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drawings/drawing5.xml" ContentType="application/vnd.openxmlformats-officedocument.drawing+xml"/>
  <Override PartName="/xl/slicers/slicer5.xml" ContentType="application/vnd.ms-excel.slicer+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slicers/slicer7.xml" ContentType="application/vnd.ms-excel.slicer+xml"/>
  <Override PartName="/xl/drawings/drawing8.xml" ContentType="application/vnd.openxmlformats-officedocument.drawing+xml"/>
  <Override PartName="/xl/slicers/slicer8.xml" ContentType="application/vnd.ms-excel.slicer+xml"/>
  <Override PartName="/xl/drawings/drawing9.xml" ContentType="application/vnd.openxmlformats-officedocument.drawing+xml"/>
  <Override PartName="/xl/slicers/slicer9.xml" ContentType="application/vnd.ms-excel.slicer+xml"/>
  <Override PartName="/xl/drawings/drawing10.xml" ContentType="application/vnd.openxmlformats-officedocument.drawing+xml"/>
  <Override PartName="/xl/slicers/slicer10.xml" ContentType="application/vnd.ms-excel.slicer+xml"/>
  <Override PartName="/xl/drawings/drawing11.xml" ContentType="application/vnd.openxmlformats-officedocument.drawing+xml"/>
  <Override PartName="/xl/slicers/slicer1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PIRS REPORTS\Weekly surge tracking\"/>
    </mc:Choice>
  </mc:AlternateContent>
  <bookViews>
    <workbookView xWindow="0" yWindow="0" windowWidth="19200" windowHeight="5770" tabRatio="786"/>
  </bookViews>
  <sheets>
    <sheet name="Targets" sheetId="7" r:id="rId1"/>
    <sheet name="Data Summaries" sheetId="4" r:id="rId2"/>
    <sheet name="Data Summaries for BI" sheetId="10" r:id="rId3"/>
    <sheet name="Pivot for presentations" sheetId="9" r:id="rId4"/>
    <sheet name="OVERALL PIVOT" sheetId="2" r:id="rId5"/>
    <sheet name="PMTCT VL RESULTS RETURNED" sheetId="15" r:id="rId6"/>
    <sheet name="% YIELDS" sheetId="16" r:id="rId7"/>
    <sheet name="PMTCT VL COVERAGE" sheetId="14" r:id="rId8"/>
    <sheet name="TB Contacts" sheetId="13" r:id="rId9"/>
    <sheet name="ART INITIATIONS" sheetId="12" r:id="rId10"/>
    <sheet name="TX SV" sheetId="17" r:id="rId11"/>
    <sheet name="HTS" sheetId="8" r:id="rId12"/>
    <sheet name="NCD" sheetId="1" r:id="rId13"/>
    <sheet name="CXCA" sheetId="11" r:id="rId14"/>
    <sheet name="Health Facilities" sheetId="5" r:id="rId15"/>
    <sheet name="Weeks" sheetId="6" r:id="rId16"/>
    <sheet name="TB AND HIV" sheetId="3" r:id="rId17"/>
  </sheets>
  <definedNames>
    <definedName name="_xlnm._FilterDatabase" localSheetId="1" hidden="1">'Data Summaries'!$NR$2:$PZ$304</definedName>
    <definedName name="_xlnm._FilterDatabase" localSheetId="2" hidden="1">'Data Summaries for BI'!$A$1:$BI$303</definedName>
    <definedName name="_xlnm._FilterDatabase" localSheetId="12" hidden="1">NCD!$A$1:$O$1</definedName>
    <definedName name="_xlnm._FilterDatabase" localSheetId="7" hidden="1">'PMTCT VL COVERAGE'!$A$1:$E$1</definedName>
    <definedName name="_xlnm._FilterDatabase" localSheetId="5" hidden="1">'PMTCT VL RESULTS RETURNED'!$A$1:$G$24</definedName>
    <definedName name="_xlnm._FilterDatabase" localSheetId="16" hidden="1">'TB AND HIV'!$A$1:$F$1</definedName>
    <definedName name="Excel_BuiltIn__FilterDatabase" localSheetId="1">#REF!</definedName>
    <definedName name="Slicer_Week">#N/A</definedName>
    <definedName name="Slicer_Week1">#N/A</definedName>
  </definedNames>
  <calcPr calcId="162913"/>
  <pivotCaches>
    <pivotCache cacheId="61"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R4" i="4" l="1"/>
  <c r="NS4" i="4"/>
  <c r="NT4" i="4"/>
  <c r="NU4" i="4"/>
  <c r="NV4" i="4"/>
  <c r="NX4" i="4" s="1"/>
  <c r="NW4" i="4"/>
  <c r="NY4" i="4"/>
  <c r="NZ4" i="4"/>
  <c r="OA4" i="4"/>
  <c r="OB4" i="4"/>
  <c r="OC4" i="4"/>
  <c r="OD4" i="4"/>
  <c r="OE4" i="4"/>
  <c r="OF4" i="4"/>
  <c r="OG4" i="4"/>
  <c r="OH4" i="4"/>
  <c r="OI4" i="4"/>
  <c r="OJ4" i="4"/>
  <c r="OK4" i="4"/>
  <c r="OL4" i="4"/>
  <c r="OM4" i="4"/>
  <c r="ON4" i="4"/>
  <c r="OO4" i="4"/>
  <c r="OP4" i="4"/>
  <c r="OQ4" i="4"/>
  <c r="OR4" i="4"/>
  <c r="OS4" i="4"/>
  <c r="OT4" i="4"/>
  <c r="OU4" i="4"/>
  <c r="OV4" i="4"/>
  <c r="OW4" i="4"/>
  <c r="OX4" i="4"/>
  <c r="OY4" i="4"/>
  <c r="OZ4" i="4"/>
  <c r="PA4" i="4"/>
  <c r="PB4" i="4"/>
  <c r="PC4" i="4"/>
  <c r="PD4" i="4"/>
  <c r="PE4" i="4"/>
  <c r="PF4" i="4"/>
  <c r="PG4" i="4"/>
  <c r="PH4" i="4"/>
  <c r="PI4" i="4"/>
  <c r="PJ4" i="4"/>
  <c r="PK4" i="4"/>
  <c r="PL4" i="4"/>
  <c r="PM4" i="4"/>
  <c r="PN4" i="4"/>
  <c r="PO4" i="4"/>
  <c r="PP4" i="4"/>
  <c r="PQ4" i="4"/>
  <c r="PR4" i="4"/>
  <c r="PS4" i="4"/>
  <c r="PT4" i="4"/>
  <c r="PU4" i="4"/>
  <c r="PV4" i="4"/>
  <c r="PW4" i="4"/>
  <c r="PX4" i="4"/>
  <c r="PY4" i="4"/>
  <c r="PZ4" i="4"/>
  <c r="NR5" i="4"/>
  <c r="NS5" i="4"/>
  <c r="NT5" i="4"/>
  <c r="NU5" i="4"/>
  <c r="NV5" i="4"/>
  <c r="NW5" i="4"/>
  <c r="NX5" i="4"/>
  <c r="NY5" i="4"/>
  <c r="NZ5" i="4"/>
  <c r="OA5" i="4"/>
  <c r="OB5" i="4"/>
  <c r="OC5" i="4"/>
  <c r="OD5" i="4"/>
  <c r="OE5" i="4"/>
  <c r="OF5" i="4"/>
  <c r="OG5" i="4"/>
  <c r="OH5" i="4"/>
  <c r="OI5" i="4"/>
  <c r="OJ5" i="4"/>
  <c r="OK5" i="4"/>
  <c r="OL5" i="4"/>
  <c r="OM5" i="4"/>
  <c r="ON5" i="4"/>
  <c r="OO5" i="4"/>
  <c r="OP5" i="4"/>
  <c r="OQ5" i="4"/>
  <c r="OR5" i="4"/>
  <c r="OS5" i="4"/>
  <c r="OT5" i="4"/>
  <c r="OU5" i="4"/>
  <c r="OV5" i="4"/>
  <c r="OW5" i="4"/>
  <c r="OX5" i="4"/>
  <c r="OY5" i="4"/>
  <c r="OZ5" i="4"/>
  <c r="PA5" i="4"/>
  <c r="PB5" i="4"/>
  <c r="PC5" i="4"/>
  <c r="PD5" i="4"/>
  <c r="PE5" i="4"/>
  <c r="PF5" i="4"/>
  <c r="PG5" i="4"/>
  <c r="PH5" i="4"/>
  <c r="PI5" i="4"/>
  <c r="PJ5" i="4"/>
  <c r="PK5" i="4"/>
  <c r="PL5" i="4"/>
  <c r="PM5" i="4"/>
  <c r="PN5" i="4"/>
  <c r="PO5" i="4"/>
  <c r="PP5" i="4"/>
  <c r="PQ5" i="4"/>
  <c r="PR5" i="4"/>
  <c r="PS5" i="4"/>
  <c r="PT5" i="4"/>
  <c r="PU5" i="4"/>
  <c r="PV5" i="4"/>
  <c r="PW5" i="4"/>
  <c r="PX5" i="4"/>
  <c r="PY5" i="4"/>
  <c r="PZ5" i="4"/>
  <c r="NR6" i="4"/>
  <c r="NS6" i="4"/>
  <c r="NT6" i="4"/>
  <c r="NU6" i="4"/>
  <c r="NV6" i="4"/>
  <c r="NW6" i="4"/>
  <c r="NX6" i="4" s="1"/>
  <c r="NY6" i="4"/>
  <c r="NZ6" i="4"/>
  <c r="OA6" i="4"/>
  <c r="OB6" i="4"/>
  <c r="OC6" i="4"/>
  <c r="OD6" i="4"/>
  <c r="OE6" i="4"/>
  <c r="OF6" i="4"/>
  <c r="OG6" i="4"/>
  <c r="OH6" i="4"/>
  <c r="OI6" i="4"/>
  <c r="OJ6" i="4"/>
  <c r="OK6" i="4"/>
  <c r="OL6" i="4"/>
  <c r="OM6" i="4"/>
  <c r="ON6" i="4"/>
  <c r="OO6" i="4"/>
  <c r="OP6" i="4"/>
  <c r="OQ6" i="4"/>
  <c r="OR6" i="4"/>
  <c r="OS6" i="4"/>
  <c r="OT6" i="4"/>
  <c r="OU6" i="4"/>
  <c r="OV6" i="4"/>
  <c r="OW6" i="4"/>
  <c r="OX6" i="4"/>
  <c r="OY6" i="4"/>
  <c r="OZ6" i="4"/>
  <c r="PA6" i="4"/>
  <c r="PB6" i="4"/>
  <c r="PC6" i="4"/>
  <c r="PD6" i="4"/>
  <c r="PE6" i="4"/>
  <c r="PF6" i="4"/>
  <c r="PG6" i="4"/>
  <c r="PH6" i="4"/>
  <c r="PI6" i="4"/>
  <c r="PJ6" i="4"/>
  <c r="PK6" i="4"/>
  <c r="PL6" i="4"/>
  <c r="PM6" i="4"/>
  <c r="PN6" i="4"/>
  <c r="PO6" i="4"/>
  <c r="PP6" i="4"/>
  <c r="PQ6" i="4"/>
  <c r="PR6" i="4"/>
  <c r="PS6" i="4"/>
  <c r="PT6" i="4"/>
  <c r="PU6" i="4"/>
  <c r="PV6" i="4"/>
  <c r="PW6" i="4"/>
  <c r="PX6" i="4"/>
  <c r="PY6" i="4"/>
  <c r="PZ6" i="4"/>
  <c r="NR7" i="4"/>
  <c r="NS7" i="4"/>
  <c r="NT7" i="4"/>
  <c r="NU7" i="4"/>
  <c r="NV7" i="4"/>
  <c r="NX7" i="4" s="1"/>
  <c r="NW7" i="4"/>
  <c r="NY7" i="4"/>
  <c r="NZ7" i="4"/>
  <c r="OA7" i="4"/>
  <c r="OB7" i="4"/>
  <c r="OC7" i="4"/>
  <c r="OD7" i="4"/>
  <c r="OE7" i="4"/>
  <c r="OF7" i="4"/>
  <c r="OG7" i="4"/>
  <c r="OH7" i="4"/>
  <c r="OI7" i="4"/>
  <c r="OJ7" i="4"/>
  <c r="OK7" i="4"/>
  <c r="OL7" i="4"/>
  <c r="OM7" i="4"/>
  <c r="ON7" i="4"/>
  <c r="OO7" i="4"/>
  <c r="OP7" i="4"/>
  <c r="OQ7" i="4"/>
  <c r="OR7" i="4"/>
  <c r="OS7" i="4"/>
  <c r="OT7" i="4"/>
  <c r="OU7" i="4"/>
  <c r="OV7" i="4"/>
  <c r="OW7" i="4"/>
  <c r="OX7" i="4"/>
  <c r="OY7" i="4"/>
  <c r="OZ7" i="4"/>
  <c r="PA7" i="4"/>
  <c r="PB7" i="4"/>
  <c r="PC7" i="4"/>
  <c r="PD7" i="4"/>
  <c r="PE7" i="4"/>
  <c r="PF7" i="4"/>
  <c r="PG7" i="4"/>
  <c r="PH7" i="4"/>
  <c r="PI7" i="4"/>
  <c r="PJ7" i="4"/>
  <c r="PK7" i="4"/>
  <c r="PL7" i="4"/>
  <c r="PM7" i="4"/>
  <c r="PN7" i="4"/>
  <c r="PO7" i="4"/>
  <c r="PP7" i="4"/>
  <c r="PQ7" i="4"/>
  <c r="PR7" i="4"/>
  <c r="PS7" i="4"/>
  <c r="PT7" i="4"/>
  <c r="PU7" i="4"/>
  <c r="PV7" i="4"/>
  <c r="PW7" i="4"/>
  <c r="PX7" i="4"/>
  <c r="PY7" i="4"/>
  <c r="PZ7" i="4"/>
  <c r="NR8" i="4"/>
  <c r="NS8" i="4"/>
  <c r="NT8" i="4"/>
  <c r="NU8" i="4"/>
  <c r="NV8" i="4"/>
  <c r="NX8" i="4" s="1"/>
  <c r="NW8" i="4"/>
  <c r="NY8" i="4"/>
  <c r="NZ8" i="4"/>
  <c r="OA8" i="4"/>
  <c r="OB8" i="4"/>
  <c r="OC8" i="4"/>
  <c r="OD8" i="4"/>
  <c r="OE8" i="4"/>
  <c r="OF8" i="4"/>
  <c r="OG8" i="4"/>
  <c r="OH8" i="4"/>
  <c r="OI8" i="4"/>
  <c r="OJ8" i="4"/>
  <c r="OK8" i="4"/>
  <c r="OL8" i="4"/>
  <c r="OM8" i="4"/>
  <c r="ON8" i="4"/>
  <c r="OO8" i="4"/>
  <c r="OP8" i="4"/>
  <c r="OQ8" i="4"/>
  <c r="OR8" i="4"/>
  <c r="OS8" i="4"/>
  <c r="OT8" i="4"/>
  <c r="OU8" i="4"/>
  <c r="OV8" i="4"/>
  <c r="OW8" i="4"/>
  <c r="OX8" i="4"/>
  <c r="OY8" i="4"/>
  <c r="OZ8" i="4"/>
  <c r="PA8" i="4"/>
  <c r="PB8" i="4"/>
  <c r="PC8" i="4"/>
  <c r="PD8" i="4"/>
  <c r="PE8" i="4"/>
  <c r="PF8" i="4"/>
  <c r="PG8" i="4"/>
  <c r="PH8" i="4"/>
  <c r="PI8" i="4"/>
  <c r="PJ8" i="4"/>
  <c r="PK8" i="4"/>
  <c r="PL8" i="4"/>
  <c r="PM8" i="4"/>
  <c r="PN8" i="4"/>
  <c r="PO8" i="4"/>
  <c r="PP8" i="4"/>
  <c r="PQ8" i="4"/>
  <c r="PR8" i="4"/>
  <c r="PS8" i="4"/>
  <c r="PT8" i="4"/>
  <c r="PU8" i="4"/>
  <c r="PV8" i="4"/>
  <c r="PW8" i="4"/>
  <c r="PX8" i="4"/>
  <c r="PY8" i="4"/>
  <c r="PZ8" i="4"/>
  <c r="NR9" i="4"/>
  <c r="NS9" i="4"/>
  <c r="NT9" i="4"/>
  <c r="NU9" i="4"/>
  <c r="NV9" i="4"/>
  <c r="NW9" i="4"/>
  <c r="NX9" i="4"/>
  <c r="NY9" i="4"/>
  <c r="NZ9" i="4"/>
  <c r="OA9" i="4"/>
  <c r="OB9" i="4"/>
  <c r="OC9" i="4"/>
  <c r="OD9" i="4"/>
  <c r="OE9" i="4"/>
  <c r="OF9" i="4"/>
  <c r="OG9" i="4"/>
  <c r="OH9" i="4"/>
  <c r="OI9" i="4"/>
  <c r="OJ9" i="4"/>
  <c r="OK9" i="4"/>
  <c r="OL9" i="4"/>
  <c r="OM9" i="4"/>
  <c r="ON9" i="4"/>
  <c r="OO9" i="4"/>
  <c r="OP9" i="4"/>
  <c r="OQ9" i="4"/>
  <c r="OR9" i="4"/>
  <c r="OS9" i="4"/>
  <c r="OT9" i="4"/>
  <c r="OU9" i="4"/>
  <c r="OV9" i="4"/>
  <c r="OW9" i="4"/>
  <c r="OX9" i="4"/>
  <c r="OY9" i="4"/>
  <c r="OZ9" i="4"/>
  <c r="PA9" i="4"/>
  <c r="PB9" i="4"/>
  <c r="PC9" i="4"/>
  <c r="PD9" i="4"/>
  <c r="PE9" i="4"/>
  <c r="PF9" i="4"/>
  <c r="PG9" i="4"/>
  <c r="PH9" i="4"/>
  <c r="PI9" i="4"/>
  <c r="PJ9" i="4"/>
  <c r="PK9" i="4"/>
  <c r="PL9" i="4"/>
  <c r="PM9" i="4"/>
  <c r="PN9" i="4"/>
  <c r="PO9" i="4"/>
  <c r="PP9" i="4"/>
  <c r="PQ9" i="4"/>
  <c r="PR9" i="4"/>
  <c r="PS9" i="4"/>
  <c r="PT9" i="4"/>
  <c r="PU9" i="4"/>
  <c r="PV9" i="4"/>
  <c r="PW9" i="4"/>
  <c r="PX9" i="4"/>
  <c r="PY9" i="4"/>
  <c r="PZ9" i="4"/>
  <c r="NR10" i="4"/>
  <c r="NS10" i="4"/>
  <c r="NT10" i="4"/>
  <c r="NU10" i="4"/>
  <c r="NV10" i="4"/>
  <c r="NW10" i="4"/>
  <c r="NX10" i="4"/>
  <c r="NY10" i="4"/>
  <c r="NZ10" i="4"/>
  <c r="OA10" i="4"/>
  <c r="OB10" i="4"/>
  <c r="OC10" i="4"/>
  <c r="OD10" i="4"/>
  <c r="OE10" i="4"/>
  <c r="OF10" i="4"/>
  <c r="OG10" i="4"/>
  <c r="OH10" i="4"/>
  <c r="OI10" i="4"/>
  <c r="OJ10" i="4"/>
  <c r="OK10" i="4"/>
  <c r="OL10" i="4"/>
  <c r="OM10" i="4"/>
  <c r="ON10" i="4"/>
  <c r="OO10" i="4"/>
  <c r="OP10" i="4"/>
  <c r="OQ10" i="4"/>
  <c r="OR10" i="4"/>
  <c r="OS10" i="4"/>
  <c r="OT10" i="4"/>
  <c r="OU10" i="4"/>
  <c r="OV10" i="4"/>
  <c r="OW10" i="4"/>
  <c r="OX10" i="4"/>
  <c r="OY10" i="4"/>
  <c r="OZ10" i="4"/>
  <c r="PA10" i="4"/>
  <c r="PB10" i="4"/>
  <c r="PC10" i="4"/>
  <c r="PD10" i="4"/>
  <c r="PE10" i="4"/>
  <c r="PF10" i="4"/>
  <c r="PG10" i="4"/>
  <c r="PH10" i="4"/>
  <c r="PI10" i="4"/>
  <c r="PJ10" i="4"/>
  <c r="PK10" i="4"/>
  <c r="PL10" i="4"/>
  <c r="PM10" i="4"/>
  <c r="PN10" i="4"/>
  <c r="PO10" i="4"/>
  <c r="PP10" i="4"/>
  <c r="PQ10" i="4"/>
  <c r="PR10" i="4"/>
  <c r="PS10" i="4"/>
  <c r="PT10" i="4"/>
  <c r="PU10" i="4"/>
  <c r="PV10" i="4"/>
  <c r="PW10" i="4"/>
  <c r="PX10" i="4"/>
  <c r="PY10" i="4"/>
  <c r="PZ10" i="4"/>
  <c r="NR11" i="4"/>
  <c r="NS11" i="4"/>
  <c r="NT11" i="4"/>
  <c r="NU11" i="4"/>
  <c r="NV11" i="4"/>
  <c r="NX11" i="4" s="1"/>
  <c r="NW11" i="4"/>
  <c r="NY11" i="4"/>
  <c r="NZ11" i="4"/>
  <c r="OA11" i="4"/>
  <c r="OB11" i="4"/>
  <c r="OC11" i="4"/>
  <c r="OD11" i="4"/>
  <c r="OE11" i="4"/>
  <c r="OF11" i="4"/>
  <c r="OG11" i="4"/>
  <c r="OH11" i="4"/>
  <c r="OI11" i="4"/>
  <c r="OJ11" i="4"/>
  <c r="OK11" i="4"/>
  <c r="OL11" i="4"/>
  <c r="OM11" i="4"/>
  <c r="ON11" i="4"/>
  <c r="OO11" i="4"/>
  <c r="OP11" i="4"/>
  <c r="OQ11" i="4"/>
  <c r="OR11" i="4"/>
  <c r="OS11" i="4"/>
  <c r="OT11" i="4"/>
  <c r="OU11" i="4"/>
  <c r="OV11" i="4"/>
  <c r="OW11" i="4"/>
  <c r="OX11" i="4"/>
  <c r="OY11" i="4"/>
  <c r="OZ11" i="4"/>
  <c r="PA11" i="4"/>
  <c r="PB11" i="4"/>
  <c r="PC11" i="4"/>
  <c r="PD11" i="4"/>
  <c r="PE11" i="4"/>
  <c r="PF11" i="4"/>
  <c r="PG11" i="4"/>
  <c r="PH11" i="4"/>
  <c r="PI11" i="4"/>
  <c r="PJ11" i="4"/>
  <c r="PK11" i="4"/>
  <c r="PL11" i="4"/>
  <c r="PM11" i="4"/>
  <c r="PN11" i="4"/>
  <c r="PO11" i="4"/>
  <c r="PP11" i="4"/>
  <c r="PQ11" i="4"/>
  <c r="PR11" i="4"/>
  <c r="PS11" i="4"/>
  <c r="PT11" i="4"/>
  <c r="PU11" i="4"/>
  <c r="PV11" i="4"/>
  <c r="PW11" i="4"/>
  <c r="PX11" i="4"/>
  <c r="PY11" i="4"/>
  <c r="PZ11" i="4"/>
  <c r="NR12" i="4"/>
  <c r="NS12" i="4"/>
  <c r="NT12" i="4"/>
  <c r="NU12" i="4"/>
  <c r="NV12" i="4"/>
  <c r="NX12" i="4" s="1"/>
  <c r="NW12" i="4"/>
  <c r="NY12" i="4"/>
  <c r="NZ12" i="4"/>
  <c r="OA12" i="4"/>
  <c r="OB12" i="4"/>
  <c r="OC12" i="4"/>
  <c r="OD12" i="4"/>
  <c r="OE12" i="4"/>
  <c r="OF12" i="4"/>
  <c r="OG12" i="4"/>
  <c r="OH12" i="4"/>
  <c r="OI12" i="4"/>
  <c r="OJ12" i="4"/>
  <c r="OK12" i="4"/>
  <c r="OL12" i="4"/>
  <c r="OM12" i="4"/>
  <c r="ON12" i="4"/>
  <c r="OO12" i="4"/>
  <c r="OP12" i="4"/>
  <c r="OQ12" i="4"/>
  <c r="OR12" i="4"/>
  <c r="OS12" i="4"/>
  <c r="OT12" i="4"/>
  <c r="OU12" i="4"/>
  <c r="OV12" i="4"/>
  <c r="OW12" i="4"/>
  <c r="OX12" i="4"/>
  <c r="OY12" i="4"/>
  <c r="OZ12" i="4"/>
  <c r="PA12" i="4"/>
  <c r="PB12" i="4"/>
  <c r="PC12" i="4"/>
  <c r="PD12" i="4"/>
  <c r="PE12" i="4"/>
  <c r="PF12" i="4"/>
  <c r="PG12" i="4"/>
  <c r="PH12" i="4"/>
  <c r="PI12" i="4"/>
  <c r="PJ12" i="4"/>
  <c r="PK12" i="4"/>
  <c r="PL12" i="4"/>
  <c r="PM12" i="4"/>
  <c r="PN12" i="4"/>
  <c r="PO12" i="4"/>
  <c r="PP12" i="4"/>
  <c r="PQ12" i="4"/>
  <c r="PR12" i="4"/>
  <c r="PS12" i="4"/>
  <c r="PT12" i="4"/>
  <c r="PU12" i="4"/>
  <c r="PV12" i="4"/>
  <c r="PW12" i="4"/>
  <c r="PX12" i="4"/>
  <c r="PY12" i="4"/>
  <c r="PZ12" i="4"/>
  <c r="NR13" i="4"/>
  <c r="NS13" i="4"/>
  <c r="NT13" i="4"/>
  <c r="NU13" i="4"/>
  <c r="NV13" i="4"/>
  <c r="NW13" i="4"/>
  <c r="NX13" i="4"/>
  <c r="NY13" i="4"/>
  <c r="NZ13" i="4"/>
  <c r="OA13" i="4"/>
  <c r="OB13" i="4"/>
  <c r="OC13" i="4"/>
  <c r="OD13" i="4"/>
  <c r="OE13" i="4"/>
  <c r="OF13" i="4"/>
  <c r="OG13" i="4"/>
  <c r="OH13" i="4"/>
  <c r="OI13" i="4"/>
  <c r="OJ13" i="4"/>
  <c r="OK13" i="4"/>
  <c r="OL13" i="4"/>
  <c r="OM13" i="4"/>
  <c r="ON13" i="4"/>
  <c r="OO13" i="4"/>
  <c r="OP13" i="4"/>
  <c r="OQ13" i="4"/>
  <c r="OR13" i="4"/>
  <c r="OS13" i="4"/>
  <c r="OT13" i="4"/>
  <c r="OU13" i="4"/>
  <c r="OV13" i="4"/>
  <c r="OW13" i="4"/>
  <c r="OX13" i="4"/>
  <c r="OY13" i="4"/>
  <c r="OZ13" i="4"/>
  <c r="PA13" i="4"/>
  <c r="PB13" i="4"/>
  <c r="PC13" i="4"/>
  <c r="PD13" i="4"/>
  <c r="PE13" i="4"/>
  <c r="PF13" i="4"/>
  <c r="PG13" i="4"/>
  <c r="PH13" i="4"/>
  <c r="PI13" i="4"/>
  <c r="PJ13" i="4"/>
  <c r="PK13" i="4"/>
  <c r="PL13" i="4"/>
  <c r="PM13" i="4"/>
  <c r="PN13" i="4"/>
  <c r="PO13" i="4"/>
  <c r="PP13" i="4"/>
  <c r="PQ13" i="4"/>
  <c r="PR13" i="4"/>
  <c r="PS13" i="4"/>
  <c r="PT13" i="4"/>
  <c r="PU13" i="4"/>
  <c r="PV13" i="4"/>
  <c r="PW13" i="4"/>
  <c r="PX13" i="4"/>
  <c r="PY13" i="4"/>
  <c r="PZ13" i="4"/>
  <c r="NR14" i="4"/>
  <c r="NS14" i="4"/>
  <c r="NT14" i="4"/>
  <c r="NU14" i="4"/>
  <c r="NV14" i="4"/>
  <c r="NW14" i="4"/>
  <c r="NX14" i="4" s="1"/>
  <c r="NY14" i="4"/>
  <c r="NZ14" i="4"/>
  <c r="OA14" i="4"/>
  <c r="OB14" i="4"/>
  <c r="OC14" i="4"/>
  <c r="OD14" i="4"/>
  <c r="OE14" i="4"/>
  <c r="OF14" i="4"/>
  <c r="OG14" i="4"/>
  <c r="OH14" i="4"/>
  <c r="OI14" i="4"/>
  <c r="OJ14" i="4"/>
  <c r="OK14" i="4"/>
  <c r="OL14" i="4"/>
  <c r="OM14" i="4"/>
  <c r="ON14" i="4"/>
  <c r="OO14" i="4"/>
  <c r="OP14" i="4"/>
  <c r="OQ14" i="4"/>
  <c r="OR14" i="4"/>
  <c r="OS14" i="4"/>
  <c r="OT14" i="4"/>
  <c r="OU14" i="4"/>
  <c r="OV14" i="4"/>
  <c r="OW14" i="4"/>
  <c r="OX14" i="4"/>
  <c r="OY14" i="4"/>
  <c r="OZ14" i="4"/>
  <c r="PA14" i="4"/>
  <c r="PB14" i="4"/>
  <c r="PC14" i="4"/>
  <c r="PD14" i="4"/>
  <c r="PE14" i="4"/>
  <c r="PF14" i="4"/>
  <c r="PG14" i="4"/>
  <c r="PH14" i="4"/>
  <c r="PI14" i="4"/>
  <c r="PJ14" i="4"/>
  <c r="PK14" i="4"/>
  <c r="PL14" i="4"/>
  <c r="PM14" i="4"/>
  <c r="PN14" i="4"/>
  <c r="PO14" i="4"/>
  <c r="PP14" i="4"/>
  <c r="PQ14" i="4"/>
  <c r="PR14" i="4"/>
  <c r="PS14" i="4"/>
  <c r="PT14" i="4"/>
  <c r="PU14" i="4"/>
  <c r="PV14" i="4"/>
  <c r="PW14" i="4"/>
  <c r="PX14" i="4"/>
  <c r="PY14" i="4"/>
  <c r="PZ14" i="4"/>
  <c r="NR15" i="4"/>
  <c r="NS15" i="4"/>
  <c r="NT15" i="4"/>
  <c r="NU15" i="4"/>
  <c r="NV15" i="4"/>
  <c r="NX15" i="4" s="1"/>
  <c r="NW15" i="4"/>
  <c r="NY15" i="4"/>
  <c r="NZ15" i="4"/>
  <c r="OA15" i="4"/>
  <c r="OB15" i="4"/>
  <c r="OC15" i="4"/>
  <c r="OD15" i="4"/>
  <c r="OE15" i="4"/>
  <c r="OF15" i="4"/>
  <c r="OG15" i="4"/>
  <c r="OH15" i="4"/>
  <c r="OI15" i="4"/>
  <c r="OJ15" i="4"/>
  <c r="OK15" i="4"/>
  <c r="OL15" i="4"/>
  <c r="OM15" i="4"/>
  <c r="ON15" i="4"/>
  <c r="OO15" i="4"/>
  <c r="OP15" i="4"/>
  <c r="OQ15" i="4"/>
  <c r="OR15" i="4"/>
  <c r="OS15" i="4"/>
  <c r="OT15" i="4"/>
  <c r="OU15" i="4"/>
  <c r="OV15" i="4"/>
  <c r="OW15" i="4"/>
  <c r="OX15" i="4"/>
  <c r="OY15" i="4"/>
  <c r="OZ15" i="4"/>
  <c r="PA15" i="4"/>
  <c r="PB15" i="4"/>
  <c r="PC15" i="4"/>
  <c r="PD15" i="4"/>
  <c r="PE15" i="4"/>
  <c r="PF15" i="4"/>
  <c r="PG15" i="4"/>
  <c r="PH15" i="4"/>
  <c r="PI15" i="4"/>
  <c r="PJ15" i="4"/>
  <c r="PK15" i="4"/>
  <c r="PL15" i="4"/>
  <c r="PM15" i="4"/>
  <c r="PN15" i="4"/>
  <c r="PO15" i="4"/>
  <c r="PP15" i="4"/>
  <c r="PQ15" i="4"/>
  <c r="PR15" i="4"/>
  <c r="PS15" i="4"/>
  <c r="PT15" i="4"/>
  <c r="PU15" i="4"/>
  <c r="PV15" i="4"/>
  <c r="PW15" i="4"/>
  <c r="PX15" i="4"/>
  <c r="PY15" i="4"/>
  <c r="PZ15" i="4"/>
  <c r="NR16" i="4"/>
  <c r="NS16" i="4"/>
  <c r="NT16" i="4"/>
  <c r="NU16" i="4"/>
  <c r="NV16" i="4"/>
  <c r="NX16" i="4" s="1"/>
  <c r="NW16" i="4"/>
  <c r="NY16" i="4"/>
  <c r="NZ16" i="4"/>
  <c r="OA16" i="4"/>
  <c r="OB16" i="4"/>
  <c r="OC16" i="4"/>
  <c r="OD16" i="4"/>
  <c r="OE16" i="4"/>
  <c r="OF16" i="4"/>
  <c r="OG16" i="4"/>
  <c r="OH16" i="4"/>
  <c r="OI16" i="4"/>
  <c r="OJ16" i="4"/>
  <c r="OK16" i="4"/>
  <c r="OL16" i="4"/>
  <c r="OM16" i="4"/>
  <c r="ON16" i="4"/>
  <c r="OO16" i="4"/>
  <c r="OP16" i="4"/>
  <c r="OQ16" i="4"/>
  <c r="OR16" i="4"/>
  <c r="OS16" i="4"/>
  <c r="OT16" i="4"/>
  <c r="OU16" i="4"/>
  <c r="OV16" i="4"/>
  <c r="OW16" i="4"/>
  <c r="OX16" i="4"/>
  <c r="OY16" i="4"/>
  <c r="OZ16" i="4"/>
  <c r="PA16" i="4"/>
  <c r="PB16" i="4"/>
  <c r="PC16" i="4"/>
  <c r="PD16" i="4"/>
  <c r="PE16" i="4"/>
  <c r="PF16" i="4"/>
  <c r="PG16" i="4"/>
  <c r="PH16" i="4"/>
  <c r="PI16" i="4"/>
  <c r="PJ16" i="4"/>
  <c r="PK16" i="4"/>
  <c r="PL16" i="4"/>
  <c r="PM16" i="4"/>
  <c r="PN16" i="4"/>
  <c r="PO16" i="4"/>
  <c r="PP16" i="4"/>
  <c r="PQ16" i="4"/>
  <c r="PR16" i="4"/>
  <c r="PS16" i="4"/>
  <c r="PT16" i="4"/>
  <c r="PU16" i="4"/>
  <c r="PV16" i="4"/>
  <c r="PW16" i="4"/>
  <c r="PX16" i="4"/>
  <c r="PY16" i="4"/>
  <c r="PZ16" i="4"/>
  <c r="NR17" i="4"/>
  <c r="NS17" i="4"/>
  <c r="NT17" i="4"/>
  <c r="NU17" i="4"/>
  <c r="NV17" i="4"/>
  <c r="NW17" i="4"/>
  <c r="NX17" i="4"/>
  <c r="NY17" i="4"/>
  <c r="NZ17" i="4"/>
  <c r="OA17" i="4"/>
  <c r="OB17" i="4"/>
  <c r="OC17" i="4"/>
  <c r="OD17" i="4"/>
  <c r="OE17" i="4"/>
  <c r="OF17" i="4"/>
  <c r="OG17" i="4"/>
  <c r="OH17" i="4"/>
  <c r="OI17" i="4"/>
  <c r="OJ17" i="4"/>
  <c r="OK17" i="4"/>
  <c r="OL17" i="4"/>
  <c r="OM17" i="4"/>
  <c r="ON17" i="4"/>
  <c r="OO17" i="4"/>
  <c r="OP17" i="4"/>
  <c r="OQ17" i="4"/>
  <c r="OR17" i="4"/>
  <c r="OS17" i="4"/>
  <c r="OT17" i="4"/>
  <c r="OU17" i="4"/>
  <c r="OV17" i="4"/>
  <c r="OW17" i="4"/>
  <c r="OX17" i="4"/>
  <c r="OY17" i="4"/>
  <c r="OZ17" i="4"/>
  <c r="PA17" i="4"/>
  <c r="PB17" i="4"/>
  <c r="PC17" i="4"/>
  <c r="PD17" i="4"/>
  <c r="PE17" i="4"/>
  <c r="PF17" i="4"/>
  <c r="PG17" i="4"/>
  <c r="PH17" i="4"/>
  <c r="PI17" i="4"/>
  <c r="PJ17" i="4"/>
  <c r="PK17" i="4"/>
  <c r="PL17" i="4"/>
  <c r="PM17" i="4"/>
  <c r="PN17" i="4"/>
  <c r="PO17" i="4"/>
  <c r="PP17" i="4"/>
  <c r="PQ17" i="4"/>
  <c r="PR17" i="4"/>
  <c r="PS17" i="4"/>
  <c r="PT17" i="4"/>
  <c r="PU17" i="4"/>
  <c r="PV17" i="4"/>
  <c r="PW17" i="4"/>
  <c r="PX17" i="4"/>
  <c r="PY17" i="4"/>
  <c r="PZ17" i="4"/>
  <c r="NR18" i="4"/>
  <c r="NS18" i="4"/>
  <c r="NT18" i="4"/>
  <c r="NU18" i="4"/>
  <c r="NV18" i="4"/>
  <c r="NW18" i="4"/>
  <c r="NX18" i="4"/>
  <c r="NY18" i="4"/>
  <c r="NZ18" i="4"/>
  <c r="OA18" i="4"/>
  <c r="OB18" i="4"/>
  <c r="OC18" i="4"/>
  <c r="OD18" i="4"/>
  <c r="OE18" i="4"/>
  <c r="OF18" i="4"/>
  <c r="OG18" i="4"/>
  <c r="OH18" i="4"/>
  <c r="OI18" i="4"/>
  <c r="OJ18" i="4"/>
  <c r="OK18" i="4"/>
  <c r="OL18" i="4"/>
  <c r="OM18" i="4"/>
  <c r="ON18" i="4"/>
  <c r="OO18" i="4"/>
  <c r="OP18" i="4"/>
  <c r="OQ18" i="4"/>
  <c r="OR18" i="4"/>
  <c r="OS18" i="4"/>
  <c r="OT18" i="4"/>
  <c r="OU18" i="4"/>
  <c r="OV18" i="4"/>
  <c r="OW18" i="4"/>
  <c r="OX18" i="4"/>
  <c r="OY18" i="4"/>
  <c r="OZ18" i="4"/>
  <c r="PA18" i="4"/>
  <c r="PB18" i="4"/>
  <c r="PC18" i="4"/>
  <c r="PD18" i="4"/>
  <c r="PE18" i="4"/>
  <c r="PF18" i="4"/>
  <c r="PG18" i="4"/>
  <c r="PH18" i="4"/>
  <c r="PI18" i="4"/>
  <c r="PJ18" i="4"/>
  <c r="PK18" i="4"/>
  <c r="PL18" i="4"/>
  <c r="PM18" i="4"/>
  <c r="PN18" i="4"/>
  <c r="PO18" i="4"/>
  <c r="PP18" i="4"/>
  <c r="PQ18" i="4"/>
  <c r="PR18" i="4"/>
  <c r="PS18" i="4"/>
  <c r="PT18" i="4"/>
  <c r="PU18" i="4"/>
  <c r="PV18" i="4"/>
  <c r="PW18" i="4"/>
  <c r="PX18" i="4"/>
  <c r="PY18" i="4"/>
  <c r="PZ18" i="4"/>
  <c r="NR19" i="4"/>
  <c r="NS19" i="4"/>
  <c r="NT19" i="4"/>
  <c r="NU19" i="4"/>
  <c r="NV19" i="4"/>
  <c r="NX19" i="4" s="1"/>
  <c r="NW19" i="4"/>
  <c r="NY19" i="4"/>
  <c r="NZ19" i="4"/>
  <c r="OA19" i="4"/>
  <c r="OB19" i="4"/>
  <c r="OC19" i="4"/>
  <c r="OD19" i="4"/>
  <c r="OE19" i="4"/>
  <c r="OF19" i="4"/>
  <c r="OG19" i="4"/>
  <c r="OH19" i="4"/>
  <c r="OI19" i="4"/>
  <c r="OJ19" i="4"/>
  <c r="OK19" i="4"/>
  <c r="OL19" i="4"/>
  <c r="OM19" i="4"/>
  <c r="ON19" i="4"/>
  <c r="OO19" i="4"/>
  <c r="OP19" i="4"/>
  <c r="OQ19" i="4"/>
  <c r="OR19" i="4"/>
  <c r="OS19" i="4"/>
  <c r="OT19" i="4"/>
  <c r="OU19" i="4"/>
  <c r="OV19" i="4"/>
  <c r="OW19" i="4"/>
  <c r="OX19" i="4"/>
  <c r="OY19" i="4"/>
  <c r="OZ19" i="4"/>
  <c r="PA19" i="4"/>
  <c r="PB19" i="4"/>
  <c r="PC19" i="4"/>
  <c r="PD19" i="4"/>
  <c r="PE19" i="4"/>
  <c r="PF19" i="4"/>
  <c r="PG19" i="4"/>
  <c r="PH19" i="4"/>
  <c r="PI19" i="4"/>
  <c r="PJ19" i="4"/>
  <c r="PK19" i="4"/>
  <c r="PL19" i="4"/>
  <c r="PM19" i="4"/>
  <c r="PN19" i="4"/>
  <c r="PO19" i="4"/>
  <c r="PP19" i="4"/>
  <c r="PQ19" i="4"/>
  <c r="PR19" i="4"/>
  <c r="PS19" i="4"/>
  <c r="PT19" i="4"/>
  <c r="PU19" i="4"/>
  <c r="PV19" i="4"/>
  <c r="PW19" i="4"/>
  <c r="PX19" i="4"/>
  <c r="PY19" i="4"/>
  <c r="PZ19" i="4"/>
  <c r="NR20" i="4"/>
  <c r="NS20" i="4"/>
  <c r="NT20" i="4"/>
  <c r="NU20" i="4"/>
  <c r="NV20" i="4"/>
  <c r="NX20" i="4" s="1"/>
  <c r="NW20" i="4"/>
  <c r="NY20" i="4"/>
  <c r="NZ20" i="4"/>
  <c r="OA20" i="4"/>
  <c r="OB20" i="4"/>
  <c r="OC20" i="4"/>
  <c r="OD20" i="4"/>
  <c r="OE20" i="4"/>
  <c r="OF20" i="4"/>
  <c r="OG20" i="4"/>
  <c r="OH20" i="4"/>
  <c r="OI20" i="4"/>
  <c r="OJ20" i="4"/>
  <c r="OK20" i="4"/>
  <c r="OL20" i="4"/>
  <c r="OM20" i="4"/>
  <c r="ON20" i="4"/>
  <c r="OO20" i="4"/>
  <c r="OP20" i="4"/>
  <c r="OQ20" i="4"/>
  <c r="OR20" i="4"/>
  <c r="OS20" i="4"/>
  <c r="OT20" i="4"/>
  <c r="OU20" i="4"/>
  <c r="OV20" i="4"/>
  <c r="OW20" i="4"/>
  <c r="OX20" i="4"/>
  <c r="OY20" i="4"/>
  <c r="OZ20" i="4"/>
  <c r="PA20" i="4"/>
  <c r="PB20" i="4"/>
  <c r="PC20" i="4"/>
  <c r="PD20" i="4"/>
  <c r="PE20" i="4"/>
  <c r="PF20" i="4"/>
  <c r="PG20" i="4"/>
  <c r="PH20" i="4"/>
  <c r="PI20" i="4"/>
  <c r="PJ20" i="4"/>
  <c r="PK20" i="4"/>
  <c r="PL20" i="4"/>
  <c r="PM20" i="4"/>
  <c r="PN20" i="4"/>
  <c r="PO20" i="4"/>
  <c r="PP20" i="4"/>
  <c r="PQ20" i="4"/>
  <c r="PR20" i="4"/>
  <c r="PS20" i="4"/>
  <c r="PT20" i="4"/>
  <c r="PU20" i="4"/>
  <c r="PV20" i="4"/>
  <c r="PW20" i="4"/>
  <c r="PX20" i="4"/>
  <c r="PY20" i="4"/>
  <c r="PZ20" i="4"/>
  <c r="NR21" i="4"/>
  <c r="NS21" i="4"/>
  <c r="NT21" i="4"/>
  <c r="NU21" i="4"/>
  <c r="NV21" i="4"/>
  <c r="NW21" i="4"/>
  <c r="NX21" i="4"/>
  <c r="NY21" i="4"/>
  <c r="NZ21" i="4"/>
  <c r="OA21" i="4"/>
  <c r="OB21" i="4"/>
  <c r="OC21" i="4"/>
  <c r="OD21" i="4"/>
  <c r="OE21" i="4"/>
  <c r="OF21" i="4"/>
  <c r="OG21" i="4"/>
  <c r="OH21" i="4"/>
  <c r="OI21" i="4"/>
  <c r="OJ21" i="4"/>
  <c r="OK21" i="4"/>
  <c r="OL21" i="4"/>
  <c r="OM21" i="4"/>
  <c r="ON21" i="4"/>
  <c r="OO21" i="4"/>
  <c r="OP21" i="4"/>
  <c r="OQ21" i="4"/>
  <c r="OR21" i="4"/>
  <c r="OS21" i="4"/>
  <c r="OT21" i="4"/>
  <c r="OU21" i="4"/>
  <c r="OV21" i="4"/>
  <c r="OW21" i="4"/>
  <c r="OX21" i="4"/>
  <c r="OY21" i="4"/>
  <c r="OZ21" i="4"/>
  <c r="PA21" i="4"/>
  <c r="PB21" i="4"/>
  <c r="PC21" i="4"/>
  <c r="PD21" i="4"/>
  <c r="PE21" i="4"/>
  <c r="PF21" i="4"/>
  <c r="PG21" i="4"/>
  <c r="PH21" i="4"/>
  <c r="PI21" i="4"/>
  <c r="PJ21" i="4"/>
  <c r="PK21" i="4"/>
  <c r="PL21" i="4"/>
  <c r="PM21" i="4"/>
  <c r="PN21" i="4"/>
  <c r="PO21" i="4"/>
  <c r="PP21" i="4"/>
  <c r="PQ21" i="4"/>
  <c r="PR21" i="4"/>
  <c r="PS21" i="4"/>
  <c r="PT21" i="4"/>
  <c r="PU21" i="4"/>
  <c r="PV21" i="4"/>
  <c r="PW21" i="4"/>
  <c r="PX21" i="4"/>
  <c r="PY21" i="4"/>
  <c r="PZ21" i="4"/>
  <c r="NR22" i="4"/>
  <c r="NS22" i="4"/>
  <c r="NT22" i="4"/>
  <c r="NU22" i="4"/>
  <c r="NV22" i="4"/>
  <c r="NW22" i="4"/>
  <c r="NX22" i="4" s="1"/>
  <c r="NY22" i="4"/>
  <c r="NZ22" i="4"/>
  <c r="OA22" i="4"/>
  <c r="OB22" i="4"/>
  <c r="OC22" i="4"/>
  <c r="OD22" i="4"/>
  <c r="OE22" i="4"/>
  <c r="OF22" i="4"/>
  <c r="OG22" i="4"/>
  <c r="OH22" i="4"/>
  <c r="OI22" i="4"/>
  <c r="OJ22" i="4"/>
  <c r="OK22" i="4"/>
  <c r="OL22" i="4"/>
  <c r="OM22" i="4"/>
  <c r="ON22" i="4"/>
  <c r="OO22" i="4"/>
  <c r="OP22" i="4"/>
  <c r="OQ22" i="4"/>
  <c r="OR22" i="4"/>
  <c r="OS22" i="4"/>
  <c r="OT22" i="4"/>
  <c r="OU22" i="4"/>
  <c r="OV22" i="4"/>
  <c r="OW22" i="4"/>
  <c r="OX22" i="4"/>
  <c r="OY22" i="4"/>
  <c r="OZ22" i="4"/>
  <c r="PA22" i="4"/>
  <c r="PB22" i="4"/>
  <c r="PC22" i="4"/>
  <c r="PD22" i="4"/>
  <c r="PE22" i="4"/>
  <c r="PF22" i="4"/>
  <c r="PG22" i="4"/>
  <c r="PH22" i="4"/>
  <c r="PI22" i="4"/>
  <c r="PJ22" i="4"/>
  <c r="PK22" i="4"/>
  <c r="PL22" i="4"/>
  <c r="PM22" i="4"/>
  <c r="PN22" i="4"/>
  <c r="PO22" i="4"/>
  <c r="PP22" i="4"/>
  <c r="PQ22" i="4"/>
  <c r="PR22" i="4"/>
  <c r="PS22" i="4"/>
  <c r="PT22" i="4"/>
  <c r="PU22" i="4"/>
  <c r="PV22" i="4"/>
  <c r="PW22" i="4"/>
  <c r="PX22" i="4"/>
  <c r="PY22" i="4"/>
  <c r="PZ22" i="4"/>
  <c r="NR23" i="4"/>
  <c r="NS23" i="4"/>
  <c r="NT23" i="4"/>
  <c r="NU23" i="4"/>
  <c r="NV23" i="4"/>
  <c r="NX23" i="4" s="1"/>
  <c r="NW23" i="4"/>
  <c r="NY23" i="4"/>
  <c r="NZ23" i="4"/>
  <c r="OA23" i="4"/>
  <c r="OB23" i="4"/>
  <c r="OC23" i="4"/>
  <c r="OD23" i="4"/>
  <c r="OE23" i="4"/>
  <c r="OF23" i="4"/>
  <c r="OG23" i="4"/>
  <c r="OH23" i="4"/>
  <c r="OI23" i="4"/>
  <c r="OJ23" i="4"/>
  <c r="OK23" i="4"/>
  <c r="OL23" i="4"/>
  <c r="OM23" i="4"/>
  <c r="ON23" i="4"/>
  <c r="OO23" i="4"/>
  <c r="OP23" i="4"/>
  <c r="OQ23" i="4"/>
  <c r="OR23" i="4"/>
  <c r="OS23" i="4"/>
  <c r="OT23" i="4"/>
  <c r="OU23" i="4"/>
  <c r="OV23" i="4"/>
  <c r="OW23" i="4"/>
  <c r="OX23" i="4"/>
  <c r="OY23" i="4"/>
  <c r="OZ23" i="4"/>
  <c r="PA23" i="4"/>
  <c r="PB23" i="4"/>
  <c r="PC23" i="4"/>
  <c r="PD23" i="4"/>
  <c r="PE23" i="4"/>
  <c r="PF23" i="4"/>
  <c r="PG23" i="4"/>
  <c r="PH23" i="4"/>
  <c r="PI23" i="4"/>
  <c r="PJ23" i="4"/>
  <c r="PK23" i="4"/>
  <c r="PL23" i="4"/>
  <c r="PM23" i="4"/>
  <c r="PN23" i="4"/>
  <c r="PO23" i="4"/>
  <c r="PP23" i="4"/>
  <c r="PQ23" i="4"/>
  <c r="PR23" i="4"/>
  <c r="PS23" i="4"/>
  <c r="PT23" i="4"/>
  <c r="PU23" i="4"/>
  <c r="PV23" i="4"/>
  <c r="PW23" i="4"/>
  <c r="PX23" i="4"/>
  <c r="PY23" i="4"/>
  <c r="PZ23" i="4"/>
  <c r="NR24" i="4"/>
  <c r="NS24" i="4"/>
  <c r="NT24" i="4"/>
  <c r="NU24" i="4"/>
  <c r="NV24" i="4"/>
  <c r="NX24" i="4" s="1"/>
  <c r="NW24" i="4"/>
  <c r="NY24" i="4"/>
  <c r="NZ24" i="4"/>
  <c r="OA24" i="4"/>
  <c r="OB24" i="4"/>
  <c r="OC24" i="4"/>
  <c r="OD24" i="4"/>
  <c r="OE24" i="4"/>
  <c r="OF24" i="4"/>
  <c r="OG24" i="4"/>
  <c r="OH24" i="4"/>
  <c r="OI24" i="4"/>
  <c r="OJ24" i="4"/>
  <c r="OK24" i="4"/>
  <c r="OL24" i="4"/>
  <c r="OM24" i="4"/>
  <c r="ON24" i="4"/>
  <c r="OO24" i="4"/>
  <c r="OP24" i="4"/>
  <c r="OQ24" i="4"/>
  <c r="OR24" i="4"/>
  <c r="OS24" i="4"/>
  <c r="OT24" i="4"/>
  <c r="OU24" i="4"/>
  <c r="OV24" i="4"/>
  <c r="OW24" i="4"/>
  <c r="OX24" i="4"/>
  <c r="OY24" i="4"/>
  <c r="OZ24" i="4"/>
  <c r="PA24" i="4"/>
  <c r="PB24" i="4"/>
  <c r="PC24" i="4"/>
  <c r="PD24" i="4"/>
  <c r="PE24" i="4"/>
  <c r="PF24" i="4"/>
  <c r="PG24" i="4"/>
  <c r="PH24" i="4"/>
  <c r="PI24" i="4"/>
  <c r="PJ24" i="4"/>
  <c r="PK24" i="4"/>
  <c r="PL24" i="4"/>
  <c r="PM24" i="4"/>
  <c r="PN24" i="4"/>
  <c r="PO24" i="4"/>
  <c r="PP24" i="4"/>
  <c r="PQ24" i="4"/>
  <c r="PR24" i="4"/>
  <c r="PS24" i="4"/>
  <c r="PT24" i="4"/>
  <c r="PU24" i="4"/>
  <c r="PV24" i="4"/>
  <c r="PW24" i="4"/>
  <c r="PX24" i="4"/>
  <c r="PY24" i="4"/>
  <c r="PZ24" i="4"/>
  <c r="NR25" i="4"/>
  <c r="NS25" i="4"/>
  <c r="NT25" i="4"/>
  <c r="NU25" i="4"/>
  <c r="NV25" i="4"/>
  <c r="NW25" i="4"/>
  <c r="NX25" i="4"/>
  <c r="NY25" i="4"/>
  <c r="NZ25" i="4"/>
  <c r="OA25" i="4"/>
  <c r="OB25" i="4"/>
  <c r="OC25" i="4"/>
  <c r="OD25" i="4"/>
  <c r="OE25" i="4"/>
  <c r="OF25" i="4"/>
  <c r="OG25" i="4"/>
  <c r="OH25" i="4"/>
  <c r="OI25" i="4"/>
  <c r="OJ25" i="4"/>
  <c r="OK25" i="4"/>
  <c r="OL25" i="4"/>
  <c r="OM25" i="4"/>
  <c r="ON25" i="4"/>
  <c r="OO25" i="4"/>
  <c r="OP25" i="4"/>
  <c r="OQ25" i="4"/>
  <c r="OR25" i="4"/>
  <c r="OS25" i="4"/>
  <c r="OT25" i="4"/>
  <c r="OU25" i="4"/>
  <c r="OV25" i="4"/>
  <c r="OW25" i="4"/>
  <c r="OX25" i="4"/>
  <c r="OY25" i="4"/>
  <c r="OZ25" i="4"/>
  <c r="PA25" i="4"/>
  <c r="PB25" i="4"/>
  <c r="PC25" i="4"/>
  <c r="PD25" i="4"/>
  <c r="PE25" i="4"/>
  <c r="PF25" i="4"/>
  <c r="PG25" i="4"/>
  <c r="PH25" i="4"/>
  <c r="PI25" i="4"/>
  <c r="PJ25" i="4"/>
  <c r="PK25" i="4"/>
  <c r="PL25" i="4"/>
  <c r="PM25" i="4"/>
  <c r="PN25" i="4"/>
  <c r="PO25" i="4"/>
  <c r="PP25" i="4"/>
  <c r="PQ25" i="4"/>
  <c r="PR25" i="4"/>
  <c r="PS25" i="4"/>
  <c r="PT25" i="4"/>
  <c r="PU25" i="4"/>
  <c r="PV25" i="4"/>
  <c r="PW25" i="4"/>
  <c r="PX25" i="4"/>
  <c r="PY25" i="4"/>
  <c r="PZ25" i="4"/>
  <c r="NR26" i="4"/>
  <c r="NS26" i="4"/>
  <c r="NT26" i="4"/>
  <c r="NU26" i="4"/>
  <c r="NV26" i="4"/>
  <c r="NW26" i="4"/>
  <c r="NX26" i="4"/>
  <c r="NY26" i="4"/>
  <c r="NZ26" i="4"/>
  <c r="OA26" i="4"/>
  <c r="OB26" i="4"/>
  <c r="OC26" i="4"/>
  <c r="OD26" i="4"/>
  <c r="OE26" i="4"/>
  <c r="OF26" i="4"/>
  <c r="OG26" i="4"/>
  <c r="OH26" i="4"/>
  <c r="OI26" i="4"/>
  <c r="OJ26" i="4"/>
  <c r="OK26" i="4"/>
  <c r="OL26" i="4"/>
  <c r="OM26" i="4"/>
  <c r="ON26" i="4"/>
  <c r="OO26" i="4"/>
  <c r="OP26" i="4"/>
  <c r="OQ26" i="4"/>
  <c r="OR26" i="4"/>
  <c r="OS26" i="4"/>
  <c r="OT26" i="4"/>
  <c r="OU26" i="4"/>
  <c r="OV26" i="4"/>
  <c r="OW26" i="4"/>
  <c r="OX26" i="4"/>
  <c r="OY26" i="4"/>
  <c r="OZ26" i="4"/>
  <c r="PA26" i="4"/>
  <c r="PB26" i="4"/>
  <c r="PC26" i="4"/>
  <c r="PD26" i="4"/>
  <c r="PE26" i="4"/>
  <c r="PF26" i="4"/>
  <c r="PG26" i="4"/>
  <c r="PH26" i="4"/>
  <c r="PI26" i="4"/>
  <c r="PJ26" i="4"/>
  <c r="PK26" i="4"/>
  <c r="PL26" i="4"/>
  <c r="PM26" i="4"/>
  <c r="PN26" i="4"/>
  <c r="PO26" i="4"/>
  <c r="PP26" i="4"/>
  <c r="PQ26" i="4"/>
  <c r="PR26" i="4"/>
  <c r="PS26" i="4"/>
  <c r="PT26" i="4"/>
  <c r="PU26" i="4"/>
  <c r="PV26" i="4"/>
  <c r="PW26" i="4"/>
  <c r="PX26" i="4"/>
  <c r="PY26" i="4"/>
  <c r="PZ26" i="4"/>
  <c r="NR27" i="4"/>
  <c r="NS27" i="4"/>
  <c r="NT27" i="4"/>
  <c r="NU27" i="4"/>
  <c r="NV27" i="4"/>
  <c r="NX27" i="4" s="1"/>
  <c r="NW27" i="4"/>
  <c r="NY27" i="4"/>
  <c r="NZ27" i="4"/>
  <c r="OA27" i="4"/>
  <c r="OB27" i="4"/>
  <c r="OC27" i="4"/>
  <c r="OD27" i="4"/>
  <c r="OE27" i="4"/>
  <c r="OF27" i="4"/>
  <c r="OG27" i="4"/>
  <c r="OH27" i="4"/>
  <c r="OI27" i="4"/>
  <c r="OJ27" i="4"/>
  <c r="OK27" i="4"/>
  <c r="OL27" i="4"/>
  <c r="OM27" i="4"/>
  <c r="ON27" i="4"/>
  <c r="OO27" i="4"/>
  <c r="OP27" i="4"/>
  <c r="OQ27" i="4"/>
  <c r="OR27" i="4"/>
  <c r="OS27" i="4"/>
  <c r="OT27" i="4"/>
  <c r="OU27" i="4"/>
  <c r="OV27" i="4"/>
  <c r="OW27" i="4"/>
  <c r="OX27" i="4"/>
  <c r="OY27" i="4"/>
  <c r="OZ27" i="4"/>
  <c r="PA27" i="4"/>
  <c r="PB27" i="4"/>
  <c r="PC27" i="4"/>
  <c r="PD27" i="4"/>
  <c r="PE27" i="4"/>
  <c r="PF27" i="4"/>
  <c r="PG27" i="4"/>
  <c r="PH27" i="4"/>
  <c r="PI27" i="4"/>
  <c r="PJ27" i="4"/>
  <c r="PK27" i="4"/>
  <c r="PL27" i="4"/>
  <c r="PM27" i="4"/>
  <c r="PN27" i="4"/>
  <c r="PO27" i="4"/>
  <c r="PP27" i="4"/>
  <c r="PQ27" i="4"/>
  <c r="PR27" i="4"/>
  <c r="PS27" i="4"/>
  <c r="PT27" i="4"/>
  <c r="PU27" i="4"/>
  <c r="PV27" i="4"/>
  <c r="PW27" i="4"/>
  <c r="PX27" i="4"/>
  <c r="PY27" i="4"/>
  <c r="PZ27" i="4"/>
  <c r="NR28" i="4"/>
  <c r="NS28" i="4"/>
  <c r="NT28" i="4"/>
  <c r="NU28" i="4"/>
  <c r="NV28" i="4"/>
  <c r="NX28" i="4" s="1"/>
  <c r="NW28" i="4"/>
  <c r="NY28" i="4"/>
  <c r="NZ28" i="4"/>
  <c r="OA28" i="4"/>
  <c r="OB28" i="4"/>
  <c r="OC28" i="4"/>
  <c r="OD28" i="4"/>
  <c r="OE28" i="4"/>
  <c r="OF28" i="4"/>
  <c r="OG28" i="4"/>
  <c r="OH28" i="4"/>
  <c r="OI28" i="4"/>
  <c r="OJ28" i="4"/>
  <c r="OK28" i="4"/>
  <c r="OL28" i="4"/>
  <c r="OM28" i="4"/>
  <c r="ON28" i="4"/>
  <c r="OO28" i="4"/>
  <c r="OP28" i="4"/>
  <c r="OQ28" i="4"/>
  <c r="OR28" i="4"/>
  <c r="OS28" i="4"/>
  <c r="OT28" i="4"/>
  <c r="OU28" i="4"/>
  <c r="OV28" i="4"/>
  <c r="OW28" i="4"/>
  <c r="OX28" i="4"/>
  <c r="OY28" i="4"/>
  <c r="OZ28" i="4"/>
  <c r="PA28" i="4"/>
  <c r="PB28" i="4"/>
  <c r="PC28" i="4"/>
  <c r="PD28" i="4"/>
  <c r="PE28" i="4"/>
  <c r="PF28" i="4"/>
  <c r="PG28" i="4"/>
  <c r="PH28" i="4"/>
  <c r="PI28" i="4"/>
  <c r="PJ28" i="4"/>
  <c r="PK28" i="4"/>
  <c r="PL28" i="4"/>
  <c r="PM28" i="4"/>
  <c r="PN28" i="4"/>
  <c r="PO28" i="4"/>
  <c r="PP28" i="4"/>
  <c r="PQ28" i="4"/>
  <c r="PR28" i="4"/>
  <c r="PS28" i="4"/>
  <c r="PT28" i="4"/>
  <c r="PU28" i="4"/>
  <c r="PV28" i="4"/>
  <c r="PW28" i="4"/>
  <c r="PX28" i="4"/>
  <c r="PY28" i="4"/>
  <c r="PZ28" i="4"/>
  <c r="NR29" i="4"/>
  <c r="NS29" i="4"/>
  <c r="NT29" i="4"/>
  <c r="NU29" i="4"/>
  <c r="NV29" i="4"/>
  <c r="NW29" i="4"/>
  <c r="NX29" i="4"/>
  <c r="NY29" i="4"/>
  <c r="NZ29" i="4"/>
  <c r="OA29" i="4"/>
  <c r="OB29" i="4"/>
  <c r="OC29" i="4"/>
  <c r="OD29" i="4"/>
  <c r="OE29" i="4"/>
  <c r="OF29" i="4"/>
  <c r="OG29" i="4"/>
  <c r="OH29" i="4"/>
  <c r="OI29" i="4"/>
  <c r="OJ29" i="4"/>
  <c r="OK29" i="4"/>
  <c r="OL29" i="4"/>
  <c r="OM29" i="4"/>
  <c r="ON29" i="4"/>
  <c r="OO29" i="4"/>
  <c r="OP29" i="4"/>
  <c r="OQ29" i="4"/>
  <c r="OR29" i="4"/>
  <c r="OS29" i="4"/>
  <c r="OT29" i="4"/>
  <c r="OU29" i="4"/>
  <c r="OV29" i="4"/>
  <c r="OW29" i="4"/>
  <c r="OX29" i="4"/>
  <c r="OY29" i="4"/>
  <c r="OZ29" i="4"/>
  <c r="PA29" i="4"/>
  <c r="PB29" i="4"/>
  <c r="PC29" i="4"/>
  <c r="PD29" i="4"/>
  <c r="PE29" i="4"/>
  <c r="PF29" i="4"/>
  <c r="PG29" i="4"/>
  <c r="PH29" i="4"/>
  <c r="PI29" i="4"/>
  <c r="PJ29" i="4"/>
  <c r="PK29" i="4"/>
  <c r="PL29" i="4"/>
  <c r="PM29" i="4"/>
  <c r="PN29" i="4"/>
  <c r="PO29" i="4"/>
  <c r="PP29" i="4"/>
  <c r="PQ29" i="4"/>
  <c r="PR29" i="4"/>
  <c r="PS29" i="4"/>
  <c r="PT29" i="4"/>
  <c r="PU29" i="4"/>
  <c r="PV29" i="4"/>
  <c r="PW29" i="4"/>
  <c r="PX29" i="4"/>
  <c r="PY29" i="4"/>
  <c r="PZ29" i="4"/>
  <c r="NR30" i="4"/>
  <c r="NS30" i="4"/>
  <c r="NT30" i="4"/>
  <c r="NU30" i="4"/>
  <c r="NV30" i="4"/>
  <c r="NW30" i="4"/>
  <c r="NX30" i="4" s="1"/>
  <c r="NY30" i="4"/>
  <c r="NZ30" i="4"/>
  <c r="OA30" i="4"/>
  <c r="OB30" i="4"/>
  <c r="OC30" i="4"/>
  <c r="OD30" i="4"/>
  <c r="OE30" i="4"/>
  <c r="OF30" i="4"/>
  <c r="OG30" i="4"/>
  <c r="OH30" i="4"/>
  <c r="OI30" i="4"/>
  <c r="OJ30" i="4"/>
  <c r="OK30" i="4"/>
  <c r="OL30" i="4"/>
  <c r="OM30" i="4"/>
  <c r="ON30" i="4"/>
  <c r="OO30" i="4"/>
  <c r="OP30" i="4"/>
  <c r="OQ30" i="4"/>
  <c r="OR30" i="4"/>
  <c r="OS30" i="4"/>
  <c r="OT30" i="4"/>
  <c r="OU30" i="4"/>
  <c r="OV30" i="4"/>
  <c r="OW30" i="4"/>
  <c r="OX30" i="4"/>
  <c r="OY30" i="4"/>
  <c r="OZ30" i="4"/>
  <c r="PA30" i="4"/>
  <c r="PB30" i="4"/>
  <c r="PC30" i="4"/>
  <c r="PD30" i="4"/>
  <c r="PE30" i="4"/>
  <c r="PF30" i="4"/>
  <c r="PG30" i="4"/>
  <c r="PH30" i="4"/>
  <c r="PI30" i="4"/>
  <c r="PJ30" i="4"/>
  <c r="PK30" i="4"/>
  <c r="PL30" i="4"/>
  <c r="PM30" i="4"/>
  <c r="PN30" i="4"/>
  <c r="PO30" i="4"/>
  <c r="PP30" i="4"/>
  <c r="PQ30" i="4"/>
  <c r="PR30" i="4"/>
  <c r="PS30" i="4"/>
  <c r="PT30" i="4"/>
  <c r="PU30" i="4"/>
  <c r="PV30" i="4"/>
  <c r="PW30" i="4"/>
  <c r="PX30" i="4"/>
  <c r="PY30" i="4"/>
  <c r="PZ30" i="4"/>
  <c r="NR31" i="4"/>
  <c r="NS31" i="4"/>
  <c r="NT31" i="4"/>
  <c r="NU31" i="4"/>
  <c r="NV31" i="4"/>
  <c r="NX31" i="4" s="1"/>
  <c r="NW31" i="4"/>
  <c r="NY31" i="4"/>
  <c r="NZ31" i="4"/>
  <c r="OA31" i="4"/>
  <c r="OB31" i="4"/>
  <c r="OC31" i="4"/>
  <c r="OD31" i="4"/>
  <c r="OE31" i="4"/>
  <c r="OF31" i="4"/>
  <c r="OG31" i="4"/>
  <c r="OH31" i="4"/>
  <c r="OI31" i="4"/>
  <c r="OJ31" i="4"/>
  <c r="OK31" i="4"/>
  <c r="OL31" i="4"/>
  <c r="OM31" i="4"/>
  <c r="ON31" i="4"/>
  <c r="OO31" i="4"/>
  <c r="OP31" i="4"/>
  <c r="OQ31" i="4"/>
  <c r="OR31" i="4"/>
  <c r="OS31" i="4"/>
  <c r="OT31" i="4"/>
  <c r="OU31" i="4"/>
  <c r="OV31" i="4"/>
  <c r="OW31" i="4"/>
  <c r="OX31" i="4"/>
  <c r="OY31" i="4"/>
  <c r="OZ31" i="4"/>
  <c r="PA31" i="4"/>
  <c r="PB31" i="4"/>
  <c r="PC31" i="4"/>
  <c r="PD31" i="4"/>
  <c r="PE31" i="4"/>
  <c r="PF31" i="4"/>
  <c r="PG31" i="4"/>
  <c r="PH31" i="4"/>
  <c r="PI31" i="4"/>
  <c r="PJ31" i="4"/>
  <c r="PK31" i="4"/>
  <c r="PL31" i="4"/>
  <c r="PM31" i="4"/>
  <c r="PN31" i="4"/>
  <c r="PO31" i="4"/>
  <c r="PP31" i="4"/>
  <c r="PQ31" i="4"/>
  <c r="PR31" i="4"/>
  <c r="PS31" i="4"/>
  <c r="PT31" i="4"/>
  <c r="PU31" i="4"/>
  <c r="PV31" i="4"/>
  <c r="PW31" i="4"/>
  <c r="PX31" i="4"/>
  <c r="PY31" i="4"/>
  <c r="PZ31" i="4"/>
  <c r="NR32" i="4"/>
  <c r="NS32" i="4"/>
  <c r="NT32" i="4"/>
  <c r="NU32" i="4"/>
  <c r="NV32" i="4"/>
  <c r="NX32" i="4" s="1"/>
  <c r="NW32" i="4"/>
  <c r="NY32" i="4"/>
  <c r="NZ32" i="4"/>
  <c r="OA32" i="4"/>
  <c r="OB32" i="4"/>
  <c r="OC32" i="4"/>
  <c r="OD32" i="4"/>
  <c r="OE32" i="4"/>
  <c r="OF32" i="4"/>
  <c r="OG32" i="4"/>
  <c r="OH32" i="4"/>
  <c r="OI32" i="4"/>
  <c r="OJ32" i="4"/>
  <c r="OK32" i="4"/>
  <c r="OL32" i="4"/>
  <c r="OM32" i="4"/>
  <c r="ON32" i="4"/>
  <c r="OO32" i="4"/>
  <c r="OP32" i="4"/>
  <c r="OQ32" i="4"/>
  <c r="OR32" i="4"/>
  <c r="OS32" i="4"/>
  <c r="OT32" i="4"/>
  <c r="OU32" i="4"/>
  <c r="OV32" i="4"/>
  <c r="OW32" i="4"/>
  <c r="OX32" i="4"/>
  <c r="OY32" i="4"/>
  <c r="OZ32" i="4"/>
  <c r="PA32" i="4"/>
  <c r="PB32" i="4"/>
  <c r="PC32" i="4"/>
  <c r="PD32" i="4"/>
  <c r="PE32" i="4"/>
  <c r="PF32" i="4"/>
  <c r="PG32" i="4"/>
  <c r="PH32" i="4"/>
  <c r="PI32" i="4"/>
  <c r="PJ32" i="4"/>
  <c r="PK32" i="4"/>
  <c r="PL32" i="4"/>
  <c r="PM32" i="4"/>
  <c r="PN32" i="4"/>
  <c r="PO32" i="4"/>
  <c r="PP32" i="4"/>
  <c r="PQ32" i="4"/>
  <c r="PR32" i="4"/>
  <c r="PS32" i="4"/>
  <c r="PT32" i="4"/>
  <c r="PU32" i="4"/>
  <c r="PV32" i="4"/>
  <c r="PW32" i="4"/>
  <c r="PX32" i="4"/>
  <c r="PY32" i="4"/>
  <c r="PZ32" i="4"/>
  <c r="NR33" i="4"/>
  <c r="NS33" i="4"/>
  <c r="NT33" i="4"/>
  <c r="NU33" i="4"/>
  <c r="NV33" i="4"/>
  <c r="NW33" i="4"/>
  <c r="NX33" i="4"/>
  <c r="NY33" i="4"/>
  <c r="NZ33" i="4"/>
  <c r="OA33" i="4"/>
  <c r="OB33" i="4"/>
  <c r="OC33" i="4"/>
  <c r="OD33" i="4"/>
  <c r="OE33" i="4"/>
  <c r="OF33" i="4"/>
  <c r="OG33" i="4"/>
  <c r="OH33" i="4"/>
  <c r="OI33" i="4"/>
  <c r="OJ33" i="4"/>
  <c r="OK33" i="4"/>
  <c r="OL33" i="4"/>
  <c r="OM33" i="4"/>
  <c r="ON33" i="4"/>
  <c r="OO33" i="4"/>
  <c r="OP33" i="4"/>
  <c r="OQ33" i="4"/>
  <c r="OR33" i="4"/>
  <c r="OS33" i="4"/>
  <c r="OT33" i="4"/>
  <c r="OU33" i="4"/>
  <c r="OV33" i="4"/>
  <c r="OW33" i="4"/>
  <c r="OX33" i="4"/>
  <c r="OY33" i="4"/>
  <c r="OZ33" i="4"/>
  <c r="PA33" i="4"/>
  <c r="PB33" i="4"/>
  <c r="PC33" i="4"/>
  <c r="PD33" i="4"/>
  <c r="PE33" i="4"/>
  <c r="PF33" i="4"/>
  <c r="PG33" i="4"/>
  <c r="PH33" i="4"/>
  <c r="PI33" i="4"/>
  <c r="PJ33" i="4"/>
  <c r="PK33" i="4"/>
  <c r="PL33" i="4"/>
  <c r="PM33" i="4"/>
  <c r="PN33" i="4"/>
  <c r="PO33" i="4"/>
  <c r="PP33" i="4"/>
  <c r="PQ33" i="4"/>
  <c r="PR33" i="4"/>
  <c r="PS33" i="4"/>
  <c r="PT33" i="4"/>
  <c r="PU33" i="4"/>
  <c r="PV33" i="4"/>
  <c r="PW33" i="4"/>
  <c r="PX33" i="4"/>
  <c r="PY33" i="4"/>
  <c r="PZ33" i="4"/>
  <c r="NR34" i="4"/>
  <c r="NS34" i="4"/>
  <c r="NT34" i="4"/>
  <c r="NU34" i="4"/>
  <c r="NV34" i="4"/>
  <c r="NW34" i="4"/>
  <c r="NX34" i="4"/>
  <c r="NY34" i="4"/>
  <c r="NZ34" i="4"/>
  <c r="OA34" i="4"/>
  <c r="OB34" i="4"/>
  <c r="OC34" i="4"/>
  <c r="OD34" i="4"/>
  <c r="OE34" i="4"/>
  <c r="OF34" i="4"/>
  <c r="OG34" i="4"/>
  <c r="OH34" i="4"/>
  <c r="OI34" i="4"/>
  <c r="OJ34" i="4"/>
  <c r="OK34" i="4"/>
  <c r="OL34" i="4"/>
  <c r="OM34" i="4"/>
  <c r="ON34" i="4"/>
  <c r="OO34" i="4"/>
  <c r="OP34" i="4"/>
  <c r="OQ34" i="4"/>
  <c r="OR34" i="4"/>
  <c r="OS34" i="4"/>
  <c r="OT34" i="4"/>
  <c r="OU34" i="4"/>
  <c r="OV34" i="4"/>
  <c r="OW34" i="4"/>
  <c r="OX34" i="4"/>
  <c r="OY34" i="4"/>
  <c r="OZ34" i="4"/>
  <c r="PA34" i="4"/>
  <c r="PB34" i="4"/>
  <c r="PC34" i="4"/>
  <c r="PD34" i="4"/>
  <c r="PE34" i="4"/>
  <c r="PF34" i="4"/>
  <c r="PG34" i="4"/>
  <c r="PH34" i="4"/>
  <c r="PI34" i="4"/>
  <c r="PJ34" i="4"/>
  <c r="PK34" i="4"/>
  <c r="PL34" i="4"/>
  <c r="PM34" i="4"/>
  <c r="PN34" i="4"/>
  <c r="PO34" i="4"/>
  <c r="PP34" i="4"/>
  <c r="PQ34" i="4"/>
  <c r="PR34" i="4"/>
  <c r="PS34" i="4"/>
  <c r="PT34" i="4"/>
  <c r="PU34" i="4"/>
  <c r="PV34" i="4"/>
  <c r="PW34" i="4"/>
  <c r="PX34" i="4"/>
  <c r="PY34" i="4"/>
  <c r="PZ34" i="4"/>
  <c r="NR35" i="4"/>
  <c r="NS35" i="4"/>
  <c r="NT35" i="4"/>
  <c r="NU35" i="4"/>
  <c r="NV35" i="4"/>
  <c r="NX35" i="4" s="1"/>
  <c r="NW35" i="4"/>
  <c r="NY35" i="4"/>
  <c r="NZ35" i="4"/>
  <c r="OA35" i="4"/>
  <c r="OB35" i="4"/>
  <c r="OC35" i="4"/>
  <c r="OD35" i="4"/>
  <c r="OE35" i="4"/>
  <c r="OF35" i="4"/>
  <c r="OG35" i="4"/>
  <c r="OH35" i="4"/>
  <c r="OI35" i="4"/>
  <c r="OJ35" i="4"/>
  <c r="OK35" i="4"/>
  <c r="OL35" i="4"/>
  <c r="OM35" i="4"/>
  <c r="ON35" i="4"/>
  <c r="OO35" i="4"/>
  <c r="OP35" i="4"/>
  <c r="OQ35" i="4"/>
  <c r="OR35" i="4"/>
  <c r="OS35" i="4"/>
  <c r="OT35" i="4"/>
  <c r="OU35" i="4"/>
  <c r="OV35" i="4"/>
  <c r="OW35" i="4"/>
  <c r="OX35" i="4"/>
  <c r="OY35" i="4"/>
  <c r="OZ35" i="4"/>
  <c r="PA35" i="4"/>
  <c r="PB35" i="4"/>
  <c r="PC35" i="4"/>
  <c r="PD35" i="4"/>
  <c r="PE35" i="4"/>
  <c r="PF35" i="4"/>
  <c r="PG35" i="4"/>
  <c r="PH35" i="4"/>
  <c r="PI35" i="4"/>
  <c r="PJ35" i="4"/>
  <c r="PK35" i="4"/>
  <c r="PL35" i="4"/>
  <c r="PM35" i="4"/>
  <c r="PN35" i="4"/>
  <c r="PO35" i="4"/>
  <c r="PP35" i="4"/>
  <c r="PQ35" i="4"/>
  <c r="PR35" i="4"/>
  <c r="PS35" i="4"/>
  <c r="PT35" i="4"/>
  <c r="PU35" i="4"/>
  <c r="PV35" i="4"/>
  <c r="PW35" i="4"/>
  <c r="PX35" i="4"/>
  <c r="PY35" i="4"/>
  <c r="PZ35" i="4"/>
  <c r="NR36" i="4"/>
  <c r="NS36" i="4"/>
  <c r="NT36" i="4"/>
  <c r="NU36" i="4"/>
  <c r="NV36" i="4"/>
  <c r="NX36" i="4" s="1"/>
  <c r="NW36" i="4"/>
  <c r="NY36" i="4"/>
  <c r="NZ36" i="4"/>
  <c r="OA36" i="4"/>
  <c r="OB36" i="4"/>
  <c r="OC36" i="4"/>
  <c r="OD36" i="4"/>
  <c r="OE36" i="4"/>
  <c r="OF36" i="4"/>
  <c r="OG36" i="4"/>
  <c r="OH36" i="4"/>
  <c r="OI36" i="4"/>
  <c r="OJ36" i="4"/>
  <c r="OK36" i="4"/>
  <c r="OL36" i="4"/>
  <c r="OM36" i="4"/>
  <c r="ON36" i="4"/>
  <c r="OO36" i="4"/>
  <c r="OP36" i="4"/>
  <c r="OQ36" i="4"/>
  <c r="OR36" i="4"/>
  <c r="OS36" i="4"/>
  <c r="OT36" i="4"/>
  <c r="OU36" i="4"/>
  <c r="OV36" i="4"/>
  <c r="OW36" i="4"/>
  <c r="OX36" i="4"/>
  <c r="OY36" i="4"/>
  <c r="OZ36" i="4"/>
  <c r="PA36" i="4"/>
  <c r="PB36" i="4"/>
  <c r="PC36" i="4"/>
  <c r="PD36" i="4"/>
  <c r="PE36" i="4"/>
  <c r="PF36" i="4"/>
  <c r="PG36" i="4"/>
  <c r="PH36" i="4"/>
  <c r="PI36" i="4"/>
  <c r="PJ36" i="4"/>
  <c r="PK36" i="4"/>
  <c r="PL36" i="4"/>
  <c r="PM36" i="4"/>
  <c r="PN36" i="4"/>
  <c r="PO36" i="4"/>
  <c r="PP36" i="4"/>
  <c r="PQ36" i="4"/>
  <c r="PR36" i="4"/>
  <c r="PS36" i="4"/>
  <c r="PT36" i="4"/>
  <c r="PU36" i="4"/>
  <c r="PV36" i="4"/>
  <c r="PW36" i="4"/>
  <c r="PX36" i="4"/>
  <c r="PY36" i="4"/>
  <c r="PZ36" i="4"/>
  <c r="NR37" i="4"/>
  <c r="NS37" i="4"/>
  <c r="NT37" i="4"/>
  <c r="NU37" i="4"/>
  <c r="NV37" i="4"/>
  <c r="NW37" i="4"/>
  <c r="NX37" i="4"/>
  <c r="NY37" i="4"/>
  <c r="NZ37" i="4"/>
  <c r="OA37" i="4"/>
  <c r="OB37" i="4"/>
  <c r="OC37" i="4"/>
  <c r="OD37" i="4"/>
  <c r="OE37" i="4"/>
  <c r="OF37" i="4"/>
  <c r="OG37" i="4"/>
  <c r="OH37" i="4"/>
  <c r="OI37" i="4"/>
  <c r="OJ37" i="4"/>
  <c r="OK37" i="4"/>
  <c r="OL37" i="4"/>
  <c r="OM37" i="4"/>
  <c r="ON37" i="4"/>
  <c r="OO37" i="4"/>
  <c r="OP37" i="4"/>
  <c r="OQ37" i="4"/>
  <c r="OR37" i="4"/>
  <c r="OS37" i="4"/>
  <c r="OT37" i="4"/>
  <c r="OU37" i="4"/>
  <c r="OV37" i="4"/>
  <c r="OW37" i="4"/>
  <c r="OX37" i="4"/>
  <c r="OY37" i="4"/>
  <c r="OZ37" i="4"/>
  <c r="PA37" i="4"/>
  <c r="PB37" i="4"/>
  <c r="PC37" i="4"/>
  <c r="PD37" i="4"/>
  <c r="PE37" i="4"/>
  <c r="PF37" i="4"/>
  <c r="PG37" i="4"/>
  <c r="PH37" i="4"/>
  <c r="PI37" i="4"/>
  <c r="PJ37" i="4"/>
  <c r="PK37" i="4"/>
  <c r="PL37" i="4"/>
  <c r="PM37" i="4"/>
  <c r="PN37" i="4"/>
  <c r="PO37" i="4"/>
  <c r="PP37" i="4"/>
  <c r="PQ37" i="4"/>
  <c r="PR37" i="4"/>
  <c r="PS37" i="4"/>
  <c r="PT37" i="4"/>
  <c r="PU37" i="4"/>
  <c r="PV37" i="4"/>
  <c r="PW37" i="4"/>
  <c r="PX37" i="4"/>
  <c r="PY37" i="4"/>
  <c r="PZ37" i="4"/>
  <c r="NR38" i="4"/>
  <c r="NS38" i="4"/>
  <c r="NT38" i="4"/>
  <c r="NU38" i="4"/>
  <c r="NV38" i="4"/>
  <c r="NX38" i="4" s="1"/>
  <c r="NW38" i="4"/>
  <c r="NY38" i="4"/>
  <c r="NZ38" i="4"/>
  <c r="OA38" i="4"/>
  <c r="OB38" i="4"/>
  <c r="OC38" i="4"/>
  <c r="OD38" i="4"/>
  <c r="OE38" i="4"/>
  <c r="OF38" i="4"/>
  <c r="OG38" i="4"/>
  <c r="OH38" i="4"/>
  <c r="OI38" i="4"/>
  <c r="OJ38" i="4"/>
  <c r="OK38" i="4"/>
  <c r="OL38" i="4"/>
  <c r="OM38" i="4"/>
  <c r="ON38" i="4"/>
  <c r="OO38" i="4"/>
  <c r="OP38" i="4"/>
  <c r="OQ38" i="4"/>
  <c r="OR38" i="4"/>
  <c r="OS38" i="4"/>
  <c r="OT38" i="4"/>
  <c r="OU38" i="4"/>
  <c r="OV38" i="4"/>
  <c r="OW38" i="4"/>
  <c r="OX38" i="4"/>
  <c r="OY38" i="4"/>
  <c r="OZ38" i="4"/>
  <c r="PA38" i="4"/>
  <c r="PB38" i="4"/>
  <c r="PC38" i="4"/>
  <c r="PD38" i="4"/>
  <c r="PE38" i="4"/>
  <c r="PF38" i="4"/>
  <c r="PG38" i="4"/>
  <c r="PH38" i="4"/>
  <c r="PI38" i="4"/>
  <c r="PJ38" i="4"/>
  <c r="PK38" i="4"/>
  <c r="PL38" i="4"/>
  <c r="PM38" i="4"/>
  <c r="PN38" i="4"/>
  <c r="PO38" i="4"/>
  <c r="PP38" i="4"/>
  <c r="PQ38" i="4"/>
  <c r="PR38" i="4"/>
  <c r="PS38" i="4"/>
  <c r="PT38" i="4"/>
  <c r="PU38" i="4"/>
  <c r="PV38" i="4"/>
  <c r="PW38" i="4"/>
  <c r="PX38" i="4"/>
  <c r="PY38" i="4"/>
  <c r="PZ38" i="4"/>
  <c r="NR39" i="4"/>
  <c r="NS39" i="4"/>
  <c r="NT39" i="4"/>
  <c r="NU39" i="4"/>
  <c r="NV39" i="4"/>
  <c r="NX39" i="4" s="1"/>
  <c r="NW39" i="4"/>
  <c r="NY39" i="4"/>
  <c r="NZ39" i="4"/>
  <c r="OA39" i="4"/>
  <c r="OB39" i="4"/>
  <c r="OC39" i="4"/>
  <c r="OD39" i="4"/>
  <c r="OE39" i="4"/>
  <c r="OF39" i="4"/>
  <c r="OG39" i="4"/>
  <c r="OH39" i="4"/>
  <c r="OI39" i="4"/>
  <c r="OJ39" i="4"/>
  <c r="OK39" i="4"/>
  <c r="OL39" i="4"/>
  <c r="OM39" i="4"/>
  <c r="ON39" i="4"/>
  <c r="OO39" i="4"/>
  <c r="OP39" i="4"/>
  <c r="OQ39" i="4"/>
  <c r="OR39" i="4"/>
  <c r="OS39" i="4"/>
  <c r="OT39" i="4"/>
  <c r="OU39" i="4"/>
  <c r="OV39" i="4"/>
  <c r="OW39" i="4"/>
  <c r="OX39" i="4"/>
  <c r="OY39" i="4"/>
  <c r="OZ39" i="4"/>
  <c r="PA39" i="4"/>
  <c r="PB39" i="4"/>
  <c r="PC39" i="4"/>
  <c r="PD39" i="4"/>
  <c r="PE39" i="4"/>
  <c r="PF39" i="4"/>
  <c r="PG39" i="4"/>
  <c r="PH39" i="4"/>
  <c r="PI39" i="4"/>
  <c r="PJ39" i="4"/>
  <c r="PK39" i="4"/>
  <c r="PL39" i="4"/>
  <c r="PM39" i="4"/>
  <c r="PN39" i="4"/>
  <c r="PO39" i="4"/>
  <c r="PP39" i="4"/>
  <c r="PQ39" i="4"/>
  <c r="PR39" i="4"/>
  <c r="PS39" i="4"/>
  <c r="PT39" i="4"/>
  <c r="PU39" i="4"/>
  <c r="PV39" i="4"/>
  <c r="PW39" i="4"/>
  <c r="PX39" i="4"/>
  <c r="PY39" i="4"/>
  <c r="PZ39" i="4"/>
  <c r="NR40" i="4"/>
  <c r="NS40" i="4"/>
  <c r="NT40" i="4"/>
  <c r="NU40" i="4"/>
  <c r="NV40" i="4"/>
  <c r="NX40" i="4" s="1"/>
  <c r="NW40" i="4"/>
  <c r="NY40" i="4"/>
  <c r="NZ40" i="4"/>
  <c r="OA40" i="4"/>
  <c r="OB40" i="4"/>
  <c r="OC40" i="4"/>
  <c r="OD40" i="4"/>
  <c r="OE40" i="4"/>
  <c r="OF40" i="4"/>
  <c r="OG40" i="4"/>
  <c r="OH40" i="4"/>
  <c r="OI40" i="4"/>
  <c r="OJ40" i="4"/>
  <c r="OK40" i="4"/>
  <c r="OL40" i="4"/>
  <c r="OM40" i="4"/>
  <c r="ON40" i="4"/>
  <c r="OO40" i="4"/>
  <c r="OP40" i="4"/>
  <c r="OQ40" i="4"/>
  <c r="OR40" i="4"/>
  <c r="OS40" i="4"/>
  <c r="OT40" i="4"/>
  <c r="OU40" i="4"/>
  <c r="OV40" i="4"/>
  <c r="OW40" i="4"/>
  <c r="OX40" i="4"/>
  <c r="OY40" i="4"/>
  <c r="OZ40" i="4"/>
  <c r="PA40" i="4"/>
  <c r="PB40" i="4"/>
  <c r="PC40" i="4"/>
  <c r="PD40" i="4"/>
  <c r="PE40" i="4"/>
  <c r="PF40" i="4"/>
  <c r="PG40" i="4"/>
  <c r="PH40" i="4"/>
  <c r="PI40" i="4"/>
  <c r="PJ40" i="4"/>
  <c r="PK40" i="4"/>
  <c r="PL40" i="4"/>
  <c r="PM40" i="4"/>
  <c r="PN40" i="4"/>
  <c r="PO40" i="4"/>
  <c r="PP40" i="4"/>
  <c r="PQ40" i="4"/>
  <c r="PR40" i="4"/>
  <c r="PS40" i="4"/>
  <c r="PT40" i="4"/>
  <c r="PU40" i="4"/>
  <c r="PV40" i="4"/>
  <c r="PW40" i="4"/>
  <c r="PX40" i="4"/>
  <c r="PY40" i="4"/>
  <c r="PZ40" i="4"/>
  <c r="NR41" i="4"/>
  <c r="NS41" i="4"/>
  <c r="NT41" i="4"/>
  <c r="NU41" i="4"/>
  <c r="NV41" i="4"/>
  <c r="NW41" i="4"/>
  <c r="NX41" i="4"/>
  <c r="NY41" i="4"/>
  <c r="NZ41" i="4"/>
  <c r="OA41" i="4"/>
  <c r="OB41" i="4"/>
  <c r="OC41" i="4"/>
  <c r="OD41" i="4"/>
  <c r="OE41" i="4"/>
  <c r="OF41" i="4"/>
  <c r="OG41" i="4"/>
  <c r="OH41" i="4"/>
  <c r="OI41" i="4"/>
  <c r="OJ41" i="4"/>
  <c r="OK41" i="4"/>
  <c r="OL41" i="4"/>
  <c r="OM41" i="4"/>
  <c r="ON41" i="4"/>
  <c r="OO41" i="4"/>
  <c r="OP41" i="4"/>
  <c r="OQ41" i="4"/>
  <c r="OR41" i="4"/>
  <c r="OS41" i="4"/>
  <c r="OT41" i="4"/>
  <c r="OU41" i="4"/>
  <c r="OV41" i="4"/>
  <c r="OW41" i="4"/>
  <c r="OX41" i="4"/>
  <c r="OY41" i="4"/>
  <c r="OZ41" i="4"/>
  <c r="PA41" i="4"/>
  <c r="PB41" i="4"/>
  <c r="PC41" i="4"/>
  <c r="PD41" i="4"/>
  <c r="PE41" i="4"/>
  <c r="PF41" i="4"/>
  <c r="PG41" i="4"/>
  <c r="PH41" i="4"/>
  <c r="PI41" i="4"/>
  <c r="PJ41" i="4"/>
  <c r="PK41" i="4"/>
  <c r="PL41" i="4"/>
  <c r="PM41" i="4"/>
  <c r="PN41" i="4"/>
  <c r="PO41" i="4"/>
  <c r="PP41" i="4"/>
  <c r="PQ41" i="4"/>
  <c r="PR41" i="4"/>
  <c r="PS41" i="4"/>
  <c r="PT41" i="4"/>
  <c r="PU41" i="4"/>
  <c r="PV41" i="4"/>
  <c r="PW41" i="4"/>
  <c r="PX41" i="4"/>
  <c r="PY41" i="4"/>
  <c r="PZ41" i="4"/>
  <c r="NR42" i="4"/>
  <c r="NS42" i="4"/>
  <c r="NT42" i="4"/>
  <c r="NU42" i="4"/>
  <c r="NV42" i="4"/>
  <c r="NW42" i="4"/>
  <c r="NX42" i="4"/>
  <c r="NY42" i="4"/>
  <c r="NZ42" i="4"/>
  <c r="OA42" i="4"/>
  <c r="OB42" i="4"/>
  <c r="OC42" i="4"/>
  <c r="OD42" i="4"/>
  <c r="OE42" i="4"/>
  <c r="OF42" i="4"/>
  <c r="OG42" i="4"/>
  <c r="OH42" i="4"/>
  <c r="OI42" i="4"/>
  <c r="OJ42" i="4"/>
  <c r="OK42" i="4"/>
  <c r="OL42" i="4"/>
  <c r="OM42" i="4"/>
  <c r="ON42" i="4"/>
  <c r="OO42" i="4"/>
  <c r="OP42" i="4"/>
  <c r="OQ42" i="4"/>
  <c r="OR42" i="4"/>
  <c r="OS42" i="4"/>
  <c r="OT42" i="4"/>
  <c r="OU42" i="4"/>
  <c r="OV42" i="4"/>
  <c r="OW42" i="4"/>
  <c r="OX42" i="4"/>
  <c r="OY42" i="4"/>
  <c r="OZ42" i="4"/>
  <c r="PA42" i="4"/>
  <c r="PB42" i="4"/>
  <c r="PC42" i="4"/>
  <c r="PD42" i="4"/>
  <c r="PE42" i="4"/>
  <c r="PF42" i="4"/>
  <c r="PG42" i="4"/>
  <c r="PH42" i="4"/>
  <c r="PI42" i="4"/>
  <c r="PJ42" i="4"/>
  <c r="PK42" i="4"/>
  <c r="PL42" i="4"/>
  <c r="PM42" i="4"/>
  <c r="PN42" i="4"/>
  <c r="PO42" i="4"/>
  <c r="PP42" i="4"/>
  <c r="PQ42" i="4"/>
  <c r="PR42" i="4"/>
  <c r="PS42" i="4"/>
  <c r="PT42" i="4"/>
  <c r="PU42" i="4"/>
  <c r="PV42" i="4"/>
  <c r="PW42" i="4"/>
  <c r="PX42" i="4"/>
  <c r="PY42" i="4"/>
  <c r="PZ42" i="4"/>
  <c r="NR43" i="4"/>
  <c r="NS43" i="4"/>
  <c r="NT43" i="4"/>
  <c r="NU43" i="4"/>
  <c r="NV43" i="4"/>
  <c r="NX43" i="4" s="1"/>
  <c r="NW43" i="4"/>
  <c r="NY43" i="4"/>
  <c r="NZ43" i="4"/>
  <c r="OA43" i="4"/>
  <c r="OB43" i="4"/>
  <c r="OC43" i="4"/>
  <c r="OD43" i="4"/>
  <c r="OE43" i="4"/>
  <c r="OF43" i="4"/>
  <c r="OG43" i="4"/>
  <c r="OH43" i="4"/>
  <c r="OI43" i="4"/>
  <c r="OJ43" i="4"/>
  <c r="OK43" i="4"/>
  <c r="OL43" i="4"/>
  <c r="OM43" i="4"/>
  <c r="ON43" i="4"/>
  <c r="OO43" i="4"/>
  <c r="OP43" i="4"/>
  <c r="OQ43" i="4"/>
  <c r="OR43" i="4"/>
  <c r="OS43" i="4"/>
  <c r="OT43" i="4"/>
  <c r="OU43" i="4"/>
  <c r="OV43" i="4"/>
  <c r="OW43" i="4"/>
  <c r="OX43" i="4"/>
  <c r="OY43" i="4"/>
  <c r="OZ43" i="4"/>
  <c r="PA43" i="4"/>
  <c r="PB43" i="4"/>
  <c r="PC43" i="4"/>
  <c r="PD43" i="4"/>
  <c r="PE43" i="4"/>
  <c r="PF43" i="4"/>
  <c r="PG43" i="4"/>
  <c r="PH43" i="4"/>
  <c r="PI43" i="4"/>
  <c r="PJ43" i="4"/>
  <c r="PK43" i="4"/>
  <c r="PL43" i="4"/>
  <c r="PM43" i="4"/>
  <c r="PN43" i="4"/>
  <c r="PO43" i="4"/>
  <c r="PP43" i="4"/>
  <c r="PQ43" i="4"/>
  <c r="PR43" i="4"/>
  <c r="PS43" i="4"/>
  <c r="PT43" i="4"/>
  <c r="PU43" i="4"/>
  <c r="PV43" i="4"/>
  <c r="PW43" i="4"/>
  <c r="PX43" i="4"/>
  <c r="PY43" i="4"/>
  <c r="PZ43" i="4"/>
  <c r="NR44" i="4"/>
  <c r="NS44" i="4"/>
  <c r="NT44" i="4"/>
  <c r="NU44" i="4"/>
  <c r="NV44" i="4"/>
  <c r="NX44" i="4" s="1"/>
  <c r="NW44" i="4"/>
  <c r="NY44" i="4"/>
  <c r="NZ44" i="4"/>
  <c r="OA44" i="4"/>
  <c r="OB44" i="4"/>
  <c r="OC44" i="4"/>
  <c r="OD44" i="4"/>
  <c r="OE44" i="4"/>
  <c r="OF44" i="4"/>
  <c r="OG44" i="4"/>
  <c r="OH44" i="4"/>
  <c r="OI44" i="4"/>
  <c r="OJ44" i="4"/>
  <c r="OK44" i="4"/>
  <c r="OL44" i="4"/>
  <c r="OM44" i="4"/>
  <c r="ON44" i="4"/>
  <c r="OO44" i="4"/>
  <c r="OP44" i="4"/>
  <c r="OQ44" i="4"/>
  <c r="OR44" i="4"/>
  <c r="OS44" i="4"/>
  <c r="OT44" i="4"/>
  <c r="OU44" i="4"/>
  <c r="OV44" i="4"/>
  <c r="OW44" i="4"/>
  <c r="OX44" i="4"/>
  <c r="OY44" i="4"/>
  <c r="OZ44" i="4"/>
  <c r="PA44" i="4"/>
  <c r="PB44" i="4"/>
  <c r="PC44" i="4"/>
  <c r="PD44" i="4"/>
  <c r="PE44" i="4"/>
  <c r="PF44" i="4"/>
  <c r="PG44" i="4"/>
  <c r="PH44" i="4"/>
  <c r="PI44" i="4"/>
  <c r="PJ44" i="4"/>
  <c r="PK44" i="4"/>
  <c r="PL44" i="4"/>
  <c r="PM44" i="4"/>
  <c r="PN44" i="4"/>
  <c r="PO44" i="4"/>
  <c r="PP44" i="4"/>
  <c r="PQ44" i="4"/>
  <c r="PR44" i="4"/>
  <c r="PS44" i="4"/>
  <c r="PT44" i="4"/>
  <c r="PU44" i="4"/>
  <c r="PV44" i="4"/>
  <c r="PW44" i="4"/>
  <c r="PX44" i="4"/>
  <c r="PY44" i="4"/>
  <c r="PZ44" i="4"/>
  <c r="NR45" i="4"/>
  <c r="NS45" i="4"/>
  <c r="NT45" i="4"/>
  <c r="NU45" i="4"/>
  <c r="NV45" i="4"/>
  <c r="NW45" i="4"/>
  <c r="NX45" i="4"/>
  <c r="NY45" i="4"/>
  <c r="NZ45" i="4"/>
  <c r="OA45" i="4"/>
  <c r="OB45" i="4"/>
  <c r="OC45" i="4"/>
  <c r="OD45" i="4"/>
  <c r="OE45" i="4"/>
  <c r="OF45" i="4"/>
  <c r="OG45" i="4"/>
  <c r="OH45" i="4"/>
  <c r="OI45" i="4"/>
  <c r="OJ45" i="4"/>
  <c r="OK45" i="4"/>
  <c r="OL45" i="4"/>
  <c r="OM45" i="4"/>
  <c r="ON45" i="4"/>
  <c r="OO45" i="4"/>
  <c r="OP45" i="4"/>
  <c r="OQ45" i="4"/>
  <c r="OR45" i="4"/>
  <c r="OS45" i="4"/>
  <c r="OT45" i="4"/>
  <c r="OU45" i="4"/>
  <c r="OV45" i="4"/>
  <c r="OW45" i="4"/>
  <c r="OX45" i="4"/>
  <c r="OY45" i="4"/>
  <c r="OZ45" i="4"/>
  <c r="PA45" i="4"/>
  <c r="PB45" i="4"/>
  <c r="PC45" i="4"/>
  <c r="PD45" i="4"/>
  <c r="PE45" i="4"/>
  <c r="PF45" i="4"/>
  <c r="PG45" i="4"/>
  <c r="PH45" i="4"/>
  <c r="PI45" i="4"/>
  <c r="PJ45" i="4"/>
  <c r="PK45" i="4"/>
  <c r="PL45" i="4"/>
  <c r="PM45" i="4"/>
  <c r="PN45" i="4"/>
  <c r="PO45" i="4"/>
  <c r="PP45" i="4"/>
  <c r="PQ45" i="4"/>
  <c r="PR45" i="4"/>
  <c r="PS45" i="4"/>
  <c r="PT45" i="4"/>
  <c r="PU45" i="4"/>
  <c r="PV45" i="4"/>
  <c r="PW45" i="4"/>
  <c r="PX45" i="4"/>
  <c r="PY45" i="4"/>
  <c r="PZ45" i="4"/>
  <c r="NR46" i="4"/>
  <c r="NS46" i="4"/>
  <c r="NT46" i="4"/>
  <c r="NU46" i="4"/>
  <c r="NV46" i="4"/>
  <c r="NX46" i="4" s="1"/>
  <c r="NW46" i="4"/>
  <c r="NY46" i="4"/>
  <c r="NZ46" i="4"/>
  <c r="OA46" i="4"/>
  <c r="OB46" i="4"/>
  <c r="OC46" i="4"/>
  <c r="OD46" i="4"/>
  <c r="OE46" i="4"/>
  <c r="OF46" i="4"/>
  <c r="OG46" i="4"/>
  <c r="OH46" i="4"/>
  <c r="OI46" i="4"/>
  <c r="OJ46" i="4"/>
  <c r="OK46" i="4"/>
  <c r="OL46" i="4"/>
  <c r="OM46" i="4"/>
  <c r="ON46" i="4"/>
  <c r="OO46" i="4"/>
  <c r="OP46" i="4"/>
  <c r="OQ46" i="4"/>
  <c r="OR46" i="4"/>
  <c r="OS46" i="4"/>
  <c r="OT46" i="4"/>
  <c r="OU46" i="4"/>
  <c r="OV46" i="4"/>
  <c r="OW46" i="4"/>
  <c r="OX46" i="4"/>
  <c r="OY46" i="4"/>
  <c r="OZ46" i="4"/>
  <c r="PA46" i="4"/>
  <c r="PB46" i="4"/>
  <c r="PC46" i="4"/>
  <c r="PD46" i="4"/>
  <c r="PE46" i="4"/>
  <c r="PF46" i="4"/>
  <c r="PG46" i="4"/>
  <c r="PH46" i="4"/>
  <c r="PI46" i="4"/>
  <c r="PJ46" i="4"/>
  <c r="PK46" i="4"/>
  <c r="PL46" i="4"/>
  <c r="PM46" i="4"/>
  <c r="PN46" i="4"/>
  <c r="PO46" i="4"/>
  <c r="PP46" i="4"/>
  <c r="PQ46" i="4"/>
  <c r="PR46" i="4"/>
  <c r="PS46" i="4"/>
  <c r="PT46" i="4"/>
  <c r="PU46" i="4"/>
  <c r="PV46" i="4"/>
  <c r="PW46" i="4"/>
  <c r="PX46" i="4"/>
  <c r="PY46" i="4"/>
  <c r="PZ46" i="4"/>
  <c r="NR47" i="4"/>
  <c r="NS47" i="4"/>
  <c r="NT47" i="4"/>
  <c r="NU47" i="4"/>
  <c r="NV47" i="4"/>
  <c r="NX47" i="4" s="1"/>
  <c r="NW47" i="4"/>
  <c r="NY47" i="4"/>
  <c r="NZ47" i="4"/>
  <c r="OA47" i="4"/>
  <c r="OB47" i="4"/>
  <c r="OC47" i="4"/>
  <c r="OD47" i="4"/>
  <c r="OE47" i="4"/>
  <c r="OF47" i="4"/>
  <c r="OG47" i="4"/>
  <c r="OH47" i="4"/>
  <c r="OI47" i="4"/>
  <c r="OJ47" i="4"/>
  <c r="OK47" i="4"/>
  <c r="OL47" i="4"/>
  <c r="OM47" i="4"/>
  <c r="ON47" i="4"/>
  <c r="OO47" i="4"/>
  <c r="OP47" i="4"/>
  <c r="OQ47" i="4"/>
  <c r="OR47" i="4"/>
  <c r="OS47" i="4"/>
  <c r="OT47" i="4"/>
  <c r="OU47" i="4"/>
  <c r="OV47" i="4"/>
  <c r="OW47" i="4"/>
  <c r="OX47" i="4"/>
  <c r="OY47" i="4"/>
  <c r="OZ47" i="4"/>
  <c r="PA47" i="4"/>
  <c r="PB47" i="4"/>
  <c r="PC47" i="4"/>
  <c r="PD47" i="4"/>
  <c r="PE47" i="4"/>
  <c r="PF47" i="4"/>
  <c r="PG47" i="4"/>
  <c r="PH47" i="4"/>
  <c r="PI47" i="4"/>
  <c r="PJ47" i="4"/>
  <c r="PK47" i="4"/>
  <c r="PL47" i="4"/>
  <c r="PM47" i="4"/>
  <c r="PN47" i="4"/>
  <c r="PO47" i="4"/>
  <c r="PP47" i="4"/>
  <c r="PQ47" i="4"/>
  <c r="PR47" i="4"/>
  <c r="PS47" i="4"/>
  <c r="PT47" i="4"/>
  <c r="PU47" i="4"/>
  <c r="PV47" i="4"/>
  <c r="PW47" i="4"/>
  <c r="PX47" i="4"/>
  <c r="PY47" i="4"/>
  <c r="PZ47" i="4"/>
  <c r="NR48" i="4"/>
  <c r="NS48" i="4"/>
  <c r="NT48" i="4"/>
  <c r="NU48" i="4"/>
  <c r="NV48" i="4"/>
  <c r="NW48" i="4"/>
  <c r="NX48" i="4"/>
  <c r="NY48" i="4"/>
  <c r="NZ48" i="4"/>
  <c r="OA48" i="4"/>
  <c r="OB48" i="4"/>
  <c r="OC48" i="4"/>
  <c r="OD48" i="4"/>
  <c r="OE48" i="4"/>
  <c r="OF48" i="4"/>
  <c r="OG48" i="4"/>
  <c r="OH48" i="4"/>
  <c r="OI48" i="4"/>
  <c r="OJ48" i="4"/>
  <c r="OK48" i="4"/>
  <c r="OL48" i="4"/>
  <c r="OM48" i="4"/>
  <c r="ON48" i="4"/>
  <c r="OO48" i="4"/>
  <c r="OP48" i="4"/>
  <c r="OQ48" i="4"/>
  <c r="OR48" i="4"/>
  <c r="OS48" i="4"/>
  <c r="OT48" i="4"/>
  <c r="OU48" i="4"/>
  <c r="OV48" i="4"/>
  <c r="OW48" i="4"/>
  <c r="OX48" i="4"/>
  <c r="OY48" i="4"/>
  <c r="OZ48" i="4"/>
  <c r="PA48" i="4"/>
  <c r="PB48" i="4"/>
  <c r="PC48" i="4"/>
  <c r="PD48" i="4"/>
  <c r="PE48" i="4"/>
  <c r="PF48" i="4"/>
  <c r="PG48" i="4"/>
  <c r="PH48" i="4"/>
  <c r="PI48" i="4"/>
  <c r="PJ48" i="4"/>
  <c r="PK48" i="4"/>
  <c r="PL48" i="4"/>
  <c r="PM48" i="4"/>
  <c r="PN48" i="4"/>
  <c r="PO48" i="4"/>
  <c r="PP48" i="4"/>
  <c r="PQ48" i="4"/>
  <c r="PR48" i="4"/>
  <c r="PS48" i="4"/>
  <c r="PT48" i="4"/>
  <c r="PU48" i="4"/>
  <c r="PV48" i="4"/>
  <c r="PW48" i="4"/>
  <c r="PX48" i="4"/>
  <c r="PY48" i="4"/>
  <c r="PZ48" i="4"/>
  <c r="NR49" i="4"/>
  <c r="NS49" i="4"/>
  <c r="NT49" i="4"/>
  <c r="NU49" i="4"/>
  <c r="NV49" i="4"/>
  <c r="NW49" i="4"/>
  <c r="NX49" i="4"/>
  <c r="NY49" i="4"/>
  <c r="NZ49" i="4"/>
  <c r="OA49" i="4"/>
  <c r="OB49" i="4"/>
  <c r="OC49" i="4"/>
  <c r="OD49" i="4"/>
  <c r="OE49" i="4"/>
  <c r="OF49" i="4"/>
  <c r="OG49" i="4"/>
  <c r="OH49" i="4"/>
  <c r="OI49" i="4"/>
  <c r="OJ49" i="4"/>
  <c r="OK49" i="4"/>
  <c r="OL49" i="4"/>
  <c r="OM49" i="4"/>
  <c r="ON49" i="4"/>
  <c r="OO49" i="4"/>
  <c r="OP49" i="4"/>
  <c r="OQ49" i="4"/>
  <c r="OR49" i="4"/>
  <c r="OS49" i="4"/>
  <c r="OT49" i="4"/>
  <c r="OU49" i="4"/>
  <c r="OV49" i="4"/>
  <c r="OW49" i="4"/>
  <c r="OX49" i="4"/>
  <c r="OY49" i="4"/>
  <c r="OZ49" i="4"/>
  <c r="PA49" i="4"/>
  <c r="PB49" i="4"/>
  <c r="PC49" i="4"/>
  <c r="PD49" i="4"/>
  <c r="PE49" i="4"/>
  <c r="PF49" i="4"/>
  <c r="PG49" i="4"/>
  <c r="PH49" i="4"/>
  <c r="PI49" i="4"/>
  <c r="PJ49" i="4"/>
  <c r="PK49" i="4"/>
  <c r="PL49" i="4"/>
  <c r="PM49" i="4"/>
  <c r="PN49" i="4"/>
  <c r="PO49" i="4"/>
  <c r="PP49" i="4"/>
  <c r="PQ49" i="4"/>
  <c r="PR49" i="4"/>
  <c r="PS49" i="4"/>
  <c r="PT49" i="4"/>
  <c r="PU49" i="4"/>
  <c r="PV49" i="4"/>
  <c r="PW49" i="4"/>
  <c r="PX49" i="4"/>
  <c r="PY49" i="4"/>
  <c r="PZ49" i="4"/>
  <c r="NR50" i="4"/>
  <c r="NS50" i="4"/>
  <c r="NT50" i="4"/>
  <c r="NU50" i="4"/>
  <c r="NV50" i="4"/>
  <c r="NW50" i="4"/>
  <c r="NX50" i="4"/>
  <c r="NY50" i="4"/>
  <c r="NZ50" i="4"/>
  <c r="OA50" i="4"/>
  <c r="OB50" i="4"/>
  <c r="OC50" i="4"/>
  <c r="OD50" i="4"/>
  <c r="OE50" i="4"/>
  <c r="OF50" i="4"/>
  <c r="OG50" i="4"/>
  <c r="OH50" i="4"/>
  <c r="OI50" i="4"/>
  <c r="OJ50" i="4"/>
  <c r="OK50" i="4"/>
  <c r="OL50" i="4"/>
  <c r="OM50" i="4"/>
  <c r="ON50" i="4"/>
  <c r="OO50" i="4"/>
  <c r="OP50" i="4"/>
  <c r="OQ50" i="4"/>
  <c r="OR50" i="4"/>
  <c r="OS50" i="4"/>
  <c r="OT50" i="4"/>
  <c r="OU50" i="4"/>
  <c r="OV50" i="4"/>
  <c r="OW50" i="4"/>
  <c r="OX50" i="4"/>
  <c r="OY50" i="4"/>
  <c r="OZ50" i="4"/>
  <c r="PA50" i="4"/>
  <c r="PB50" i="4"/>
  <c r="PC50" i="4"/>
  <c r="PD50" i="4"/>
  <c r="PE50" i="4"/>
  <c r="PF50" i="4"/>
  <c r="PG50" i="4"/>
  <c r="PH50" i="4"/>
  <c r="PI50" i="4"/>
  <c r="PJ50" i="4"/>
  <c r="PK50" i="4"/>
  <c r="PL50" i="4"/>
  <c r="PM50" i="4"/>
  <c r="PN50" i="4"/>
  <c r="PO50" i="4"/>
  <c r="PP50" i="4"/>
  <c r="PQ50" i="4"/>
  <c r="PR50" i="4"/>
  <c r="PS50" i="4"/>
  <c r="PT50" i="4"/>
  <c r="PU50" i="4"/>
  <c r="PV50" i="4"/>
  <c r="PW50" i="4"/>
  <c r="PX50" i="4"/>
  <c r="PY50" i="4"/>
  <c r="PZ50" i="4"/>
  <c r="NR51" i="4"/>
  <c r="NS51" i="4"/>
  <c r="NT51" i="4"/>
  <c r="NU51" i="4"/>
  <c r="NV51" i="4"/>
  <c r="NX51" i="4" s="1"/>
  <c r="NW51" i="4"/>
  <c r="NY51" i="4"/>
  <c r="NZ51" i="4"/>
  <c r="OA51" i="4"/>
  <c r="OB51" i="4"/>
  <c r="OC51" i="4"/>
  <c r="OD51" i="4"/>
  <c r="OE51" i="4"/>
  <c r="OF51" i="4"/>
  <c r="OG51" i="4"/>
  <c r="OH51" i="4"/>
  <c r="OI51" i="4"/>
  <c r="OJ51" i="4"/>
  <c r="OK51" i="4"/>
  <c r="OL51" i="4"/>
  <c r="OM51" i="4"/>
  <c r="ON51" i="4"/>
  <c r="OO51" i="4"/>
  <c r="OP51" i="4"/>
  <c r="OQ51" i="4"/>
  <c r="OR51" i="4"/>
  <c r="OS51" i="4"/>
  <c r="OT51" i="4"/>
  <c r="OU51" i="4"/>
  <c r="OV51" i="4"/>
  <c r="OW51" i="4"/>
  <c r="OX51" i="4"/>
  <c r="OY51" i="4"/>
  <c r="OZ51" i="4"/>
  <c r="PA51" i="4"/>
  <c r="PB51" i="4"/>
  <c r="PC51" i="4"/>
  <c r="PD51" i="4"/>
  <c r="PE51" i="4"/>
  <c r="PF51" i="4"/>
  <c r="PG51" i="4"/>
  <c r="PH51" i="4"/>
  <c r="PI51" i="4"/>
  <c r="PJ51" i="4"/>
  <c r="PK51" i="4"/>
  <c r="PL51" i="4"/>
  <c r="PM51" i="4"/>
  <c r="PN51" i="4"/>
  <c r="PO51" i="4"/>
  <c r="PP51" i="4"/>
  <c r="PQ51" i="4"/>
  <c r="PR51" i="4"/>
  <c r="PS51" i="4"/>
  <c r="PT51" i="4"/>
  <c r="PU51" i="4"/>
  <c r="PV51" i="4"/>
  <c r="PW51" i="4"/>
  <c r="PX51" i="4"/>
  <c r="PY51" i="4"/>
  <c r="PZ51" i="4"/>
  <c r="NR52" i="4"/>
  <c r="NS52" i="4"/>
  <c r="NT52" i="4"/>
  <c r="NU52" i="4"/>
  <c r="NV52" i="4"/>
  <c r="NX52" i="4" s="1"/>
  <c r="NW52" i="4"/>
  <c r="NY52" i="4"/>
  <c r="NZ52" i="4"/>
  <c r="OA52" i="4"/>
  <c r="OB52" i="4"/>
  <c r="OC52" i="4"/>
  <c r="OD52" i="4"/>
  <c r="OE52" i="4"/>
  <c r="OF52" i="4"/>
  <c r="OG52" i="4"/>
  <c r="OH52" i="4"/>
  <c r="OI52" i="4"/>
  <c r="OJ52" i="4"/>
  <c r="OK52" i="4"/>
  <c r="OL52" i="4"/>
  <c r="OM52" i="4"/>
  <c r="ON52" i="4"/>
  <c r="OO52" i="4"/>
  <c r="OP52" i="4"/>
  <c r="OQ52" i="4"/>
  <c r="OR52" i="4"/>
  <c r="OS52" i="4"/>
  <c r="OT52" i="4"/>
  <c r="OU52" i="4"/>
  <c r="OV52" i="4"/>
  <c r="OW52" i="4"/>
  <c r="OX52" i="4"/>
  <c r="OY52" i="4"/>
  <c r="OZ52" i="4"/>
  <c r="PA52" i="4"/>
  <c r="PB52" i="4"/>
  <c r="PC52" i="4"/>
  <c r="PD52" i="4"/>
  <c r="PE52" i="4"/>
  <c r="PF52" i="4"/>
  <c r="PG52" i="4"/>
  <c r="PH52" i="4"/>
  <c r="PI52" i="4"/>
  <c r="PJ52" i="4"/>
  <c r="PK52" i="4"/>
  <c r="PL52" i="4"/>
  <c r="PM52" i="4"/>
  <c r="PN52" i="4"/>
  <c r="PO52" i="4"/>
  <c r="PP52" i="4"/>
  <c r="PQ52" i="4"/>
  <c r="PR52" i="4"/>
  <c r="PS52" i="4"/>
  <c r="PT52" i="4"/>
  <c r="PU52" i="4"/>
  <c r="PV52" i="4"/>
  <c r="PW52" i="4"/>
  <c r="PX52" i="4"/>
  <c r="PY52" i="4"/>
  <c r="PZ52" i="4"/>
  <c r="NR53" i="4"/>
  <c r="NS53" i="4"/>
  <c r="NT53" i="4"/>
  <c r="NU53" i="4"/>
  <c r="NV53" i="4"/>
  <c r="NW53" i="4"/>
  <c r="NX53" i="4"/>
  <c r="NY53" i="4"/>
  <c r="NZ53" i="4"/>
  <c r="OA53" i="4"/>
  <c r="OB53" i="4"/>
  <c r="OC53" i="4"/>
  <c r="OD53" i="4"/>
  <c r="OE53" i="4"/>
  <c r="OF53" i="4"/>
  <c r="OG53" i="4"/>
  <c r="OH53" i="4"/>
  <c r="OI53" i="4"/>
  <c r="OJ53" i="4"/>
  <c r="OK53" i="4"/>
  <c r="OL53" i="4"/>
  <c r="OM53" i="4"/>
  <c r="ON53" i="4"/>
  <c r="OO53" i="4"/>
  <c r="OP53" i="4"/>
  <c r="OQ53" i="4"/>
  <c r="OR53" i="4"/>
  <c r="OS53" i="4"/>
  <c r="OT53" i="4"/>
  <c r="OU53" i="4"/>
  <c r="OV53" i="4"/>
  <c r="OW53" i="4"/>
  <c r="OX53" i="4"/>
  <c r="OY53" i="4"/>
  <c r="OZ53" i="4"/>
  <c r="PA53" i="4"/>
  <c r="PB53" i="4"/>
  <c r="PC53" i="4"/>
  <c r="PD53" i="4"/>
  <c r="PE53" i="4"/>
  <c r="PF53" i="4"/>
  <c r="PG53" i="4"/>
  <c r="PH53" i="4"/>
  <c r="PI53" i="4"/>
  <c r="PJ53" i="4"/>
  <c r="PK53" i="4"/>
  <c r="PL53" i="4"/>
  <c r="PM53" i="4"/>
  <c r="PN53" i="4"/>
  <c r="PO53" i="4"/>
  <c r="PP53" i="4"/>
  <c r="PQ53" i="4"/>
  <c r="PR53" i="4"/>
  <c r="PS53" i="4"/>
  <c r="PT53" i="4"/>
  <c r="PU53" i="4"/>
  <c r="PV53" i="4"/>
  <c r="PW53" i="4"/>
  <c r="PX53" i="4"/>
  <c r="PY53" i="4"/>
  <c r="PZ53" i="4"/>
  <c r="NR54" i="4"/>
  <c r="NS54" i="4"/>
  <c r="NT54" i="4"/>
  <c r="NU54" i="4"/>
  <c r="NV54" i="4"/>
  <c r="NX54" i="4" s="1"/>
  <c r="NW54" i="4"/>
  <c r="NY54" i="4"/>
  <c r="NZ54" i="4"/>
  <c r="OA54" i="4"/>
  <c r="OB54" i="4"/>
  <c r="OC54" i="4"/>
  <c r="OD54" i="4"/>
  <c r="OE54" i="4"/>
  <c r="OF54" i="4"/>
  <c r="OG54" i="4"/>
  <c r="OH54" i="4"/>
  <c r="OI54" i="4"/>
  <c r="OJ54" i="4"/>
  <c r="OK54" i="4"/>
  <c r="OL54" i="4"/>
  <c r="OM54" i="4"/>
  <c r="ON54" i="4"/>
  <c r="OO54" i="4"/>
  <c r="OP54" i="4"/>
  <c r="OQ54" i="4"/>
  <c r="OR54" i="4"/>
  <c r="OS54" i="4"/>
  <c r="OT54" i="4"/>
  <c r="OU54" i="4"/>
  <c r="OV54" i="4"/>
  <c r="OW54" i="4"/>
  <c r="OX54" i="4"/>
  <c r="OY54" i="4"/>
  <c r="OZ54" i="4"/>
  <c r="PA54" i="4"/>
  <c r="PB54" i="4"/>
  <c r="PC54" i="4"/>
  <c r="PD54" i="4"/>
  <c r="PE54" i="4"/>
  <c r="PF54" i="4"/>
  <c r="PG54" i="4"/>
  <c r="PH54" i="4"/>
  <c r="PI54" i="4"/>
  <c r="PJ54" i="4"/>
  <c r="PK54" i="4"/>
  <c r="PL54" i="4"/>
  <c r="PM54" i="4"/>
  <c r="PN54" i="4"/>
  <c r="PO54" i="4"/>
  <c r="PP54" i="4"/>
  <c r="PQ54" i="4"/>
  <c r="PR54" i="4"/>
  <c r="PS54" i="4"/>
  <c r="PT54" i="4"/>
  <c r="PU54" i="4"/>
  <c r="PV54" i="4"/>
  <c r="PW54" i="4"/>
  <c r="PX54" i="4"/>
  <c r="PY54" i="4"/>
  <c r="PZ54" i="4"/>
  <c r="NR55" i="4"/>
  <c r="NS55" i="4"/>
  <c r="NT55" i="4"/>
  <c r="NU55" i="4"/>
  <c r="NV55" i="4"/>
  <c r="NX55" i="4" s="1"/>
  <c r="NW55" i="4"/>
  <c r="NY55" i="4"/>
  <c r="NZ55" i="4"/>
  <c r="OA55" i="4"/>
  <c r="OB55" i="4"/>
  <c r="OC55" i="4"/>
  <c r="OD55" i="4"/>
  <c r="OE55" i="4"/>
  <c r="OF55" i="4"/>
  <c r="OG55" i="4"/>
  <c r="OH55" i="4"/>
  <c r="OI55" i="4"/>
  <c r="OJ55" i="4"/>
  <c r="OK55" i="4"/>
  <c r="OL55" i="4"/>
  <c r="OM55" i="4"/>
  <c r="ON55" i="4"/>
  <c r="OO55" i="4"/>
  <c r="OP55" i="4"/>
  <c r="OQ55" i="4"/>
  <c r="OR55" i="4"/>
  <c r="OS55" i="4"/>
  <c r="OT55" i="4"/>
  <c r="OU55" i="4"/>
  <c r="OV55" i="4"/>
  <c r="OW55" i="4"/>
  <c r="OX55" i="4"/>
  <c r="OY55" i="4"/>
  <c r="OZ55" i="4"/>
  <c r="PA55" i="4"/>
  <c r="PB55" i="4"/>
  <c r="PC55" i="4"/>
  <c r="PD55" i="4"/>
  <c r="PE55" i="4"/>
  <c r="PF55" i="4"/>
  <c r="PG55" i="4"/>
  <c r="PH55" i="4"/>
  <c r="PI55" i="4"/>
  <c r="PJ55" i="4"/>
  <c r="PK55" i="4"/>
  <c r="PL55" i="4"/>
  <c r="PM55" i="4"/>
  <c r="PN55" i="4"/>
  <c r="PO55" i="4"/>
  <c r="PP55" i="4"/>
  <c r="PQ55" i="4"/>
  <c r="PR55" i="4"/>
  <c r="PS55" i="4"/>
  <c r="PT55" i="4"/>
  <c r="PU55" i="4"/>
  <c r="PV55" i="4"/>
  <c r="PW55" i="4"/>
  <c r="PX55" i="4"/>
  <c r="PY55" i="4"/>
  <c r="PZ55" i="4"/>
  <c r="NR56" i="4"/>
  <c r="NS56" i="4"/>
  <c r="NT56" i="4"/>
  <c r="NU56" i="4"/>
  <c r="NV56" i="4"/>
  <c r="NW56" i="4"/>
  <c r="NX56" i="4"/>
  <c r="NY56" i="4"/>
  <c r="NZ56" i="4"/>
  <c r="OA56" i="4"/>
  <c r="OB56" i="4"/>
  <c r="OC56" i="4"/>
  <c r="OD56" i="4"/>
  <c r="OE56" i="4"/>
  <c r="OF56" i="4"/>
  <c r="OG56" i="4"/>
  <c r="OH56" i="4"/>
  <c r="OI56" i="4"/>
  <c r="OJ56" i="4"/>
  <c r="OK56" i="4"/>
  <c r="OL56" i="4"/>
  <c r="OM56" i="4"/>
  <c r="ON56" i="4"/>
  <c r="OO56" i="4"/>
  <c r="OP56" i="4"/>
  <c r="OQ56" i="4"/>
  <c r="OR56" i="4"/>
  <c r="OS56" i="4"/>
  <c r="OT56" i="4"/>
  <c r="OU56" i="4"/>
  <c r="OV56" i="4"/>
  <c r="OW56" i="4"/>
  <c r="OX56" i="4"/>
  <c r="OY56" i="4"/>
  <c r="OZ56" i="4"/>
  <c r="PA56" i="4"/>
  <c r="PB56" i="4"/>
  <c r="PC56" i="4"/>
  <c r="PD56" i="4"/>
  <c r="PE56" i="4"/>
  <c r="PF56" i="4"/>
  <c r="PG56" i="4"/>
  <c r="PH56" i="4"/>
  <c r="PI56" i="4"/>
  <c r="PJ56" i="4"/>
  <c r="PK56" i="4"/>
  <c r="PL56" i="4"/>
  <c r="PM56" i="4"/>
  <c r="PN56" i="4"/>
  <c r="PO56" i="4"/>
  <c r="PP56" i="4"/>
  <c r="PQ56" i="4"/>
  <c r="PR56" i="4"/>
  <c r="PS56" i="4"/>
  <c r="PT56" i="4"/>
  <c r="PU56" i="4"/>
  <c r="PV56" i="4"/>
  <c r="PW56" i="4"/>
  <c r="PX56" i="4"/>
  <c r="PY56" i="4"/>
  <c r="PZ56" i="4"/>
  <c r="NR57" i="4"/>
  <c r="NS57" i="4"/>
  <c r="NT57" i="4"/>
  <c r="NU57" i="4"/>
  <c r="NV57" i="4"/>
  <c r="NW57" i="4"/>
  <c r="NX57" i="4"/>
  <c r="NY57" i="4"/>
  <c r="NZ57" i="4"/>
  <c r="OA57" i="4"/>
  <c r="OB57" i="4"/>
  <c r="OC57" i="4"/>
  <c r="OD57" i="4"/>
  <c r="OE57" i="4"/>
  <c r="OF57" i="4"/>
  <c r="OG57" i="4"/>
  <c r="OH57" i="4"/>
  <c r="OI57" i="4"/>
  <c r="OJ57" i="4"/>
  <c r="OK57" i="4"/>
  <c r="OL57" i="4"/>
  <c r="OM57" i="4"/>
  <c r="ON57" i="4"/>
  <c r="OO57" i="4"/>
  <c r="OP57" i="4"/>
  <c r="OQ57" i="4"/>
  <c r="OR57" i="4"/>
  <c r="OS57" i="4"/>
  <c r="OT57" i="4"/>
  <c r="OU57" i="4"/>
  <c r="OV57" i="4"/>
  <c r="OW57" i="4"/>
  <c r="OX57" i="4"/>
  <c r="OY57" i="4"/>
  <c r="OZ57" i="4"/>
  <c r="PA57" i="4"/>
  <c r="PB57" i="4"/>
  <c r="PC57" i="4"/>
  <c r="PD57" i="4"/>
  <c r="PE57" i="4"/>
  <c r="PF57" i="4"/>
  <c r="PG57" i="4"/>
  <c r="PH57" i="4"/>
  <c r="PI57" i="4"/>
  <c r="PJ57" i="4"/>
  <c r="PK57" i="4"/>
  <c r="PL57" i="4"/>
  <c r="PM57" i="4"/>
  <c r="PN57" i="4"/>
  <c r="PO57" i="4"/>
  <c r="PP57" i="4"/>
  <c r="PQ57" i="4"/>
  <c r="PR57" i="4"/>
  <c r="PS57" i="4"/>
  <c r="PT57" i="4"/>
  <c r="PU57" i="4"/>
  <c r="PV57" i="4"/>
  <c r="PW57" i="4"/>
  <c r="PX57" i="4"/>
  <c r="PY57" i="4"/>
  <c r="PZ57" i="4"/>
  <c r="NR58" i="4"/>
  <c r="NS58" i="4"/>
  <c r="NT58" i="4"/>
  <c r="NU58" i="4"/>
  <c r="NV58" i="4"/>
  <c r="NW58" i="4"/>
  <c r="NX58" i="4"/>
  <c r="NY58" i="4"/>
  <c r="NZ58" i="4"/>
  <c r="OA58" i="4"/>
  <c r="OB58" i="4"/>
  <c r="OC58" i="4"/>
  <c r="OD58" i="4"/>
  <c r="OE58" i="4"/>
  <c r="OF58" i="4"/>
  <c r="OG58" i="4"/>
  <c r="OH58" i="4"/>
  <c r="OI58" i="4"/>
  <c r="OJ58" i="4"/>
  <c r="OK58" i="4"/>
  <c r="OL58" i="4"/>
  <c r="OM58" i="4"/>
  <c r="ON58" i="4"/>
  <c r="OO58" i="4"/>
  <c r="OP58" i="4"/>
  <c r="OQ58" i="4"/>
  <c r="OR58" i="4"/>
  <c r="OS58" i="4"/>
  <c r="OT58" i="4"/>
  <c r="OU58" i="4"/>
  <c r="OV58" i="4"/>
  <c r="OW58" i="4"/>
  <c r="OX58" i="4"/>
  <c r="OY58" i="4"/>
  <c r="OZ58" i="4"/>
  <c r="PA58" i="4"/>
  <c r="PB58" i="4"/>
  <c r="PC58" i="4"/>
  <c r="PD58" i="4"/>
  <c r="PE58" i="4"/>
  <c r="PF58" i="4"/>
  <c r="PG58" i="4"/>
  <c r="PH58" i="4"/>
  <c r="PI58" i="4"/>
  <c r="PJ58" i="4"/>
  <c r="PK58" i="4"/>
  <c r="PL58" i="4"/>
  <c r="PM58" i="4"/>
  <c r="PN58" i="4"/>
  <c r="PO58" i="4"/>
  <c r="PP58" i="4"/>
  <c r="PQ58" i="4"/>
  <c r="PR58" i="4"/>
  <c r="PS58" i="4"/>
  <c r="PT58" i="4"/>
  <c r="PU58" i="4"/>
  <c r="PV58" i="4"/>
  <c r="PW58" i="4"/>
  <c r="PX58" i="4"/>
  <c r="PY58" i="4"/>
  <c r="PZ58" i="4"/>
  <c r="NR59" i="4"/>
  <c r="NS59" i="4"/>
  <c r="NT59" i="4"/>
  <c r="NU59" i="4"/>
  <c r="NV59" i="4"/>
  <c r="NX59" i="4" s="1"/>
  <c r="NW59" i="4"/>
  <c r="NY59" i="4"/>
  <c r="NZ59" i="4"/>
  <c r="OA59" i="4"/>
  <c r="OB59" i="4"/>
  <c r="OC59" i="4"/>
  <c r="OD59" i="4"/>
  <c r="OE59" i="4"/>
  <c r="OF59" i="4"/>
  <c r="OG59" i="4"/>
  <c r="OH59" i="4"/>
  <c r="OI59" i="4"/>
  <c r="OJ59" i="4"/>
  <c r="OK59" i="4"/>
  <c r="OL59" i="4"/>
  <c r="OM59" i="4"/>
  <c r="ON59" i="4"/>
  <c r="OO59" i="4"/>
  <c r="OP59" i="4"/>
  <c r="OQ59" i="4"/>
  <c r="OR59" i="4"/>
  <c r="OS59" i="4"/>
  <c r="OT59" i="4"/>
  <c r="OU59" i="4"/>
  <c r="OV59" i="4"/>
  <c r="OW59" i="4"/>
  <c r="OX59" i="4"/>
  <c r="OY59" i="4"/>
  <c r="OZ59" i="4"/>
  <c r="PA59" i="4"/>
  <c r="PB59" i="4"/>
  <c r="PC59" i="4"/>
  <c r="PD59" i="4"/>
  <c r="PE59" i="4"/>
  <c r="PF59" i="4"/>
  <c r="PG59" i="4"/>
  <c r="PH59" i="4"/>
  <c r="PI59" i="4"/>
  <c r="PJ59" i="4"/>
  <c r="PK59" i="4"/>
  <c r="PL59" i="4"/>
  <c r="PM59" i="4"/>
  <c r="PN59" i="4"/>
  <c r="PO59" i="4"/>
  <c r="PP59" i="4"/>
  <c r="PQ59" i="4"/>
  <c r="PR59" i="4"/>
  <c r="PS59" i="4"/>
  <c r="PT59" i="4"/>
  <c r="PU59" i="4"/>
  <c r="PV59" i="4"/>
  <c r="PW59" i="4"/>
  <c r="PX59" i="4"/>
  <c r="PY59" i="4"/>
  <c r="PZ59" i="4"/>
  <c r="NR60" i="4"/>
  <c r="NS60" i="4"/>
  <c r="NT60" i="4"/>
  <c r="NU60" i="4"/>
  <c r="NV60" i="4"/>
  <c r="NX60" i="4" s="1"/>
  <c r="NW60" i="4"/>
  <c r="NY60" i="4"/>
  <c r="NZ60" i="4"/>
  <c r="OA60" i="4"/>
  <c r="OB60" i="4"/>
  <c r="OC60" i="4"/>
  <c r="OD60" i="4"/>
  <c r="OE60" i="4"/>
  <c r="OF60" i="4"/>
  <c r="OG60" i="4"/>
  <c r="OH60" i="4"/>
  <c r="OI60" i="4"/>
  <c r="OJ60" i="4"/>
  <c r="OK60" i="4"/>
  <c r="OL60" i="4"/>
  <c r="OM60" i="4"/>
  <c r="ON60" i="4"/>
  <c r="OO60" i="4"/>
  <c r="OP60" i="4"/>
  <c r="OQ60" i="4"/>
  <c r="OR60" i="4"/>
  <c r="OS60" i="4"/>
  <c r="OT60" i="4"/>
  <c r="OU60" i="4"/>
  <c r="OV60" i="4"/>
  <c r="OW60" i="4"/>
  <c r="OX60" i="4"/>
  <c r="OY60" i="4"/>
  <c r="OZ60" i="4"/>
  <c r="PA60" i="4"/>
  <c r="PB60" i="4"/>
  <c r="PC60" i="4"/>
  <c r="PD60" i="4"/>
  <c r="PE60" i="4"/>
  <c r="PF60" i="4"/>
  <c r="PG60" i="4"/>
  <c r="PH60" i="4"/>
  <c r="PI60" i="4"/>
  <c r="PJ60" i="4"/>
  <c r="PK60" i="4"/>
  <c r="PL60" i="4"/>
  <c r="PM60" i="4"/>
  <c r="PN60" i="4"/>
  <c r="PO60" i="4"/>
  <c r="PP60" i="4"/>
  <c r="PQ60" i="4"/>
  <c r="PR60" i="4"/>
  <c r="PS60" i="4"/>
  <c r="PT60" i="4"/>
  <c r="PU60" i="4"/>
  <c r="PV60" i="4"/>
  <c r="PW60" i="4"/>
  <c r="PX60" i="4"/>
  <c r="PY60" i="4"/>
  <c r="PZ60" i="4"/>
  <c r="NR61" i="4"/>
  <c r="NS61" i="4"/>
  <c r="NT61" i="4"/>
  <c r="NU61" i="4"/>
  <c r="NV61" i="4"/>
  <c r="NW61" i="4"/>
  <c r="NX61" i="4"/>
  <c r="NY61" i="4"/>
  <c r="NZ61" i="4"/>
  <c r="OA61" i="4"/>
  <c r="OB61" i="4"/>
  <c r="OC61" i="4"/>
  <c r="OD61" i="4"/>
  <c r="OE61" i="4"/>
  <c r="OF61" i="4"/>
  <c r="OG61" i="4"/>
  <c r="OH61" i="4"/>
  <c r="OI61" i="4"/>
  <c r="OJ61" i="4"/>
  <c r="OK61" i="4"/>
  <c r="OL61" i="4"/>
  <c r="OM61" i="4"/>
  <c r="ON61" i="4"/>
  <c r="OO61" i="4"/>
  <c r="OP61" i="4"/>
  <c r="OQ61" i="4"/>
  <c r="OR61" i="4"/>
  <c r="OS61" i="4"/>
  <c r="OT61" i="4"/>
  <c r="OU61" i="4"/>
  <c r="OV61" i="4"/>
  <c r="OW61" i="4"/>
  <c r="OX61" i="4"/>
  <c r="OY61" i="4"/>
  <c r="OZ61" i="4"/>
  <c r="PA61" i="4"/>
  <c r="PB61" i="4"/>
  <c r="PC61" i="4"/>
  <c r="PD61" i="4"/>
  <c r="PE61" i="4"/>
  <c r="PF61" i="4"/>
  <c r="PG61" i="4"/>
  <c r="PH61" i="4"/>
  <c r="PI61" i="4"/>
  <c r="PJ61" i="4"/>
  <c r="PK61" i="4"/>
  <c r="PL61" i="4"/>
  <c r="PM61" i="4"/>
  <c r="PN61" i="4"/>
  <c r="PO61" i="4"/>
  <c r="PP61" i="4"/>
  <c r="PQ61" i="4"/>
  <c r="PR61" i="4"/>
  <c r="PS61" i="4"/>
  <c r="PT61" i="4"/>
  <c r="PU61" i="4"/>
  <c r="PV61" i="4"/>
  <c r="PW61" i="4"/>
  <c r="PX61" i="4"/>
  <c r="PY61" i="4"/>
  <c r="PZ61" i="4"/>
  <c r="NR62" i="4"/>
  <c r="NS62" i="4"/>
  <c r="NT62" i="4"/>
  <c r="NU62" i="4"/>
  <c r="NV62" i="4"/>
  <c r="NX62" i="4" s="1"/>
  <c r="NW62" i="4"/>
  <c r="NY62" i="4"/>
  <c r="NZ62" i="4"/>
  <c r="OA62" i="4"/>
  <c r="OB62" i="4"/>
  <c r="OC62" i="4"/>
  <c r="OD62" i="4"/>
  <c r="OE62" i="4"/>
  <c r="OF62" i="4"/>
  <c r="OG62" i="4"/>
  <c r="OH62" i="4"/>
  <c r="OI62" i="4"/>
  <c r="OJ62" i="4"/>
  <c r="OK62" i="4"/>
  <c r="OL62" i="4"/>
  <c r="OM62" i="4"/>
  <c r="ON62" i="4"/>
  <c r="OO62" i="4"/>
  <c r="OP62" i="4"/>
  <c r="OQ62" i="4"/>
  <c r="OR62" i="4"/>
  <c r="OS62" i="4"/>
  <c r="OT62" i="4"/>
  <c r="OU62" i="4"/>
  <c r="OV62" i="4"/>
  <c r="OW62" i="4"/>
  <c r="OX62" i="4"/>
  <c r="OY62" i="4"/>
  <c r="OZ62" i="4"/>
  <c r="PA62" i="4"/>
  <c r="PB62" i="4"/>
  <c r="PC62" i="4"/>
  <c r="PD62" i="4"/>
  <c r="PE62" i="4"/>
  <c r="PF62" i="4"/>
  <c r="PG62" i="4"/>
  <c r="PH62" i="4"/>
  <c r="PI62" i="4"/>
  <c r="PJ62" i="4"/>
  <c r="PK62" i="4"/>
  <c r="PL62" i="4"/>
  <c r="PM62" i="4"/>
  <c r="PN62" i="4"/>
  <c r="PO62" i="4"/>
  <c r="PP62" i="4"/>
  <c r="PQ62" i="4"/>
  <c r="PR62" i="4"/>
  <c r="PS62" i="4"/>
  <c r="PT62" i="4"/>
  <c r="PU62" i="4"/>
  <c r="PV62" i="4"/>
  <c r="PW62" i="4"/>
  <c r="PX62" i="4"/>
  <c r="PY62" i="4"/>
  <c r="PZ62" i="4"/>
  <c r="NR63" i="4"/>
  <c r="NS63" i="4"/>
  <c r="NT63" i="4"/>
  <c r="NU63" i="4"/>
  <c r="NV63" i="4"/>
  <c r="NW63" i="4"/>
  <c r="NX63" i="4" s="1"/>
  <c r="NY63" i="4"/>
  <c r="NZ63" i="4"/>
  <c r="OA63" i="4"/>
  <c r="OB63" i="4"/>
  <c r="OC63" i="4"/>
  <c r="OD63" i="4"/>
  <c r="OE63" i="4"/>
  <c r="OF63" i="4"/>
  <c r="OG63" i="4"/>
  <c r="OH63" i="4"/>
  <c r="OI63" i="4"/>
  <c r="OJ63" i="4"/>
  <c r="OK63" i="4"/>
  <c r="OL63" i="4"/>
  <c r="OM63" i="4"/>
  <c r="ON63" i="4"/>
  <c r="OO63" i="4"/>
  <c r="OP63" i="4"/>
  <c r="OQ63" i="4"/>
  <c r="OR63" i="4"/>
  <c r="OS63" i="4"/>
  <c r="OT63" i="4"/>
  <c r="OU63" i="4"/>
  <c r="OV63" i="4"/>
  <c r="OW63" i="4"/>
  <c r="OX63" i="4"/>
  <c r="OY63" i="4"/>
  <c r="OZ63" i="4"/>
  <c r="PA63" i="4"/>
  <c r="PB63" i="4"/>
  <c r="PC63" i="4"/>
  <c r="PD63" i="4"/>
  <c r="PE63" i="4"/>
  <c r="PF63" i="4"/>
  <c r="PG63" i="4"/>
  <c r="PH63" i="4"/>
  <c r="PI63" i="4"/>
  <c r="PJ63" i="4"/>
  <c r="PK63" i="4"/>
  <c r="PL63" i="4"/>
  <c r="PM63" i="4"/>
  <c r="PN63" i="4"/>
  <c r="PO63" i="4"/>
  <c r="PP63" i="4"/>
  <c r="PQ63" i="4"/>
  <c r="PR63" i="4"/>
  <c r="PS63" i="4"/>
  <c r="PT63" i="4"/>
  <c r="PU63" i="4"/>
  <c r="PV63" i="4"/>
  <c r="PW63" i="4"/>
  <c r="PX63" i="4"/>
  <c r="PY63" i="4"/>
  <c r="PZ63" i="4"/>
  <c r="NR64" i="4"/>
  <c r="NS64" i="4"/>
  <c r="NT64" i="4"/>
  <c r="NU64" i="4"/>
  <c r="NV64" i="4"/>
  <c r="NW64" i="4"/>
  <c r="NX64" i="4"/>
  <c r="NY64" i="4"/>
  <c r="NZ64" i="4"/>
  <c r="OA64" i="4"/>
  <c r="OB64" i="4"/>
  <c r="OC64" i="4"/>
  <c r="OD64" i="4"/>
  <c r="OE64" i="4"/>
  <c r="OF64" i="4"/>
  <c r="OG64" i="4"/>
  <c r="OH64" i="4"/>
  <c r="OI64" i="4"/>
  <c r="OJ64" i="4"/>
  <c r="OK64" i="4"/>
  <c r="OL64" i="4"/>
  <c r="OM64" i="4"/>
  <c r="ON64" i="4"/>
  <c r="OO64" i="4"/>
  <c r="OP64" i="4"/>
  <c r="OQ64" i="4"/>
  <c r="OR64" i="4"/>
  <c r="OS64" i="4"/>
  <c r="OT64" i="4"/>
  <c r="OU64" i="4"/>
  <c r="OV64" i="4"/>
  <c r="OW64" i="4"/>
  <c r="OX64" i="4"/>
  <c r="OY64" i="4"/>
  <c r="OZ64" i="4"/>
  <c r="PA64" i="4"/>
  <c r="PB64" i="4"/>
  <c r="PC64" i="4"/>
  <c r="PD64" i="4"/>
  <c r="PE64" i="4"/>
  <c r="PF64" i="4"/>
  <c r="PG64" i="4"/>
  <c r="PH64" i="4"/>
  <c r="PI64" i="4"/>
  <c r="PJ64" i="4"/>
  <c r="PK64" i="4"/>
  <c r="PL64" i="4"/>
  <c r="PM64" i="4"/>
  <c r="PN64" i="4"/>
  <c r="PO64" i="4"/>
  <c r="PP64" i="4"/>
  <c r="PQ64" i="4"/>
  <c r="PR64" i="4"/>
  <c r="PS64" i="4"/>
  <c r="PT64" i="4"/>
  <c r="PU64" i="4"/>
  <c r="PV64" i="4"/>
  <c r="PW64" i="4"/>
  <c r="PX64" i="4"/>
  <c r="PY64" i="4"/>
  <c r="PZ64" i="4"/>
  <c r="NR65" i="4"/>
  <c r="NS65" i="4"/>
  <c r="NT65" i="4"/>
  <c r="NU65" i="4"/>
  <c r="NV65" i="4"/>
  <c r="NW65" i="4"/>
  <c r="NX65" i="4"/>
  <c r="NY65" i="4"/>
  <c r="NZ65" i="4"/>
  <c r="OA65" i="4"/>
  <c r="OB65" i="4"/>
  <c r="OC65" i="4"/>
  <c r="OD65" i="4"/>
  <c r="OE65" i="4"/>
  <c r="OF65" i="4"/>
  <c r="OG65" i="4"/>
  <c r="OH65" i="4"/>
  <c r="OI65" i="4"/>
  <c r="OJ65" i="4"/>
  <c r="OK65" i="4"/>
  <c r="OL65" i="4"/>
  <c r="OM65" i="4"/>
  <c r="ON65" i="4"/>
  <c r="OO65" i="4"/>
  <c r="OP65" i="4"/>
  <c r="OQ65" i="4"/>
  <c r="OR65" i="4"/>
  <c r="OS65" i="4"/>
  <c r="OT65" i="4"/>
  <c r="OU65" i="4"/>
  <c r="OV65" i="4"/>
  <c r="OW65" i="4"/>
  <c r="OX65" i="4"/>
  <c r="OY65" i="4"/>
  <c r="OZ65" i="4"/>
  <c r="PA65" i="4"/>
  <c r="PB65" i="4"/>
  <c r="PC65" i="4"/>
  <c r="PD65" i="4"/>
  <c r="PE65" i="4"/>
  <c r="PF65" i="4"/>
  <c r="PG65" i="4"/>
  <c r="PH65" i="4"/>
  <c r="PI65" i="4"/>
  <c r="PJ65" i="4"/>
  <c r="PK65" i="4"/>
  <c r="PL65" i="4"/>
  <c r="PM65" i="4"/>
  <c r="PN65" i="4"/>
  <c r="PO65" i="4"/>
  <c r="PP65" i="4"/>
  <c r="PQ65" i="4"/>
  <c r="PR65" i="4"/>
  <c r="PS65" i="4"/>
  <c r="PT65" i="4"/>
  <c r="PU65" i="4"/>
  <c r="PV65" i="4"/>
  <c r="PW65" i="4"/>
  <c r="PX65" i="4"/>
  <c r="PY65" i="4"/>
  <c r="PZ65" i="4"/>
  <c r="NR66" i="4"/>
  <c r="NS66" i="4"/>
  <c r="NT66" i="4"/>
  <c r="NU66" i="4"/>
  <c r="NV66" i="4"/>
  <c r="NW66" i="4"/>
  <c r="NX66" i="4"/>
  <c r="NY66" i="4"/>
  <c r="NZ66" i="4"/>
  <c r="OA66" i="4"/>
  <c r="OB66" i="4"/>
  <c r="OC66" i="4"/>
  <c r="OD66" i="4"/>
  <c r="OE66" i="4"/>
  <c r="OF66" i="4"/>
  <c r="OG66" i="4"/>
  <c r="OH66" i="4"/>
  <c r="OI66" i="4"/>
  <c r="OJ66" i="4"/>
  <c r="OK66" i="4"/>
  <c r="OL66" i="4"/>
  <c r="OM66" i="4"/>
  <c r="ON66" i="4"/>
  <c r="OO66" i="4"/>
  <c r="OP66" i="4"/>
  <c r="OQ66" i="4"/>
  <c r="OR66" i="4"/>
  <c r="OS66" i="4"/>
  <c r="OT66" i="4"/>
  <c r="OU66" i="4"/>
  <c r="OV66" i="4"/>
  <c r="OW66" i="4"/>
  <c r="OX66" i="4"/>
  <c r="OY66" i="4"/>
  <c r="OZ66" i="4"/>
  <c r="PA66" i="4"/>
  <c r="PB66" i="4"/>
  <c r="PC66" i="4"/>
  <c r="PD66" i="4"/>
  <c r="PE66" i="4"/>
  <c r="PF66" i="4"/>
  <c r="PG66" i="4"/>
  <c r="PH66" i="4"/>
  <c r="PI66" i="4"/>
  <c r="PJ66" i="4"/>
  <c r="PK66" i="4"/>
  <c r="PL66" i="4"/>
  <c r="PM66" i="4"/>
  <c r="PN66" i="4"/>
  <c r="PO66" i="4"/>
  <c r="PP66" i="4"/>
  <c r="PQ66" i="4"/>
  <c r="PR66" i="4"/>
  <c r="PS66" i="4"/>
  <c r="PT66" i="4"/>
  <c r="PU66" i="4"/>
  <c r="PV66" i="4"/>
  <c r="PW66" i="4"/>
  <c r="PX66" i="4"/>
  <c r="PY66" i="4"/>
  <c r="PZ66" i="4"/>
  <c r="NR67" i="4"/>
  <c r="NS67" i="4"/>
  <c r="NT67" i="4"/>
  <c r="NU67" i="4"/>
  <c r="NV67" i="4"/>
  <c r="NX67" i="4" s="1"/>
  <c r="NW67" i="4"/>
  <c r="NY67" i="4"/>
  <c r="NZ67" i="4"/>
  <c r="OA67" i="4"/>
  <c r="OB67" i="4"/>
  <c r="OC67" i="4"/>
  <c r="OD67" i="4"/>
  <c r="OE67" i="4"/>
  <c r="OF67" i="4"/>
  <c r="OG67" i="4"/>
  <c r="OH67" i="4"/>
  <c r="OI67" i="4"/>
  <c r="OJ67" i="4"/>
  <c r="OK67" i="4"/>
  <c r="OL67" i="4"/>
  <c r="OM67" i="4"/>
  <c r="ON67" i="4"/>
  <c r="OO67" i="4"/>
  <c r="OP67" i="4"/>
  <c r="OQ67" i="4"/>
  <c r="OR67" i="4"/>
  <c r="OS67" i="4"/>
  <c r="OT67" i="4"/>
  <c r="OU67" i="4"/>
  <c r="OV67" i="4"/>
  <c r="OW67" i="4"/>
  <c r="OX67" i="4"/>
  <c r="OY67" i="4"/>
  <c r="OZ67" i="4"/>
  <c r="PA67" i="4"/>
  <c r="PB67" i="4"/>
  <c r="PC67" i="4"/>
  <c r="PD67" i="4"/>
  <c r="PE67" i="4"/>
  <c r="PF67" i="4"/>
  <c r="PG67" i="4"/>
  <c r="PH67" i="4"/>
  <c r="PI67" i="4"/>
  <c r="PJ67" i="4"/>
  <c r="PK67" i="4"/>
  <c r="PL67" i="4"/>
  <c r="PM67" i="4"/>
  <c r="PN67" i="4"/>
  <c r="PO67" i="4"/>
  <c r="PP67" i="4"/>
  <c r="PQ67" i="4"/>
  <c r="PR67" i="4"/>
  <c r="PS67" i="4"/>
  <c r="PT67" i="4"/>
  <c r="PU67" i="4"/>
  <c r="PV67" i="4"/>
  <c r="PW67" i="4"/>
  <c r="PX67" i="4"/>
  <c r="PY67" i="4"/>
  <c r="PZ67" i="4"/>
  <c r="NR68" i="4"/>
  <c r="NS68" i="4"/>
  <c r="NT68" i="4"/>
  <c r="NU68" i="4"/>
  <c r="NV68" i="4"/>
  <c r="NX68" i="4" s="1"/>
  <c r="NW68" i="4"/>
  <c r="NY68" i="4"/>
  <c r="NZ68" i="4"/>
  <c r="OA68" i="4"/>
  <c r="OB68" i="4"/>
  <c r="OC68" i="4"/>
  <c r="OD68" i="4"/>
  <c r="OE68" i="4"/>
  <c r="OF68" i="4"/>
  <c r="OG68" i="4"/>
  <c r="OH68" i="4"/>
  <c r="OI68" i="4"/>
  <c r="OJ68" i="4"/>
  <c r="OK68" i="4"/>
  <c r="OL68" i="4"/>
  <c r="OM68" i="4"/>
  <c r="ON68" i="4"/>
  <c r="OO68" i="4"/>
  <c r="OP68" i="4"/>
  <c r="OQ68" i="4"/>
  <c r="OR68" i="4"/>
  <c r="OS68" i="4"/>
  <c r="OT68" i="4"/>
  <c r="OU68" i="4"/>
  <c r="OV68" i="4"/>
  <c r="OW68" i="4"/>
  <c r="OX68" i="4"/>
  <c r="OY68" i="4"/>
  <c r="OZ68" i="4"/>
  <c r="PA68" i="4"/>
  <c r="PB68" i="4"/>
  <c r="PC68" i="4"/>
  <c r="PD68" i="4"/>
  <c r="PE68" i="4"/>
  <c r="PF68" i="4"/>
  <c r="PG68" i="4"/>
  <c r="PH68" i="4"/>
  <c r="PI68" i="4"/>
  <c r="PJ68" i="4"/>
  <c r="PK68" i="4"/>
  <c r="PL68" i="4"/>
  <c r="PM68" i="4"/>
  <c r="PN68" i="4"/>
  <c r="PO68" i="4"/>
  <c r="PP68" i="4"/>
  <c r="PQ68" i="4"/>
  <c r="PR68" i="4"/>
  <c r="PS68" i="4"/>
  <c r="PT68" i="4"/>
  <c r="PU68" i="4"/>
  <c r="PV68" i="4"/>
  <c r="PW68" i="4"/>
  <c r="PX68" i="4"/>
  <c r="PY68" i="4"/>
  <c r="PZ68" i="4"/>
  <c r="NR69" i="4"/>
  <c r="NS69" i="4"/>
  <c r="NT69" i="4"/>
  <c r="NU69" i="4"/>
  <c r="NV69" i="4"/>
  <c r="NW69" i="4"/>
  <c r="NX69" i="4"/>
  <c r="NY69" i="4"/>
  <c r="NZ69" i="4"/>
  <c r="OA69" i="4"/>
  <c r="OB69" i="4"/>
  <c r="OC69" i="4"/>
  <c r="OD69" i="4"/>
  <c r="OE69" i="4"/>
  <c r="OF69" i="4"/>
  <c r="OG69" i="4"/>
  <c r="OH69" i="4"/>
  <c r="OI69" i="4"/>
  <c r="OJ69" i="4"/>
  <c r="OK69" i="4"/>
  <c r="OL69" i="4"/>
  <c r="OM69" i="4"/>
  <c r="ON69" i="4"/>
  <c r="OO69" i="4"/>
  <c r="OP69" i="4"/>
  <c r="OQ69" i="4"/>
  <c r="OR69" i="4"/>
  <c r="OS69" i="4"/>
  <c r="OT69" i="4"/>
  <c r="OU69" i="4"/>
  <c r="OV69" i="4"/>
  <c r="OW69" i="4"/>
  <c r="OX69" i="4"/>
  <c r="OY69" i="4"/>
  <c r="OZ69" i="4"/>
  <c r="PA69" i="4"/>
  <c r="PB69" i="4"/>
  <c r="PC69" i="4"/>
  <c r="PD69" i="4"/>
  <c r="PE69" i="4"/>
  <c r="PF69" i="4"/>
  <c r="PG69" i="4"/>
  <c r="PH69" i="4"/>
  <c r="PI69" i="4"/>
  <c r="PJ69" i="4"/>
  <c r="PK69" i="4"/>
  <c r="PL69" i="4"/>
  <c r="PM69" i="4"/>
  <c r="PN69" i="4"/>
  <c r="PO69" i="4"/>
  <c r="PP69" i="4"/>
  <c r="PQ69" i="4"/>
  <c r="PR69" i="4"/>
  <c r="PS69" i="4"/>
  <c r="PT69" i="4"/>
  <c r="PU69" i="4"/>
  <c r="PV69" i="4"/>
  <c r="PW69" i="4"/>
  <c r="PX69" i="4"/>
  <c r="PY69" i="4"/>
  <c r="PZ69" i="4"/>
  <c r="NR70" i="4"/>
  <c r="NS70" i="4"/>
  <c r="NT70" i="4"/>
  <c r="NU70" i="4"/>
  <c r="NV70" i="4"/>
  <c r="NX70" i="4" s="1"/>
  <c r="NW70" i="4"/>
  <c r="NY70" i="4"/>
  <c r="NZ70" i="4"/>
  <c r="OA70" i="4"/>
  <c r="OB70" i="4"/>
  <c r="OC70" i="4"/>
  <c r="OD70" i="4"/>
  <c r="OE70" i="4"/>
  <c r="OF70" i="4"/>
  <c r="OG70" i="4"/>
  <c r="OH70" i="4"/>
  <c r="OI70" i="4"/>
  <c r="OJ70" i="4"/>
  <c r="OK70" i="4"/>
  <c r="OL70" i="4"/>
  <c r="OM70" i="4"/>
  <c r="ON70" i="4"/>
  <c r="OO70" i="4"/>
  <c r="OP70" i="4"/>
  <c r="OQ70" i="4"/>
  <c r="OR70" i="4"/>
  <c r="OS70" i="4"/>
  <c r="OT70" i="4"/>
  <c r="OU70" i="4"/>
  <c r="OV70" i="4"/>
  <c r="OW70" i="4"/>
  <c r="OX70" i="4"/>
  <c r="OY70" i="4"/>
  <c r="OZ70" i="4"/>
  <c r="PA70" i="4"/>
  <c r="PB70" i="4"/>
  <c r="PC70" i="4"/>
  <c r="PD70" i="4"/>
  <c r="PE70" i="4"/>
  <c r="PF70" i="4"/>
  <c r="PG70" i="4"/>
  <c r="PH70" i="4"/>
  <c r="PI70" i="4"/>
  <c r="PJ70" i="4"/>
  <c r="PK70" i="4"/>
  <c r="PL70" i="4"/>
  <c r="PM70" i="4"/>
  <c r="PN70" i="4"/>
  <c r="PO70" i="4"/>
  <c r="PP70" i="4"/>
  <c r="PQ70" i="4"/>
  <c r="PR70" i="4"/>
  <c r="PS70" i="4"/>
  <c r="PT70" i="4"/>
  <c r="PU70" i="4"/>
  <c r="PV70" i="4"/>
  <c r="PW70" i="4"/>
  <c r="PX70" i="4"/>
  <c r="PY70" i="4"/>
  <c r="PZ70" i="4"/>
  <c r="NR71" i="4"/>
  <c r="NS71" i="4"/>
  <c r="NT71" i="4"/>
  <c r="NU71" i="4"/>
  <c r="NV71" i="4"/>
  <c r="NW71" i="4"/>
  <c r="NX71" i="4"/>
  <c r="NY71" i="4"/>
  <c r="NZ71" i="4"/>
  <c r="OA71" i="4"/>
  <c r="OB71" i="4"/>
  <c r="OC71" i="4"/>
  <c r="OD71" i="4"/>
  <c r="OE71" i="4"/>
  <c r="OF71" i="4"/>
  <c r="OG71" i="4"/>
  <c r="OH71" i="4"/>
  <c r="OI71" i="4"/>
  <c r="OJ71" i="4"/>
  <c r="OK71" i="4"/>
  <c r="OL71" i="4"/>
  <c r="OM71" i="4"/>
  <c r="ON71" i="4"/>
  <c r="OO71" i="4"/>
  <c r="OP71" i="4"/>
  <c r="OQ71" i="4"/>
  <c r="OR71" i="4"/>
  <c r="OS71" i="4"/>
  <c r="OT71" i="4"/>
  <c r="OU71" i="4"/>
  <c r="OV71" i="4"/>
  <c r="OW71" i="4"/>
  <c r="OX71" i="4"/>
  <c r="OY71" i="4"/>
  <c r="OZ71" i="4"/>
  <c r="PA71" i="4"/>
  <c r="PB71" i="4"/>
  <c r="PC71" i="4"/>
  <c r="PD71" i="4"/>
  <c r="PE71" i="4"/>
  <c r="PF71" i="4"/>
  <c r="PG71" i="4"/>
  <c r="PH71" i="4"/>
  <c r="PI71" i="4"/>
  <c r="PJ71" i="4"/>
  <c r="PK71" i="4"/>
  <c r="PL71" i="4"/>
  <c r="PM71" i="4"/>
  <c r="PN71" i="4"/>
  <c r="PO71" i="4"/>
  <c r="PP71" i="4"/>
  <c r="PQ71" i="4"/>
  <c r="PR71" i="4"/>
  <c r="PS71" i="4"/>
  <c r="PT71" i="4"/>
  <c r="PU71" i="4"/>
  <c r="PV71" i="4"/>
  <c r="PW71" i="4"/>
  <c r="PX71" i="4"/>
  <c r="PY71" i="4"/>
  <c r="PZ71" i="4"/>
  <c r="NR72" i="4"/>
  <c r="NS72" i="4"/>
  <c r="NT72" i="4"/>
  <c r="NU72" i="4"/>
  <c r="NV72" i="4"/>
  <c r="NW72" i="4"/>
  <c r="NX72" i="4"/>
  <c r="NY72" i="4"/>
  <c r="NZ72" i="4"/>
  <c r="OA72" i="4"/>
  <c r="OB72" i="4"/>
  <c r="OC72" i="4"/>
  <c r="OD72" i="4"/>
  <c r="OE72" i="4"/>
  <c r="OF72" i="4"/>
  <c r="OG72" i="4"/>
  <c r="OH72" i="4"/>
  <c r="OI72" i="4"/>
  <c r="OJ72" i="4"/>
  <c r="OK72" i="4"/>
  <c r="OL72" i="4"/>
  <c r="OM72" i="4"/>
  <c r="ON72" i="4"/>
  <c r="OO72" i="4"/>
  <c r="OP72" i="4"/>
  <c r="OQ72" i="4"/>
  <c r="OR72" i="4"/>
  <c r="OS72" i="4"/>
  <c r="OT72" i="4"/>
  <c r="OU72" i="4"/>
  <c r="OV72" i="4"/>
  <c r="OW72" i="4"/>
  <c r="OX72" i="4"/>
  <c r="OY72" i="4"/>
  <c r="OZ72" i="4"/>
  <c r="PA72" i="4"/>
  <c r="PB72" i="4"/>
  <c r="PC72" i="4"/>
  <c r="PD72" i="4"/>
  <c r="PE72" i="4"/>
  <c r="PF72" i="4"/>
  <c r="PG72" i="4"/>
  <c r="PH72" i="4"/>
  <c r="PI72" i="4"/>
  <c r="PJ72" i="4"/>
  <c r="PK72" i="4"/>
  <c r="PL72" i="4"/>
  <c r="PM72" i="4"/>
  <c r="PN72" i="4"/>
  <c r="PO72" i="4"/>
  <c r="PP72" i="4"/>
  <c r="PQ72" i="4"/>
  <c r="PR72" i="4"/>
  <c r="PS72" i="4"/>
  <c r="PT72" i="4"/>
  <c r="PU72" i="4"/>
  <c r="PV72" i="4"/>
  <c r="PW72" i="4"/>
  <c r="PX72" i="4"/>
  <c r="PY72" i="4"/>
  <c r="PZ72" i="4"/>
  <c r="NR73" i="4"/>
  <c r="NS73" i="4"/>
  <c r="NT73" i="4"/>
  <c r="NU73" i="4"/>
  <c r="NV73" i="4"/>
  <c r="NW73" i="4"/>
  <c r="NX73" i="4"/>
  <c r="NY73" i="4"/>
  <c r="NZ73" i="4"/>
  <c r="OA73" i="4"/>
  <c r="OB73" i="4"/>
  <c r="OC73" i="4"/>
  <c r="OD73" i="4"/>
  <c r="OE73" i="4"/>
  <c r="OF73" i="4"/>
  <c r="OG73" i="4"/>
  <c r="OH73" i="4"/>
  <c r="OI73" i="4"/>
  <c r="OJ73" i="4"/>
  <c r="OK73" i="4"/>
  <c r="OL73" i="4"/>
  <c r="OM73" i="4"/>
  <c r="ON73" i="4"/>
  <c r="OO73" i="4"/>
  <c r="OP73" i="4"/>
  <c r="OQ73" i="4"/>
  <c r="OR73" i="4"/>
  <c r="OS73" i="4"/>
  <c r="OT73" i="4"/>
  <c r="OU73" i="4"/>
  <c r="OV73" i="4"/>
  <c r="OW73" i="4"/>
  <c r="OX73" i="4"/>
  <c r="OY73" i="4"/>
  <c r="OZ73" i="4"/>
  <c r="PA73" i="4"/>
  <c r="PB73" i="4"/>
  <c r="PC73" i="4"/>
  <c r="PD73" i="4"/>
  <c r="PE73" i="4"/>
  <c r="PF73" i="4"/>
  <c r="PG73" i="4"/>
  <c r="PH73" i="4"/>
  <c r="PI73" i="4"/>
  <c r="PJ73" i="4"/>
  <c r="PK73" i="4"/>
  <c r="PL73" i="4"/>
  <c r="PM73" i="4"/>
  <c r="PN73" i="4"/>
  <c r="PO73" i="4"/>
  <c r="PP73" i="4"/>
  <c r="PQ73" i="4"/>
  <c r="PR73" i="4"/>
  <c r="PS73" i="4"/>
  <c r="PT73" i="4"/>
  <c r="PU73" i="4"/>
  <c r="PV73" i="4"/>
  <c r="PW73" i="4"/>
  <c r="PX73" i="4"/>
  <c r="PY73" i="4"/>
  <c r="PZ73" i="4"/>
  <c r="NR74" i="4"/>
  <c r="NS74" i="4"/>
  <c r="NT74" i="4"/>
  <c r="NU74" i="4"/>
  <c r="NV74" i="4"/>
  <c r="NW74" i="4"/>
  <c r="NX74" i="4"/>
  <c r="NY74" i="4"/>
  <c r="NZ74" i="4"/>
  <c r="OA74" i="4"/>
  <c r="OB74" i="4"/>
  <c r="OC74" i="4"/>
  <c r="OD74" i="4"/>
  <c r="OE74" i="4"/>
  <c r="OF74" i="4"/>
  <c r="OG74" i="4"/>
  <c r="OH74" i="4"/>
  <c r="OI74" i="4"/>
  <c r="OJ74" i="4"/>
  <c r="OK74" i="4"/>
  <c r="OL74" i="4"/>
  <c r="OM74" i="4"/>
  <c r="ON74" i="4"/>
  <c r="OO74" i="4"/>
  <c r="OP74" i="4"/>
  <c r="OQ74" i="4"/>
  <c r="OR74" i="4"/>
  <c r="OS74" i="4"/>
  <c r="OT74" i="4"/>
  <c r="OU74" i="4"/>
  <c r="OV74" i="4"/>
  <c r="OW74" i="4"/>
  <c r="OX74" i="4"/>
  <c r="OY74" i="4"/>
  <c r="OZ74" i="4"/>
  <c r="PA74" i="4"/>
  <c r="PB74" i="4"/>
  <c r="PC74" i="4"/>
  <c r="PD74" i="4"/>
  <c r="PE74" i="4"/>
  <c r="PF74" i="4"/>
  <c r="PG74" i="4"/>
  <c r="PH74" i="4"/>
  <c r="PI74" i="4"/>
  <c r="PJ74" i="4"/>
  <c r="PK74" i="4"/>
  <c r="PL74" i="4"/>
  <c r="PM74" i="4"/>
  <c r="PN74" i="4"/>
  <c r="PO74" i="4"/>
  <c r="PP74" i="4"/>
  <c r="PQ74" i="4"/>
  <c r="PR74" i="4"/>
  <c r="PS74" i="4"/>
  <c r="PT74" i="4"/>
  <c r="PU74" i="4"/>
  <c r="PV74" i="4"/>
  <c r="PW74" i="4"/>
  <c r="PX74" i="4"/>
  <c r="PY74" i="4"/>
  <c r="PZ74" i="4"/>
  <c r="NR75" i="4"/>
  <c r="NS75" i="4"/>
  <c r="NT75" i="4"/>
  <c r="NU75" i="4"/>
  <c r="NV75" i="4"/>
  <c r="NX75" i="4" s="1"/>
  <c r="NW75" i="4"/>
  <c r="NY75" i="4"/>
  <c r="NZ75" i="4"/>
  <c r="OA75" i="4"/>
  <c r="OB75" i="4"/>
  <c r="OC75" i="4"/>
  <c r="OD75" i="4"/>
  <c r="OE75" i="4"/>
  <c r="OF75" i="4"/>
  <c r="OG75" i="4"/>
  <c r="OH75" i="4"/>
  <c r="OI75" i="4"/>
  <c r="OJ75" i="4"/>
  <c r="OK75" i="4"/>
  <c r="OL75" i="4"/>
  <c r="OM75" i="4"/>
  <c r="ON75" i="4"/>
  <c r="OO75" i="4"/>
  <c r="OP75" i="4"/>
  <c r="OQ75" i="4"/>
  <c r="OR75" i="4"/>
  <c r="OS75" i="4"/>
  <c r="OT75" i="4"/>
  <c r="OU75" i="4"/>
  <c r="OV75" i="4"/>
  <c r="OW75" i="4"/>
  <c r="OX75" i="4"/>
  <c r="OY75" i="4"/>
  <c r="OZ75" i="4"/>
  <c r="PA75" i="4"/>
  <c r="PB75" i="4"/>
  <c r="PC75" i="4"/>
  <c r="PD75" i="4"/>
  <c r="PE75" i="4"/>
  <c r="PF75" i="4"/>
  <c r="PG75" i="4"/>
  <c r="PH75" i="4"/>
  <c r="PI75" i="4"/>
  <c r="PJ75" i="4"/>
  <c r="PK75" i="4"/>
  <c r="PL75" i="4"/>
  <c r="PM75" i="4"/>
  <c r="PN75" i="4"/>
  <c r="PO75" i="4"/>
  <c r="PP75" i="4"/>
  <c r="PQ75" i="4"/>
  <c r="PR75" i="4"/>
  <c r="PS75" i="4"/>
  <c r="PT75" i="4"/>
  <c r="PU75" i="4"/>
  <c r="PV75" i="4"/>
  <c r="PW75" i="4"/>
  <c r="PX75" i="4"/>
  <c r="PY75" i="4"/>
  <c r="PZ75" i="4"/>
  <c r="NR76" i="4"/>
  <c r="NS76" i="4"/>
  <c r="NT76" i="4"/>
  <c r="NU76" i="4"/>
  <c r="NV76" i="4"/>
  <c r="NX76" i="4" s="1"/>
  <c r="NW76" i="4"/>
  <c r="NY76" i="4"/>
  <c r="NZ76" i="4"/>
  <c r="OA76" i="4"/>
  <c r="OB76" i="4"/>
  <c r="OC76" i="4"/>
  <c r="OD76" i="4"/>
  <c r="OE76" i="4"/>
  <c r="OF76" i="4"/>
  <c r="OG76" i="4"/>
  <c r="OH76" i="4"/>
  <c r="OI76" i="4"/>
  <c r="OJ76" i="4"/>
  <c r="OK76" i="4"/>
  <c r="OL76" i="4"/>
  <c r="OM76" i="4"/>
  <c r="ON76" i="4"/>
  <c r="OO76" i="4"/>
  <c r="OP76" i="4"/>
  <c r="OQ76" i="4"/>
  <c r="OR76" i="4"/>
  <c r="OS76" i="4"/>
  <c r="OT76" i="4"/>
  <c r="OU76" i="4"/>
  <c r="OV76" i="4"/>
  <c r="OW76" i="4"/>
  <c r="OX76" i="4"/>
  <c r="OY76" i="4"/>
  <c r="OZ76" i="4"/>
  <c r="PA76" i="4"/>
  <c r="PB76" i="4"/>
  <c r="PC76" i="4"/>
  <c r="PD76" i="4"/>
  <c r="PE76" i="4"/>
  <c r="PF76" i="4"/>
  <c r="PG76" i="4"/>
  <c r="PH76" i="4"/>
  <c r="PI76" i="4"/>
  <c r="PJ76" i="4"/>
  <c r="PK76" i="4"/>
  <c r="PL76" i="4"/>
  <c r="PM76" i="4"/>
  <c r="PN76" i="4"/>
  <c r="PO76" i="4"/>
  <c r="PP76" i="4"/>
  <c r="PQ76" i="4"/>
  <c r="PR76" i="4"/>
  <c r="PS76" i="4"/>
  <c r="PT76" i="4"/>
  <c r="PU76" i="4"/>
  <c r="PV76" i="4"/>
  <c r="PW76" i="4"/>
  <c r="PX76" i="4"/>
  <c r="PY76" i="4"/>
  <c r="PZ76" i="4"/>
  <c r="NR77" i="4"/>
  <c r="NS77" i="4"/>
  <c r="NT77" i="4"/>
  <c r="NU77" i="4"/>
  <c r="NV77" i="4"/>
  <c r="NW77" i="4"/>
  <c r="NX77" i="4"/>
  <c r="NY77" i="4"/>
  <c r="NZ77" i="4"/>
  <c r="OA77" i="4"/>
  <c r="OB77" i="4"/>
  <c r="OC77" i="4"/>
  <c r="OD77" i="4"/>
  <c r="OE77" i="4"/>
  <c r="OF77" i="4"/>
  <c r="OG77" i="4"/>
  <c r="OH77" i="4"/>
  <c r="OI77" i="4"/>
  <c r="OJ77" i="4"/>
  <c r="OK77" i="4"/>
  <c r="OL77" i="4"/>
  <c r="OM77" i="4"/>
  <c r="ON77" i="4"/>
  <c r="OO77" i="4"/>
  <c r="OP77" i="4"/>
  <c r="OQ77" i="4"/>
  <c r="OR77" i="4"/>
  <c r="OS77" i="4"/>
  <c r="OT77" i="4"/>
  <c r="OU77" i="4"/>
  <c r="OV77" i="4"/>
  <c r="OW77" i="4"/>
  <c r="OX77" i="4"/>
  <c r="OY77" i="4"/>
  <c r="OZ77" i="4"/>
  <c r="PA77" i="4"/>
  <c r="PB77" i="4"/>
  <c r="PC77" i="4"/>
  <c r="PD77" i="4"/>
  <c r="PE77" i="4"/>
  <c r="PF77" i="4"/>
  <c r="PG77" i="4"/>
  <c r="PH77" i="4"/>
  <c r="PI77" i="4"/>
  <c r="PJ77" i="4"/>
  <c r="PK77" i="4"/>
  <c r="PL77" i="4"/>
  <c r="PM77" i="4"/>
  <c r="PN77" i="4"/>
  <c r="PO77" i="4"/>
  <c r="PP77" i="4"/>
  <c r="PQ77" i="4"/>
  <c r="PR77" i="4"/>
  <c r="PS77" i="4"/>
  <c r="PT77" i="4"/>
  <c r="PU77" i="4"/>
  <c r="PV77" i="4"/>
  <c r="PW77" i="4"/>
  <c r="PX77" i="4"/>
  <c r="PY77" i="4"/>
  <c r="PZ77" i="4"/>
  <c r="NR78" i="4"/>
  <c r="NS78" i="4"/>
  <c r="NT78" i="4"/>
  <c r="NU78" i="4"/>
  <c r="NV78" i="4"/>
  <c r="NX78" i="4" s="1"/>
  <c r="NW78" i="4"/>
  <c r="NY78" i="4"/>
  <c r="NZ78" i="4"/>
  <c r="OA78" i="4"/>
  <c r="OB78" i="4"/>
  <c r="OC78" i="4"/>
  <c r="OD78" i="4"/>
  <c r="OE78" i="4"/>
  <c r="OF78" i="4"/>
  <c r="OG78" i="4"/>
  <c r="OH78" i="4"/>
  <c r="OI78" i="4"/>
  <c r="OJ78" i="4"/>
  <c r="OK78" i="4"/>
  <c r="OL78" i="4"/>
  <c r="OM78" i="4"/>
  <c r="ON78" i="4"/>
  <c r="OO78" i="4"/>
  <c r="OP78" i="4"/>
  <c r="OQ78" i="4"/>
  <c r="OR78" i="4"/>
  <c r="OS78" i="4"/>
  <c r="OT78" i="4"/>
  <c r="OU78" i="4"/>
  <c r="OV78" i="4"/>
  <c r="OW78" i="4"/>
  <c r="OX78" i="4"/>
  <c r="OY78" i="4"/>
  <c r="OZ78" i="4"/>
  <c r="PA78" i="4"/>
  <c r="PB78" i="4"/>
  <c r="PC78" i="4"/>
  <c r="PD78" i="4"/>
  <c r="PE78" i="4"/>
  <c r="PF78" i="4"/>
  <c r="PG78" i="4"/>
  <c r="PH78" i="4"/>
  <c r="PI78" i="4"/>
  <c r="PJ78" i="4"/>
  <c r="PK78" i="4"/>
  <c r="PL78" i="4"/>
  <c r="PM78" i="4"/>
  <c r="PN78" i="4"/>
  <c r="PO78" i="4"/>
  <c r="PP78" i="4"/>
  <c r="PQ78" i="4"/>
  <c r="PR78" i="4"/>
  <c r="PS78" i="4"/>
  <c r="PT78" i="4"/>
  <c r="PU78" i="4"/>
  <c r="PV78" i="4"/>
  <c r="PW78" i="4"/>
  <c r="PX78" i="4"/>
  <c r="PY78" i="4"/>
  <c r="PZ78" i="4"/>
  <c r="NR79" i="4"/>
  <c r="NS79" i="4"/>
  <c r="NT79" i="4"/>
  <c r="NU79" i="4"/>
  <c r="NV79" i="4"/>
  <c r="NW79" i="4"/>
  <c r="NX79" i="4"/>
  <c r="NY79" i="4"/>
  <c r="NZ79" i="4"/>
  <c r="OA79" i="4"/>
  <c r="OB79" i="4"/>
  <c r="OC79" i="4"/>
  <c r="OD79" i="4"/>
  <c r="OE79" i="4"/>
  <c r="OF79" i="4"/>
  <c r="OG79" i="4"/>
  <c r="OH79" i="4"/>
  <c r="OI79" i="4"/>
  <c r="OJ79" i="4"/>
  <c r="OK79" i="4"/>
  <c r="OL79" i="4"/>
  <c r="OM79" i="4"/>
  <c r="ON79" i="4"/>
  <c r="OO79" i="4"/>
  <c r="OP79" i="4"/>
  <c r="OQ79" i="4"/>
  <c r="OR79" i="4"/>
  <c r="OS79" i="4"/>
  <c r="OT79" i="4"/>
  <c r="OU79" i="4"/>
  <c r="OV79" i="4"/>
  <c r="OW79" i="4"/>
  <c r="OX79" i="4"/>
  <c r="OY79" i="4"/>
  <c r="OZ79" i="4"/>
  <c r="PA79" i="4"/>
  <c r="PB79" i="4"/>
  <c r="PC79" i="4"/>
  <c r="PD79" i="4"/>
  <c r="PE79" i="4"/>
  <c r="PF79" i="4"/>
  <c r="PG79" i="4"/>
  <c r="PH79" i="4"/>
  <c r="PI79" i="4"/>
  <c r="PJ79" i="4"/>
  <c r="PK79" i="4"/>
  <c r="PL79" i="4"/>
  <c r="PM79" i="4"/>
  <c r="PN79" i="4"/>
  <c r="PO79" i="4"/>
  <c r="PP79" i="4"/>
  <c r="PQ79" i="4"/>
  <c r="PR79" i="4"/>
  <c r="PS79" i="4"/>
  <c r="PT79" i="4"/>
  <c r="PU79" i="4"/>
  <c r="PV79" i="4"/>
  <c r="PW79" i="4"/>
  <c r="PX79" i="4"/>
  <c r="PY79" i="4"/>
  <c r="PZ79" i="4"/>
  <c r="NR80" i="4"/>
  <c r="NS80" i="4"/>
  <c r="NT80" i="4"/>
  <c r="NU80" i="4"/>
  <c r="NV80" i="4"/>
  <c r="NW80" i="4"/>
  <c r="NX80" i="4"/>
  <c r="NY80" i="4"/>
  <c r="NZ80" i="4"/>
  <c r="OA80" i="4"/>
  <c r="OB80" i="4"/>
  <c r="OC80" i="4"/>
  <c r="OD80" i="4"/>
  <c r="OE80" i="4"/>
  <c r="OF80" i="4"/>
  <c r="OG80" i="4"/>
  <c r="OH80" i="4"/>
  <c r="OI80" i="4"/>
  <c r="OJ80" i="4"/>
  <c r="OK80" i="4"/>
  <c r="OL80" i="4"/>
  <c r="OM80" i="4"/>
  <c r="ON80" i="4"/>
  <c r="OO80" i="4"/>
  <c r="OP80" i="4"/>
  <c r="OQ80" i="4"/>
  <c r="OR80" i="4"/>
  <c r="OS80" i="4"/>
  <c r="OT80" i="4"/>
  <c r="OU80" i="4"/>
  <c r="OV80" i="4"/>
  <c r="OW80" i="4"/>
  <c r="OX80" i="4"/>
  <c r="OY80" i="4"/>
  <c r="OZ80" i="4"/>
  <c r="PA80" i="4"/>
  <c r="PB80" i="4"/>
  <c r="PC80" i="4"/>
  <c r="PD80" i="4"/>
  <c r="PE80" i="4"/>
  <c r="PF80" i="4"/>
  <c r="PG80" i="4"/>
  <c r="PH80" i="4"/>
  <c r="PI80" i="4"/>
  <c r="PJ80" i="4"/>
  <c r="PK80" i="4"/>
  <c r="PL80" i="4"/>
  <c r="PM80" i="4"/>
  <c r="PN80" i="4"/>
  <c r="PO80" i="4"/>
  <c r="PP80" i="4"/>
  <c r="PQ80" i="4"/>
  <c r="PR80" i="4"/>
  <c r="PS80" i="4"/>
  <c r="PT80" i="4"/>
  <c r="PU80" i="4"/>
  <c r="PV80" i="4"/>
  <c r="PW80" i="4"/>
  <c r="PX80" i="4"/>
  <c r="PY80" i="4"/>
  <c r="PZ80" i="4"/>
  <c r="NR81" i="4"/>
  <c r="NS81" i="4"/>
  <c r="NT81" i="4"/>
  <c r="NU81" i="4"/>
  <c r="NV81" i="4"/>
  <c r="NW81" i="4"/>
  <c r="NX81" i="4"/>
  <c r="NY81" i="4"/>
  <c r="NZ81" i="4"/>
  <c r="OA81" i="4"/>
  <c r="OB81" i="4"/>
  <c r="OC81" i="4"/>
  <c r="OD81" i="4"/>
  <c r="OE81" i="4"/>
  <c r="OF81" i="4"/>
  <c r="OG81" i="4"/>
  <c r="OH81" i="4"/>
  <c r="OI81" i="4"/>
  <c r="OJ81" i="4"/>
  <c r="OK81" i="4"/>
  <c r="OL81" i="4"/>
  <c r="OM81" i="4"/>
  <c r="ON81" i="4"/>
  <c r="OO81" i="4"/>
  <c r="OP81" i="4"/>
  <c r="OQ81" i="4"/>
  <c r="OR81" i="4"/>
  <c r="OS81" i="4"/>
  <c r="OT81" i="4"/>
  <c r="OU81" i="4"/>
  <c r="OV81" i="4"/>
  <c r="OW81" i="4"/>
  <c r="OX81" i="4"/>
  <c r="OY81" i="4"/>
  <c r="OZ81" i="4"/>
  <c r="PA81" i="4"/>
  <c r="PB81" i="4"/>
  <c r="PC81" i="4"/>
  <c r="PD81" i="4"/>
  <c r="PE81" i="4"/>
  <c r="PF81" i="4"/>
  <c r="PG81" i="4"/>
  <c r="PH81" i="4"/>
  <c r="PI81" i="4"/>
  <c r="PJ81" i="4"/>
  <c r="PK81" i="4"/>
  <c r="PL81" i="4"/>
  <c r="PM81" i="4"/>
  <c r="PN81" i="4"/>
  <c r="PO81" i="4"/>
  <c r="PP81" i="4"/>
  <c r="PQ81" i="4"/>
  <c r="PR81" i="4"/>
  <c r="PS81" i="4"/>
  <c r="PT81" i="4"/>
  <c r="PU81" i="4"/>
  <c r="PV81" i="4"/>
  <c r="PW81" i="4"/>
  <c r="PX81" i="4"/>
  <c r="PY81" i="4"/>
  <c r="PZ81" i="4"/>
  <c r="NR82" i="4"/>
  <c r="NS82" i="4"/>
  <c r="NT82" i="4"/>
  <c r="NU82" i="4"/>
  <c r="NV82" i="4"/>
  <c r="NW82" i="4"/>
  <c r="NX82" i="4"/>
  <c r="NY82" i="4"/>
  <c r="NZ82" i="4"/>
  <c r="OA82" i="4"/>
  <c r="OB82" i="4"/>
  <c r="OC82" i="4"/>
  <c r="OD82" i="4"/>
  <c r="OE82" i="4"/>
  <c r="OF82" i="4"/>
  <c r="OG82" i="4"/>
  <c r="OH82" i="4"/>
  <c r="OI82" i="4"/>
  <c r="OJ82" i="4"/>
  <c r="OK82" i="4"/>
  <c r="OL82" i="4"/>
  <c r="OM82" i="4"/>
  <c r="ON82" i="4"/>
  <c r="OO82" i="4"/>
  <c r="OP82" i="4"/>
  <c r="OQ82" i="4"/>
  <c r="OR82" i="4"/>
  <c r="OS82" i="4"/>
  <c r="OT82" i="4"/>
  <c r="OU82" i="4"/>
  <c r="OV82" i="4"/>
  <c r="OW82" i="4"/>
  <c r="OX82" i="4"/>
  <c r="OY82" i="4"/>
  <c r="OZ82" i="4"/>
  <c r="PA82" i="4"/>
  <c r="PB82" i="4"/>
  <c r="PC82" i="4"/>
  <c r="PD82" i="4"/>
  <c r="PE82" i="4"/>
  <c r="PF82" i="4"/>
  <c r="PG82" i="4"/>
  <c r="PH82" i="4"/>
  <c r="PI82" i="4"/>
  <c r="PJ82" i="4"/>
  <c r="PK82" i="4"/>
  <c r="PL82" i="4"/>
  <c r="PM82" i="4"/>
  <c r="PN82" i="4"/>
  <c r="PO82" i="4"/>
  <c r="PP82" i="4"/>
  <c r="PQ82" i="4"/>
  <c r="PR82" i="4"/>
  <c r="PS82" i="4"/>
  <c r="PT82" i="4"/>
  <c r="PU82" i="4"/>
  <c r="PV82" i="4"/>
  <c r="PW82" i="4"/>
  <c r="PX82" i="4"/>
  <c r="PY82" i="4"/>
  <c r="PZ82" i="4"/>
  <c r="NR83" i="4"/>
  <c r="NS83" i="4"/>
  <c r="NT83" i="4"/>
  <c r="NU83" i="4"/>
  <c r="NV83" i="4"/>
  <c r="NX83" i="4" s="1"/>
  <c r="NW83" i="4"/>
  <c r="NY83" i="4"/>
  <c r="NZ83" i="4"/>
  <c r="OA83" i="4"/>
  <c r="OB83" i="4"/>
  <c r="OC83" i="4"/>
  <c r="OD83" i="4"/>
  <c r="OE83" i="4"/>
  <c r="OF83" i="4"/>
  <c r="OG83" i="4"/>
  <c r="OH83" i="4"/>
  <c r="OI83" i="4"/>
  <c r="OJ83" i="4"/>
  <c r="OK83" i="4"/>
  <c r="OL83" i="4"/>
  <c r="OM83" i="4"/>
  <c r="ON83" i="4"/>
  <c r="OO83" i="4"/>
  <c r="OP83" i="4"/>
  <c r="OQ83" i="4"/>
  <c r="OR83" i="4"/>
  <c r="OS83" i="4"/>
  <c r="OT83" i="4"/>
  <c r="OU83" i="4"/>
  <c r="OV83" i="4"/>
  <c r="OW83" i="4"/>
  <c r="OX83" i="4"/>
  <c r="OY83" i="4"/>
  <c r="OZ83" i="4"/>
  <c r="PA83" i="4"/>
  <c r="PB83" i="4"/>
  <c r="PC83" i="4"/>
  <c r="PD83" i="4"/>
  <c r="PE83" i="4"/>
  <c r="PF83" i="4"/>
  <c r="PG83" i="4"/>
  <c r="PH83" i="4"/>
  <c r="PI83" i="4"/>
  <c r="PJ83" i="4"/>
  <c r="PK83" i="4"/>
  <c r="PL83" i="4"/>
  <c r="PM83" i="4"/>
  <c r="PN83" i="4"/>
  <c r="PO83" i="4"/>
  <c r="PP83" i="4"/>
  <c r="PQ83" i="4"/>
  <c r="PR83" i="4"/>
  <c r="PS83" i="4"/>
  <c r="PT83" i="4"/>
  <c r="PU83" i="4"/>
  <c r="PV83" i="4"/>
  <c r="PW83" i="4"/>
  <c r="PX83" i="4"/>
  <c r="PY83" i="4"/>
  <c r="PZ83" i="4"/>
  <c r="NR84" i="4"/>
  <c r="NS84" i="4"/>
  <c r="NT84" i="4"/>
  <c r="NU84" i="4"/>
  <c r="NV84" i="4"/>
  <c r="NX84" i="4" s="1"/>
  <c r="NW84" i="4"/>
  <c r="NY84" i="4"/>
  <c r="NZ84" i="4"/>
  <c r="OA84" i="4"/>
  <c r="OB84" i="4"/>
  <c r="OC84" i="4"/>
  <c r="OD84" i="4"/>
  <c r="OE84" i="4"/>
  <c r="OF84" i="4"/>
  <c r="OG84" i="4"/>
  <c r="OH84" i="4"/>
  <c r="OI84" i="4"/>
  <c r="OJ84" i="4"/>
  <c r="OK84" i="4"/>
  <c r="OL84" i="4"/>
  <c r="OM84" i="4"/>
  <c r="ON84" i="4"/>
  <c r="OO84" i="4"/>
  <c r="OP84" i="4"/>
  <c r="OQ84" i="4"/>
  <c r="OR84" i="4"/>
  <c r="OS84" i="4"/>
  <c r="OT84" i="4"/>
  <c r="OU84" i="4"/>
  <c r="OV84" i="4"/>
  <c r="OW84" i="4"/>
  <c r="OX84" i="4"/>
  <c r="OY84" i="4"/>
  <c r="OZ84" i="4"/>
  <c r="PA84" i="4"/>
  <c r="PB84" i="4"/>
  <c r="PC84" i="4"/>
  <c r="PD84" i="4"/>
  <c r="PE84" i="4"/>
  <c r="PF84" i="4"/>
  <c r="PG84" i="4"/>
  <c r="PH84" i="4"/>
  <c r="PI84" i="4"/>
  <c r="PJ84" i="4"/>
  <c r="PK84" i="4"/>
  <c r="PL84" i="4"/>
  <c r="PM84" i="4"/>
  <c r="PN84" i="4"/>
  <c r="PO84" i="4"/>
  <c r="PP84" i="4"/>
  <c r="PQ84" i="4"/>
  <c r="PR84" i="4"/>
  <c r="PS84" i="4"/>
  <c r="PT84" i="4"/>
  <c r="PU84" i="4"/>
  <c r="PV84" i="4"/>
  <c r="PW84" i="4"/>
  <c r="PX84" i="4"/>
  <c r="PY84" i="4"/>
  <c r="PZ84" i="4"/>
  <c r="NR85" i="4"/>
  <c r="NS85" i="4"/>
  <c r="NT85" i="4"/>
  <c r="NU85" i="4"/>
  <c r="NV85" i="4"/>
  <c r="NW85" i="4"/>
  <c r="NX85" i="4"/>
  <c r="NY85" i="4"/>
  <c r="NZ85" i="4"/>
  <c r="OA85" i="4"/>
  <c r="OB85" i="4"/>
  <c r="OC85" i="4"/>
  <c r="OD85" i="4"/>
  <c r="OE85" i="4"/>
  <c r="OF85" i="4"/>
  <c r="OG85" i="4"/>
  <c r="OH85" i="4"/>
  <c r="OI85" i="4"/>
  <c r="OJ85" i="4"/>
  <c r="OK85" i="4"/>
  <c r="OL85" i="4"/>
  <c r="OM85" i="4"/>
  <c r="ON85" i="4"/>
  <c r="OO85" i="4"/>
  <c r="OP85" i="4"/>
  <c r="OQ85" i="4"/>
  <c r="OR85" i="4"/>
  <c r="OS85" i="4"/>
  <c r="OT85" i="4"/>
  <c r="OU85" i="4"/>
  <c r="OV85" i="4"/>
  <c r="OW85" i="4"/>
  <c r="OX85" i="4"/>
  <c r="OY85" i="4"/>
  <c r="OZ85" i="4"/>
  <c r="PA85" i="4"/>
  <c r="PB85" i="4"/>
  <c r="PC85" i="4"/>
  <c r="PD85" i="4"/>
  <c r="PE85" i="4"/>
  <c r="PF85" i="4"/>
  <c r="PG85" i="4"/>
  <c r="PH85" i="4"/>
  <c r="PI85" i="4"/>
  <c r="PJ85" i="4"/>
  <c r="PK85" i="4"/>
  <c r="PL85" i="4"/>
  <c r="PM85" i="4"/>
  <c r="PN85" i="4"/>
  <c r="PO85" i="4"/>
  <c r="PP85" i="4"/>
  <c r="PQ85" i="4"/>
  <c r="PR85" i="4"/>
  <c r="PS85" i="4"/>
  <c r="PT85" i="4"/>
  <c r="PU85" i="4"/>
  <c r="PV85" i="4"/>
  <c r="PW85" i="4"/>
  <c r="PX85" i="4"/>
  <c r="PY85" i="4"/>
  <c r="PZ85" i="4"/>
  <c r="NR86" i="4"/>
  <c r="NS86" i="4"/>
  <c r="NT86" i="4"/>
  <c r="NU86" i="4"/>
  <c r="NV86" i="4"/>
  <c r="NX86" i="4" s="1"/>
  <c r="NW86" i="4"/>
  <c r="NY86" i="4"/>
  <c r="NZ86" i="4"/>
  <c r="OA86" i="4"/>
  <c r="OB86" i="4"/>
  <c r="OC86" i="4"/>
  <c r="OD86" i="4"/>
  <c r="OE86" i="4"/>
  <c r="OF86" i="4"/>
  <c r="OG86" i="4"/>
  <c r="OH86" i="4"/>
  <c r="OI86" i="4"/>
  <c r="OJ86" i="4"/>
  <c r="OK86" i="4"/>
  <c r="OL86" i="4"/>
  <c r="OM86" i="4"/>
  <c r="ON86" i="4"/>
  <c r="OO86" i="4"/>
  <c r="OP86" i="4"/>
  <c r="OQ86" i="4"/>
  <c r="OR86" i="4"/>
  <c r="OS86" i="4"/>
  <c r="OT86" i="4"/>
  <c r="OU86" i="4"/>
  <c r="OV86" i="4"/>
  <c r="OW86" i="4"/>
  <c r="OX86" i="4"/>
  <c r="OY86" i="4"/>
  <c r="OZ86" i="4"/>
  <c r="PA86" i="4"/>
  <c r="PB86" i="4"/>
  <c r="PC86" i="4"/>
  <c r="PD86" i="4"/>
  <c r="PE86" i="4"/>
  <c r="PF86" i="4"/>
  <c r="PG86" i="4"/>
  <c r="PH86" i="4"/>
  <c r="PI86" i="4"/>
  <c r="PJ86" i="4"/>
  <c r="PK86" i="4"/>
  <c r="PL86" i="4"/>
  <c r="PM86" i="4"/>
  <c r="PN86" i="4"/>
  <c r="PO86" i="4"/>
  <c r="PP86" i="4"/>
  <c r="PQ86" i="4"/>
  <c r="PR86" i="4"/>
  <c r="PS86" i="4"/>
  <c r="PT86" i="4"/>
  <c r="PU86" i="4"/>
  <c r="PV86" i="4"/>
  <c r="PW86" i="4"/>
  <c r="PX86" i="4"/>
  <c r="PY86" i="4"/>
  <c r="PZ86" i="4"/>
  <c r="NR87" i="4"/>
  <c r="NS87" i="4"/>
  <c r="NT87" i="4"/>
  <c r="NU87" i="4"/>
  <c r="NV87" i="4"/>
  <c r="NW87" i="4"/>
  <c r="NX87" i="4"/>
  <c r="NY87" i="4"/>
  <c r="NZ87" i="4"/>
  <c r="OA87" i="4"/>
  <c r="OB87" i="4"/>
  <c r="OC87" i="4"/>
  <c r="OD87" i="4"/>
  <c r="OE87" i="4"/>
  <c r="OF87" i="4"/>
  <c r="OG87" i="4"/>
  <c r="OH87" i="4"/>
  <c r="OI87" i="4"/>
  <c r="OJ87" i="4"/>
  <c r="OK87" i="4"/>
  <c r="OL87" i="4"/>
  <c r="OM87" i="4"/>
  <c r="ON87" i="4"/>
  <c r="OO87" i="4"/>
  <c r="OP87" i="4"/>
  <c r="OQ87" i="4"/>
  <c r="OR87" i="4"/>
  <c r="OS87" i="4"/>
  <c r="OT87" i="4"/>
  <c r="OU87" i="4"/>
  <c r="OV87" i="4"/>
  <c r="OW87" i="4"/>
  <c r="OX87" i="4"/>
  <c r="OY87" i="4"/>
  <c r="OZ87" i="4"/>
  <c r="PA87" i="4"/>
  <c r="PB87" i="4"/>
  <c r="PC87" i="4"/>
  <c r="PD87" i="4"/>
  <c r="PE87" i="4"/>
  <c r="PF87" i="4"/>
  <c r="PG87" i="4"/>
  <c r="PH87" i="4"/>
  <c r="PI87" i="4"/>
  <c r="PJ87" i="4"/>
  <c r="PK87" i="4"/>
  <c r="PL87" i="4"/>
  <c r="PM87" i="4"/>
  <c r="PN87" i="4"/>
  <c r="PO87" i="4"/>
  <c r="PP87" i="4"/>
  <c r="PQ87" i="4"/>
  <c r="PR87" i="4"/>
  <c r="PS87" i="4"/>
  <c r="PT87" i="4"/>
  <c r="PU87" i="4"/>
  <c r="PV87" i="4"/>
  <c r="PW87" i="4"/>
  <c r="PX87" i="4"/>
  <c r="PY87" i="4"/>
  <c r="PZ87" i="4"/>
  <c r="NR88" i="4"/>
  <c r="NS88" i="4"/>
  <c r="NT88" i="4"/>
  <c r="NU88" i="4"/>
  <c r="NV88" i="4"/>
  <c r="NW88" i="4"/>
  <c r="NX88" i="4"/>
  <c r="NY88" i="4"/>
  <c r="NZ88" i="4"/>
  <c r="OA88" i="4"/>
  <c r="OB88" i="4"/>
  <c r="OC88" i="4"/>
  <c r="OD88" i="4"/>
  <c r="OE88" i="4"/>
  <c r="OF88" i="4"/>
  <c r="OG88" i="4"/>
  <c r="OH88" i="4"/>
  <c r="OI88" i="4"/>
  <c r="OJ88" i="4"/>
  <c r="OK88" i="4"/>
  <c r="OL88" i="4"/>
  <c r="OM88" i="4"/>
  <c r="ON88" i="4"/>
  <c r="OO88" i="4"/>
  <c r="OP88" i="4"/>
  <c r="OQ88" i="4"/>
  <c r="OR88" i="4"/>
  <c r="OS88" i="4"/>
  <c r="OT88" i="4"/>
  <c r="OU88" i="4"/>
  <c r="OV88" i="4"/>
  <c r="OW88" i="4"/>
  <c r="OX88" i="4"/>
  <c r="OY88" i="4"/>
  <c r="OZ88" i="4"/>
  <c r="PA88" i="4"/>
  <c r="PB88" i="4"/>
  <c r="PC88" i="4"/>
  <c r="PD88" i="4"/>
  <c r="PE88" i="4"/>
  <c r="PF88" i="4"/>
  <c r="PG88" i="4"/>
  <c r="PH88" i="4"/>
  <c r="PI88" i="4"/>
  <c r="PJ88" i="4"/>
  <c r="PK88" i="4"/>
  <c r="PL88" i="4"/>
  <c r="PM88" i="4"/>
  <c r="PN88" i="4"/>
  <c r="PO88" i="4"/>
  <c r="PP88" i="4"/>
  <c r="PQ88" i="4"/>
  <c r="PR88" i="4"/>
  <c r="PS88" i="4"/>
  <c r="PT88" i="4"/>
  <c r="PU88" i="4"/>
  <c r="PV88" i="4"/>
  <c r="PW88" i="4"/>
  <c r="PX88" i="4"/>
  <c r="PY88" i="4"/>
  <c r="PZ88" i="4"/>
  <c r="NR89" i="4"/>
  <c r="NS89" i="4"/>
  <c r="NT89" i="4"/>
  <c r="NU89" i="4"/>
  <c r="NV89" i="4"/>
  <c r="NW89" i="4"/>
  <c r="NX89" i="4"/>
  <c r="NY89" i="4"/>
  <c r="NZ89" i="4"/>
  <c r="OA89" i="4"/>
  <c r="OB89" i="4"/>
  <c r="OC89" i="4"/>
  <c r="OD89" i="4"/>
  <c r="OE89" i="4"/>
  <c r="OF89" i="4"/>
  <c r="OG89" i="4"/>
  <c r="OH89" i="4"/>
  <c r="OI89" i="4"/>
  <c r="OJ89" i="4"/>
  <c r="OK89" i="4"/>
  <c r="OL89" i="4"/>
  <c r="OM89" i="4"/>
  <c r="ON89" i="4"/>
  <c r="OO89" i="4"/>
  <c r="OP89" i="4"/>
  <c r="OQ89" i="4"/>
  <c r="OR89" i="4"/>
  <c r="OS89" i="4"/>
  <c r="OT89" i="4"/>
  <c r="OU89" i="4"/>
  <c r="OV89" i="4"/>
  <c r="OW89" i="4"/>
  <c r="OX89" i="4"/>
  <c r="OY89" i="4"/>
  <c r="OZ89" i="4"/>
  <c r="PA89" i="4"/>
  <c r="PB89" i="4"/>
  <c r="PC89" i="4"/>
  <c r="PD89" i="4"/>
  <c r="PE89" i="4"/>
  <c r="PF89" i="4"/>
  <c r="PG89" i="4"/>
  <c r="PH89" i="4"/>
  <c r="PI89" i="4"/>
  <c r="PJ89" i="4"/>
  <c r="PK89" i="4"/>
  <c r="PL89" i="4"/>
  <c r="PM89" i="4"/>
  <c r="PN89" i="4"/>
  <c r="PO89" i="4"/>
  <c r="PP89" i="4"/>
  <c r="PQ89" i="4"/>
  <c r="PR89" i="4"/>
  <c r="PS89" i="4"/>
  <c r="PT89" i="4"/>
  <c r="PU89" i="4"/>
  <c r="PV89" i="4"/>
  <c r="PW89" i="4"/>
  <c r="PX89" i="4"/>
  <c r="PY89" i="4"/>
  <c r="PZ89" i="4"/>
  <c r="NR90" i="4"/>
  <c r="NS90" i="4"/>
  <c r="NT90" i="4"/>
  <c r="NU90" i="4"/>
  <c r="NV90" i="4"/>
  <c r="NW90" i="4"/>
  <c r="NX90" i="4"/>
  <c r="NY90" i="4"/>
  <c r="NZ90" i="4"/>
  <c r="OA90" i="4"/>
  <c r="OB90" i="4"/>
  <c r="OC90" i="4"/>
  <c r="OD90" i="4"/>
  <c r="OE90" i="4"/>
  <c r="OF90" i="4"/>
  <c r="OG90" i="4"/>
  <c r="OH90" i="4"/>
  <c r="OI90" i="4"/>
  <c r="OJ90" i="4"/>
  <c r="OK90" i="4"/>
  <c r="OL90" i="4"/>
  <c r="OM90" i="4"/>
  <c r="ON90" i="4"/>
  <c r="OO90" i="4"/>
  <c r="OP90" i="4"/>
  <c r="OQ90" i="4"/>
  <c r="OR90" i="4"/>
  <c r="OS90" i="4"/>
  <c r="OT90" i="4"/>
  <c r="OU90" i="4"/>
  <c r="OV90" i="4"/>
  <c r="OW90" i="4"/>
  <c r="OX90" i="4"/>
  <c r="OY90" i="4"/>
  <c r="OZ90" i="4"/>
  <c r="PA90" i="4"/>
  <c r="PB90" i="4"/>
  <c r="PC90" i="4"/>
  <c r="PD90" i="4"/>
  <c r="PE90" i="4"/>
  <c r="PF90" i="4"/>
  <c r="PG90" i="4"/>
  <c r="PH90" i="4"/>
  <c r="PI90" i="4"/>
  <c r="PJ90" i="4"/>
  <c r="PK90" i="4"/>
  <c r="PL90" i="4"/>
  <c r="PM90" i="4"/>
  <c r="PN90" i="4"/>
  <c r="PO90" i="4"/>
  <c r="PP90" i="4"/>
  <c r="PQ90" i="4"/>
  <c r="PR90" i="4"/>
  <c r="PS90" i="4"/>
  <c r="PT90" i="4"/>
  <c r="PU90" i="4"/>
  <c r="PV90" i="4"/>
  <c r="PW90" i="4"/>
  <c r="PX90" i="4"/>
  <c r="PY90" i="4"/>
  <c r="PZ90" i="4"/>
  <c r="NR91" i="4"/>
  <c r="NS91" i="4"/>
  <c r="NT91" i="4"/>
  <c r="NU91" i="4"/>
  <c r="NV91" i="4"/>
  <c r="NX91" i="4" s="1"/>
  <c r="NW91" i="4"/>
  <c r="NY91" i="4"/>
  <c r="NZ91" i="4"/>
  <c r="OA91" i="4"/>
  <c r="OB91" i="4"/>
  <c r="OC91" i="4"/>
  <c r="OD91" i="4"/>
  <c r="OE91" i="4"/>
  <c r="OF91" i="4"/>
  <c r="OG91" i="4"/>
  <c r="OH91" i="4"/>
  <c r="OI91" i="4"/>
  <c r="OJ91" i="4"/>
  <c r="OK91" i="4"/>
  <c r="OL91" i="4"/>
  <c r="OM91" i="4"/>
  <c r="ON91" i="4"/>
  <c r="OO91" i="4"/>
  <c r="OP91" i="4"/>
  <c r="OQ91" i="4"/>
  <c r="OR91" i="4"/>
  <c r="OS91" i="4"/>
  <c r="OT91" i="4"/>
  <c r="OU91" i="4"/>
  <c r="OV91" i="4"/>
  <c r="OW91" i="4"/>
  <c r="OX91" i="4"/>
  <c r="OY91" i="4"/>
  <c r="OZ91" i="4"/>
  <c r="PA91" i="4"/>
  <c r="PB91" i="4"/>
  <c r="PC91" i="4"/>
  <c r="PD91" i="4"/>
  <c r="PE91" i="4"/>
  <c r="PF91" i="4"/>
  <c r="PG91" i="4"/>
  <c r="PH91" i="4"/>
  <c r="PI91" i="4"/>
  <c r="PJ91" i="4"/>
  <c r="PK91" i="4"/>
  <c r="PL91" i="4"/>
  <c r="PM91" i="4"/>
  <c r="PN91" i="4"/>
  <c r="PO91" i="4"/>
  <c r="PP91" i="4"/>
  <c r="PQ91" i="4"/>
  <c r="PR91" i="4"/>
  <c r="PS91" i="4"/>
  <c r="PT91" i="4"/>
  <c r="PU91" i="4"/>
  <c r="PV91" i="4"/>
  <c r="PW91" i="4"/>
  <c r="PX91" i="4"/>
  <c r="PY91" i="4"/>
  <c r="PZ91" i="4"/>
  <c r="NR92" i="4"/>
  <c r="NS92" i="4"/>
  <c r="NT92" i="4"/>
  <c r="NU92" i="4"/>
  <c r="NV92" i="4"/>
  <c r="NX92" i="4" s="1"/>
  <c r="NW92" i="4"/>
  <c r="NY92" i="4"/>
  <c r="NZ92" i="4"/>
  <c r="OA92" i="4"/>
  <c r="OB92" i="4"/>
  <c r="OC92" i="4"/>
  <c r="OD92" i="4"/>
  <c r="OE92" i="4"/>
  <c r="OF92" i="4"/>
  <c r="OG92" i="4"/>
  <c r="OH92" i="4"/>
  <c r="OI92" i="4"/>
  <c r="OJ92" i="4"/>
  <c r="OK92" i="4"/>
  <c r="OL92" i="4"/>
  <c r="OM92" i="4"/>
  <c r="ON92" i="4"/>
  <c r="OO92" i="4"/>
  <c r="OP92" i="4"/>
  <c r="OQ92" i="4"/>
  <c r="OR92" i="4"/>
  <c r="OS92" i="4"/>
  <c r="OT92" i="4"/>
  <c r="OU92" i="4"/>
  <c r="OV92" i="4"/>
  <c r="OW92" i="4"/>
  <c r="OX92" i="4"/>
  <c r="OY92" i="4"/>
  <c r="OZ92" i="4"/>
  <c r="PA92" i="4"/>
  <c r="PB92" i="4"/>
  <c r="PC92" i="4"/>
  <c r="PD92" i="4"/>
  <c r="PE92" i="4"/>
  <c r="PF92" i="4"/>
  <c r="PG92" i="4"/>
  <c r="PH92" i="4"/>
  <c r="PI92" i="4"/>
  <c r="PJ92" i="4"/>
  <c r="PK92" i="4"/>
  <c r="PL92" i="4"/>
  <c r="PM92" i="4"/>
  <c r="PN92" i="4"/>
  <c r="PO92" i="4"/>
  <c r="PP92" i="4"/>
  <c r="PQ92" i="4"/>
  <c r="PR92" i="4"/>
  <c r="PS92" i="4"/>
  <c r="PT92" i="4"/>
  <c r="PU92" i="4"/>
  <c r="PV92" i="4"/>
  <c r="PW92" i="4"/>
  <c r="PX92" i="4"/>
  <c r="PY92" i="4"/>
  <c r="PZ92" i="4"/>
  <c r="NR93" i="4"/>
  <c r="NS93" i="4"/>
  <c r="NT93" i="4"/>
  <c r="NU93" i="4"/>
  <c r="NV93" i="4"/>
  <c r="NW93" i="4"/>
  <c r="NX93" i="4"/>
  <c r="NY93" i="4"/>
  <c r="NZ93" i="4"/>
  <c r="OA93" i="4"/>
  <c r="OB93" i="4"/>
  <c r="OC93" i="4"/>
  <c r="OD93" i="4"/>
  <c r="OE93" i="4"/>
  <c r="OF93" i="4"/>
  <c r="OG93" i="4"/>
  <c r="OH93" i="4"/>
  <c r="OI93" i="4"/>
  <c r="OJ93" i="4"/>
  <c r="OK93" i="4"/>
  <c r="OL93" i="4"/>
  <c r="OM93" i="4"/>
  <c r="ON93" i="4"/>
  <c r="OO93" i="4"/>
  <c r="OP93" i="4"/>
  <c r="OQ93" i="4"/>
  <c r="OR93" i="4"/>
  <c r="OS93" i="4"/>
  <c r="OT93" i="4"/>
  <c r="OU93" i="4"/>
  <c r="OV93" i="4"/>
  <c r="OW93" i="4"/>
  <c r="OX93" i="4"/>
  <c r="OY93" i="4"/>
  <c r="OZ93" i="4"/>
  <c r="PA93" i="4"/>
  <c r="PB93" i="4"/>
  <c r="PC93" i="4"/>
  <c r="PD93" i="4"/>
  <c r="PE93" i="4"/>
  <c r="PF93" i="4"/>
  <c r="PG93" i="4"/>
  <c r="PH93" i="4"/>
  <c r="PI93" i="4"/>
  <c r="PJ93" i="4"/>
  <c r="PK93" i="4"/>
  <c r="PL93" i="4"/>
  <c r="PM93" i="4"/>
  <c r="PN93" i="4"/>
  <c r="PO93" i="4"/>
  <c r="PP93" i="4"/>
  <c r="PQ93" i="4"/>
  <c r="PR93" i="4"/>
  <c r="PS93" i="4"/>
  <c r="PT93" i="4"/>
  <c r="PU93" i="4"/>
  <c r="PV93" i="4"/>
  <c r="PW93" i="4"/>
  <c r="PX93" i="4"/>
  <c r="PY93" i="4"/>
  <c r="PZ93" i="4"/>
  <c r="NR94" i="4"/>
  <c r="NS94" i="4"/>
  <c r="NT94" i="4"/>
  <c r="NU94" i="4"/>
  <c r="NV94" i="4"/>
  <c r="NX94" i="4" s="1"/>
  <c r="NW94" i="4"/>
  <c r="NY94" i="4"/>
  <c r="NZ94" i="4"/>
  <c r="OA94" i="4"/>
  <c r="OB94" i="4"/>
  <c r="OC94" i="4"/>
  <c r="OD94" i="4"/>
  <c r="OE94" i="4"/>
  <c r="OF94" i="4"/>
  <c r="OG94" i="4"/>
  <c r="OH94" i="4"/>
  <c r="OI94" i="4"/>
  <c r="OJ94" i="4"/>
  <c r="OK94" i="4"/>
  <c r="OL94" i="4"/>
  <c r="OM94" i="4"/>
  <c r="ON94" i="4"/>
  <c r="OO94" i="4"/>
  <c r="OP94" i="4"/>
  <c r="OQ94" i="4"/>
  <c r="OR94" i="4"/>
  <c r="OS94" i="4"/>
  <c r="OT94" i="4"/>
  <c r="OU94" i="4"/>
  <c r="OV94" i="4"/>
  <c r="OW94" i="4"/>
  <c r="OX94" i="4"/>
  <c r="OY94" i="4"/>
  <c r="OZ94" i="4"/>
  <c r="PA94" i="4"/>
  <c r="PB94" i="4"/>
  <c r="PC94" i="4"/>
  <c r="PD94" i="4"/>
  <c r="PE94" i="4"/>
  <c r="PF94" i="4"/>
  <c r="PG94" i="4"/>
  <c r="PH94" i="4"/>
  <c r="PI94" i="4"/>
  <c r="PJ94" i="4"/>
  <c r="PK94" i="4"/>
  <c r="PL94" i="4"/>
  <c r="PM94" i="4"/>
  <c r="PN94" i="4"/>
  <c r="PO94" i="4"/>
  <c r="PP94" i="4"/>
  <c r="PQ94" i="4"/>
  <c r="PR94" i="4"/>
  <c r="PS94" i="4"/>
  <c r="PT94" i="4"/>
  <c r="PU94" i="4"/>
  <c r="PV94" i="4"/>
  <c r="PW94" i="4"/>
  <c r="PX94" i="4"/>
  <c r="PY94" i="4"/>
  <c r="PZ94" i="4"/>
  <c r="NR95" i="4"/>
  <c r="NS95" i="4"/>
  <c r="NT95" i="4"/>
  <c r="NU95" i="4"/>
  <c r="NV95" i="4"/>
  <c r="NW95" i="4"/>
  <c r="NX95" i="4"/>
  <c r="NY95" i="4"/>
  <c r="NZ95" i="4"/>
  <c r="OA95" i="4"/>
  <c r="OB95" i="4"/>
  <c r="OC95" i="4"/>
  <c r="OD95" i="4"/>
  <c r="OE95" i="4"/>
  <c r="OF95" i="4"/>
  <c r="OG95" i="4"/>
  <c r="OH95" i="4"/>
  <c r="OI95" i="4"/>
  <c r="OJ95" i="4"/>
  <c r="OK95" i="4"/>
  <c r="OL95" i="4"/>
  <c r="OM95" i="4"/>
  <c r="ON95" i="4"/>
  <c r="OO95" i="4"/>
  <c r="OP95" i="4"/>
  <c r="OQ95" i="4"/>
  <c r="OR95" i="4"/>
  <c r="OS95" i="4"/>
  <c r="OT95" i="4"/>
  <c r="OU95" i="4"/>
  <c r="OV95" i="4"/>
  <c r="OW95" i="4"/>
  <c r="OX95" i="4"/>
  <c r="OY95" i="4"/>
  <c r="OZ95" i="4"/>
  <c r="PA95" i="4"/>
  <c r="PB95" i="4"/>
  <c r="PC95" i="4"/>
  <c r="PD95" i="4"/>
  <c r="PE95" i="4"/>
  <c r="PF95" i="4"/>
  <c r="PG95" i="4"/>
  <c r="PH95" i="4"/>
  <c r="PI95" i="4"/>
  <c r="PJ95" i="4"/>
  <c r="PK95" i="4"/>
  <c r="PL95" i="4"/>
  <c r="PM95" i="4"/>
  <c r="PN95" i="4"/>
  <c r="PO95" i="4"/>
  <c r="PP95" i="4"/>
  <c r="PQ95" i="4"/>
  <c r="PR95" i="4"/>
  <c r="PS95" i="4"/>
  <c r="PT95" i="4"/>
  <c r="PU95" i="4"/>
  <c r="PV95" i="4"/>
  <c r="PW95" i="4"/>
  <c r="PX95" i="4"/>
  <c r="PY95" i="4"/>
  <c r="PZ95" i="4"/>
  <c r="NR96" i="4"/>
  <c r="NS96" i="4"/>
  <c r="NT96" i="4"/>
  <c r="NU96" i="4"/>
  <c r="NV96" i="4"/>
  <c r="NW96" i="4"/>
  <c r="NX96" i="4"/>
  <c r="NY96" i="4"/>
  <c r="NZ96" i="4"/>
  <c r="OA96" i="4"/>
  <c r="OB96" i="4"/>
  <c r="OC96" i="4"/>
  <c r="OD96" i="4"/>
  <c r="OE96" i="4"/>
  <c r="OF96" i="4"/>
  <c r="OG96" i="4"/>
  <c r="OH96" i="4"/>
  <c r="OI96" i="4"/>
  <c r="OJ96" i="4"/>
  <c r="OK96" i="4"/>
  <c r="OL96" i="4"/>
  <c r="OM96" i="4"/>
  <c r="ON96" i="4"/>
  <c r="OO96" i="4"/>
  <c r="OP96" i="4"/>
  <c r="OQ96" i="4"/>
  <c r="OR96" i="4"/>
  <c r="OS96" i="4"/>
  <c r="OT96" i="4"/>
  <c r="OU96" i="4"/>
  <c r="OV96" i="4"/>
  <c r="OW96" i="4"/>
  <c r="OX96" i="4"/>
  <c r="OY96" i="4"/>
  <c r="OZ96" i="4"/>
  <c r="PA96" i="4"/>
  <c r="PB96" i="4"/>
  <c r="PC96" i="4"/>
  <c r="PD96" i="4"/>
  <c r="PE96" i="4"/>
  <c r="PF96" i="4"/>
  <c r="PG96" i="4"/>
  <c r="PH96" i="4"/>
  <c r="PI96" i="4"/>
  <c r="PJ96" i="4"/>
  <c r="PK96" i="4"/>
  <c r="PL96" i="4"/>
  <c r="PM96" i="4"/>
  <c r="PN96" i="4"/>
  <c r="PO96" i="4"/>
  <c r="PP96" i="4"/>
  <c r="PQ96" i="4"/>
  <c r="PR96" i="4"/>
  <c r="PS96" i="4"/>
  <c r="PT96" i="4"/>
  <c r="PU96" i="4"/>
  <c r="PV96" i="4"/>
  <c r="PW96" i="4"/>
  <c r="PX96" i="4"/>
  <c r="PY96" i="4"/>
  <c r="PZ96" i="4"/>
  <c r="NR97" i="4"/>
  <c r="NS97" i="4"/>
  <c r="NT97" i="4"/>
  <c r="NU97" i="4"/>
  <c r="NV97" i="4"/>
  <c r="NW97" i="4"/>
  <c r="NX97" i="4"/>
  <c r="NY97" i="4"/>
  <c r="NZ97" i="4"/>
  <c r="OA97" i="4"/>
  <c r="OB97" i="4"/>
  <c r="OC97" i="4"/>
  <c r="OD97" i="4"/>
  <c r="OE97" i="4"/>
  <c r="OF97" i="4"/>
  <c r="OG97" i="4"/>
  <c r="OH97" i="4"/>
  <c r="OI97" i="4"/>
  <c r="OJ97" i="4"/>
  <c r="OK97" i="4"/>
  <c r="OL97" i="4"/>
  <c r="OM97" i="4"/>
  <c r="ON97" i="4"/>
  <c r="OO97" i="4"/>
  <c r="OP97" i="4"/>
  <c r="OQ97" i="4"/>
  <c r="OR97" i="4"/>
  <c r="OS97" i="4"/>
  <c r="OT97" i="4"/>
  <c r="OU97" i="4"/>
  <c r="OV97" i="4"/>
  <c r="OW97" i="4"/>
  <c r="OX97" i="4"/>
  <c r="OY97" i="4"/>
  <c r="OZ97" i="4"/>
  <c r="PA97" i="4"/>
  <c r="PB97" i="4"/>
  <c r="PC97" i="4"/>
  <c r="PD97" i="4"/>
  <c r="PE97" i="4"/>
  <c r="PF97" i="4"/>
  <c r="PG97" i="4"/>
  <c r="PH97" i="4"/>
  <c r="PI97" i="4"/>
  <c r="PJ97" i="4"/>
  <c r="PK97" i="4"/>
  <c r="PL97" i="4"/>
  <c r="PM97" i="4"/>
  <c r="PN97" i="4"/>
  <c r="PO97" i="4"/>
  <c r="PP97" i="4"/>
  <c r="PQ97" i="4"/>
  <c r="PR97" i="4"/>
  <c r="PS97" i="4"/>
  <c r="PT97" i="4"/>
  <c r="PU97" i="4"/>
  <c r="PV97" i="4"/>
  <c r="PW97" i="4"/>
  <c r="PX97" i="4"/>
  <c r="PY97" i="4"/>
  <c r="PZ97" i="4"/>
  <c r="NR98" i="4"/>
  <c r="NS98" i="4"/>
  <c r="NT98" i="4"/>
  <c r="NU98" i="4"/>
  <c r="NV98" i="4"/>
  <c r="NW98" i="4"/>
  <c r="NX98" i="4"/>
  <c r="NY98" i="4"/>
  <c r="NZ98" i="4"/>
  <c r="OA98" i="4"/>
  <c r="OB98" i="4"/>
  <c r="OC98" i="4"/>
  <c r="OD98" i="4"/>
  <c r="OE98" i="4"/>
  <c r="OF98" i="4"/>
  <c r="OG98" i="4"/>
  <c r="OH98" i="4"/>
  <c r="OI98" i="4"/>
  <c r="OJ98" i="4"/>
  <c r="OK98" i="4"/>
  <c r="OL98" i="4"/>
  <c r="OM98" i="4"/>
  <c r="ON98" i="4"/>
  <c r="OO98" i="4"/>
  <c r="OP98" i="4"/>
  <c r="OQ98" i="4"/>
  <c r="OR98" i="4"/>
  <c r="OS98" i="4"/>
  <c r="OT98" i="4"/>
  <c r="OU98" i="4"/>
  <c r="OV98" i="4"/>
  <c r="OW98" i="4"/>
  <c r="OX98" i="4"/>
  <c r="OY98" i="4"/>
  <c r="OZ98" i="4"/>
  <c r="PA98" i="4"/>
  <c r="PB98" i="4"/>
  <c r="PC98" i="4"/>
  <c r="PD98" i="4"/>
  <c r="PE98" i="4"/>
  <c r="PF98" i="4"/>
  <c r="PG98" i="4"/>
  <c r="PH98" i="4"/>
  <c r="PI98" i="4"/>
  <c r="PJ98" i="4"/>
  <c r="PK98" i="4"/>
  <c r="PL98" i="4"/>
  <c r="PM98" i="4"/>
  <c r="PN98" i="4"/>
  <c r="PO98" i="4"/>
  <c r="PP98" i="4"/>
  <c r="PQ98" i="4"/>
  <c r="PR98" i="4"/>
  <c r="PS98" i="4"/>
  <c r="PT98" i="4"/>
  <c r="PU98" i="4"/>
  <c r="PV98" i="4"/>
  <c r="PW98" i="4"/>
  <c r="PX98" i="4"/>
  <c r="PY98" i="4"/>
  <c r="PZ98" i="4"/>
  <c r="NR99" i="4"/>
  <c r="NS99" i="4"/>
  <c r="NT99" i="4"/>
  <c r="NU99" i="4"/>
  <c r="NV99" i="4"/>
  <c r="NX99" i="4" s="1"/>
  <c r="NW99" i="4"/>
  <c r="NY99" i="4"/>
  <c r="NZ99" i="4"/>
  <c r="OA99" i="4"/>
  <c r="OB99" i="4"/>
  <c r="OC99" i="4"/>
  <c r="OD99" i="4"/>
  <c r="OE99" i="4"/>
  <c r="OF99" i="4"/>
  <c r="OG99" i="4"/>
  <c r="OH99" i="4"/>
  <c r="OI99" i="4"/>
  <c r="OJ99" i="4"/>
  <c r="OK99" i="4"/>
  <c r="OL99" i="4"/>
  <c r="OM99" i="4"/>
  <c r="ON99" i="4"/>
  <c r="OO99" i="4"/>
  <c r="OP99" i="4"/>
  <c r="OQ99" i="4"/>
  <c r="OR99" i="4"/>
  <c r="OS99" i="4"/>
  <c r="OT99" i="4"/>
  <c r="OU99" i="4"/>
  <c r="OV99" i="4"/>
  <c r="OW99" i="4"/>
  <c r="OX99" i="4"/>
  <c r="OY99" i="4"/>
  <c r="OZ99" i="4"/>
  <c r="PA99" i="4"/>
  <c r="PB99" i="4"/>
  <c r="PC99" i="4"/>
  <c r="PD99" i="4"/>
  <c r="PE99" i="4"/>
  <c r="PF99" i="4"/>
  <c r="PG99" i="4"/>
  <c r="PH99" i="4"/>
  <c r="PI99" i="4"/>
  <c r="PJ99" i="4"/>
  <c r="PK99" i="4"/>
  <c r="PL99" i="4"/>
  <c r="PM99" i="4"/>
  <c r="PN99" i="4"/>
  <c r="PO99" i="4"/>
  <c r="PP99" i="4"/>
  <c r="PQ99" i="4"/>
  <c r="PR99" i="4"/>
  <c r="PS99" i="4"/>
  <c r="PT99" i="4"/>
  <c r="PU99" i="4"/>
  <c r="PV99" i="4"/>
  <c r="PW99" i="4"/>
  <c r="PX99" i="4"/>
  <c r="PY99" i="4"/>
  <c r="PZ99" i="4"/>
  <c r="NR100" i="4"/>
  <c r="NS100" i="4"/>
  <c r="NT100" i="4"/>
  <c r="NU100" i="4"/>
  <c r="NV100" i="4"/>
  <c r="NX100" i="4" s="1"/>
  <c r="NW100" i="4"/>
  <c r="NY100" i="4"/>
  <c r="NZ100" i="4"/>
  <c r="OA100" i="4"/>
  <c r="OB100" i="4"/>
  <c r="OC100" i="4"/>
  <c r="OD100" i="4"/>
  <c r="OE100" i="4"/>
  <c r="OF100" i="4"/>
  <c r="OG100" i="4"/>
  <c r="OH100" i="4"/>
  <c r="OI100" i="4"/>
  <c r="OJ100" i="4"/>
  <c r="OK100" i="4"/>
  <c r="OL100" i="4"/>
  <c r="OM100" i="4"/>
  <c r="ON100" i="4"/>
  <c r="OO100" i="4"/>
  <c r="OP100" i="4"/>
  <c r="OQ100" i="4"/>
  <c r="OR100" i="4"/>
  <c r="OS100" i="4"/>
  <c r="OT100" i="4"/>
  <c r="OU100" i="4"/>
  <c r="OV100" i="4"/>
  <c r="OW100" i="4"/>
  <c r="OX100" i="4"/>
  <c r="OY100" i="4"/>
  <c r="OZ100" i="4"/>
  <c r="PA100" i="4"/>
  <c r="PB100" i="4"/>
  <c r="PC100" i="4"/>
  <c r="PD100" i="4"/>
  <c r="PE100" i="4"/>
  <c r="PF100" i="4"/>
  <c r="PG100" i="4"/>
  <c r="PH100" i="4"/>
  <c r="PI100" i="4"/>
  <c r="PJ100" i="4"/>
  <c r="PK100" i="4"/>
  <c r="PL100" i="4"/>
  <c r="PM100" i="4"/>
  <c r="PN100" i="4"/>
  <c r="PO100" i="4"/>
  <c r="PP100" i="4"/>
  <c r="PQ100" i="4"/>
  <c r="PR100" i="4"/>
  <c r="PS100" i="4"/>
  <c r="PT100" i="4"/>
  <c r="PU100" i="4"/>
  <c r="PV100" i="4"/>
  <c r="PW100" i="4"/>
  <c r="PX100" i="4"/>
  <c r="PY100" i="4"/>
  <c r="PZ100" i="4"/>
  <c r="NR101" i="4"/>
  <c r="NS101" i="4"/>
  <c r="NT101" i="4"/>
  <c r="NU101" i="4"/>
  <c r="NV101" i="4"/>
  <c r="NW101" i="4"/>
  <c r="NX101" i="4"/>
  <c r="NY101" i="4"/>
  <c r="NZ101" i="4"/>
  <c r="OA101" i="4"/>
  <c r="OB101" i="4"/>
  <c r="OC101" i="4"/>
  <c r="OD101" i="4"/>
  <c r="OE101" i="4"/>
  <c r="OF101" i="4"/>
  <c r="OG101" i="4"/>
  <c r="OH101" i="4"/>
  <c r="OI101" i="4"/>
  <c r="OJ101" i="4"/>
  <c r="OK101" i="4"/>
  <c r="OL101" i="4"/>
  <c r="OM101" i="4"/>
  <c r="ON101" i="4"/>
  <c r="OO101" i="4"/>
  <c r="OP101" i="4"/>
  <c r="OQ101" i="4"/>
  <c r="OR101" i="4"/>
  <c r="OS101" i="4"/>
  <c r="OT101" i="4"/>
  <c r="OU101" i="4"/>
  <c r="OV101" i="4"/>
  <c r="OW101" i="4"/>
  <c r="OX101" i="4"/>
  <c r="OY101" i="4"/>
  <c r="OZ101" i="4"/>
  <c r="PA101" i="4"/>
  <c r="PB101" i="4"/>
  <c r="PC101" i="4"/>
  <c r="PD101" i="4"/>
  <c r="PE101" i="4"/>
  <c r="PF101" i="4"/>
  <c r="PG101" i="4"/>
  <c r="PH101" i="4"/>
  <c r="PI101" i="4"/>
  <c r="PJ101" i="4"/>
  <c r="PK101" i="4"/>
  <c r="PL101" i="4"/>
  <c r="PM101" i="4"/>
  <c r="PN101" i="4"/>
  <c r="PO101" i="4"/>
  <c r="PP101" i="4"/>
  <c r="PQ101" i="4"/>
  <c r="PR101" i="4"/>
  <c r="PS101" i="4"/>
  <c r="PT101" i="4"/>
  <c r="PU101" i="4"/>
  <c r="PV101" i="4"/>
  <c r="PW101" i="4"/>
  <c r="PX101" i="4"/>
  <c r="PY101" i="4"/>
  <c r="PZ101" i="4"/>
  <c r="NR102" i="4"/>
  <c r="NS102" i="4"/>
  <c r="NT102" i="4"/>
  <c r="NU102" i="4"/>
  <c r="NV102" i="4"/>
  <c r="NX102" i="4" s="1"/>
  <c r="NW102" i="4"/>
  <c r="NY102" i="4"/>
  <c r="NZ102" i="4"/>
  <c r="OA102" i="4"/>
  <c r="OB102" i="4"/>
  <c r="OC102" i="4"/>
  <c r="OD102" i="4"/>
  <c r="OE102" i="4"/>
  <c r="OF102" i="4"/>
  <c r="OG102" i="4"/>
  <c r="OH102" i="4"/>
  <c r="OI102" i="4"/>
  <c r="OJ102" i="4"/>
  <c r="OK102" i="4"/>
  <c r="OL102" i="4"/>
  <c r="OM102" i="4"/>
  <c r="ON102" i="4"/>
  <c r="OO102" i="4"/>
  <c r="OP102" i="4"/>
  <c r="OQ102" i="4"/>
  <c r="OR102" i="4"/>
  <c r="OS102" i="4"/>
  <c r="OT102" i="4"/>
  <c r="OU102" i="4"/>
  <c r="OV102" i="4"/>
  <c r="OW102" i="4"/>
  <c r="OX102" i="4"/>
  <c r="OY102" i="4"/>
  <c r="OZ102" i="4"/>
  <c r="PA102" i="4"/>
  <c r="PB102" i="4"/>
  <c r="PC102" i="4"/>
  <c r="PD102" i="4"/>
  <c r="PE102" i="4"/>
  <c r="PF102" i="4"/>
  <c r="PG102" i="4"/>
  <c r="PH102" i="4"/>
  <c r="PI102" i="4"/>
  <c r="PJ102" i="4"/>
  <c r="PK102" i="4"/>
  <c r="PL102" i="4"/>
  <c r="PM102" i="4"/>
  <c r="PN102" i="4"/>
  <c r="PO102" i="4"/>
  <c r="PP102" i="4"/>
  <c r="PQ102" i="4"/>
  <c r="PR102" i="4"/>
  <c r="PS102" i="4"/>
  <c r="PT102" i="4"/>
  <c r="PU102" i="4"/>
  <c r="PV102" i="4"/>
  <c r="PW102" i="4"/>
  <c r="PX102" i="4"/>
  <c r="PY102" i="4"/>
  <c r="PZ102" i="4"/>
  <c r="NR103" i="4"/>
  <c r="NS103" i="4"/>
  <c r="NT103" i="4"/>
  <c r="NU103" i="4"/>
  <c r="NV103" i="4"/>
  <c r="NW103" i="4"/>
  <c r="NX103" i="4"/>
  <c r="NY103" i="4"/>
  <c r="NZ103" i="4"/>
  <c r="OA103" i="4"/>
  <c r="OB103" i="4"/>
  <c r="OC103" i="4"/>
  <c r="OD103" i="4"/>
  <c r="OE103" i="4"/>
  <c r="OF103" i="4"/>
  <c r="OG103" i="4"/>
  <c r="OH103" i="4"/>
  <c r="OI103" i="4"/>
  <c r="OJ103" i="4"/>
  <c r="OK103" i="4"/>
  <c r="OL103" i="4"/>
  <c r="OM103" i="4"/>
  <c r="ON103" i="4"/>
  <c r="OO103" i="4"/>
  <c r="OP103" i="4"/>
  <c r="OQ103" i="4"/>
  <c r="OR103" i="4"/>
  <c r="OS103" i="4"/>
  <c r="OT103" i="4"/>
  <c r="OU103" i="4"/>
  <c r="OV103" i="4"/>
  <c r="OW103" i="4"/>
  <c r="OX103" i="4"/>
  <c r="OY103" i="4"/>
  <c r="OZ103" i="4"/>
  <c r="PA103" i="4"/>
  <c r="PB103" i="4"/>
  <c r="PC103" i="4"/>
  <c r="PD103" i="4"/>
  <c r="PE103" i="4"/>
  <c r="PF103" i="4"/>
  <c r="PG103" i="4"/>
  <c r="PH103" i="4"/>
  <c r="PI103" i="4"/>
  <c r="PJ103" i="4"/>
  <c r="PK103" i="4"/>
  <c r="PL103" i="4"/>
  <c r="PM103" i="4"/>
  <c r="PN103" i="4"/>
  <c r="PO103" i="4"/>
  <c r="PP103" i="4"/>
  <c r="PQ103" i="4"/>
  <c r="PR103" i="4"/>
  <c r="PS103" i="4"/>
  <c r="PT103" i="4"/>
  <c r="PU103" i="4"/>
  <c r="PV103" i="4"/>
  <c r="PW103" i="4"/>
  <c r="PX103" i="4"/>
  <c r="PY103" i="4"/>
  <c r="PZ103" i="4"/>
  <c r="NR104" i="4"/>
  <c r="NS104" i="4"/>
  <c r="NT104" i="4"/>
  <c r="NU104" i="4"/>
  <c r="NV104" i="4"/>
  <c r="NW104" i="4"/>
  <c r="NX104" i="4"/>
  <c r="NY104" i="4"/>
  <c r="NZ104" i="4"/>
  <c r="OA104" i="4"/>
  <c r="OB104" i="4"/>
  <c r="OC104" i="4"/>
  <c r="OD104" i="4"/>
  <c r="OE104" i="4"/>
  <c r="OF104" i="4"/>
  <c r="OG104" i="4"/>
  <c r="OH104" i="4"/>
  <c r="OI104" i="4"/>
  <c r="OJ104" i="4"/>
  <c r="OK104" i="4"/>
  <c r="OL104" i="4"/>
  <c r="OM104" i="4"/>
  <c r="ON104" i="4"/>
  <c r="OO104" i="4"/>
  <c r="OP104" i="4"/>
  <c r="OQ104" i="4"/>
  <c r="OR104" i="4"/>
  <c r="OS104" i="4"/>
  <c r="OT104" i="4"/>
  <c r="OU104" i="4"/>
  <c r="OV104" i="4"/>
  <c r="OW104" i="4"/>
  <c r="OX104" i="4"/>
  <c r="OY104" i="4"/>
  <c r="OZ104" i="4"/>
  <c r="PA104" i="4"/>
  <c r="PB104" i="4"/>
  <c r="PC104" i="4"/>
  <c r="PD104" i="4"/>
  <c r="PE104" i="4"/>
  <c r="PF104" i="4"/>
  <c r="PG104" i="4"/>
  <c r="PH104" i="4"/>
  <c r="PI104" i="4"/>
  <c r="PJ104" i="4"/>
  <c r="PK104" i="4"/>
  <c r="PL104" i="4"/>
  <c r="PM104" i="4"/>
  <c r="PN104" i="4"/>
  <c r="PO104" i="4"/>
  <c r="PP104" i="4"/>
  <c r="PQ104" i="4"/>
  <c r="PR104" i="4"/>
  <c r="PS104" i="4"/>
  <c r="PT104" i="4"/>
  <c r="PU104" i="4"/>
  <c r="PV104" i="4"/>
  <c r="PW104" i="4"/>
  <c r="PX104" i="4"/>
  <c r="PY104" i="4"/>
  <c r="PZ104" i="4"/>
  <c r="NR105" i="4"/>
  <c r="NS105" i="4"/>
  <c r="NT105" i="4"/>
  <c r="NU105" i="4"/>
  <c r="NV105" i="4"/>
  <c r="NW105" i="4"/>
  <c r="NX105" i="4"/>
  <c r="NY105" i="4"/>
  <c r="NZ105" i="4"/>
  <c r="OA105" i="4"/>
  <c r="OB105" i="4"/>
  <c r="OC105" i="4"/>
  <c r="OD105" i="4"/>
  <c r="OE105" i="4"/>
  <c r="OF105" i="4"/>
  <c r="OG105" i="4"/>
  <c r="OH105" i="4"/>
  <c r="OI105" i="4"/>
  <c r="OJ105" i="4"/>
  <c r="OK105" i="4"/>
  <c r="OL105" i="4"/>
  <c r="OM105" i="4"/>
  <c r="ON105" i="4"/>
  <c r="OO105" i="4"/>
  <c r="OP105" i="4"/>
  <c r="OQ105" i="4"/>
  <c r="OR105" i="4"/>
  <c r="OS105" i="4"/>
  <c r="OT105" i="4"/>
  <c r="OU105" i="4"/>
  <c r="OV105" i="4"/>
  <c r="OW105" i="4"/>
  <c r="OX105" i="4"/>
  <c r="OY105" i="4"/>
  <c r="OZ105" i="4"/>
  <c r="PA105" i="4"/>
  <c r="PB105" i="4"/>
  <c r="PC105" i="4"/>
  <c r="PD105" i="4"/>
  <c r="PE105" i="4"/>
  <c r="PF105" i="4"/>
  <c r="PG105" i="4"/>
  <c r="PH105" i="4"/>
  <c r="PI105" i="4"/>
  <c r="PJ105" i="4"/>
  <c r="PK105" i="4"/>
  <c r="PL105" i="4"/>
  <c r="PM105" i="4"/>
  <c r="PN105" i="4"/>
  <c r="PO105" i="4"/>
  <c r="PP105" i="4"/>
  <c r="PQ105" i="4"/>
  <c r="PR105" i="4"/>
  <c r="PS105" i="4"/>
  <c r="PT105" i="4"/>
  <c r="PU105" i="4"/>
  <c r="PV105" i="4"/>
  <c r="PW105" i="4"/>
  <c r="PX105" i="4"/>
  <c r="PY105" i="4"/>
  <c r="PZ105" i="4"/>
  <c r="NR106" i="4"/>
  <c r="NS106" i="4"/>
  <c r="NT106" i="4"/>
  <c r="NU106" i="4"/>
  <c r="NV106" i="4"/>
  <c r="NW106" i="4"/>
  <c r="NX106" i="4"/>
  <c r="NY106" i="4"/>
  <c r="NZ106" i="4"/>
  <c r="OA106" i="4"/>
  <c r="OB106" i="4"/>
  <c r="OC106" i="4"/>
  <c r="OD106" i="4"/>
  <c r="OE106" i="4"/>
  <c r="OF106" i="4"/>
  <c r="OG106" i="4"/>
  <c r="OH106" i="4"/>
  <c r="OI106" i="4"/>
  <c r="OJ106" i="4"/>
  <c r="OK106" i="4"/>
  <c r="OL106" i="4"/>
  <c r="OM106" i="4"/>
  <c r="ON106" i="4"/>
  <c r="OO106" i="4"/>
  <c r="OP106" i="4"/>
  <c r="OQ106" i="4"/>
  <c r="OR106" i="4"/>
  <c r="OS106" i="4"/>
  <c r="OT106" i="4"/>
  <c r="OU106" i="4"/>
  <c r="OV106" i="4"/>
  <c r="OW106" i="4"/>
  <c r="OX106" i="4"/>
  <c r="OY106" i="4"/>
  <c r="OZ106" i="4"/>
  <c r="PA106" i="4"/>
  <c r="PB106" i="4"/>
  <c r="PC106" i="4"/>
  <c r="PD106" i="4"/>
  <c r="PE106" i="4"/>
  <c r="PF106" i="4"/>
  <c r="PG106" i="4"/>
  <c r="PH106" i="4"/>
  <c r="PI106" i="4"/>
  <c r="PJ106" i="4"/>
  <c r="PK106" i="4"/>
  <c r="PL106" i="4"/>
  <c r="PM106" i="4"/>
  <c r="PN106" i="4"/>
  <c r="PO106" i="4"/>
  <c r="PP106" i="4"/>
  <c r="PQ106" i="4"/>
  <c r="PR106" i="4"/>
  <c r="PS106" i="4"/>
  <c r="PT106" i="4"/>
  <c r="PU106" i="4"/>
  <c r="PV106" i="4"/>
  <c r="PW106" i="4"/>
  <c r="PX106" i="4"/>
  <c r="PY106" i="4"/>
  <c r="PZ106" i="4"/>
  <c r="NR107" i="4"/>
  <c r="NS107" i="4"/>
  <c r="NT107" i="4"/>
  <c r="NU107" i="4"/>
  <c r="NV107" i="4"/>
  <c r="NX107" i="4" s="1"/>
  <c r="NW107" i="4"/>
  <c r="NY107" i="4"/>
  <c r="NZ107" i="4"/>
  <c r="OA107" i="4"/>
  <c r="OB107" i="4"/>
  <c r="OC107" i="4"/>
  <c r="OD107" i="4"/>
  <c r="OE107" i="4"/>
  <c r="OF107" i="4"/>
  <c r="OG107" i="4"/>
  <c r="OH107" i="4"/>
  <c r="OI107" i="4"/>
  <c r="OJ107" i="4"/>
  <c r="OK107" i="4"/>
  <c r="OL107" i="4"/>
  <c r="OM107" i="4"/>
  <c r="ON107" i="4"/>
  <c r="OO107" i="4"/>
  <c r="OP107" i="4"/>
  <c r="OQ107" i="4"/>
  <c r="OR107" i="4"/>
  <c r="OS107" i="4"/>
  <c r="OT107" i="4"/>
  <c r="OU107" i="4"/>
  <c r="OV107" i="4"/>
  <c r="OW107" i="4"/>
  <c r="OX107" i="4"/>
  <c r="OY107" i="4"/>
  <c r="OZ107" i="4"/>
  <c r="PA107" i="4"/>
  <c r="PB107" i="4"/>
  <c r="PC107" i="4"/>
  <c r="PD107" i="4"/>
  <c r="PE107" i="4"/>
  <c r="PF107" i="4"/>
  <c r="PG107" i="4"/>
  <c r="PH107" i="4"/>
  <c r="PI107" i="4"/>
  <c r="PJ107" i="4"/>
  <c r="PK107" i="4"/>
  <c r="PL107" i="4"/>
  <c r="PM107" i="4"/>
  <c r="PN107" i="4"/>
  <c r="PO107" i="4"/>
  <c r="PP107" i="4"/>
  <c r="PQ107" i="4"/>
  <c r="PR107" i="4"/>
  <c r="PS107" i="4"/>
  <c r="PT107" i="4"/>
  <c r="PU107" i="4"/>
  <c r="PV107" i="4"/>
  <c r="PW107" i="4"/>
  <c r="PX107" i="4"/>
  <c r="PY107" i="4"/>
  <c r="PZ107" i="4"/>
  <c r="NR108" i="4"/>
  <c r="NS108" i="4"/>
  <c r="NT108" i="4"/>
  <c r="NU108" i="4"/>
  <c r="NV108" i="4"/>
  <c r="NX108" i="4" s="1"/>
  <c r="NW108" i="4"/>
  <c r="NY108" i="4"/>
  <c r="NZ108" i="4"/>
  <c r="OA108" i="4"/>
  <c r="OB108" i="4"/>
  <c r="OC108" i="4"/>
  <c r="OD108" i="4"/>
  <c r="OE108" i="4"/>
  <c r="OF108" i="4"/>
  <c r="OG108" i="4"/>
  <c r="OH108" i="4"/>
  <c r="OI108" i="4"/>
  <c r="OJ108" i="4"/>
  <c r="OK108" i="4"/>
  <c r="OL108" i="4"/>
  <c r="OM108" i="4"/>
  <c r="ON108" i="4"/>
  <c r="OO108" i="4"/>
  <c r="OP108" i="4"/>
  <c r="OQ108" i="4"/>
  <c r="OR108" i="4"/>
  <c r="OS108" i="4"/>
  <c r="OT108" i="4"/>
  <c r="OU108" i="4"/>
  <c r="OV108" i="4"/>
  <c r="OW108" i="4"/>
  <c r="OX108" i="4"/>
  <c r="OY108" i="4"/>
  <c r="OZ108" i="4"/>
  <c r="PA108" i="4"/>
  <c r="PB108" i="4"/>
  <c r="PC108" i="4"/>
  <c r="PD108" i="4"/>
  <c r="PE108" i="4"/>
  <c r="PF108" i="4"/>
  <c r="PG108" i="4"/>
  <c r="PH108" i="4"/>
  <c r="PI108" i="4"/>
  <c r="PJ108" i="4"/>
  <c r="PK108" i="4"/>
  <c r="PL108" i="4"/>
  <c r="PM108" i="4"/>
  <c r="PN108" i="4"/>
  <c r="PO108" i="4"/>
  <c r="PP108" i="4"/>
  <c r="PQ108" i="4"/>
  <c r="PR108" i="4"/>
  <c r="PS108" i="4"/>
  <c r="PT108" i="4"/>
  <c r="PU108" i="4"/>
  <c r="PV108" i="4"/>
  <c r="PW108" i="4"/>
  <c r="PX108" i="4"/>
  <c r="PY108" i="4"/>
  <c r="PZ108" i="4"/>
  <c r="NR109" i="4"/>
  <c r="NS109" i="4"/>
  <c r="NT109" i="4"/>
  <c r="NU109" i="4"/>
  <c r="NV109" i="4"/>
  <c r="NW109" i="4"/>
  <c r="NX109" i="4"/>
  <c r="NY109" i="4"/>
  <c r="NZ109" i="4"/>
  <c r="OA109" i="4"/>
  <c r="OB109" i="4"/>
  <c r="OC109" i="4"/>
  <c r="OD109" i="4"/>
  <c r="OE109" i="4"/>
  <c r="OF109" i="4"/>
  <c r="OG109" i="4"/>
  <c r="OH109" i="4"/>
  <c r="OI109" i="4"/>
  <c r="OJ109" i="4"/>
  <c r="OK109" i="4"/>
  <c r="OL109" i="4"/>
  <c r="OM109" i="4"/>
  <c r="ON109" i="4"/>
  <c r="OO109" i="4"/>
  <c r="OP109" i="4"/>
  <c r="OQ109" i="4"/>
  <c r="OR109" i="4"/>
  <c r="OS109" i="4"/>
  <c r="OT109" i="4"/>
  <c r="OU109" i="4"/>
  <c r="OV109" i="4"/>
  <c r="OW109" i="4"/>
  <c r="OX109" i="4"/>
  <c r="OY109" i="4"/>
  <c r="OZ109" i="4"/>
  <c r="PA109" i="4"/>
  <c r="PB109" i="4"/>
  <c r="PC109" i="4"/>
  <c r="PD109" i="4"/>
  <c r="PE109" i="4"/>
  <c r="PF109" i="4"/>
  <c r="PG109" i="4"/>
  <c r="PH109" i="4"/>
  <c r="PI109" i="4"/>
  <c r="PJ109" i="4"/>
  <c r="PK109" i="4"/>
  <c r="PL109" i="4"/>
  <c r="PM109" i="4"/>
  <c r="PN109" i="4"/>
  <c r="PO109" i="4"/>
  <c r="PP109" i="4"/>
  <c r="PQ109" i="4"/>
  <c r="PR109" i="4"/>
  <c r="PS109" i="4"/>
  <c r="PT109" i="4"/>
  <c r="PU109" i="4"/>
  <c r="PV109" i="4"/>
  <c r="PW109" i="4"/>
  <c r="PX109" i="4"/>
  <c r="PY109" i="4"/>
  <c r="PZ109" i="4"/>
  <c r="NR110" i="4"/>
  <c r="NS110" i="4"/>
  <c r="NT110" i="4"/>
  <c r="NU110" i="4"/>
  <c r="NV110" i="4"/>
  <c r="NX110" i="4" s="1"/>
  <c r="NW110" i="4"/>
  <c r="NY110" i="4"/>
  <c r="NZ110" i="4"/>
  <c r="OA110" i="4"/>
  <c r="OB110" i="4"/>
  <c r="OC110" i="4"/>
  <c r="OD110" i="4"/>
  <c r="OE110" i="4"/>
  <c r="OF110" i="4"/>
  <c r="OG110" i="4"/>
  <c r="OH110" i="4"/>
  <c r="OI110" i="4"/>
  <c r="OJ110" i="4"/>
  <c r="OK110" i="4"/>
  <c r="OL110" i="4"/>
  <c r="OM110" i="4"/>
  <c r="ON110" i="4"/>
  <c r="OO110" i="4"/>
  <c r="OP110" i="4"/>
  <c r="OQ110" i="4"/>
  <c r="OR110" i="4"/>
  <c r="OS110" i="4"/>
  <c r="OT110" i="4"/>
  <c r="OU110" i="4"/>
  <c r="OV110" i="4"/>
  <c r="OW110" i="4"/>
  <c r="OX110" i="4"/>
  <c r="OY110" i="4"/>
  <c r="OZ110" i="4"/>
  <c r="PA110" i="4"/>
  <c r="PB110" i="4"/>
  <c r="PC110" i="4"/>
  <c r="PD110" i="4"/>
  <c r="PE110" i="4"/>
  <c r="PF110" i="4"/>
  <c r="PG110" i="4"/>
  <c r="PH110" i="4"/>
  <c r="PI110" i="4"/>
  <c r="PJ110" i="4"/>
  <c r="PK110" i="4"/>
  <c r="PL110" i="4"/>
  <c r="PM110" i="4"/>
  <c r="PN110" i="4"/>
  <c r="PO110" i="4"/>
  <c r="PP110" i="4"/>
  <c r="PQ110" i="4"/>
  <c r="PR110" i="4"/>
  <c r="PS110" i="4"/>
  <c r="PT110" i="4"/>
  <c r="PU110" i="4"/>
  <c r="PV110" i="4"/>
  <c r="PW110" i="4"/>
  <c r="PX110" i="4"/>
  <c r="PY110" i="4"/>
  <c r="PZ110" i="4"/>
  <c r="NR111" i="4"/>
  <c r="NS111" i="4"/>
  <c r="NT111" i="4"/>
  <c r="NU111" i="4"/>
  <c r="NV111" i="4"/>
  <c r="NW111" i="4"/>
  <c r="NX111" i="4"/>
  <c r="NY111" i="4"/>
  <c r="NZ111" i="4"/>
  <c r="OA111" i="4"/>
  <c r="OB111" i="4"/>
  <c r="OC111" i="4"/>
  <c r="OD111" i="4"/>
  <c r="OE111" i="4"/>
  <c r="OF111" i="4"/>
  <c r="OG111" i="4"/>
  <c r="OH111" i="4"/>
  <c r="OI111" i="4"/>
  <c r="OJ111" i="4"/>
  <c r="OK111" i="4"/>
  <c r="OL111" i="4"/>
  <c r="OM111" i="4"/>
  <c r="ON111" i="4"/>
  <c r="OO111" i="4"/>
  <c r="OP111" i="4"/>
  <c r="OQ111" i="4"/>
  <c r="OR111" i="4"/>
  <c r="OS111" i="4"/>
  <c r="OT111" i="4"/>
  <c r="OU111" i="4"/>
  <c r="OV111" i="4"/>
  <c r="OW111" i="4"/>
  <c r="OX111" i="4"/>
  <c r="OY111" i="4"/>
  <c r="OZ111" i="4"/>
  <c r="PA111" i="4"/>
  <c r="PB111" i="4"/>
  <c r="PC111" i="4"/>
  <c r="PD111" i="4"/>
  <c r="PE111" i="4"/>
  <c r="PF111" i="4"/>
  <c r="PG111" i="4"/>
  <c r="PH111" i="4"/>
  <c r="PI111" i="4"/>
  <c r="PJ111" i="4"/>
  <c r="PK111" i="4"/>
  <c r="PL111" i="4"/>
  <c r="PM111" i="4"/>
  <c r="PN111" i="4"/>
  <c r="PO111" i="4"/>
  <c r="PP111" i="4"/>
  <c r="PQ111" i="4"/>
  <c r="PR111" i="4"/>
  <c r="PS111" i="4"/>
  <c r="PT111" i="4"/>
  <c r="PU111" i="4"/>
  <c r="PV111" i="4"/>
  <c r="PW111" i="4"/>
  <c r="PX111" i="4"/>
  <c r="PY111" i="4"/>
  <c r="PZ111" i="4"/>
  <c r="NR112" i="4"/>
  <c r="NS112" i="4"/>
  <c r="NT112" i="4"/>
  <c r="NU112" i="4"/>
  <c r="NV112" i="4"/>
  <c r="NW112" i="4"/>
  <c r="NX112" i="4"/>
  <c r="NY112" i="4"/>
  <c r="NZ112" i="4"/>
  <c r="OA112" i="4"/>
  <c r="OB112" i="4"/>
  <c r="OC112" i="4"/>
  <c r="OD112" i="4"/>
  <c r="OE112" i="4"/>
  <c r="OF112" i="4"/>
  <c r="OG112" i="4"/>
  <c r="OH112" i="4"/>
  <c r="OI112" i="4"/>
  <c r="OJ112" i="4"/>
  <c r="OK112" i="4"/>
  <c r="OL112" i="4"/>
  <c r="OM112" i="4"/>
  <c r="ON112" i="4"/>
  <c r="OO112" i="4"/>
  <c r="OP112" i="4"/>
  <c r="OQ112" i="4"/>
  <c r="OR112" i="4"/>
  <c r="OS112" i="4"/>
  <c r="OT112" i="4"/>
  <c r="OU112" i="4"/>
  <c r="OV112" i="4"/>
  <c r="OW112" i="4"/>
  <c r="OX112" i="4"/>
  <c r="OY112" i="4"/>
  <c r="OZ112" i="4"/>
  <c r="PA112" i="4"/>
  <c r="PB112" i="4"/>
  <c r="PC112" i="4"/>
  <c r="PD112" i="4"/>
  <c r="PE112" i="4"/>
  <c r="PF112" i="4"/>
  <c r="PG112" i="4"/>
  <c r="PH112" i="4"/>
  <c r="PI112" i="4"/>
  <c r="PJ112" i="4"/>
  <c r="PK112" i="4"/>
  <c r="PL112" i="4"/>
  <c r="PM112" i="4"/>
  <c r="PN112" i="4"/>
  <c r="PO112" i="4"/>
  <c r="PP112" i="4"/>
  <c r="PQ112" i="4"/>
  <c r="PR112" i="4"/>
  <c r="PS112" i="4"/>
  <c r="PT112" i="4"/>
  <c r="PU112" i="4"/>
  <c r="PV112" i="4"/>
  <c r="PW112" i="4"/>
  <c r="PX112" i="4"/>
  <c r="PY112" i="4"/>
  <c r="PZ112" i="4"/>
  <c r="NR113" i="4"/>
  <c r="NS113" i="4"/>
  <c r="NT113" i="4"/>
  <c r="NU113" i="4"/>
  <c r="NV113" i="4"/>
  <c r="NW113" i="4"/>
  <c r="NX113" i="4"/>
  <c r="NY113" i="4"/>
  <c r="NZ113" i="4"/>
  <c r="OA113" i="4"/>
  <c r="OB113" i="4"/>
  <c r="OC113" i="4"/>
  <c r="OD113" i="4"/>
  <c r="OE113" i="4"/>
  <c r="OF113" i="4"/>
  <c r="OG113" i="4"/>
  <c r="OH113" i="4"/>
  <c r="OI113" i="4"/>
  <c r="OJ113" i="4"/>
  <c r="OK113" i="4"/>
  <c r="OL113" i="4"/>
  <c r="OM113" i="4"/>
  <c r="ON113" i="4"/>
  <c r="OO113" i="4"/>
  <c r="OP113" i="4"/>
  <c r="OQ113" i="4"/>
  <c r="OR113" i="4"/>
  <c r="OS113" i="4"/>
  <c r="OT113" i="4"/>
  <c r="OU113" i="4"/>
  <c r="OV113" i="4"/>
  <c r="OW113" i="4"/>
  <c r="OX113" i="4"/>
  <c r="OY113" i="4"/>
  <c r="OZ113" i="4"/>
  <c r="PA113" i="4"/>
  <c r="PB113" i="4"/>
  <c r="PC113" i="4"/>
  <c r="PD113" i="4"/>
  <c r="PE113" i="4"/>
  <c r="PF113" i="4"/>
  <c r="PG113" i="4"/>
  <c r="PH113" i="4"/>
  <c r="PI113" i="4"/>
  <c r="PJ113" i="4"/>
  <c r="PK113" i="4"/>
  <c r="PL113" i="4"/>
  <c r="PM113" i="4"/>
  <c r="PN113" i="4"/>
  <c r="PO113" i="4"/>
  <c r="PP113" i="4"/>
  <c r="PQ113" i="4"/>
  <c r="PR113" i="4"/>
  <c r="PS113" i="4"/>
  <c r="PT113" i="4"/>
  <c r="PU113" i="4"/>
  <c r="PV113" i="4"/>
  <c r="PW113" i="4"/>
  <c r="PX113" i="4"/>
  <c r="PY113" i="4"/>
  <c r="PZ113" i="4"/>
  <c r="NR114" i="4"/>
  <c r="NS114" i="4"/>
  <c r="NT114" i="4"/>
  <c r="NU114" i="4"/>
  <c r="NV114" i="4"/>
  <c r="NW114" i="4"/>
  <c r="NX114" i="4"/>
  <c r="NY114" i="4"/>
  <c r="NZ114" i="4"/>
  <c r="OA114" i="4"/>
  <c r="OB114" i="4"/>
  <c r="OC114" i="4"/>
  <c r="OD114" i="4"/>
  <c r="OE114" i="4"/>
  <c r="OF114" i="4"/>
  <c r="OG114" i="4"/>
  <c r="OH114" i="4"/>
  <c r="OI114" i="4"/>
  <c r="OJ114" i="4"/>
  <c r="OK114" i="4"/>
  <c r="OL114" i="4"/>
  <c r="OM114" i="4"/>
  <c r="ON114" i="4"/>
  <c r="OO114" i="4"/>
  <c r="OP114" i="4"/>
  <c r="OQ114" i="4"/>
  <c r="OR114" i="4"/>
  <c r="OS114" i="4"/>
  <c r="OT114" i="4"/>
  <c r="OU114" i="4"/>
  <c r="OV114" i="4"/>
  <c r="OW114" i="4"/>
  <c r="OX114" i="4"/>
  <c r="OY114" i="4"/>
  <c r="OZ114" i="4"/>
  <c r="PA114" i="4"/>
  <c r="PB114" i="4"/>
  <c r="PC114" i="4"/>
  <c r="PD114" i="4"/>
  <c r="PE114" i="4"/>
  <c r="PF114" i="4"/>
  <c r="PG114" i="4"/>
  <c r="PH114" i="4"/>
  <c r="PI114" i="4"/>
  <c r="PJ114" i="4"/>
  <c r="PK114" i="4"/>
  <c r="PL114" i="4"/>
  <c r="PM114" i="4"/>
  <c r="PN114" i="4"/>
  <c r="PO114" i="4"/>
  <c r="PP114" i="4"/>
  <c r="PQ114" i="4"/>
  <c r="PR114" i="4"/>
  <c r="PS114" i="4"/>
  <c r="PT114" i="4"/>
  <c r="PU114" i="4"/>
  <c r="PV114" i="4"/>
  <c r="PW114" i="4"/>
  <c r="PX114" i="4"/>
  <c r="PY114" i="4"/>
  <c r="PZ114" i="4"/>
  <c r="NR115" i="4"/>
  <c r="NS115" i="4"/>
  <c r="NT115" i="4"/>
  <c r="NU115" i="4"/>
  <c r="NV115" i="4"/>
  <c r="NX115" i="4" s="1"/>
  <c r="NW115" i="4"/>
  <c r="NY115" i="4"/>
  <c r="NZ115" i="4"/>
  <c r="OA115" i="4"/>
  <c r="OB115" i="4"/>
  <c r="OC115" i="4"/>
  <c r="OD115" i="4"/>
  <c r="OE115" i="4"/>
  <c r="OF115" i="4"/>
  <c r="OG115" i="4"/>
  <c r="OH115" i="4"/>
  <c r="OI115" i="4"/>
  <c r="OJ115" i="4"/>
  <c r="OK115" i="4"/>
  <c r="OL115" i="4"/>
  <c r="OM115" i="4"/>
  <c r="ON115" i="4"/>
  <c r="OO115" i="4"/>
  <c r="OP115" i="4"/>
  <c r="OQ115" i="4"/>
  <c r="OR115" i="4"/>
  <c r="OS115" i="4"/>
  <c r="OT115" i="4"/>
  <c r="OU115" i="4"/>
  <c r="OV115" i="4"/>
  <c r="OW115" i="4"/>
  <c r="OX115" i="4"/>
  <c r="OY115" i="4"/>
  <c r="OZ115" i="4"/>
  <c r="PA115" i="4"/>
  <c r="PB115" i="4"/>
  <c r="PC115" i="4"/>
  <c r="PD115" i="4"/>
  <c r="PE115" i="4"/>
  <c r="PF115" i="4"/>
  <c r="PG115" i="4"/>
  <c r="PH115" i="4"/>
  <c r="PI115" i="4"/>
  <c r="PJ115" i="4"/>
  <c r="PK115" i="4"/>
  <c r="PL115" i="4"/>
  <c r="PM115" i="4"/>
  <c r="PN115" i="4"/>
  <c r="PO115" i="4"/>
  <c r="PP115" i="4"/>
  <c r="PQ115" i="4"/>
  <c r="PR115" i="4"/>
  <c r="PS115" i="4"/>
  <c r="PT115" i="4"/>
  <c r="PU115" i="4"/>
  <c r="PV115" i="4"/>
  <c r="PW115" i="4"/>
  <c r="PX115" i="4"/>
  <c r="PY115" i="4"/>
  <c r="PZ115" i="4"/>
  <c r="NR116" i="4"/>
  <c r="NS116" i="4"/>
  <c r="NT116" i="4"/>
  <c r="NU116" i="4"/>
  <c r="NV116" i="4"/>
  <c r="NX116" i="4" s="1"/>
  <c r="NW116" i="4"/>
  <c r="NY116" i="4"/>
  <c r="NZ116" i="4"/>
  <c r="OA116" i="4"/>
  <c r="OB116" i="4"/>
  <c r="OC116" i="4"/>
  <c r="OD116" i="4"/>
  <c r="OE116" i="4"/>
  <c r="OF116" i="4"/>
  <c r="OG116" i="4"/>
  <c r="OH116" i="4"/>
  <c r="OI116" i="4"/>
  <c r="OJ116" i="4"/>
  <c r="OK116" i="4"/>
  <c r="OL116" i="4"/>
  <c r="OM116" i="4"/>
  <c r="ON116" i="4"/>
  <c r="OO116" i="4"/>
  <c r="OP116" i="4"/>
  <c r="OQ116" i="4"/>
  <c r="OR116" i="4"/>
  <c r="OS116" i="4"/>
  <c r="OT116" i="4"/>
  <c r="OU116" i="4"/>
  <c r="OV116" i="4"/>
  <c r="OW116" i="4"/>
  <c r="OX116" i="4"/>
  <c r="OY116" i="4"/>
  <c r="OZ116" i="4"/>
  <c r="PA116" i="4"/>
  <c r="PB116" i="4"/>
  <c r="PC116" i="4"/>
  <c r="PD116" i="4"/>
  <c r="PE116" i="4"/>
  <c r="PF116" i="4"/>
  <c r="PG116" i="4"/>
  <c r="PH116" i="4"/>
  <c r="PI116" i="4"/>
  <c r="PJ116" i="4"/>
  <c r="PK116" i="4"/>
  <c r="PL116" i="4"/>
  <c r="PM116" i="4"/>
  <c r="PN116" i="4"/>
  <c r="PO116" i="4"/>
  <c r="PP116" i="4"/>
  <c r="PQ116" i="4"/>
  <c r="PR116" i="4"/>
  <c r="PS116" i="4"/>
  <c r="PT116" i="4"/>
  <c r="PU116" i="4"/>
  <c r="PV116" i="4"/>
  <c r="PW116" i="4"/>
  <c r="PX116" i="4"/>
  <c r="PY116" i="4"/>
  <c r="PZ116" i="4"/>
  <c r="NR117" i="4"/>
  <c r="NS117" i="4"/>
  <c r="NT117" i="4"/>
  <c r="NU117" i="4"/>
  <c r="NV117" i="4"/>
  <c r="NW117" i="4"/>
  <c r="NX117" i="4"/>
  <c r="NY117" i="4"/>
  <c r="NZ117" i="4"/>
  <c r="OA117" i="4"/>
  <c r="OB117" i="4"/>
  <c r="OC117" i="4"/>
  <c r="OD117" i="4"/>
  <c r="OE117" i="4"/>
  <c r="OF117" i="4"/>
  <c r="OG117" i="4"/>
  <c r="OH117" i="4"/>
  <c r="OI117" i="4"/>
  <c r="OJ117" i="4"/>
  <c r="OK117" i="4"/>
  <c r="OL117" i="4"/>
  <c r="OM117" i="4"/>
  <c r="ON117" i="4"/>
  <c r="OO117" i="4"/>
  <c r="OP117" i="4"/>
  <c r="OQ117" i="4"/>
  <c r="OR117" i="4"/>
  <c r="OS117" i="4"/>
  <c r="OT117" i="4"/>
  <c r="OU117" i="4"/>
  <c r="OV117" i="4"/>
  <c r="OW117" i="4"/>
  <c r="OX117" i="4"/>
  <c r="OY117" i="4"/>
  <c r="OZ117" i="4"/>
  <c r="PA117" i="4"/>
  <c r="PB117" i="4"/>
  <c r="PC117" i="4"/>
  <c r="PD117" i="4"/>
  <c r="PE117" i="4"/>
  <c r="PF117" i="4"/>
  <c r="PG117" i="4"/>
  <c r="PH117" i="4"/>
  <c r="PI117" i="4"/>
  <c r="PJ117" i="4"/>
  <c r="PK117" i="4"/>
  <c r="PL117" i="4"/>
  <c r="PM117" i="4"/>
  <c r="PN117" i="4"/>
  <c r="PO117" i="4"/>
  <c r="PP117" i="4"/>
  <c r="PQ117" i="4"/>
  <c r="PR117" i="4"/>
  <c r="PS117" i="4"/>
  <c r="PT117" i="4"/>
  <c r="PU117" i="4"/>
  <c r="PV117" i="4"/>
  <c r="PW117" i="4"/>
  <c r="PX117" i="4"/>
  <c r="PY117" i="4"/>
  <c r="PZ117" i="4"/>
  <c r="NR118" i="4"/>
  <c r="NS118" i="4"/>
  <c r="NT118" i="4"/>
  <c r="NU118" i="4"/>
  <c r="NV118" i="4"/>
  <c r="NX118" i="4" s="1"/>
  <c r="NW118" i="4"/>
  <c r="NY118" i="4"/>
  <c r="NZ118" i="4"/>
  <c r="OA118" i="4"/>
  <c r="OB118" i="4"/>
  <c r="OC118" i="4"/>
  <c r="OD118" i="4"/>
  <c r="OE118" i="4"/>
  <c r="OF118" i="4"/>
  <c r="OG118" i="4"/>
  <c r="OH118" i="4"/>
  <c r="OI118" i="4"/>
  <c r="OJ118" i="4"/>
  <c r="OK118" i="4"/>
  <c r="OL118" i="4"/>
  <c r="OM118" i="4"/>
  <c r="ON118" i="4"/>
  <c r="OO118" i="4"/>
  <c r="OP118" i="4"/>
  <c r="OQ118" i="4"/>
  <c r="OR118" i="4"/>
  <c r="OS118" i="4"/>
  <c r="OT118" i="4"/>
  <c r="OU118" i="4"/>
  <c r="OV118" i="4"/>
  <c r="OW118" i="4"/>
  <c r="OX118" i="4"/>
  <c r="OY118" i="4"/>
  <c r="OZ118" i="4"/>
  <c r="PA118" i="4"/>
  <c r="PB118" i="4"/>
  <c r="PC118" i="4"/>
  <c r="PD118" i="4"/>
  <c r="PE118" i="4"/>
  <c r="PF118" i="4"/>
  <c r="PG118" i="4"/>
  <c r="PH118" i="4"/>
  <c r="PI118" i="4"/>
  <c r="PJ118" i="4"/>
  <c r="PK118" i="4"/>
  <c r="PL118" i="4"/>
  <c r="PM118" i="4"/>
  <c r="PN118" i="4"/>
  <c r="PO118" i="4"/>
  <c r="PP118" i="4"/>
  <c r="PQ118" i="4"/>
  <c r="PR118" i="4"/>
  <c r="PS118" i="4"/>
  <c r="PT118" i="4"/>
  <c r="PU118" i="4"/>
  <c r="PV118" i="4"/>
  <c r="PW118" i="4"/>
  <c r="PX118" i="4"/>
  <c r="PY118" i="4"/>
  <c r="PZ118" i="4"/>
  <c r="NR119" i="4"/>
  <c r="NS119" i="4"/>
  <c r="NT119" i="4"/>
  <c r="NU119" i="4"/>
  <c r="NV119" i="4"/>
  <c r="NW119" i="4"/>
  <c r="NX119" i="4"/>
  <c r="NY119" i="4"/>
  <c r="NZ119" i="4"/>
  <c r="OA119" i="4"/>
  <c r="OB119" i="4"/>
  <c r="OC119" i="4"/>
  <c r="OD119" i="4"/>
  <c r="OE119" i="4"/>
  <c r="OF119" i="4"/>
  <c r="OG119" i="4"/>
  <c r="OH119" i="4"/>
  <c r="OI119" i="4"/>
  <c r="OJ119" i="4"/>
  <c r="OK119" i="4"/>
  <c r="OL119" i="4"/>
  <c r="OM119" i="4"/>
  <c r="ON119" i="4"/>
  <c r="OO119" i="4"/>
  <c r="OP119" i="4"/>
  <c r="OQ119" i="4"/>
  <c r="OR119" i="4"/>
  <c r="OS119" i="4"/>
  <c r="OT119" i="4"/>
  <c r="OU119" i="4"/>
  <c r="OV119" i="4"/>
  <c r="OW119" i="4"/>
  <c r="OX119" i="4"/>
  <c r="OY119" i="4"/>
  <c r="OZ119" i="4"/>
  <c r="PA119" i="4"/>
  <c r="PB119" i="4"/>
  <c r="PC119" i="4"/>
  <c r="PD119" i="4"/>
  <c r="PE119" i="4"/>
  <c r="PF119" i="4"/>
  <c r="PG119" i="4"/>
  <c r="PH119" i="4"/>
  <c r="PI119" i="4"/>
  <c r="PJ119" i="4"/>
  <c r="PK119" i="4"/>
  <c r="PL119" i="4"/>
  <c r="PM119" i="4"/>
  <c r="PN119" i="4"/>
  <c r="PO119" i="4"/>
  <c r="PP119" i="4"/>
  <c r="PQ119" i="4"/>
  <c r="PR119" i="4"/>
  <c r="PS119" i="4"/>
  <c r="PT119" i="4"/>
  <c r="PU119" i="4"/>
  <c r="PV119" i="4"/>
  <c r="PW119" i="4"/>
  <c r="PX119" i="4"/>
  <c r="PY119" i="4"/>
  <c r="PZ119" i="4"/>
  <c r="NR120" i="4"/>
  <c r="NS120" i="4"/>
  <c r="NT120" i="4"/>
  <c r="NU120" i="4"/>
  <c r="NV120" i="4"/>
  <c r="NW120" i="4"/>
  <c r="NX120" i="4"/>
  <c r="NY120" i="4"/>
  <c r="NZ120" i="4"/>
  <c r="OA120" i="4"/>
  <c r="OB120" i="4"/>
  <c r="OC120" i="4"/>
  <c r="OD120" i="4"/>
  <c r="OE120" i="4"/>
  <c r="OF120" i="4"/>
  <c r="OG120" i="4"/>
  <c r="OH120" i="4"/>
  <c r="OI120" i="4"/>
  <c r="OJ120" i="4"/>
  <c r="OK120" i="4"/>
  <c r="OL120" i="4"/>
  <c r="OM120" i="4"/>
  <c r="ON120" i="4"/>
  <c r="OO120" i="4"/>
  <c r="OP120" i="4"/>
  <c r="OQ120" i="4"/>
  <c r="OR120" i="4"/>
  <c r="OS120" i="4"/>
  <c r="OT120" i="4"/>
  <c r="OU120" i="4"/>
  <c r="OV120" i="4"/>
  <c r="OW120" i="4"/>
  <c r="OX120" i="4"/>
  <c r="OY120" i="4"/>
  <c r="OZ120" i="4"/>
  <c r="PA120" i="4"/>
  <c r="PB120" i="4"/>
  <c r="PC120" i="4"/>
  <c r="PD120" i="4"/>
  <c r="PE120" i="4"/>
  <c r="PF120" i="4"/>
  <c r="PG120" i="4"/>
  <c r="PH120" i="4"/>
  <c r="PI120" i="4"/>
  <c r="PJ120" i="4"/>
  <c r="PK120" i="4"/>
  <c r="PL120" i="4"/>
  <c r="PM120" i="4"/>
  <c r="PN120" i="4"/>
  <c r="PO120" i="4"/>
  <c r="PP120" i="4"/>
  <c r="PQ120" i="4"/>
  <c r="PR120" i="4"/>
  <c r="PS120" i="4"/>
  <c r="PT120" i="4"/>
  <c r="PU120" i="4"/>
  <c r="PV120" i="4"/>
  <c r="PW120" i="4"/>
  <c r="PX120" i="4"/>
  <c r="PY120" i="4"/>
  <c r="PZ120" i="4"/>
  <c r="NR121" i="4"/>
  <c r="NS121" i="4"/>
  <c r="NT121" i="4"/>
  <c r="NU121" i="4"/>
  <c r="NV121" i="4"/>
  <c r="NW121" i="4"/>
  <c r="NX121" i="4"/>
  <c r="NY121" i="4"/>
  <c r="NZ121" i="4"/>
  <c r="OA121" i="4"/>
  <c r="OB121" i="4"/>
  <c r="OC121" i="4"/>
  <c r="OD121" i="4"/>
  <c r="OE121" i="4"/>
  <c r="OF121" i="4"/>
  <c r="OG121" i="4"/>
  <c r="OH121" i="4"/>
  <c r="OI121" i="4"/>
  <c r="OJ121" i="4"/>
  <c r="OK121" i="4"/>
  <c r="OL121" i="4"/>
  <c r="OM121" i="4"/>
  <c r="ON121" i="4"/>
  <c r="OO121" i="4"/>
  <c r="OP121" i="4"/>
  <c r="OQ121" i="4"/>
  <c r="OR121" i="4"/>
  <c r="OS121" i="4"/>
  <c r="OT121" i="4"/>
  <c r="OU121" i="4"/>
  <c r="OV121" i="4"/>
  <c r="OW121" i="4"/>
  <c r="OX121" i="4"/>
  <c r="OY121" i="4"/>
  <c r="OZ121" i="4"/>
  <c r="PA121" i="4"/>
  <c r="PB121" i="4"/>
  <c r="PC121" i="4"/>
  <c r="PD121" i="4"/>
  <c r="PE121" i="4"/>
  <c r="PF121" i="4"/>
  <c r="PG121" i="4"/>
  <c r="PH121" i="4"/>
  <c r="PI121" i="4"/>
  <c r="PJ121" i="4"/>
  <c r="PK121" i="4"/>
  <c r="PL121" i="4"/>
  <c r="PM121" i="4"/>
  <c r="PN121" i="4"/>
  <c r="PO121" i="4"/>
  <c r="PP121" i="4"/>
  <c r="PQ121" i="4"/>
  <c r="PR121" i="4"/>
  <c r="PS121" i="4"/>
  <c r="PT121" i="4"/>
  <c r="PU121" i="4"/>
  <c r="PV121" i="4"/>
  <c r="PW121" i="4"/>
  <c r="PX121" i="4"/>
  <c r="PY121" i="4"/>
  <c r="PZ121" i="4"/>
  <c r="NR122" i="4"/>
  <c r="NS122" i="4"/>
  <c r="NT122" i="4"/>
  <c r="NU122" i="4"/>
  <c r="NV122" i="4"/>
  <c r="NW122" i="4"/>
  <c r="NX122" i="4"/>
  <c r="NY122" i="4"/>
  <c r="NZ122" i="4"/>
  <c r="OA122" i="4"/>
  <c r="OB122" i="4"/>
  <c r="OC122" i="4"/>
  <c r="OD122" i="4"/>
  <c r="OE122" i="4"/>
  <c r="OF122" i="4"/>
  <c r="OG122" i="4"/>
  <c r="OH122" i="4"/>
  <c r="OI122" i="4"/>
  <c r="OJ122" i="4"/>
  <c r="OK122" i="4"/>
  <c r="OL122" i="4"/>
  <c r="OM122" i="4"/>
  <c r="ON122" i="4"/>
  <c r="OO122" i="4"/>
  <c r="OP122" i="4"/>
  <c r="OQ122" i="4"/>
  <c r="OR122" i="4"/>
  <c r="OS122" i="4"/>
  <c r="OT122" i="4"/>
  <c r="OU122" i="4"/>
  <c r="OV122" i="4"/>
  <c r="OW122" i="4"/>
  <c r="OX122" i="4"/>
  <c r="OY122" i="4"/>
  <c r="OZ122" i="4"/>
  <c r="PA122" i="4"/>
  <c r="PB122" i="4"/>
  <c r="PC122" i="4"/>
  <c r="PD122" i="4"/>
  <c r="PE122" i="4"/>
  <c r="PF122" i="4"/>
  <c r="PG122" i="4"/>
  <c r="PH122" i="4"/>
  <c r="PI122" i="4"/>
  <c r="PJ122" i="4"/>
  <c r="PK122" i="4"/>
  <c r="PL122" i="4"/>
  <c r="PM122" i="4"/>
  <c r="PN122" i="4"/>
  <c r="PO122" i="4"/>
  <c r="PP122" i="4"/>
  <c r="PQ122" i="4"/>
  <c r="PR122" i="4"/>
  <c r="PS122" i="4"/>
  <c r="PT122" i="4"/>
  <c r="PU122" i="4"/>
  <c r="PV122" i="4"/>
  <c r="PW122" i="4"/>
  <c r="PX122" i="4"/>
  <c r="PY122" i="4"/>
  <c r="PZ122" i="4"/>
  <c r="NR123" i="4"/>
  <c r="NS123" i="4"/>
  <c r="NT123" i="4"/>
  <c r="NU123" i="4"/>
  <c r="NV123" i="4"/>
  <c r="NX123" i="4" s="1"/>
  <c r="NW123" i="4"/>
  <c r="NY123" i="4"/>
  <c r="NZ123" i="4"/>
  <c r="OA123" i="4"/>
  <c r="OB123" i="4"/>
  <c r="OC123" i="4"/>
  <c r="OD123" i="4"/>
  <c r="OE123" i="4"/>
  <c r="OF123" i="4"/>
  <c r="OG123" i="4"/>
  <c r="OH123" i="4"/>
  <c r="OI123" i="4"/>
  <c r="OJ123" i="4"/>
  <c r="OK123" i="4"/>
  <c r="OL123" i="4"/>
  <c r="OM123" i="4"/>
  <c r="ON123" i="4"/>
  <c r="OO123" i="4"/>
  <c r="OP123" i="4"/>
  <c r="OQ123" i="4"/>
  <c r="OR123" i="4"/>
  <c r="OS123" i="4"/>
  <c r="OT123" i="4"/>
  <c r="OU123" i="4"/>
  <c r="OV123" i="4"/>
  <c r="OW123" i="4"/>
  <c r="OX123" i="4"/>
  <c r="OY123" i="4"/>
  <c r="OZ123" i="4"/>
  <c r="PA123" i="4"/>
  <c r="PB123" i="4"/>
  <c r="PC123" i="4"/>
  <c r="PD123" i="4"/>
  <c r="PE123" i="4"/>
  <c r="PF123" i="4"/>
  <c r="PG123" i="4"/>
  <c r="PH123" i="4"/>
  <c r="PI123" i="4"/>
  <c r="PJ123" i="4"/>
  <c r="PK123" i="4"/>
  <c r="PL123" i="4"/>
  <c r="PM123" i="4"/>
  <c r="PN123" i="4"/>
  <c r="PO123" i="4"/>
  <c r="PP123" i="4"/>
  <c r="PQ123" i="4"/>
  <c r="PR123" i="4"/>
  <c r="PS123" i="4"/>
  <c r="PT123" i="4"/>
  <c r="PU123" i="4"/>
  <c r="PV123" i="4"/>
  <c r="PW123" i="4"/>
  <c r="PX123" i="4"/>
  <c r="PY123" i="4"/>
  <c r="PZ123" i="4"/>
  <c r="NR124" i="4"/>
  <c r="NS124" i="4"/>
  <c r="NT124" i="4"/>
  <c r="NU124" i="4"/>
  <c r="NV124" i="4"/>
  <c r="NX124" i="4" s="1"/>
  <c r="NW124" i="4"/>
  <c r="NY124" i="4"/>
  <c r="NZ124" i="4"/>
  <c r="OA124" i="4"/>
  <c r="OB124" i="4"/>
  <c r="OC124" i="4"/>
  <c r="OD124" i="4"/>
  <c r="OE124" i="4"/>
  <c r="OF124" i="4"/>
  <c r="OG124" i="4"/>
  <c r="OH124" i="4"/>
  <c r="OI124" i="4"/>
  <c r="OJ124" i="4"/>
  <c r="OK124" i="4"/>
  <c r="OL124" i="4"/>
  <c r="OM124" i="4"/>
  <c r="ON124" i="4"/>
  <c r="OO124" i="4"/>
  <c r="OP124" i="4"/>
  <c r="OQ124" i="4"/>
  <c r="OR124" i="4"/>
  <c r="OS124" i="4"/>
  <c r="OT124" i="4"/>
  <c r="OU124" i="4"/>
  <c r="OV124" i="4"/>
  <c r="OW124" i="4"/>
  <c r="OX124" i="4"/>
  <c r="OY124" i="4"/>
  <c r="OZ124" i="4"/>
  <c r="PA124" i="4"/>
  <c r="PB124" i="4"/>
  <c r="PC124" i="4"/>
  <c r="PD124" i="4"/>
  <c r="PE124" i="4"/>
  <c r="PF124" i="4"/>
  <c r="PG124" i="4"/>
  <c r="PH124" i="4"/>
  <c r="PI124" i="4"/>
  <c r="PJ124" i="4"/>
  <c r="PK124" i="4"/>
  <c r="PL124" i="4"/>
  <c r="PM124" i="4"/>
  <c r="PN124" i="4"/>
  <c r="PO124" i="4"/>
  <c r="PP124" i="4"/>
  <c r="PQ124" i="4"/>
  <c r="PR124" i="4"/>
  <c r="PS124" i="4"/>
  <c r="PT124" i="4"/>
  <c r="PU124" i="4"/>
  <c r="PV124" i="4"/>
  <c r="PW124" i="4"/>
  <c r="PX124" i="4"/>
  <c r="PY124" i="4"/>
  <c r="PZ124" i="4"/>
  <c r="NR125" i="4"/>
  <c r="NS125" i="4"/>
  <c r="NT125" i="4"/>
  <c r="NU125" i="4"/>
  <c r="NV125" i="4"/>
  <c r="NW125" i="4"/>
  <c r="NX125" i="4"/>
  <c r="NY125" i="4"/>
  <c r="NZ125" i="4"/>
  <c r="OA125" i="4"/>
  <c r="OB125" i="4"/>
  <c r="OC125" i="4"/>
  <c r="OD125" i="4"/>
  <c r="OE125" i="4"/>
  <c r="OF125" i="4"/>
  <c r="OG125" i="4"/>
  <c r="OH125" i="4"/>
  <c r="OI125" i="4"/>
  <c r="OJ125" i="4"/>
  <c r="OK125" i="4"/>
  <c r="OL125" i="4"/>
  <c r="OM125" i="4"/>
  <c r="ON125" i="4"/>
  <c r="OO125" i="4"/>
  <c r="OP125" i="4"/>
  <c r="OQ125" i="4"/>
  <c r="OR125" i="4"/>
  <c r="OS125" i="4"/>
  <c r="OT125" i="4"/>
  <c r="OU125" i="4"/>
  <c r="OV125" i="4"/>
  <c r="OW125" i="4"/>
  <c r="OX125" i="4"/>
  <c r="OY125" i="4"/>
  <c r="OZ125" i="4"/>
  <c r="PA125" i="4"/>
  <c r="PB125" i="4"/>
  <c r="PC125" i="4"/>
  <c r="PD125" i="4"/>
  <c r="PE125" i="4"/>
  <c r="PF125" i="4"/>
  <c r="PG125" i="4"/>
  <c r="PH125" i="4"/>
  <c r="PI125" i="4"/>
  <c r="PJ125" i="4"/>
  <c r="PK125" i="4"/>
  <c r="PL125" i="4"/>
  <c r="PM125" i="4"/>
  <c r="PN125" i="4"/>
  <c r="PO125" i="4"/>
  <c r="PP125" i="4"/>
  <c r="PQ125" i="4"/>
  <c r="PR125" i="4"/>
  <c r="PS125" i="4"/>
  <c r="PT125" i="4"/>
  <c r="PU125" i="4"/>
  <c r="PV125" i="4"/>
  <c r="PW125" i="4"/>
  <c r="PX125" i="4"/>
  <c r="PY125" i="4"/>
  <c r="PZ125" i="4"/>
  <c r="NR126" i="4"/>
  <c r="NS126" i="4"/>
  <c r="NT126" i="4"/>
  <c r="NU126" i="4"/>
  <c r="NV126" i="4"/>
  <c r="NX126" i="4" s="1"/>
  <c r="NW126" i="4"/>
  <c r="NY126" i="4"/>
  <c r="NZ126" i="4"/>
  <c r="OA126" i="4"/>
  <c r="OB126" i="4"/>
  <c r="OC126" i="4"/>
  <c r="OD126" i="4"/>
  <c r="OE126" i="4"/>
  <c r="OF126" i="4"/>
  <c r="OG126" i="4"/>
  <c r="OH126" i="4"/>
  <c r="OI126" i="4"/>
  <c r="OJ126" i="4"/>
  <c r="OK126" i="4"/>
  <c r="OL126" i="4"/>
  <c r="OM126" i="4"/>
  <c r="ON126" i="4"/>
  <c r="OO126" i="4"/>
  <c r="OP126" i="4"/>
  <c r="OQ126" i="4"/>
  <c r="OR126" i="4"/>
  <c r="OS126" i="4"/>
  <c r="OT126" i="4"/>
  <c r="OU126" i="4"/>
  <c r="OV126" i="4"/>
  <c r="OW126" i="4"/>
  <c r="OX126" i="4"/>
  <c r="OY126" i="4"/>
  <c r="OZ126" i="4"/>
  <c r="PA126" i="4"/>
  <c r="PB126" i="4"/>
  <c r="PC126" i="4"/>
  <c r="PD126" i="4"/>
  <c r="PE126" i="4"/>
  <c r="PF126" i="4"/>
  <c r="PG126" i="4"/>
  <c r="PH126" i="4"/>
  <c r="PI126" i="4"/>
  <c r="PJ126" i="4"/>
  <c r="PK126" i="4"/>
  <c r="PL126" i="4"/>
  <c r="PM126" i="4"/>
  <c r="PN126" i="4"/>
  <c r="PO126" i="4"/>
  <c r="PP126" i="4"/>
  <c r="PQ126" i="4"/>
  <c r="PR126" i="4"/>
  <c r="PS126" i="4"/>
  <c r="PT126" i="4"/>
  <c r="PU126" i="4"/>
  <c r="PV126" i="4"/>
  <c r="PW126" i="4"/>
  <c r="PX126" i="4"/>
  <c r="PY126" i="4"/>
  <c r="PZ126" i="4"/>
  <c r="NR127" i="4"/>
  <c r="NS127" i="4"/>
  <c r="NT127" i="4"/>
  <c r="NU127" i="4"/>
  <c r="NV127" i="4"/>
  <c r="NW127" i="4"/>
  <c r="NX127" i="4"/>
  <c r="NY127" i="4"/>
  <c r="NZ127" i="4"/>
  <c r="OA127" i="4"/>
  <c r="OB127" i="4"/>
  <c r="OC127" i="4"/>
  <c r="OD127" i="4"/>
  <c r="OE127" i="4"/>
  <c r="OF127" i="4"/>
  <c r="OG127" i="4"/>
  <c r="OH127" i="4"/>
  <c r="OI127" i="4"/>
  <c r="OJ127" i="4"/>
  <c r="OK127" i="4"/>
  <c r="OL127" i="4"/>
  <c r="OM127" i="4"/>
  <c r="ON127" i="4"/>
  <c r="OO127" i="4"/>
  <c r="OP127" i="4"/>
  <c r="OQ127" i="4"/>
  <c r="OR127" i="4"/>
  <c r="OS127" i="4"/>
  <c r="OT127" i="4"/>
  <c r="OU127" i="4"/>
  <c r="OV127" i="4"/>
  <c r="OW127" i="4"/>
  <c r="OX127" i="4"/>
  <c r="OY127" i="4"/>
  <c r="OZ127" i="4"/>
  <c r="PA127" i="4"/>
  <c r="PB127" i="4"/>
  <c r="PC127" i="4"/>
  <c r="PD127" i="4"/>
  <c r="PE127" i="4"/>
  <c r="PF127" i="4"/>
  <c r="PG127" i="4"/>
  <c r="PH127" i="4"/>
  <c r="PI127" i="4"/>
  <c r="PJ127" i="4"/>
  <c r="PK127" i="4"/>
  <c r="PL127" i="4"/>
  <c r="PM127" i="4"/>
  <c r="PN127" i="4"/>
  <c r="PO127" i="4"/>
  <c r="PP127" i="4"/>
  <c r="PQ127" i="4"/>
  <c r="PR127" i="4"/>
  <c r="PS127" i="4"/>
  <c r="PT127" i="4"/>
  <c r="PU127" i="4"/>
  <c r="PV127" i="4"/>
  <c r="PW127" i="4"/>
  <c r="PX127" i="4"/>
  <c r="PY127" i="4"/>
  <c r="PZ127" i="4"/>
  <c r="NR128" i="4"/>
  <c r="NS128" i="4"/>
  <c r="NT128" i="4"/>
  <c r="NU128" i="4"/>
  <c r="NV128" i="4"/>
  <c r="NW128" i="4"/>
  <c r="NX128" i="4"/>
  <c r="NY128" i="4"/>
  <c r="NZ128" i="4"/>
  <c r="OA128" i="4"/>
  <c r="OB128" i="4"/>
  <c r="OC128" i="4"/>
  <c r="OD128" i="4"/>
  <c r="OE128" i="4"/>
  <c r="OF128" i="4"/>
  <c r="OG128" i="4"/>
  <c r="OH128" i="4"/>
  <c r="OI128" i="4"/>
  <c r="OJ128" i="4"/>
  <c r="OK128" i="4"/>
  <c r="OL128" i="4"/>
  <c r="OM128" i="4"/>
  <c r="ON128" i="4"/>
  <c r="OO128" i="4"/>
  <c r="OP128" i="4"/>
  <c r="OQ128" i="4"/>
  <c r="OR128" i="4"/>
  <c r="OS128" i="4"/>
  <c r="OT128" i="4"/>
  <c r="OU128" i="4"/>
  <c r="OV128" i="4"/>
  <c r="OW128" i="4"/>
  <c r="OX128" i="4"/>
  <c r="OY128" i="4"/>
  <c r="OZ128" i="4"/>
  <c r="PA128" i="4"/>
  <c r="PB128" i="4"/>
  <c r="PC128" i="4"/>
  <c r="PD128" i="4"/>
  <c r="PE128" i="4"/>
  <c r="PF128" i="4"/>
  <c r="PG128" i="4"/>
  <c r="PH128" i="4"/>
  <c r="PI128" i="4"/>
  <c r="PJ128" i="4"/>
  <c r="PK128" i="4"/>
  <c r="PL128" i="4"/>
  <c r="PM128" i="4"/>
  <c r="PN128" i="4"/>
  <c r="PO128" i="4"/>
  <c r="PP128" i="4"/>
  <c r="PQ128" i="4"/>
  <c r="PR128" i="4"/>
  <c r="PS128" i="4"/>
  <c r="PT128" i="4"/>
  <c r="PU128" i="4"/>
  <c r="PV128" i="4"/>
  <c r="PW128" i="4"/>
  <c r="PX128" i="4"/>
  <c r="PY128" i="4"/>
  <c r="PZ128" i="4"/>
  <c r="NR129" i="4"/>
  <c r="NS129" i="4"/>
  <c r="NT129" i="4"/>
  <c r="NU129" i="4"/>
  <c r="NV129" i="4"/>
  <c r="NW129" i="4"/>
  <c r="NX129" i="4"/>
  <c r="NY129" i="4"/>
  <c r="NZ129" i="4"/>
  <c r="OA129" i="4"/>
  <c r="OB129" i="4"/>
  <c r="OC129" i="4"/>
  <c r="OD129" i="4"/>
  <c r="OE129" i="4"/>
  <c r="OF129" i="4"/>
  <c r="OG129" i="4"/>
  <c r="OH129" i="4"/>
  <c r="OI129" i="4"/>
  <c r="OJ129" i="4"/>
  <c r="OK129" i="4"/>
  <c r="OL129" i="4"/>
  <c r="OM129" i="4"/>
  <c r="ON129" i="4"/>
  <c r="OO129" i="4"/>
  <c r="OP129" i="4"/>
  <c r="OQ129" i="4"/>
  <c r="OR129" i="4"/>
  <c r="OS129" i="4"/>
  <c r="OT129" i="4"/>
  <c r="OU129" i="4"/>
  <c r="OV129" i="4"/>
  <c r="OW129" i="4"/>
  <c r="OX129" i="4"/>
  <c r="OY129" i="4"/>
  <c r="OZ129" i="4"/>
  <c r="PA129" i="4"/>
  <c r="PB129" i="4"/>
  <c r="PC129" i="4"/>
  <c r="PD129" i="4"/>
  <c r="PE129" i="4"/>
  <c r="PF129" i="4"/>
  <c r="PG129" i="4"/>
  <c r="PH129" i="4"/>
  <c r="PI129" i="4"/>
  <c r="PJ129" i="4"/>
  <c r="PK129" i="4"/>
  <c r="PL129" i="4"/>
  <c r="PM129" i="4"/>
  <c r="PN129" i="4"/>
  <c r="PO129" i="4"/>
  <c r="PP129" i="4"/>
  <c r="PQ129" i="4"/>
  <c r="PR129" i="4"/>
  <c r="PS129" i="4"/>
  <c r="PT129" i="4"/>
  <c r="PU129" i="4"/>
  <c r="PV129" i="4"/>
  <c r="PW129" i="4"/>
  <c r="PX129" i="4"/>
  <c r="PY129" i="4"/>
  <c r="PZ129" i="4"/>
  <c r="NR130" i="4"/>
  <c r="NS130" i="4"/>
  <c r="NT130" i="4"/>
  <c r="NU130" i="4"/>
  <c r="NV130" i="4"/>
  <c r="NW130" i="4"/>
  <c r="NX130" i="4"/>
  <c r="NY130" i="4"/>
  <c r="NZ130" i="4"/>
  <c r="OA130" i="4"/>
  <c r="OB130" i="4"/>
  <c r="OC130" i="4"/>
  <c r="OD130" i="4"/>
  <c r="OE130" i="4"/>
  <c r="OF130" i="4"/>
  <c r="OG130" i="4"/>
  <c r="OH130" i="4"/>
  <c r="OI130" i="4"/>
  <c r="OJ130" i="4"/>
  <c r="OK130" i="4"/>
  <c r="OL130" i="4"/>
  <c r="OM130" i="4"/>
  <c r="ON130" i="4"/>
  <c r="OO130" i="4"/>
  <c r="OP130" i="4"/>
  <c r="OQ130" i="4"/>
  <c r="OR130" i="4"/>
  <c r="OS130" i="4"/>
  <c r="OT130" i="4"/>
  <c r="OU130" i="4"/>
  <c r="OV130" i="4"/>
  <c r="OW130" i="4"/>
  <c r="OX130" i="4"/>
  <c r="OY130" i="4"/>
  <c r="OZ130" i="4"/>
  <c r="PA130" i="4"/>
  <c r="PB130" i="4"/>
  <c r="PC130" i="4"/>
  <c r="PD130" i="4"/>
  <c r="PE130" i="4"/>
  <c r="PF130" i="4"/>
  <c r="PG130" i="4"/>
  <c r="PH130" i="4"/>
  <c r="PI130" i="4"/>
  <c r="PJ130" i="4"/>
  <c r="PK130" i="4"/>
  <c r="PL130" i="4"/>
  <c r="PM130" i="4"/>
  <c r="PN130" i="4"/>
  <c r="PO130" i="4"/>
  <c r="PP130" i="4"/>
  <c r="PQ130" i="4"/>
  <c r="PR130" i="4"/>
  <c r="PS130" i="4"/>
  <c r="PT130" i="4"/>
  <c r="PU130" i="4"/>
  <c r="PV130" i="4"/>
  <c r="PW130" i="4"/>
  <c r="PX130" i="4"/>
  <c r="PY130" i="4"/>
  <c r="PZ130" i="4"/>
  <c r="NR131" i="4"/>
  <c r="NS131" i="4"/>
  <c r="NT131" i="4"/>
  <c r="NU131" i="4"/>
  <c r="NV131" i="4"/>
  <c r="NX131" i="4" s="1"/>
  <c r="NW131" i="4"/>
  <c r="NY131" i="4"/>
  <c r="NZ131" i="4"/>
  <c r="OA131" i="4"/>
  <c r="OB131" i="4"/>
  <c r="OC131" i="4"/>
  <c r="OD131" i="4"/>
  <c r="OE131" i="4"/>
  <c r="OF131" i="4"/>
  <c r="OG131" i="4"/>
  <c r="OH131" i="4"/>
  <c r="OI131" i="4"/>
  <c r="OJ131" i="4"/>
  <c r="OK131" i="4"/>
  <c r="OL131" i="4"/>
  <c r="OM131" i="4"/>
  <c r="ON131" i="4"/>
  <c r="OO131" i="4"/>
  <c r="OP131" i="4"/>
  <c r="OQ131" i="4"/>
  <c r="OR131" i="4"/>
  <c r="OS131" i="4"/>
  <c r="OT131" i="4"/>
  <c r="OU131" i="4"/>
  <c r="OV131" i="4"/>
  <c r="OW131" i="4"/>
  <c r="OX131" i="4"/>
  <c r="OY131" i="4"/>
  <c r="OZ131" i="4"/>
  <c r="PA131" i="4"/>
  <c r="PB131" i="4"/>
  <c r="PC131" i="4"/>
  <c r="PD131" i="4"/>
  <c r="PE131" i="4"/>
  <c r="PF131" i="4"/>
  <c r="PG131" i="4"/>
  <c r="PH131" i="4"/>
  <c r="PI131" i="4"/>
  <c r="PJ131" i="4"/>
  <c r="PK131" i="4"/>
  <c r="PL131" i="4"/>
  <c r="PM131" i="4"/>
  <c r="PN131" i="4"/>
  <c r="PO131" i="4"/>
  <c r="PP131" i="4"/>
  <c r="PQ131" i="4"/>
  <c r="PR131" i="4"/>
  <c r="PS131" i="4"/>
  <c r="PT131" i="4"/>
  <c r="PU131" i="4"/>
  <c r="PV131" i="4"/>
  <c r="PW131" i="4"/>
  <c r="PX131" i="4"/>
  <c r="PY131" i="4"/>
  <c r="PZ131" i="4"/>
  <c r="NR132" i="4"/>
  <c r="NS132" i="4"/>
  <c r="NT132" i="4"/>
  <c r="NU132" i="4"/>
  <c r="NV132" i="4"/>
  <c r="NX132" i="4" s="1"/>
  <c r="NW132" i="4"/>
  <c r="NY132" i="4"/>
  <c r="NZ132" i="4"/>
  <c r="OA132" i="4"/>
  <c r="OB132" i="4"/>
  <c r="OC132" i="4"/>
  <c r="OD132" i="4"/>
  <c r="OE132" i="4"/>
  <c r="OF132" i="4"/>
  <c r="OG132" i="4"/>
  <c r="OH132" i="4"/>
  <c r="OI132" i="4"/>
  <c r="OJ132" i="4"/>
  <c r="OK132" i="4"/>
  <c r="OL132" i="4"/>
  <c r="OM132" i="4"/>
  <c r="ON132" i="4"/>
  <c r="OO132" i="4"/>
  <c r="OP132" i="4"/>
  <c r="OQ132" i="4"/>
  <c r="OR132" i="4"/>
  <c r="OS132" i="4"/>
  <c r="OT132" i="4"/>
  <c r="OU132" i="4"/>
  <c r="OV132" i="4"/>
  <c r="OW132" i="4"/>
  <c r="OX132" i="4"/>
  <c r="OY132" i="4"/>
  <c r="OZ132" i="4"/>
  <c r="PA132" i="4"/>
  <c r="PB132" i="4"/>
  <c r="PC132" i="4"/>
  <c r="PD132" i="4"/>
  <c r="PE132" i="4"/>
  <c r="PF132" i="4"/>
  <c r="PG132" i="4"/>
  <c r="PH132" i="4"/>
  <c r="PI132" i="4"/>
  <c r="PJ132" i="4"/>
  <c r="PK132" i="4"/>
  <c r="PL132" i="4"/>
  <c r="PM132" i="4"/>
  <c r="PN132" i="4"/>
  <c r="PO132" i="4"/>
  <c r="PP132" i="4"/>
  <c r="PQ132" i="4"/>
  <c r="PR132" i="4"/>
  <c r="PS132" i="4"/>
  <c r="PT132" i="4"/>
  <c r="PU132" i="4"/>
  <c r="PV132" i="4"/>
  <c r="PW132" i="4"/>
  <c r="PX132" i="4"/>
  <c r="PY132" i="4"/>
  <c r="PZ132" i="4"/>
  <c r="NR133" i="4"/>
  <c r="NS133" i="4"/>
  <c r="NT133" i="4"/>
  <c r="NU133" i="4"/>
  <c r="NV133" i="4"/>
  <c r="NW133" i="4"/>
  <c r="NX133" i="4"/>
  <c r="NY133" i="4"/>
  <c r="NZ133" i="4"/>
  <c r="OA133" i="4"/>
  <c r="OB133" i="4"/>
  <c r="OC133" i="4"/>
  <c r="OD133" i="4"/>
  <c r="OE133" i="4"/>
  <c r="OF133" i="4"/>
  <c r="OG133" i="4"/>
  <c r="OH133" i="4"/>
  <c r="OI133" i="4"/>
  <c r="OJ133" i="4"/>
  <c r="OK133" i="4"/>
  <c r="OL133" i="4"/>
  <c r="OM133" i="4"/>
  <c r="ON133" i="4"/>
  <c r="OO133" i="4"/>
  <c r="OP133" i="4"/>
  <c r="OQ133" i="4"/>
  <c r="OR133" i="4"/>
  <c r="OS133" i="4"/>
  <c r="OT133" i="4"/>
  <c r="OU133" i="4"/>
  <c r="OV133" i="4"/>
  <c r="OW133" i="4"/>
  <c r="OX133" i="4"/>
  <c r="OY133" i="4"/>
  <c r="OZ133" i="4"/>
  <c r="PA133" i="4"/>
  <c r="PB133" i="4"/>
  <c r="PC133" i="4"/>
  <c r="PD133" i="4"/>
  <c r="PE133" i="4"/>
  <c r="PF133" i="4"/>
  <c r="PG133" i="4"/>
  <c r="PH133" i="4"/>
  <c r="PI133" i="4"/>
  <c r="PJ133" i="4"/>
  <c r="PK133" i="4"/>
  <c r="PL133" i="4"/>
  <c r="PM133" i="4"/>
  <c r="PN133" i="4"/>
  <c r="PO133" i="4"/>
  <c r="PP133" i="4"/>
  <c r="PQ133" i="4"/>
  <c r="PR133" i="4"/>
  <c r="PS133" i="4"/>
  <c r="PT133" i="4"/>
  <c r="PU133" i="4"/>
  <c r="PV133" i="4"/>
  <c r="PW133" i="4"/>
  <c r="PX133" i="4"/>
  <c r="PY133" i="4"/>
  <c r="PZ133" i="4"/>
  <c r="NR134" i="4"/>
  <c r="NS134" i="4"/>
  <c r="NT134" i="4"/>
  <c r="NU134" i="4"/>
  <c r="NV134" i="4"/>
  <c r="NX134" i="4" s="1"/>
  <c r="NW134" i="4"/>
  <c r="NY134" i="4"/>
  <c r="NZ134" i="4"/>
  <c r="OA134" i="4"/>
  <c r="OB134" i="4"/>
  <c r="OC134" i="4"/>
  <c r="OD134" i="4"/>
  <c r="OE134" i="4"/>
  <c r="OF134" i="4"/>
  <c r="OG134" i="4"/>
  <c r="OH134" i="4"/>
  <c r="OI134" i="4"/>
  <c r="OJ134" i="4"/>
  <c r="OK134" i="4"/>
  <c r="OL134" i="4"/>
  <c r="OM134" i="4"/>
  <c r="ON134" i="4"/>
  <c r="OO134" i="4"/>
  <c r="OP134" i="4"/>
  <c r="OQ134" i="4"/>
  <c r="OR134" i="4"/>
  <c r="OS134" i="4"/>
  <c r="OT134" i="4"/>
  <c r="OU134" i="4"/>
  <c r="OV134" i="4"/>
  <c r="OW134" i="4"/>
  <c r="OX134" i="4"/>
  <c r="OY134" i="4"/>
  <c r="OZ134" i="4"/>
  <c r="PA134" i="4"/>
  <c r="PB134" i="4"/>
  <c r="PC134" i="4"/>
  <c r="PD134" i="4"/>
  <c r="PE134" i="4"/>
  <c r="PF134" i="4"/>
  <c r="PG134" i="4"/>
  <c r="PH134" i="4"/>
  <c r="PI134" i="4"/>
  <c r="PJ134" i="4"/>
  <c r="PK134" i="4"/>
  <c r="PL134" i="4"/>
  <c r="PM134" i="4"/>
  <c r="PN134" i="4"/>
  <c r="PO134" i="4"/>
  <c r="PP134" i="4"/>
  <c r="PQ134" i="4"/>
  <c r="PR134" i="4"/>
  <c r="PS134" i="4"/>
  <c r="PT134" i="4"/>
  <c r="PU134" i="4"/>
  <c r="PV134" i="4"/>
  <c r="PW134" i="4"/>
  <c r="PX134" i="4"/>
  <c r="PY134" i="4"/>
  <c r="PZ134" i="4"/>
  <c r="NR135" i="4"/>
  <c r="NS135" i="4"/>
  <c r="NT135" i="4"/>
  <c r="NU135" i="4"/>
  <c r="NV135" i="4"/>
  <c r="NW135" i="4"/>
  <c r="NX135" i="4"/>
  <c r="NY135" i="4"/>
  <c r="NZ135" i="4"/>
  <c r="OA135" i="4"/>
  <c r="OB135" i="4"/>
  <c r="OC135" i="4"/>
  <c r="OD135" i="4"/>
  <c r="OE135" i="4"/>
  <c r="OF135" i="4"/>
  <c r="OG135" i="4"/>
  <c r="OH135" i="4"/>
  <c r="OI135" i="4"/>
  <c r="OJ135" i="4"/>
  <c r="OK135" i="4"/>
  <c r="OL135" i="4"/>
  <c r="OM135" i="4"/>
  <c r="ON135" i="4"/>
  <c r="OO135" i="4"/>
  <c r="OP135" i="4"/>
  <c r="OQ135" i="4"/>
  <c r="OR135" i="4"/>
  <c r="OS135" i="4"/>
  <c r="OT135" i="4"/>
  <c r="OU135" i="4"/>
  <c r="OV135" i="4"/>
  <c r="OW135" i="4"/>
  <c r="OX135" i="4"/>
  <c r="OY135" i="4"/>
  <c r="OZ135" i="4"/>
  <c r="PA135" i="4"/>
  <c r="PB135" i="4"/>
  <c r="PC135" i="4"/>
  <c r="PD135" i="4"/>
  <c r="PE135" i="4"/>
  <c r="PF135" i="4"/>
  <c r="PG135" i="4"/>
  <c r="PH135" i="4"/>
  <c r="PI135" i="4"/>
  <c r="PJ135" i="4"/>
  <c r="PK135" i="4"/>
  <c r="PL135" i="4"/>
  <c r="PM135" i="4"/>
  <c r="PN135" i="4"/>
  <c r="PO135" i="4"/>
  <c r="PP135" i="4"/>
  <c r="PQ135" i="4"/>
  <c r="PR135" i="4"/>
  <c r="PS135" i="4"/>
  <c r="PT135" i="4"/>
  <c r="PU135" i="4"/>
  <c r="PV135" i="4"/>
  <c r="PW135" i="4"/>
  <c r="PX135" i="4"/>
  <c r="PY135" i="4"/>
  <c r="PZ135" i="4"/>
  <c r="NR136" i="4"/>
  <c r="NS136" i="4"/>
  <c r="NT136" i="4"/>
  <c r="NU136" i="4"/>
  <c r="NV136" i="4"/>
  <c r="NW136" i="4"/>
  <c r="NX136" i="4"/>
  <c r="NY136" i="4"/>
  <c r="NZ136" i="4"/>
  <c r="OA136" i="4"/>
  <c r="OB136" i="4"/>
  <c r="OC136" i="4"/>
  <c r="OD136" i="4"/>
  <c r="OE136" i="4"/>
  <c r="OF136" i="4"/>
  <c r="OG136" i="4"/>
  <c r="OH136" i="4"/>
  <c r="OI136" i="4"/>
  <c r="OJ136" i="4"/>
  <c r="OK136" i="4"/>
  <c r="OL136" i="4"/>
  <c r="OM136" i="4"/>
  <c r="ON136" i="4"/>
  <c r="OO136" i="4"/>
  <c r="OP136" i="4"/>
  <c r="OQ136" i="4"/>
  <c r="OR136" i="4"/>
  <c r="OS136" i="4"/>
  <c r="OT136" i="4"/>
  <c r="OU136" i="4"/>
  <c r="OV136" i="4"/>
  <c r="OW136" i="4"/>
  <c r="OX136" i="4"/>
  <c r="OY136" i="4"/>
  <c r="OZ136" i="4"/>
  <c r="PA136" i="4"/>
  <c r="PB136" i="4"/>
  <c r="PC136" i="4"/>
  <c r="PD136" i="4"/>
  <c r="PE136" i="4"/>
  <c r="PF136" i="4"/>
  <c r="PG136" i="4"/>
  <c r="PH136" i="4"/>
  <c r="PI136" i="4"/>
  <c r="PJ136" i="4"/>
  <c r="PK136" i="4"/>
  <c r="PL136" i="4"/>
  <c r="PM136" i="4"/>
  <c r="PN136" i="4"/>
  <c r="PO136" i="4"/>
  <c r="PP136" i="4"/>
  <c r="PQ136" i="4"/>
  <c r="PR136" i="4"/>
  <c r="PS136" i="4"/>
  <c r="PT136" i="4"/>
  <c r="PU136" i="4"/>
  <c r="PV136" i="4"/>
  <c r="PW136" i="4"/>
  <c r="PX136" i="4"/>
  <c r="PY136" i="4"/>
  <c r="PZ136" i="4"/>
  <c r="NR137" i="4"/>
  <c r="NS137" i="4"/>
  <c r="NT137" i="4"/>
  <c r="NU137" i="4"/>
  <c r="NV137" i="4"/>
  <c r="NW137" i="4"/>
  <c r="NX137" i="4"/>
  <c r="NY137" i="4"/>
  <c r="NZ137" i="4"/>
  <c r="OA137" i="4"/>
  <c r="OB137" i="4"/>
  <c r="OC137" i="4"/>
  <c r="OD137" i="4"/>
  <c r="OE137" i="4"/>
  <c r="OF137" i="4"/>
  <c r="OG137" i="4"/>
  <c r="OH137" i="4"/>
  <c r="OI137" i="4"/>
  <c r="OJ137" i="4"/>
  <c r="OK137" i="4"/>
  <c r="OL137" i="4"/>
  <c r="OM137" i="4"/>
  <c r="ON137" i="4"/>
  <c r="OO137" i="4"/>
  <c r="OP137" i="4"/>
  <c r="OQ137" i="4"/>
  <c r="OR137" i="4"/>
  <c r="OS137" i="4"/>
  <c r="OT137" i="4"/>
  <c r="OU137" i="4"/>
  <c r="OV137" i="4"/>
  <c r="OW137" i="4"/>
  <c r="OX137" i="4"/>
  <c r="OY137" i="4"/>
  <c r="OZ137" i="4"/>
  <c r="PA137" i="4"/>
  <c r="PB137" i="4"/>
  <c r="PC137" i="4"/>
  <c r="PD137" i="4"/>
  <c r="PE137" i="4"/>
  <c r="PF137" i="4"/>
  <c r="PG137" i="4"/>
  <c r="PH137" i="4"/>
  <c r="PI137" i="4"/>
  <c r="PJ137" i="4"/>
  <c r="PK137" i="4"/>
  <c r="PL137" i="4"/>
  <c r="PM137" i="4"/>
  <c r="PN137" i="4"/>
  <c r="PO137" i="4"/>
  <c r="PP137" i="4"/>
  <c r="PQ137" i="4"/>
  <c r="PR137" i="4"/>
  <c r="PS137" i="4"/>
  <c r="PT137" i="4"/>
  <c r="PU137" i="4"/>
  <c r="PV137" i="4"/>
  <c r="PW137" i="4"/>
  <c r="PX137" i="4"/>
  <c r="PY137" i="4"/>
  <c r="PZ137" i="4"/>
  <c r="NR138" i="4"/>
  <c r="NS138" i="4"/>
  <c r="NT138" i="4"/>
  <c r="NU138" i="4"/>
  <c r="NV138" i="4"/>
  <c r="NW138" i="4"/>
  <c r="NX138" i="4"/>
  <c r="NY138" i="4"/>
  <c r="NZ138" i="4"/>
  <c r="OA138" i="4"/>
  <c r="OB138" i="4"/>
  <c r="OC138" i="4"/>
  <c r="OD138" i="4"/>
  <c r="OE138" i="4"/>
  <c r="OF138" i="4"/>
  <c r="OG138" i="4"/>
  <c r="OH138" i="4"/>
  <c r="OI138" i="4"/>
  <c r="OJ138" i="4"/>
  <c r="OK138" i="4"/>
  <c r="OL138" i="4"/>
  <c r="OM138" i="4"/>
  <c r="ON138" i="4"/>
  <c r="OO138" i="4"/>
  <c r="OP138" i="4"/>
  <c r="OQ138" i="4"/>
  <c r="OR138" i="4"/>
  <c r="OS138" i="4"/>
  <c r="OT138" i="4"/>
  <c r="OU138" i="4"/>
  <c r="OV138" i="4"/>
  <c r="OW138" i="4"/>
  <c r="OX138" i="4"/>
  <c r="OY138" i="4"/>
  <c r="OZ138" i="4"/>
  <c r="PA138" i="4"/>
  <c r="PB138" i="4"/>
  <c r="PC138" i="4"/>
  <c r="PD138" i="4"/>
  <c r="PE138" i="4"/>
  <c r="PF138" i="4"/>
  <c r="PG138" i="4"/>
  <c r="PH138" i="4"/>
  <c r="PI138" i="4"/>
  <c r="PJ138" i="4"/>
  <c r="PK138" i="4"/>
  <c r="PL138" i="4"/>
  <c r="PM138" i="4"/>
  <c r="PN138" i="4"/>
  <c r="PO138" i="4"/>
  <c r="PP138" i="4"/>
  <c r="PQ138" i="4"/>
  <c r="PR138" i="4"/>
  <c r="PS138" i="4"/>
  <c r="PT138" i="4"/>
  <c r="PU138" i="4"/>
  <c r="PV138" i="4"/>
  <c r="PW138" i="4"/>
  <c r="PX138" i="4"/>
  <c r="PY138" i="4"/>
  <c r="PZ138" i="4"/>
  <c r="NR139" i="4"/>
  <c r="NS139" i="4"/>
  <c r="NT139" i="4"/>
  <c r="NU139" i="4"/>
  <c r="NV139" i="4"/>
  <c r="NX139" i="4" s="1"/>
  <c r="NW139" i="4"/>
  <c r="NY139" i="4"/>
  <c r="NZ139" i="4"/>
  <c r="OA139" i="4"/>
  <c r="OB139" i="4"/>
  <c r="OC139" i="4"/>
  <c r="OD139" i="4"/>
  <c r="OE139" i="4"/>
  <c r="OF139" i="4"/>
  <c r="OG139" i="4"/>
  <c r="OH139" i="4"/>
  <c r="OI139" i="4"/>
  <c r="OJ139" i="4"/>
  <c r="OK139" i="4"/>
  <c r="OL139" i="4"/>
  <c r="OM139" i="4"/>
  <c r="ON139" i="4"/>
  <c r="OO139" i="4"/>
  <c r="OP139" i="4"/>
  <c r="OQ139" i="4"/>
  <c r="OR139" i="4"/>
  <c r="OS139" i="4"/>
  <c r="OT139" i="4"/>
  <c r="OU139" i="4"/>
  <c r="OV139" i="4"/>
  <c r="OW139" i="4"/>
  <c r="OX139" i="4"/>
  <c r="OY139" i="4"/>
  <c r="OZ139" i="4"/>
  <c r="PA139" i="4"/>
  <c r="PB139" i="4"/>
  <c r="PC139" i="4"/>
  <c r="PD139" i="4"/>
  <c r="PE139" i="4"/>
  <c r="PF139" i="4"/>
  <c r="PG139" i="4"/>
  <c r="PH139" i="4"/>
  <c r="PI139" i="4"/>
  <c r="PJ139" i="4"/>
  <c r="PK139" i="4"/>
  <c r="PL139" i="4"/>
  <c r="PM139" i="4"/>
  <c r="PN139" i="4"/>
  <c r="PO139" i="4"/>
  <c r="PP139" i="4"/>
  <c r="PQ139" i="4"/>
  <c r="PR139" i="4"/>
  <c r="PS139" i="4"/>
  <c r="PT139" i="4"/>
  <c r="PU139" i="4"/>
  <c r="PV139" i="4"/>
  <c r="PW139" i="4"/>
  <c r="PX139" i="4"/>
  <c r="PY139" i="4"/>
  <c r="PZ139" i="4"/>
  <c r="NR140" i="4"/>
  <c r="NS140" i="4"/>
  <c r="NT140" i="4"/>
  <c r="NU140" i="4"/>
  <c r="NV140" i="4"/>
  <c r="NX140" i="4" s="1"/>
  <c r="NW140" i="4"/>
  <c r="NY140" i="4"/>
  <c r="NZ140" i="4"/>
  <c r="OA140" i="4"/>
  <c r="OB140" i="4"/>
  <c r="OC140" i="4"/>
  <c r="OD140" i="4"/>
  <c r="OE140" i="4"/>
  <c r="OF140" i="4"/>
  <c r="OG140" i="4"/>
  <c r="OH140" i="4"/>
  <c r="OI140" i="4"/>
  <c r="OJ140" i="4"/>
  <c r="OK140" i="4"/>
  <c r="OL140" i="4"/>
  <c r="OM140" i="4"/>
  <c r="ON140" i="4"/>
  <c r="OO140" i="4"/>
  <c r="OP140" i="4"/>
  <c r="OQ140" i="4"/>
  <c r="OR140" i="4"/>
  <c r="OS140" i="4"/>
  <c r="OT140" i="4"/>
  <c r="OU140" i="4"/>
  <c r="OV140" i="4"/>
  <c r="OW140" i="4"/>
  <c r="OX140" i="4"/>
  <c r="OY140" i="4"/>
  <c r="OZ140" i="4"/>
  <c r="PA140" i="4"/>
  <c r="PB140" i="4"/>
  <c r="PC140" i="4"/>
  <c r="PD140" i="4"/>
  <c r="PE140" i="4"/>
  <c r="PF140" i="4"/>
  <c r="PG140" i="4"/>
  <c r="PH140" i="4"/>
  <c r="PI140" i="4"/>
  <c r="PJ140" i="4"/>
  <c r="PK140" i="4"/>
  <c r="PL140" i="4"/>
  <c r="PM140" i="4"/>
  <c r="PN140" i="4"/>
  <c r="PO140" i="4"/>
  <c r="PP140" i="4"/>
  <c r="PQ140" i="4"/>
  <c r="PR140" i="4"/>
  <c r="PS140" i="4"/>
  <c r="PT140" i="4"/>
  <c r="PU140" i="4"/>
  <c r="PV140" i="4"/>
  <c r="PW140" i="4"/>
  <c r="PX140" i="4"/>
  <c r="PY140" i="4"/>
  <c r="PZ140" i="4"/>
  <c r="NR141" i="4"/>
  <c r="NS141" i="4"/>
  <c r="NT141" i="4"/>
  <c r="NU141" i="4"/>
  <c r="NV141" i="4"/>
  <c r="NW141" i="4"/>
  <c r="NX141" i="4"/>
  <c r="NY141" i="4"/>
  <c r="NZ141" i="4"/>
  <c r="OA141" i="4"/>
  <c r="OB141" i="4"/>
  <c r="OC141" i="4"/>
  <c r="OD141" i="4"/>
  <c r="OE141" i="4"/>
  <c r="OF141" i="4"/>
  <c r="OG141" i="4"/>
  <c r="OH141" i="4"/>
  <c r="OI141" i="4"/>
  <c r="OJ141" i="4"/>
  <c r="OK141" i="4"/>
  <c r="OL141" i="4"/>
  <c r="OM141" i="4"/>
  <c r="ON141" i="4"/>
  <c r="OO141" i="4"/>
  <c r="OP141" i="4"/>
  <c r="OQ141" i="4"/>
  <c r="OR141" i="4"/>
  <c r="OS141" i="4"/>
  <c r="OT141" i="4"/>
  <c r="OU141" i="4"/>
  <c r="OV141" i="4"/>
  <c r="OW141" i="4"/>
  <c r="OX141" i="4"/>
  <c r="OY141" i="4"/>
  <c r="OZ141" i="4"/>
  <c r="PA141" i="4"/>
  <c r="PB141" i="4"/>
  <c r="PC141" i="4"/>
  <c r="PD141" i="4"/>
  <c r="PE141" i="4"/>
  <c r="PF141" i="4"/>
  <c r="PG141" i="4"/>
  <c r="PH141" i="4"/>
  <c r="PI141" i="4"/>
  <c r="PJ141" i="4"/>
  <c r="PK141" i="4"/>
  <c r="PL141" i="4"/>
  <c r="PM141" i="4"/>
  <c r="PN141" i="4"/>
  <c r="PO141" i="4"/>
  <c r="PP141" i="4"/>
  <c r="PQ141" i="4"/>
  <c r="PR141" i="4"/>
  <c r="PS141" i="4"/>
  <c r="PT141" i="4"/>
  <c r="PU141" i="4"/>
  <c r="PV141" i="4"/>
  <c r="PW141" i="4"/>
  <c r="PX141" i="4"/>
  <c r="PY141" i="4"/>
  <c r="PZ141" i="4"/>
  <c r="NR142" i="4"/>
  <c r="NS142" i="4"/>
  <c r="NT142" i="4"/>
  <c r="NU142" i="4"/>
  <c r="NV142" i="4"/>
  <c r="NX142" i="4" s="1"/>
  <c r="NW142" i="4"/>
  <c r="NY142" i="4"/>
  <c r="NZ142" i="4"/>
  <c r="OA142" i="4"/>
  <c r="OB142" i="4"/>
  <c r="OC142" i="4"/>
  <c r="OD142" i="4"/>
  <c r="OE142" i="4"/>
  <c r="OF142" i="4"/>
  <c r="OG142" i="4"/>
  <c r="OH142" i="4"/>
  <c r="OI142" i="4"/>
  <c r="OJ142" i="4"/>
  <c r="OK142" i="4"/>
  <c r="OL142" i="4"/>
  <c r="OM142" i="4"/>
  <c r="ON142" i="4"/>
  <c r="OO142" i="4"/>
  <c r="OP142" i="4"/>
  <c r="OQ142" i="4"/>
  <c r="OR142" i="4"/>
  <c r="OS142" i="4"/>
  <c r="OT142" i="4"/>
  <c r="OU142" i="4"/>
  <c r="OV142" i="4"/>
  <c r="OW142" i="4"/>
  <c r="OX142" i="4"/>
  <c r="OY142" i="4"/>
  <c r="OZ142" i="4"/>
  <c r="PA142" i="4"/>
  <c r="PB142" i="4"/>
  <c r="PC142" i="4"/>
  <c r="PD142" i="4"/>
  <c r="PE142" i="4"/>
  <c r="PF142" i="4"/>
  <c r="PG142" i="4"/>
  <c r="PH142" i="4"/>
  <c r="PI142" i="4"/>
  <c r="PJ142" i="4"/>
  <c r="PK142" i="4"/>
  <c r="PL142" i="4"/>
  <c r="PM142" i="4"/>
  <c r="PN142" i="4"/>
  <c r="PO142" i="4"/>
  <c r="PP142" i="4"/>
  <c r="PQ142" i="4"/>
  <c r="PR142" i="4"/>
  <c r="PS142" i="4"/>
  <c r="PT142" i="4"/>
  <c r="PU142" i="4"/>
  <c r="PV142" i="4"/>
  <c r="PW142" i="4"/>
  <c r="PX142" i="4"/>
  <c r="PY142" i="4"/>
  <c r="PZ142" i="4"/>
  <c r="NR143" i="4"/>
  <c r="NS143" i="4"/>
  <c r="NT143" i="4"/>
  <c r="NU143" i="4"/>
  <c r="NV143" i="4"/>
  <c r="NW143" i="4"/>
  <c r="NX143" i="4"/>
  <c r="NY143" i="4"/>
  <c r="NZ143" i="4"/>
  <c r="OA143" i="4"/>
  <c r="OB143" i="4"/>
  <c r="OC143" i="4"/>
  <c r="OD143" i="4"/>
  <c r="OE143" i="4"/>
  <c r="OF143" i="4"/>
  <c r="OG143" i="4"/>
  <c r="OH143" i="4"/>
  <c r="OI143" i="4"/>
  <c r="OJ143" i="4"/>
  <c r="OK143" i="4"/>
  <c r="OL143" i="4"/>
  <c r="OM143" i="4"/>
  <c r="ON143" i="4"/>
  <c r="OO143" i="4"/>
  <c r="OP143" i="4"/>
  <c r="OQ143" i="4"/>
  <c r="OR143" i="4"/>
  <c r="OS143" i="4"/>
  <c r="OT143" i="4"/>
  <c r="OU143" i="4"/>
  <c r="OV143" i="4"/>
  <c r="OW143" i="4"/>
  <c r="OX143" i="4"/>
  <c r="OY143" i="4"/>
  <c r="OZ143" i="4"/>
  <c r="PA143" i="4"/>
  <c r="PB143" i="4"/>
  <c r="PC143" i="4"/>
  <c r="PD143" i="4"/>
  <c r="PE143" i="4"/>
  <c r="PF143" i="4"/>
  <c r="PG143" i="4"/>
  <c r="PH143" i="4"/>
  <c r="PI143" i="4"/>
  <c r="PJ143" i="4"/>
  <c r="PK143" i="4"/>
  <c r="PL143" i="4"/>
  <c r="PM143" i="4"/>
  <c r="PN143" i="4"/>
  <c r="PO143" i="4"/>
  <c r="PP143" i="4"/>
  <c r="PQ143" i="4"/>
  <c r="PR143" i="4"/>
  <c r="PS143" i="4"/>
  <c r="PT143" i="4"/>
  <c r="PU143" i="4"/>
  <c r="PV143" i="4"/>
  <c r="PW143" i="4"/>
  <c r="PX143" i="4"/>
  <c r="PY143" i="4"/>
  <c r="PZ143" i="4"/>
  <c r="NR144" i="4"/>
  <c r="NS144" i="4"/>
  <c r="NT144" i="4"/>
  <c r="NU144" i="4"/>
  <c r="NV144" i="4"/>
  <c r="NW144" i="4"/>
  <c r="NX144" i="4"/>
  <c r="NY144" i="4"/>
  <c r="NZ144" i="4"/>
  <c r="OA144" i="4"/>
  <c r="OB144" i="4"/>
  <c r="OC144" i="4"/>
  <c r="OD144" i="4"/>
  <c r="OE144" i="4"/>
  <c r="OF144" i="4"/>
  <c r="OG144" i="4"/>
  <c r="OH144" i="4"/>
  <c r="OI144" i="4"/>
  <c r="OJ144" i="4"/>
  <c r="OK144" i="4"/>
  <c r="OL144" i="4"/>
  <c r="OM144" i="4"/>
  <c r="ON144" i="4"/>
  <c r="OO144" i="4"/>
  <c r="OP144" i="4"/>
  <c r="OQ144" i="4"/>
  <c r="OR144" i="4"/>
  <c r="OS144" i="4"/>
  <c r="OT144" i="4"/>
  <c r="OU144" i="4"/>
  <c r="OV144" i="4"/>
  <c r="OW144" i="4"/>
  <c r="OX144" i="4"/>
  <c r="OY144" i="4"/>
  <c r="OZ144" i="4"/>
  <c r="PA144" i="4"/>
  <c r="PB144" i="4"/>
  <c r="PC144" i="4"/>
  <c r="PD144" i="4"/>
  <c r="PE144" i="4"/>
  <c r="PF144" i="4"/>
  <c r="PG144" i="4"/>
  <c r="PH144" i="4"/>
  <c r="PI144" i="4"/>
  <c r="PJ144" i="4"/>
  <c r="PK144" i="4"/>
  <c r="PL144" i="4"/>
  <c r="PM144" i="4"/>
  <c r="PN144" i="4"/>
  <c r="PO144" i="4"/>
  <c r="PP144" i="4"/>
  <c r="PQ144" i="4"/>
  <c r="PR144" i="4"/>
  <c r="PS144" i="4"/>
  <c r="PT144" i="4"/>
  <c r="PU144" i="4"/>
  <c r="PV144" i="4"/>
  <c r="PW144" i="4"/>
  <c r="PX144" i="4"/>
  <c r="PY144" i="4"/>
  <c r="PZ144" i="4"/>
  <c r="NR145" i="4"/>
  <c r="NS145" i="4"/>
  <c r="NT145" i="4"/>
  <c r="NU145" i="4"/>
  <c r="NV145" i="4"/>
  <c r="NW145" i="4"/>
  <c r="NX145" i="4"/>
  <c r="NY145" i="4"/>
  <c r="NZ145" i="4"/>
  <c r="OA145" i="4"/>
  <c r="OB145" i="4"/>
  <c r="OC145" i="4"/>
  <c r="OD145" i="4"/>
  <c r="OE145" i="4"/>
  <c r="OF145" i="4"/>
  <c r="OG145" i="4"/>
  <c r="OH145" i="4"/>
  <c r="OI145" i="4"/>
  <c r="OJ145" i="4"/>
  <c r="OK145" i="4"/>
  <c r="OL145" i="4"/>
  <c r="OM145" i="4"/>
  <c r="ON145" i="4"/>
  <c r="OO145" i="4"/>
  <c r="OP145" i="4"/>
  <c r="OQ145" i="4"/>
  <c r="OR145" i="4"/>
  <c r="OS145" i="4"/>
  <c r="OT145" i="4"/>
  <c r="OU145" i="4"/>
  <c r="OV145" i="4"/>
  <c r="OW145" i="4"/>
  <c r="OX145" i="4"/>
  <c r="OY145" i="4"/>
  <c r="OZ145" i="4"/>
  <c r="PA145" i="4"/>
  <c r="PB145" i="4"/>
  <c r="PC145" i="4"/>
  <c r="PD145" i="4"/>
  <c r="PE145" i="4"/>
  <c r="PF145" i="4"/>
  <c r="PG145" i="4"/>
  <c r="PH145" i="4"/>
  <c r="PI145" i="4"/>
  <c r="PJ145" i="4"/>
  <c r="PK145" i="4"/>
  <c r="PL145" i="4"/>
  <c r="PM145" i="4"/>
  <c r="PN145" i="4"/>
  <c r="PO145" i="4"/>
  <c r="PP145" i="4"/>
  <c r="PQ145" i="4"/>
  <c r="PR145" i="4"/>
  <c r="PS145" i="4"/>
  <c r="PT145" i="4"/>
  <c r="PU145" i="4"/>
  <c r="PV145" i="4"/>
  <c r="PW145" i="4"/>
  <c r="PX145" i="4"/>
  <c r="PY145" i="4"/>
  <c r="PZ145" i="4"/>
  <c r="NR146" i="4"/>
  <c r="NS146" i="4"/>
  <c r="NT146" i="4"/>
  <c r="NU146" i="4"/>
  <c r="NV146" i="4"/>
  <c r="NW146" i="4"/>
  <c r="NX146" i="4"/>
  <c r="NY146" i="4"/>
  <c r="NZ146" i="4"/>
  <c r="OA146" i="4"/>
  <c r="OB146" i="4"/>
  <c r="OC146" i="4"/>
  <c r="OD146" i="4"/>
  <c r="OE146" i="4"/>
  <c r="OF146" i="4"/>
  <c r="OG146" i="4"/>
  <c r="OH146" i="4"/>
  <c r="OI146" i="4"/>
  <c r="OJ146" i="4"/>
  <c r="OK146" i="4"/>
  <c r="OL146" i="4"/>
  <c r="OM146" i="4"/>
  <c r="ON146" i="4"/>
  <c r="OO146" i="4"/>
  <c r="OP146" i="4"/>
  <c r="OQ146" i="4"/>
  <c r="OR146" i="4"/>
  <c r="OS146" i="4"/>
  <c r="OT146" i="4"/>
  <c r="OU146" i="4"/>
  <c r="OV146" i="4"/>
  <c r="OW146" i="4"/>
  <c r="OX146" i="4"/>
  <c r="OY146" i="4"/>
  <c r="OZ146" i="4"/>
  <c r="PA146" i="4"/>
  <c r="PB146" i="4"/>
  <c r="PC146" i="4"/>
  <c r="PD146" i="4"/>
  <c r="PE146" i="4"/>
  <c r="PF146" i="4"/>
  <c r="PG146" i="4"/>
  <c r="PH146" i="4"/>
  <c r="PI146" i="4"/>
  <c r="PJ146" i="4"/>
  <c r="PK146" i="4"/>
  <c r="PL146" i="4"/>
  <c r="PM146" i="4"/>
  <c r="PN146" i="4"/>
  <c r="PO146" i="4"/>
  <c r="PP146" i="4"/>
  <c r="PQ146" i="4"/>
  <c r="PR146" i="4"/>
  <c r="PS146" i="4"/>
  <c r="PT146" i="4"/>
  <c r="PU146" i="4"/>
  <c r="PV146" i="4"/>
  <c r="PW146" i="4"/>
  <c r="PX146" i="4"/>
  <c r="PY146" i="4"/>
  <c r="PZ146" i="4"/>
  <c r="NR147" i="4"/>
  <c r="NS147" i="4"/>
  <c r="NT147" i="4"/>
  <c r="NU147" i="4"/>
  <c r="NV147" i="4"/>
  <c r="NX147" i="4" s="1"/>
  <c r="NW147" i="4"/>
  <c r="NY147" i="4"/>
  <c r="NZ147" i="4"/>
  <c r="OA147" i="4"/>
  <c r="OB147" i="4"/>
  <c r="OC147" i="4"/>
  <c r="OD147" i="4"/>
  <c r="OE147" i="4"/>
  <c r="OF147" i="4"/>
  <c r="OG147" i="4"/>
  <c r="OH147" i="4"/>
  <c r="OI147" i="4"/>
  <c r="OJ147" i="4"/>
  <c r="OK147" i="4"/>
  <c r="OL147" i="4"/>
  <c r="OM147" i="4"/>
  <c r="ON147" i="4"/>
  <c r="OO147" i="4"/>
  <c r="OP147" i="4"/>
  <c r="OQ147" i="4"/>
  <c r="OR147" i="4"/>
  <c r="OS147" i="4"/>
  <c r="OT147" i="4"/>
  <c r="OU147" i="4"/>
  <c r="OV147" i="4"/>
  <c r="OW147" i="4"/>
  <c r="OX147" i="4"/>
  <c r="OY147" i="4"/>
  <c r="OZ147" i="4"/>
  <c r="PA147" i="4"/>
  <c r="PB147" i="4"/>
  <c r="PC147" i="4"/>
  <c r="PD147" i="4"/>
  <c r="PE147" i="4"/>
  <c r="PF147" i="4"/>
  <c r="PG147" i="4"/>
  <c r="PH147" i="4"/>
  <c r="PI147" i="4"/>
  <c r="PJ147" i="4"/>
  <c r="PK147" i="4"/>
  <c r="PL147" i="4"/>
  <c r="PM147" i="4"/>
  <c r="PN147" i="4"/>
  <c r="PO147" i="4"/>
  <c r="PP147" i="4"/>
  <c r="PQ147" i="4"/>
  <c r="PR147" i="4"/>
  <c r="PS147" i="4"/>
  <c r="PT147" i="4"/>
  <c r="PU147" i="4"/>
  <c r="PV147" i="4"/>
  <c r="PW147" i="4"/>
  <c r="PX147" i="4"/>
  <c r="PY147" i="4"/>
  <c r="PZ147" i="4"/>
  <c r="NR148" i="4"/>
  <c r="NS148" i="4"/>
  <c r="NT148" i="4"/>
  <c r="NU148" i="4"/>
  <c r="NV148" i="4"/>
  <c r="NX148" i="4" s="1"/>
  <c r="NW148" i="4"/>
  <c r="NY148" i="4"/>
  <c r="NZ148" i="4"/>
  <c r="OA148" i="4"/>
  <c r="OB148" i="4"/>
  <c r="OC148" i="4"/>
  <c r="OD148" i="4"/>
  <c r="OE148" i="4"/>
  <c r="OF148" i="4"/>
  <c r="OG148" i="4"/>
  <c r="OH148" i="4"/>
  <c r="OI148" i="4"/>
  <c r="OJ148" i="4"/>
  <c r="OK148" i="4"/>
  <c r="OL148" i="4"/>
  <c r="OM148" i="4"/>
  <c r="ON148" i="4"/>
  <c r="OO148" i="4"/>
  <c r="OP148" i="4"/>
  <c r="OQ148" i="4"/>
  <c r="OR148" i="4"/>
  <c r="OS148" i="4"/>
  <c r="OT148" i="4"/>
  <c r="OU148" i="4"/>
  <c r="OV148" i="4"/>
  <c r="OW148" i="4"/>
  <c r="OX148" i="4"/>
  <c r="OY148" i="4"/>
  <c r="OZ148" i="4"/>
  <c r="PA148" i="4"/>
  <c r="PB148" i="4"/>
  <c r="PC148" i="4"/>
  <c r="PD148" i="4"/>
  <c r="PE148" i="4"/>
  <c r="PF148" i="4"/>
  <c r="PG148" i="4"/>
  <c r="PH148" i="4"/>
  <c r="PI148" i="4"/>
  <c r="PJ148" i="4"/>
  <c r="PK148" i="4"/>
  <c r="PL148" i="4"/>
  <c r="PM148" i="4"/>
  <c r="PN148" i="4"/>
  <c r="PO148" i="4"/>
  <c r="PP148" i="4"/>
  <c r="PQ148" i="4"/>
  <c r="PR148" i="4"/>
  <c r="PS148" i="4"/>
  <c r="PT148" i="4"/>
  <c r="PU148" i="4"/>
  <c r="PV148" i="4"/>
  <c r="PW148" i="4"/>
  <c r="PX148" i="4"/>
  <c r="PY148" i="4"/>
  <c r="PZ148" i="4"/>
  <c r="NR149" i="4"/>
  <c r="NS149" i="4"/>
  <c r="NT149" i="4"/>
  <c r="NU149" i="4"/>
  <c r="NV149" i="4"/>
  <c r="NW149" i="4"/>
  <c r="NX149" i="4"/>
  <c r="NY149" i="4"/>
  <c r="NZ149" i="4"/>
  <c r="OA149" i="4"/>
  <c r="OB149" i="4"/>
  <c r="OC149" i="4"/>
  <c r="OD149" i="4"/>
  <c r="OE149" i="4"/>
  <c r="OF149" i="4"/>
  <c r="OG149" i="4"/>
  <c r="OH149" i="4"/>
  <c r="OI149" i="4"/>
  <c r="OJ149" i="4"/>
  <c r="OK149" i="4"/>
  <c r="OL149" i="4"/>
  <c r="OM149" i="4"/>
  <c r="ON149" i="4"/>
  <c r="OO149" i="4"/>
  <c r="OP149" i="4"/>
  <c r="OQ149" i="4"/>
  <c r="OR149" i="4"/>
  <c r="OS149" i="4"/>
  <c r="OT149" i="4"/>
  <c r="OU149" i="4"/>
  <c r="OV149" i="4"/>
  <c r="OW149" i="4"/>
  <c r="OX149" i="4"/>
  <c r="OY149" i="4"/>
  <c r="OZ149" i="4"/>
  <c r="PA149" i="4"/>
  <c r="PB149" i="4"/>
  <c r="PC149" i="4"/>
  <c r="PD149" i="4"/>
  <c r="PE149" i="4"/>
  <c r="PF149" i="4"/>
  <c r="PG149" i="4"/>
  <c r="PH149" i="4"/>
  <c r="PI149" i="4"/>
  <c r="PJ149" i="4"/>
  <c r="PK149" i="4"/>
  <c r="PL149" i="4"/>
  <c r="PM149" i="4"/>
  <c r="PN149" i="4"/>
  <c r="PO149" i="4"/>
  <c r="PP149" i="4"/>
  <c r="PQ149" i="4"/>
  <c r="PR149" i="4"/>
  <c r="PS149" i="4"/>
  <c r="PT149" i="4"/>
  <c r="PU149" i="4"/>
  <c r="PV149" i="4"/>
  <c r="PW149" i="4"/>
  <c r="PX149" i="4"/>
  <c r="PY149" i="4"/>
  <c r="PZ149" i="4"/>
  <c r="NR150" i="4"/>
  <c r="NS150" i="4"/>
  <c r="NT150" i="4"/>
  <c r="NU150" i="4"/>
  <c r="NV150" i="4"/>
  <c r="NX150" i="4" s="1"/>
  <c r="NW150" i="4"/>
  <c r="NY150" i="4"/>
  <c r="NZ150" i="4"/>
  <c r="OA150" i="4"/>
  <c r="OB150" i="4"/>
  <c r="OC150" i="4"/>
  <c r="OD150" i="4"/>
  <c r="OE150" i="4"/>
  <c r="OF150" i="4"/>
  <c r="OG150" i="4"/>
  <c r="OH150" i="4"/>
  <c r="OI150" i="4"/>
  <c r="OJ150" i="4"/>
  <c r="OK150" i="4"/>
  <c r="OL150" i="4"/>
  <c r="OM150" i="4"/>
  <c r="ON150" i="4"/>
  <c r="OO150" i="4"/>
  <c r="OP150" i="4"/>
  <c r="OQ150" i="4"/>
  <c r="OR150" i="4"/>
  <c r="OS150" i="4"/>
  <c r="OT150" i="4"/>
  <c r="OU150" i="4"/>
  <c r="OV150" i="4"/>
  <c r="OW150" i="4"/>
  <c r="OX150" i="4"/>
  <c r="OY150" i="4"/>
  <c r="OZ150" i="4"/>
  <c r="PA150" i="4"/>
  <c r="PB150" i="4"/>
  <c r="PC150" i="4"/>
  <c r="PD150" i="4"/>
  <c r="PE150" i="4"/>
  <c r="PF150" i="4"/>
  <c r="PG150" i="4"/>
  <c r="PH150" i="4"/>
  <c r="PI150" i="4"/>
  <c r="PJ150" i="4"/>
  <c r="PK150" i="4"/>
  <c r="PL150" i="4"/>
  <c r="PM150" i="4"/>
  <c r="PN150" i="4"/>
  <c r="PO150" i="4"/>
  <c r="PP150" i="4"/>
  <c r="PQ150" i="4"/>
  <c r="PR150" i="4"/>
  <c r="PS150" i="4"/>
  <c r="PT150" i="4"/>
  <c r="PU150" i="4"/>
  <c r="PV150" i="4"/>
  <c r="PW150" i="4"/>
  <c r="PX150" i="4"/>
  <c r="PY150" i="4"/>
  <c r="PZ150" i="4"/>
  <c r="NR151" i="4"/>
  <c r="NS151" i="4"/>
  <c r="NT151" i="4"/>
  <c r="NU151" i="4"/>
  <c r="NV151" i="4"/>
  <c r="NW151" i="4"/>
  <c r="NX151" i="4"/>
  <c r="NY151" i="4"/>
  <c r="NZ151" i="4"/>
  <c r="OA151" i="4"/>
  <c r="OB151" i="4"/>
  <c r="OC151" i="4"/>
  <c r="OD151" i="4"/>
  <c r="OE151" i="4"/>
  <c r="OF151" i="4"/>
  <c r="OG151" i="4"/>
  <c r="OH151" i="4"/>
  <c r="OI151" i="4"/>
  <c r="OJ151" i="4"/>
  <c r="OK151" i="4"/>
  <c r="OL151" i="4"/>
  <c r="OM151" i="4"/>
  <c r="ON151" i="4"/>
  <c r="OO151" i="4"/>
  <c r="OP151" i="4"/>
  <c r="OQ151" i="4"/>
  <c r="OR151" i="4"/>
  <c r="OS151" i="4"/>
  <c r="OT151" i="4"/>
  <c r="OU151" i="4"/>
  <c r="OV151" i="4"/>
  <c r="OW151" i="4"/>
  <c r="OX151" i="4"/>
  <c r="OY151" i="4"/>
  <c r="OZ151" i="4"/>
  <c r="PA151" i="4"/>
  <c r="PB151" i="4"/>
  <c r="PC151" i="4"/>
  <c r="PD151" i="4"/>
  <c r="PE151" i="4"/>
  <c r="PF151" i="4"/>
  <c r="PG151" i="4"/>
  <c r="PH151" i="4"/>
  <c r="PI151" i="4"/>
  <c r="PJ151" i="4"/>
  <c r="PK151" i="4"/>
  <c r="PL151" i="4"/>
  <c r="PM151" i="4"/>
  <c r="PN151" i="4"/>
  <c r="PO151" i="4"/>
  <c r="PP151" i="4"/>
  <c r="PQ151" i="4"/>
  <c r="PR151" i="4"/>
  <c r="PS151" i="4"/>
  <c r="PT151" i="4"/>
  <c r="PU151" i="4"/>
  <c r="PV151" i="4"/>
  <c r="PW151" i="4"/>
  <c r="PX151" i="4"/>
  <c r="PY151" i="4"/>
  <c r="PZ151" i="4"/>
  <c r="NR152" i="4"/>
  <c r="NS152" i="4"/>
  <c r="NT152" i="4"/>
  <c r="NU152" i="4"/>
  <c r="NV152" i="4"/>
  <c r="NW152" i="4"/>
  <c r="NX152" i="4"/>
  <c r="NY152" i="4"/>
  <c r="NZ152" i="4"/>
  <c r="OA152" i="4"/>
  <c r="OB152" i="4"/>
  <c r="OC152" i="4"/>
  <c r="OD152" i="4"/>
  <c r="OE152" i="4"/>
  <c r="OF152" i="4"/>
  <c r="OG152" i="4"/>
  <c r="OH152" i="4"/>
  <c r="OI152" i="4"/>
  <c r="OJ152" i="4"/>
  <c r="OK152" i="4"/>
  <c r="OL152" i="4"/>
  <c r="OM152" i="4"/>
  <c r="ON152" i="4"/>
  <c r="OO152" i="4"/>
  <c r="OP152" i="4"/>
  <c r="OQ152" i="4"/>
  <c r="OR152" i="4"/>
  <c r="OS152" i="4"/>
  <c r="OT152" i="4"/>
  <c r="OU152" i="4"/>
  <c r="OV152" i="4"/>
  <c r="OW152" i="4"/>
  <c r="OX152" i="4"/>
  <c r="OY152" i="4"/>
  <c r="OZ152" i="4"/>
  <c r="PA152" i="4"/>
  <c r="PB152" i="4"/>
  <c r="PC152" i="4"/>
  <c r="PD152" i="4"/>
  <c r="PE152" i="4"/>
  <c r="PF152" i="4"/>
  <c r="PG152" i="4"/>
  <c r="PH152" i="4"/>
  <c r="PI152" i="4"/>
  <c r="PJ152" i="4"/>
  <c r="PK152" i="4"/>
  <c r="PL152" i="4"/>
  <c r="PM152" i="4"/>
  <c r="PN152" i="4"/>
  <c r="PO152" i="4"/>
  <c r="PP152" i="4"/>
  <c r="PQ152" i="4"/>
  <c r="PR152" i="4"/>
  <c r="PS152" i="4"/>
  <c r="PT152" i="4"/>
  <c r="PU152" i="4"/>
  <c r="PV152" i="4"/>
  <c r="PW152" i="4"/>
  <c r="PX152" i="4"/>
  <c r="PY152" i="4"/>
  <c r="PZ152" i="4"/>
  <c r="NR153" i="4"/>
  <c r="NS153" i="4"/>
  <c r="NT153" i="4"/>
  <c r="NU153" i="4"/>
  <c r="NV153" i="4"/>
  <c r="NW153" i="4"/>
  <c r="NX153" i="4"/>
  <c r="NY153" i="4"/>
  <c r="NZ153" i="4"/>
  <c r="OA153" i="4"/>
  <c r="OB153" i="4"/>
  <c r="OC153" i="4"/>
  <c r="OD153" i="4"/>
  <c r="OE153" i="4"/>
  <c r="OF153" i="4"/>
  <c r="OG153" i="4"/>
  <c r="OH153" i="4"/>
  <c r="OI153" i="4"/>
  <c r="OJ153" i="4"/>
  <c r="OK153" i="4"/>
  <c r="OL153" i="4"/>
  <c r="OM153" i="4"/>
  <c r="ON153" i="4"/>
  <c r="OO153" i="4"/>
  <c r="OP153" i="4"/>
  <c r="OQ153" i="4"/>
  <c r="OR153" i="4"/>
  <c r="OS153" i="4"/>
  <c r="OT153" i="4"/>
  <c r="OU153" i="4"/>
  <c r="OV153" i="4"/>
  <c r="OW153" i="4"/>
  <c r="OX153" i="4"/>
  <c r="OY153" i="4"/>
  <c r="OZ153" i="4"/>
  <c r="PA153" i="4"/>
  <c r="PB153" i="4"/>
  <c r="PC153" i="4"/>
  <c r="PD153" i="4"/>
  <c r="PE153" i="4"/>
  <c r="PF153" i="4"/>
  <c r="PG153" i="4"/>
  <c r="PH153" i="4"/>
  <c r="PI153" i="4"/>
  <c r="PJ153" i="4"/>
  <c r="PK153" i="4"/>
  <c r="PL153" i="4"/>
  <c r="PM153" i="4"/>
  <c r="PN153" i="4"/>
  <c r="PO153" i="4"/>
  <c r="PP153" i="4"/>
  <c r="PQ153" i="4"/>
  <c r="PR153" i="4"/>
  <c r="PS153" i="4"/>
  <c r="PT153" i="4"/>
  <c r="PU153" i="4"/>
  <c r="PV153" i="4"/>
  <c r="PW153" i="4"/>
  <c r="PX153" i="4"/>
  <c r="PY153" i="4"/>
  <c r="PZ153" i="4"/>
  <c r="NR154" i="4"/>
  <c r="NS154" i="4"/>
  <c r="NT154" i="4"/>
  <c r="NU154" i="4"/>
  <c r="NV154" i="4"/>
  <c r="NW154" i="4"/>
  <c r="NX154" i="4"/>
  <c r="NY154" i="4"/>
  <c r="NZ154" i="4"/>
  <c r="OA154" i="4"/>
  <c r="OB154" i="4"/>
  <c r="OC154" i="4"/>
  <c r="OD154" i="4"/>
  <c r="OE154" i="4"/>
  <c r="OF154" i="4"/>
  <c r="OG154" i="4"/>
  <c r="OH154" i="4"/>
  <c r="OI154" i="4"/>
  <c r="OJ154" i="4"/>
  <c r="OK154" i="4"/>
  <c r="OL154" i="4"/>
  <c r="OM154" i="4"/>
  <c r="ON154" i="4"/>
  <c r="OO154" i="4"/>
  <c r="OP154" i="4"/>
  <c r="OQ154" i="4"/>
  <c r="OR154" i="4"/>
  <c r="OS154" i="4"/>
  <c r="OT154" i="4"/>
  <c r="OU154" i="4"/>
  <c r="OV154" i="4"/>
  <c r="OW154" i="4"/>
  <c r="OX154" i="4"/>
  <c r="OY154" i="4"/>
  <c r="OZ154" i="4"/>
  <c r="PA154" i="4"/>
  <c r="PB154" i="4"/>
  <c r="PC154" i="4"/>
  <c r="PD154" i="4"/>
  <c r="PE154" i="4"/>
  <c r="PF154" i="4"/>
  <c r="PG154" i="4"/>
  <c r="PH154" i="4"/>
  <c r="PI154" i="4"/>
  <c r="PJ154" i="4"/>
  <c r="PK154" i="4"/>
  <c r="PL154" i="4"/>
  <c r="PM154" i="4"/>
  <c r="PN154" i="4"/>
  <c r="PO154" i="4"/>
  <c r="PP154" i="4"/>
  <c r="PQ154" i="4"/>
  <c r="PR154" i="4"/>
  <c r="PS154" i="4"/>
  <c r="PT154" i="4"/>
  <c r="PU154" i="4"/>
  <c r="PV154" i="4"/>
  <c r="PW154" i="4"/>
  <c r="PX154" i="4"/>
  <c r="PY154" i="4"/>
  <c r="PZ154" i="4"/>
  <c r="NR155" i="4"/>
  <c r="NS155" i="4"/>
  <c r="NT155" i="4"/>
  <c r="NU155" i="4"/>
  <c r="NV155" i="4"/>
  <c r="NX155" i="4" s="1"/>
  <c r="NW155" i="4"/>
  <c r="NY155" i="4"/>
  <c r="NZ155" i="4"/>
  <c r="OA155" i="4"/>
  <c r="OB155" i="4"/>
  <c r="OC155" i="4"/>
  <c r="OD155" i="4"/>
  <c r="OE155" i="4"/>
  <c r="OF155" i="4"/>
  <c r="OG155" i="4"/>
  <c r="OH155" i="4"/>
  <c r="OI155" i="4"/>
  <c r="OJ155" i="4"/>
  <c r="OK155" i="4"/>
  <c r="OL155" i="4"/>
  <c r="OM155" i="4"/>
  <c r="ON155" i="4"/>
  <c r="OO155" i="4"/>
  <c r="OP155" i="4"/>
  <c r="OQ155" i="4"/>
  <c r="OR155" i="4"/>
  <c r="OS155" i="4"/>
  <c r="OT155" i="4"/>
  <c r="OU155" i="4"/>
  <c r="OV155" i="4"/>
  <c r="OW155" i="4"/>
  <c r="OX155" i="4"/>
  <c r="OY155" i="4"/>
  <c r="OZ155" i="4"/>
  <c r="PA155" i="4"/>
  <c r="PB155" i="4"/>
  <c r="PC155" i="4"/>
  <c r="PD155" i="4"/>
  <c r="PE155" i="4"/>
  <c r="PF155" i="4"/>
  <c r="PG155" i="4"/>
  <c r="PH155" i="4"/>
  <c r="PI155" i="4"/>
  <c r="PJ155" i="4"/>
  <c r="PK155" i="4"/>
  <c r="PL155" i="4"/>
  <c r="PM155" i="4"/>
  <c r="PN155" i="4"/>
  <c r="PO155" i="4"/>
  <c r="PP155" i="4"/>
  <c r="PQ155" i="4"/>
  <c r="PR155" i="4"/>
  <c r="PS155" i="4"/>
  <c r="PT155" i="4"/>
  <c r="PU155" i="4"/>
  <c r="PV155" i="4"/>
  <c r="PW155" i="4"/>
  <c r="PX155" i="4"/>
  <c r="PY155" i="4"/>
  <c r="PZ155" i="4"/>
  <c r="NR156" i="4"/>
  <c r="NS156" i="4"/>
  <c r="NT156" i="4"/>
  <c r="NU156" i="4"/>
  <c r="NV156" i="4"/>
  <c r="NX156" i="4" s="1"/>
  <c r="NW156" i="4"/>
  <c r="NY156" i="4"/>
  <c r="NZ156" i="4"/>
  <c r="OA156" i="4"/>
  <c r="OB156" i="4"/>
  <c r="OC156" i="4"/>
  <c r="OD156" i="4"/>
  <c r="OE156" i="4"/>
  <c r="OF156" i="4"/>
  <c r="OG156" i="4"/>
  <c r="OH156" i="4"/>
  <c r="OI156" i="4"/>
  <c r="OJ156" i="4"/>
  <c r="OK156" i="4"/>
  <c r="OL156" i="4"/>
  <c r="OM156" i="4"/>
  <c r="ON156" i="4"/>
  <c r="OO156" i="4"/>
  <c r="OP156" i="4"/>
  <c r="OQ156" i="4"/>
  <c r="OR156" i="4"/>
  <c r="OS156" i="4"/>
  <c r="OT156" i="4"/>
  <c r="OU156" i="4"/>
  <c r="OV156" i="4"/>
  <c r="OW156" i="4"/>
  <c r="OX156" i="4"/>
  <c r="OY156" i="4"/>
  <c r="OZ156" i="4"/>
  <c r="PA156" i="4"/>
  <c r="PB156" i="4"/>
  <c r="PC156" i="4"/>
  <c r="PD156" i="4"/>
  <c r="PE156" i="4"/>
  <c r="PF156" i="4"/>
  <c r="PG156" i="4"/>
  <c r="PH156" i="4"/>
  <c r="PI156" i="4"/>
  <c r="PJ156" i="4"/>
  <c r="PK156" i="4"/>
  <c r="PL156" i="4"/>
  <c r="PM156" i="4"/>
  <c r="PN156" i="4"/>
  <c r="PO156" i="4"/>
  <c r="PP156" i="4"/>
  <c r="PQ156" i="4"/>
  <c r="PR156" i="4"/>
  <c r="PS156" i="4"/>
  <c r="PT156" i="4"/>
  <c r="PU156" i="4"/>
  <c r="PV156" i="4"/>
  <c r="PW156" i="4"/>
  <c r="PX156" i="4"/>
  <c r="PY156" i="4"/>
  <c r="PZ156" i="4"/>
  <c r="NR157" i="4"/>
  <c r="NS157" i="4"/>
  <c r="NT157" i="4"/>
  <c r="NU157" i="4"/>
  <c r="NV157" i="4"/>
  <c r="NW157" i="4"/>
  <c r="NX157" i="4"/>
  <c r="NY157" i="4"/>
  <c r="NZ157" i="4"/>
  <c r="OA157" i="4"/>
  <c r="OB157" i="4"/>
  <c r="OC157" i="4"/>
  <c r="OD157" i="4"/>
  <c r="OE157" i="4"/>
  <c r="OF157" i="4"/>
  <c r="OG157" i="4"/>
  <c r="OH157" i="4"/>
  <c r="OI157" i="4"/>
  <c r="OJ157" i="4"/>
  <c r="OK157" i="4"/>
  <c r="OL157" i="4"/>
  <c r="OM157" i="4"/>
  <c r="ON157" i="4"/>
  <c r="OO157" i="4"/>
  <c r="OP157" i="4"/>
  <c r="OQ157" i="4"/>
  <c r="OR157" i="4"/>
  <c r="OS157" i="4"/>
  <c r="OT157" i="4"/>
  <c r="OU157" i="4"/>
  <c r="OV157" i="4"/>
  <c r="OW157" i="4"/>
  <c r="OX157" i="4"/>
  <c r="OY157" i="4"/>
  <c r="OZ157" i="4"/>
  <c r="PA157" i="4"/>
  <c r="PB157" i="4"/>
  <c r="PC157" i="4"/>
  <c r="PD157" i="4"/>
  <c r="PE157" i="4"/>
  <c r="PF157" i="4"/>
  <c r="PG157" i="4"/>
  <c r="PH157" i="4"/>
  <c r="PI157" i="4"/>
  <c r="PJ157" i="4"/>
  <c r="PK157" i="4"/>
  <c r="PL157" i="4"/>
  <c r="PM157" i="4"/>
  <c r="PN157" i="4"/>
  <c r="PO157" i="4"/>
  <c r="PP157" i="4"/>
  <c r="PQ157" i="4"/>
  <c r="PR157" i="4"/>
  <c r="PS157" i="4"/>
  <c r="PT157" i="4"/>
  <c r="PU157" i="4"/>
  <c r="PV157" i="4"/>
  <c r="PW157" i="4"/>
  <c r="PX157" i="4"/>
  <c r="PY157" i="4"/>
  <c r="PZ157" i="4"/>
  <c r="NR158" i="4"/>
  <c r="NS158" i="4"/>
  <c r="NT158" i="4"/>
  <c r="NU158" i="4"/>
  <c r="NV158" i="4"/>
  <c r="NX158" i="4" s="1"/>
  <c r="NW158" i="4"/>
  <c r="NY158" i="4"/>
  <c r="NZ158" i="4"/>
  <c r="OA158" i="4"/>
  <c r="OB158" i="4"/>
  <c r="OC158" i="4"/>
  <c r="OD158" i="4"/>
  <c r="OE158" i="4"/>
  <c r="OF158" i="4"/>
  <c r="OG158" i="4"/>
  <c r="OH158" i="4"/>
  <c r="OI158" i="4"/>
  <c r="OJ158" i="4"/>
  <c r="OK158" i="4"/>
  <c r="OL158" i="4"/>
  <c r="OM158" i="4"/>
  <c r="ON158" i="4"/>
  <c r="OO158" i="4"/>
  <c r="OP158" i="4"/>
  <c r="OQ158" i="4"/>
  <c r="OR158" i="4"/>
  <c r="OS158" i="4"/>
  <c r="OT158" i="4"/>
  <c r="OU158" i="4"/>
  <c r="OV158" i="4"/>
  <c r="OW158" i="4"/>
  <c r="OX158" i="4"/>
  <c r="OY158" i="4"/>
  <c r="OZ158" i="4"/>
  <c r="PA158" i="4"/>
  <c r="PB158" i="4"/>
  <c r="PC158" i="4"/>
  <c r="PD158" i="4"/>
  <c r="PE158" i="4"/>
  <c r="PF158" i="4"/>
  <c r="PG158" i="4"/>
  <c r="PH158" i="4"/>
  <c r="PI158" i="4"/>
  <c r="PJ158" i="4"/>
  <c r="PK158" i="4"/>
  <c r="PL158" i="4"/>
  <c r="PM158" i="4"/>
  <c r="PN158" i="4"/>
  <c r="PO158" i="4"/>
  <c r="PP158" i="4"/>
  <c r="PQ158" i="4"/>
  <c r="PR158" i="4"/>
  <c r="PS158" i="4"/>
  <c r="PT158" i="4"/>
  <c r="PU158" i="4"/>
  <c r="PV158" i="4"/>
  <c r="PW158" i="4"/>
  <c r="PX158" i="4"/>
  <c r="PY158" i="4"/>
  <c r="PZ158" i="4"/>
  <c r="NR159" i="4"/>
  <c r="NS159" i="4"/>
  <c r="NT159" i="4"/>
  <c r="NU159" i="4"/>
  <c r="NV159" i="4"/>
  <c r="NW159" i="4"/>
  <c r="NX159" i="4"/>
  <c r="NY159" i="4"/>
  <c r="NZ159" i="4"/>
  <c r="OA159" i="4"/>
  <c r="OB159" i="4"/>
  <c r="OC159" i="4"/>
  <c r="OD159" i="4"/>
  <c r="OE159" i="4"/>
  <c r="OF159" i="4"/>
  <c r="OG159" i="4"/>
  <c r="OH159" i="4"/>
  <c r="OI159" i="4"/>
  <c r="OJ159" i="4"/>
  <c r="OK159" i="4"/>
  <c r="OL159" i="4"/>
  <c r="OM159" i="4"/>
  <c r="ON159" i="4"/>
  <c r="OO159" i="4"/>
  <c r="OP159" i="4"/>
  <c r="OQ159" i="4"/>
  <c r="OR159" i="4"/>
  <c r="OS159" i="4"/>
  <c r="OT159" i="4"/>
  <c r="OU159" i="4"/>
  <c r="OV159" i="4"/>
  <c r="OW159" i="4"/>
  <c r="OX159" i="4"/>
  <c r="OY159" i="4"/>
  <c r="OZ159" i="4"/>
  <c r="PA159" i="4"/>
  <c r="PB159" i="4"/>
  <c r="PC159" i="4"/>
  <c r="PD159" i="4"/>
  <c r="PE159" i="4"/>
  <c r="PF159" i="4"/>
  <c r="PG159" i="4"/>
  <c r="PH159" i="4"/>
  <c r="PI159" i="4"/>
  <c r="PJ159" i="4"/>
  <c r="PK159" i="4"/>
  <c r="PL159" i="4"/>
  <c r="PM159" i="4"/>
  <c r="PN159" i="4"/>
  <c r="PO159" i="4"/>
  <c r="PP159" i="4"/>
  <c r="PQ159" i="4"/>
  <c r="PR159" i="4"/>
  <c r="PS159" i="4"/>
  <c r="PT159" i="4"/>
  <c r="PU159" i="4"/>
  <c r="PV159" i="4"/>
  <c r="PW159" i="4"/>
  <c r="PX159" i="4"/>
  <c r="PY159" i="4"/>
  <c r="PZ159" i="4"/>
  <c r="NR160" i="4"/>
  <c r="NS160" i="4"/>
  <c r="NT160" i="4"/>
  <c r="NU160" i="4"/>
  <c r="NV160" i="4"/>
  <c r="NW160" i="4"/>
  <c r="NX160" i="4"/>
  <c r="NY160" i="4"/>
  <c r="NZ160" i="4"/>
  <c r="OA160" i="4"/>
  <c r="OB160" i="4"/>
  <c r="OC160" i="4"/>
  <c r="OD160" i="4"/>
  <c r="OE160" i="4"/>
  <c r="OF160" i="4"/>
  <c r="OG160" i="4"/>
  <c r="OH160" i="4"/>
  <c r="OI160" i="4"/>
  <c r="OJ160" i="4"/>
  <c r="OK160" i="4"/>
  <c r="OL160" i="4"/>
  <c r="OM160" i="4"/>
  <c r="ON160" i="4"/>
  <c r="OO160" i="4"/>
  <c r="OP160" i="4"/>
  <c r="OQ160" i="4"/>
  <c r="OR160" i="4"/>
  <c r="OS160" i="4"/>
  <c r="OT160" i="4"/>
  <c r="OU160" i="4"/>
  <c r="OV160" i="4"/>
  <c r="OW160" i="4"/>
  <c r="OX160" i="4"/>
  <c r="OY160" i="4"/>
  <c r="OZ160" i="4"/>
  <c r="PA160" i="4"/>
  <c r="PB160" i="4"/>
  <c r="PC160" i="4"/>
  <c r="PD160" i="4"/>
  <c r="PE160" i="4"/>
  <c r="PF160" i="4"/>
  <c r="PG160" i="4"/>
  <c r="PH160" i="4"/>
  <c r="PI160" i="4"/>
  <c r="PJ160" i="4"/>
  <c r="PK160" i="4"/>
  <c r="PL160" i="4"/>
  <c r="PM160" i="4"/>
  <c r="PN160" i="4"/>
  <c r="PO160" i="4"/>
  <c r="PP160" i="4"/>
  <c r="PQ160" i="4"/>
  <c r="PR160" i="4"/>
  <c r="PS160" i="4"/>
  <c r="PT160" i="4"/>
  <c r="PU160" i="4"/>
  <c r="PV160" i="4"/>
  <c r="PW160" i="4"/>
  <c r="PX160" i="4"/>
  <c r="PY160" i="4"/>
  <c r="PZ160" i="4"/>
  <c r="NR161" i="4"/>
  <c r="NS161" i="4"/>
  <c r="NT161" i="4"/>
  <c r="NU161" i="4"/>
  <c r="NV161" i="4"/>
  <c r="NW161" i="4"/>
  <c r="NX161" i="4"/>
  <c r="NY161" i="4"/>
  <c r="NZ161" i="4"/>
  <c r="OA161" i="4"/>
  <c r="OB161" i="4"/>
  <c r="OC161" i="4"/>
  <c r="OD161" i="4"/>
  <c r="OE161" i="4"/>
  <c r="OF161" i="4"/>
  <c r="OG161" i="4"/>
  <c r="OH161" i="4"/>
  <c r="OI161" i="4"/>
  <c r="OJ161" i="4"/>
  <c r="OK161" i="4"/>
  <c r="OL161" i="4"/>
  <c r="OM161" i="4"/>
  <c r="ON161" i="4"/>
  <c r="OO161" i="4"/>
  <c r="OP161" i="4"/>
  <c r="OQ161" i="4"/>
  <c r="OR161" i="4"/>
  <c r="OS161" i="4"/>
  <c r="OT161" i="4"/>
  <c r="OU161" i="4"/>
  <c r="OV161" i="4"/>
  <c r="OW161" i="4"/>
  <c r="OX161" i="4"/>
  <c r="OY161" i="4"/>
  <c r="OZ161" i="4"/>
  <c r="PA161" i="4"/>
  <c r="PB161" i="4"/>
  <c r="PC161" i="4"/>
  <c r="PD161" i="4"/>
  <c r="PE161" i="4"/>
  <c r="PF161" i="4"/>
  <c r="PG161" i="4"/>
  <c r="PH161" i="4"/>
  <c r="PI161" i="4"/>
  <c r="PJ161" i="4"/>
  <c r="PK161" i="4"/>
  <c r="PL161" i="4"/>
  <c r="PM161" i="4"/>
  <c r="PN161" i="4"/>
  <c r="PO161" i="4"/>
  <c r="PP161" i="4"/>
  <c r="PQ161" i="4"/>
  <c r="PR161" i="4"/>
  <c r="PS161" i="4"/>
  <c r="PT161" i="4"/>
  <c r="PU161" i="4"/>
  <c r="PV161" i="4"/>
  <c r="PW161" i="4"/>
  <c r="PX161" i="4"/>
  <c r="PY161" i="4"/>
  <c r="PZ161" i="4"/>
  <c r="NR162" i="4"/>
  <c r="NS162" i="4"/>
  <c r="NT162" i="4"/>
  <c r="NU162" i="4"/>
  <c r="NV162" i="4"/>
  <c r="NW162" i="4"/>
  <c r="NX162" i="4"/>
  <c r="NY162" i="4"/>
  <c r="NZ162" i="4"/>
  <c r="OA162" i="4"/>
  <c r="OB162" i="4"/>
  <c r="OC162" i="4"/>
  <c r="OD162" i="4"/>
  <c r="OE162" i="4"/>
  <c r="OF162" i="4"/>
  <c r="OG162" i="4"/>
  <c r="OH162" i="4"/>
  <c r="OI162" i="4"/>
  <c r="OJ162" i="4"/>
  <c r="OK162" i="4"/>
  <c r="OL162" i="4"/>
  <c r="OM162" i="4"/>
  <c r="ON162" i="4"/>
  <c r="OO162" i="4"/>
  <c r="OP162" i="4"/>
  <c r="OQ162" i="4"/>
  <c r="OR162" i="4"/>
  <c r="OS162" i="4"/>
  <c r="OT162" i="4"/>
  <c r="OU162" i="4"/>
  <c r="OV162" i="4"/>
  <c r="OW162" i="4"/>
  <c r="OX162" i="4"/>
  <c r="OY162" i="4"/>
  <c r="OZ162" i="4"/>
  <c r="PA162" i="4"/>
  <c r="PB162" i="4"/>
  <c r="PC162" i="4"/>
  <c r="PD162" i="4"/>
  <c r="PE162" i="4"/>
  <c r="PF162" i="4"/>
  <c r="PG162" i="4"/>
  <c r="PH162" i="4"/>
  <c r="PI162" i="4"/>
  <c r="PJ162" i="4"/>
  <c r="PK162" i="4"/>
  <c r="PL162" i="4"/>
  <c r="PM162" i="4"/>
  <c r="PN162" i="4"/>
  <c r="PO162" i="4"/>
  <c r="PP162" i="4"/>
  <c r="PQ162" i="4"/>
  <c r="PR162" i="4"/>
  <c r="PS162" i="4"/>
  <c r="PT162" i="4"/>
  <c r="PU162" i="4"/>
  <c r="PV162" i="4"/>
  <c r="PW162" i="4"/>
  <c r="PX162" i="4"/>
  <c r="PY162" i="4"/>
  <c r="PZ162" i="4"/>
  <c r="NR163" i="4"/>
  <c r="NS163" i="4"/>
  <c r="NT163" i="4"/>
  <c r="NU163" i="4"/>
  <c r="NV163" i="4"/>
  <c r="NX163" i="4" s="1"/>
  <c r="NW163" i="4"/>
  <c r="NY163" i="4"/>
  <c r="NZ163" i="4"/>
  <c r="OA163" i="4"/>
  <c r="OB163" i="4"/>
  <c r="OC163" i="4"/>
  <c r="OD163" i="4"/>
  <c r="OE163" i="4"/>
  <c r="OF163" i="4"/>
  <c r="OG163" i="4"/>
  <c r="OH163" i="4"/>
  <c r="OI163" i="4"/>
  <c r="OJ163" i="4"/>
  <c r="OK163" i="4"/>
  <c r="OL163" i="4"/>
  <c r="OM163" i="4"/>
  <c r="ON163" i="4"/>
  <c r="OO163" i="4"/>
  <c r="OP163" i="4"/>
  <c r="OQ163" i="4"/>
  <c r="OR163" i="4"/>
  <c r="OS163" i="4"/>
  <c r="OT163" i="4"/>
  <c r="OU163" i="4"/>
  <c r="OV163" i="4"/>
  <c r="OW163" i="4"/>
  <c r="OX163" i="4"/>
  <c r="OY163" i="4"/>
  <c r="OZ163" i="4"/>
  <c r="PA163" i="4"/>
  <c r="PB163" i="4"/>
  <c r="PC163" i="4"/>
  <c r="PD163" i="4"/>
  <c r="PE163" i="4"/>
  <c r="PF163" i="4"/>
  <c r="PG163" i="4"/>
  <c r="PH163" i="4"/>
  <c r="PI163" i="4"/>
  <c r="PJ163" i="4"/>
  <c r="PK163" i="4"/>
  <c r="PL163" i="4"/>
  <c r="PM163" i="4"/>
  <c r="PN163" i="4"/>
  <c r="PO163" i="4"/>
  <c r="PP163" i="4"/>
  <c r="PQ163" i="4"/>
  <c r="PR163" i="4"/>
  <c r="PS163" i="4"/>
  <c r="PT163" i="4"/>
  <c r="PU163" i="4"/>
  <c r="PV163" i="4"/>
  <c r="PW163" i="4"/>
  <c r="PX163" i="4"/>
  <c r="PY163" i="4"/>
  <c r="PZ163" i="4"/>
  <c r="NR164" i="4"/>
  <c r="NS164" i="4"/>
  <c r="NT164" i="4"/>
  <c r="NU164" i="4"/>
  <c r="NV164" i="4"/>
  <c r="NX164" i="4" s="1"/>
  <c r="NW164" i="4"/>
  <c r="NY164" i="4"/>
  <c r="NZ164" i="4"/>
  <c r="OA164" i="4"/>
  <c r="OB164" i="4"/>
  <c r="OC164" i="4"/>
  <c r="OD164" i="4"/>
  <c r="OE164" i="4"/>
  <c r="OF164" i="4"/>
  <c r="OG164" i="4"/>
  <c r="OH164" i="4"/>
  <c r="OI164" i="4"/>
  <c r="OJ164" i="4"/>
  <c r="OK164" i="4"/>
  <c r="OL164" i="4"/>
  <c r="OM164" i="4"/>
  <c r="ON164" i="4"/>
  <c r="OO164" i="4"/>
  <c r="OP164" i="4"/>
  <c r="OQ164" i="4"/>
  <c r="OR164" i="4"/>
  <c r="OS164" i="4"/>
  <c r="OT164" i="4"/>
  <c r="OU164" i="4"/>
  <c r="OV164" i="4"/>
  <c r="OW164" i="4"/>
  <c r="OX164" i="4"/>
  <c r="OY164" i="4"/>
  <c r="OZ164" i="4"/>
  <c r="PA164" i="4"/>
  <c r="PB164" i="4"/>
  <c r="PC164" i="4"/>
  <c r="PD164" i="4"/>
  <c r="PE164" i="4"/>
  <c r="PF164" i="4"/>
  <c r="PG164" i="4"/>
  <c r="PH164" i="4"/>
  <c r="PI164" i="4"/>
  <c r="PJ164" i="4"/>
  <c r="PK164" i="4"/>
  <c r="PL164" i="4"/>
  <c r="PM164" i="4"/>
  <c r="PN164" i="4"/>
  <c r="PO164" i="4"/>
  <c r="PP164" i="4"/>
  <c r="PQ164" i="4"/>
  <c r="PR164" i="4"/>
  <c r="PS164" i="4"/>
  <c r="PT164" i="4"/>
  <c r="PU164" i="4"/>
  <c r="PV164" i="4"/>
  <c r="PW164" i="4"/>
  <c r="PX164" i="4"/>
  <c r="PY164" i="4"/>
  <c r="PZ164" i="4"/>
  <c r="NR165" i="4"/>
  <c r="NS165" i="4"/>
  <c r="NT165" i="4"/>
  <c r="NU165" i="4"/>
  <c r="NV165" i="4"/>
  <c r="NW165" i="4"/>
  <c r="NX165" i="4"/>
  <c r="NY165" i="4"/>
  <c r="NZ165" i="4"/>
  <c r="OA165" i="4"/>
  <c r="OB165" i="4"/>
  <c r="OC165" i="4"/>
  <c r="OD165" i="4"/>
  <c r="OE165" i="4"/>
  <c r="OF165" i="4"/>
  <c r="OG165" i="4"/>
  <c r="OH165" i="4"/>
  <c r="OI165" i="4"/>
  <c r="OJ165" i="4"/>
  <c r="OK165" i="4"/>
  <c r="OL165" i="4"/>
  <c r="OM165" i="4"/>
  <c r="ON165" i="4"/>
  <c r="OO165" i="4"/>
  <c r="OP165" i="4"/>
  <c r="OQ165" i="4"/>
  <c r="OR165" i="4"/>
  <c r="OS165" i="4"/>
  <c r="OT165" i="4"/>
  <c r="OU165" i="4"/>
  <c r="OV165" i="4"/>
  <c r="OW165" i="4"/>
  <c r="OX165" i="4"/>
  <c r="OY165" i="4"/>
  <c r="OZ165" i="4"/>
  <c r="PA165" i="4"/>
  <c r="PB165" i="4"/>
  <c r="PC165" i="4"/>
  <c r="PD165" i="4"/>
  <c r="PE165" i="4"/>
  <c r="PF165" i="4"/>
  <c r="PG165" i="4"/>
  <c r="PH165" i="4"/>
  <c r="PI165" i="4"/>
  <c r="PJ165" i="4"/>
  <c r="PK165" i="4"/>
  <c r="PL165" i="4"/>
  <c r="PM165" i="4"/>
  <c r="PN165" i="4"/>
  <c r="PO165" i="4"/>
  <c r="PP165" i="4"/>
  <c r="PQ165" i="4"/>
  <c r="PR165" i="4"/>
  <c r="PS165" i="4"/>
  <c r="PT165" i="4"/>
  <c r="PU165" i="4"/>
  <c r="PV165" i="4"/>
  <c r="PW165" i="4"/>
  <c r="PX165" i="4"/>
  <c r="PY165" i="4"/>
  <c r="PZ165" i="4"/>
  <c r="NR166" i="4"/>
  <c r="NS166" i="4"/>
  <c r="NT166" i="4"/>
  <c r="NU166" i="4"/>
  <c r="NV166" i="4"/>
  <c r="NX166" i="4" s="1"/>
  <c r="NW166" i="4"/>
  <c r="NY166" i="4"/>
  <c r="NZ166" i="4"/>
  <c r="OA166" i="4"/>
  <c r="OB166" i="4"/>
  <c r="OC166" i="4"/>
  <c r="OD166" i="4"/>
  <c r="OE166" i="4"/>
  <c r="OF166" i="4"/>
  <c r="OG166" i="4"/>
  <c r="OH166" i="4"/>
  <c r="OI166" i="4"/>
  <c r="OJ166" i="4"/>
  <c r="OK166" i="4"/>
  <c r="OL166" i="4"/>
  <c r="OM166" i="4"/>
  <c r="ON166" i="4"/>
  <c r="OO166" i="4"/>
  <c r="OP166" i="4"/>
  <c r="OQ166" i="4"/>
  <c r="OR166" i="4"/>
  <c r="OS166" i="4"/>
  <c r="OT166" i="4"/>
  <c r="OU166" i="4"/>
  <c r="OV166" i="4"/>
  <c r="OW166" i="4"/>
  <c r="OX166" i="4"/>
  <c r="OY166" i="4"/>
  <c r="OZ166" i="4"/>
  <c r="PA166" i="4"/>
  <c r="PB166" i="4"/>
  <c r="PC166" i="4"/>
  <c r="PD166" i="4"/>
  <c r="PE166" i="4"/>
  <c r="PF166" i="4"/>
  <c r="PG166" i="4"/>
  <c r="PH166" i="4"/>
  <c r="PI166" i="4"/>
  <c r="PJ166" i="4"/>
  <c r="PK166" i="4"/>
  <c r="PL166" i="4"/>
  <c r="PM166" i="4"/>
  <c r="PN166" i="4"/>
  <c r="PO166" i="4"/>
  <c r="PP166" i="4"/>
  <c r="PQ166" i="4"/>
  <c r="PR166" i="4"/>
  <c r="PS166" i="4"/>
  <c r="PT166" i="4"/>
  <c r="PU166" i="4"/>
  <c r="PV166" i="4"/>
  <c r="PW166" i="4"/>
  <c r="PX166" i="4"/>
  <c r="PY166" i="4"/>
  <c r="PZ166" i="4"/>
  <c r="NR167" i="4"/>
  <c r="NS167" i="4"/>
  <c r="NT167" i="4"/>
  <c r="NU167" i="4"/>
  <c r="NV167" i="4"/>
  <c r="NW167" i="4"/>
  <c r="NX167" i="4"/>
  <c r="NY167" i="4"/>
  <c r="NZ167" i="4"/>
  <c r="OA167" i="4"/>
  <c r="OB167" i="4"/>
  <c r="OC167" i="4"/>
  <c r="OD167" i="4"/>
  <c r="OE167" i="4"/>
  <c r="OF167" i="4"/>
  <c r="OG167" i="4"/>
  <c r="OH167" i="4"/>
  <c r="OI167" i="4"/>
  <c r="OJ167" i="4"/>
  <c r="OK167" i="4"/>
  <c r="OL167" i="4"/>
  <c r="OM167" i="4"/>
  <c r="ON167" i="4"/>
  <c r="OO167" i="4"/>
  <c r="OP167" i="4"/>
  <c r="OQ167" i="4"/>
  <c r="OR167" i="4"/>
  <c r="OS167" i="4"/>
  <c r="OT167" i="4"/>
  <c r="OU167" i="4"/>
  <c r="OV167" i="4"/>
  <c r="OW167" i="4"/>
  <c r="OX167" i="4"/>
  <c r="OY167" i="4"/>
  <c r="OZ167" i="4"/>
  <c r="PA167" i="4"/>
  <c r="PB167" i="4"/>
  <c r="PC167" i="4"/>
  <c r="PD167" i="4"/>
  <c r="PE167" i="4"/>
  <c r="PF167" i="4"/>
  <c r="PG167" i="4"/>
  <c r="PH167" i="4"/>
  <c r="PI167" i="4"/>
  <c r="PJ167" i="4"/>
  <c r="PK167" i="4"/>
  <c r="PL167" i="4"/>
  <c r="PM167" i="4"/>
  <c r="PN167" i="4"/>
  <c r="PO167" i="4"/>
  <c r="PP167" i="4"/>
  <c r="PQ167" i="4"/>
  <c r="PR167" i="4"/>
  <c r="PS167" i="4"/>
  <c r="PT167" i="4"/>
  <c r="PU167" i="4"/>
  <c r="PV167" i="4"/>
  <c r="PW167" i="4"/>
  <c r="PX167" i="4"/>
  <c r="PY167" i="4"/>
  <c r="PZ167" i="4"/>
  <c r="NR168" i="4"/>
  <c r="NS168" i="4"/>
  <c r="NT168" i="4"/>
  <c r="NU168" i="4"/>
  <c r="NV168" i="4"/>
  <c r="NW168" i="4"/>
  <c r="NX168" i="4"/>
  <c r="NY168" i="4"/>
  <c r="NZ168" i="4"/>
  <c r="OA168" i="4"/>
  <c r="OB168" i="4"/>
  <c r="OC168" i="4"/>
  <c r="OD168" i="4"/>
  <c r="OE168" i="4"/>
  <c r="OF168" i="4"/>
  <c r="OG168" i="4"/>
  <c r="OH168" i="4"/>
  <c r="OI168" i="4"/>
  <c r="OJ168" i="4"/>
  <c r="OK168" i="4"/>
  <c r="OL168" i="4"/>
  <c r="OM168" i="4"/>
  <c r="ON168" i="4"/>
  <c r="OO168" i="4"/>
  <c r="OP168" i="4"/>
  <c r="OQ168" i="4"/>
  <c r="OR168" i="4"/>
  <c r="OS168" i="4"/>
  <c r="OT168" i="4"/>
  <c r="OU168" i="4"/>
  <c r="OV168" i="4"/>
  <c r="OW168" i="4"/>
  <c r="OX168" i="4"/>
  <c r="OY168" i="4"/>
  <c r="OZ168" i="4"/>
  <c r="PA168" i="4"/>
  <c r="PB168" i="4"/>
  <c r="PC168" i="4"/>
  <c r="PD168" i="4"/>
  <c r="PE168" i="4"/>
  <c r="PF168" i="4"/>
  <c r="PG168" i="4"/>
  <c r="PH168" i="4"/>
  <c r="PI168" i="4"/>
  <c r="PJ168" i="4"/>
  <c r="PK168" i="4"/>
  <c r="PL168" i="4"/>
  <c r="PM168" i="4"/>
  <c r="PN168" i="4"/>
  <c r="PO168" i="4"/>
  <c r="PP168" i="4"/>
  <c r="PQ168" i="4"/>
  <c r="PR168" i="4"/>
  <c r="PS168" i="4"/>
  <c r="PT168" i="4"/>
  <c r="PU168" i="4"/>
  <c r="PV168" i="4"/>
  <c r="PW168" i="4"/>
  <c r="PX168" i="4"/>
  <c r="PY168" i="4"/>
  <c r="PZ168" i="4"/>
  <c r="NR169" i="4"/>
  <c r="NS169" i="4"/>
  <c r="NT169" i="4"/>
  <c r="NU169" i="4"/>
  <c r="NV169" i="4"/>
  <c r="NW169" i="4"/>
  <c r="NX169" i="4"/>
  <c r="NY169" i="4"/>
  <c r="NZ169" i="4"/>
  <c r="OA169" i="4"/>
  <c r="OB169" i="4"/>
  <c r="OC169" i="4"/>
  <c r="OD169" i="4"/>
  <c r="OE169" i="4"/>
  <c r="OF169" i="4"/>
  <c r="OG169" i="4"/>
  <c r="OH169" i="4"/>
  <c r="OI169" i="4"/>
  <c r="OJ169" i="4"/>
  <c r="OK169" i="4"/>
  <c r="OL169" i="4"/>
  <c r="OM169" i="4"/>
  <c r="ON169" i="4"/>
  <c r="OO169" i="4"/>
  <c r="OP169" i="4"/>
  <c r="OQ169" i="4"/>
  <c r="OR169" i="4"/>
  <c r="OS169" i="4"/>
  <c r="OT169" i="4"/>
  <c r="OU169" i="4"/>
  <c r="OV169" i="4"/>
  <c r="OW169" i="4"/>
  <c r="OX169" i="4"/>
  <c r="OY169" i="4"/>
  <c r="OZ169" i="4"/>
  <c r="PA169" i="4"/>
  <c r="PB169" i="4"/>
  <c r="PC169" i="4"/>
  <c r="PD169" i="4"/>
  <c r="PE169" i="4"/>
  <c r="PF169" i="4"/>
  <c r="PG169" i="4"/>
  <c r="PH169" i="4"/>
  <c r="PI169" i="4"/>
  <c r="PJ169" i="4"/>
  <c r="PK169" i="4"/>
  <c r="PL169" i="4"/>
  <c r="PM169" i="4"/>
  <c r="PN169" i="4"/>
  <c r="PO169" i="4"/>
  <c r="PP169" i="4"/>
  <c r="PQ169" i="4"/>
  <c r="PR169" i="4"/>
  <c r="PS169" i="4"/>
  <c r="PT169" i="4"/>
  <c r="PU169" i="4"/>
  <c r="PV169" i="4"/>
  <c r="PW169" i="4"/>
  <c r="PX169" i="4"/>
  <c r="PY169" i="4"/>
  <c r="PZ169" i="4"/>
  <c r="NR170" i="4"/>
  <c r="NS170" i="4"/>
  <c r="NT170" i="4"/>
  <c r="NU170" i="4"/>
  <c r="NV170" i="4"/>
  <c r="NW170" i="4"/>
  <c r="NX170" i="4"/>
  <c r="NY170" i="4"/>
  <c r="NZ170" i="4"/>
  <c r="OA170" i="4"/>
  <c r="OB170" i="4"/>
  <c r="OC170" i="4"/>
  <c r="OD170" i="4"/>
  <c r="OE170" i="4"/>
  <c r="OF170" i="4"/>
  <c r="OG170" i="4"/>
  <c r="OH170" i="4"/>
  <c r="OI170" i="4"/>
  <c r="OJ170" i="4"/>
  <c r="OK170" i="4"/>
  <c r="OL170" i="4"/>
  <c r="OM170" i="4"/>
  <c r="ON170" i="4"/>
  <c r="OO170" i="4"/>
  <c r="OP170" i="4"/>
  <c r="OQ170" i="4"/>
  <c r="OR170" i="4"/>
  <c r="OS170" i="4"/>
  <c r="OT170" i="4"/>
  <c r="OU170" i="4"/>
  <c r="OV170" i="4"/>
  <c r="OW170" i="4"/>
  <c r="OX170" i="4"/>
  <c r="OY170" i="4"/>
  <c r="OZ170" i="4"/>
  <c r="PA170" i="4"/>
  <c r="PB170" i="4"/>
  <c r="PC170" i="4"/>
  <c r="PD170" i="4"/>
  <c r="PE170" i="4"/>
  <c r="PF170" i="4"/>
  <c r="PG170" i="4"/>
  <c r="PH170" i="4"/>
  <c r="PI170" i="4"/>
  <c r="PJ170" i="4"/>
  <c r="PK170" i="4"/>
  <c r="PL170" i="4"/>
  <c r="PM170" i="4"/>
  <c r="PN170" i="4"/>
  <c r="PO170" i="4"/>
  <c r="PP170" i="4"/>
  <c r="PQ170" i="4"/>
  <c r="PR170" i="4"/>
  <c r="PS170" i="4"/>
  <c r="PT170" i="4"/>
  <c r="PU170" i="4"/>
  <c r="PV170" i="4"/>
  <c r="PW170" i="4"/>
  <c r="PX170" i="4"/>
  <c r="PY170" i="4"/>
  <c r="PZ170" i="4"/>
  <c r="NR171" i="4"/>
  <c r="NS171" i="4"/>
  <c r="NT171" i="4"/>
  <c r="NU171" i="4"/>
  <c r="NV171" i="4"/>
  <c r="NX171" i="4" s="1"/>
  <c r="NW171" i="4"/>
  <c r="NY171" i="4"/>
  <c r="NZ171" i="4"/>
  <c r="OA171" i="4"/>
  <c r="OB171" i="4"/>
  <c r="OC171" i="4"/>
  <c r="OD171" i="4"/>
  <c r="OE171" i="4"/>
  <c r="OF171" i="4"/>
  <c r="OG171" i="4"/>
  <c r="OH171" i="4"/>
  <c r="OI171" i="4"/>
  <c r="OJ171" i="4"/>
  <c r="OK171" i="4"/>
  <c r="OL171" i="4"/>
  <c r="OM171" i="4"/>
  <c r="ON171" i="4"/>
  <c r="OO171" i="4"/>
  <c r="OP171" i="4"/>
  <c r="OQ171" i="4"/>
  <c r="OR171" i="4"/>
  <c r="OS171" i="4"/>
  <c r="OT171" i="4"/>
  <c r="OU171" i="4"/>
  <c r="OV171" i="4"/>
  <c r="OW171" i="4"/>
  <c r="OX171" i="4"/>
  <c r="OY171" i="4"/>
  <c r="OZ171" i="4"/>
  <c r="PA171" i="4"/>
  <c r="PB171" i="4"/>
  <c r="PC171" i="4"/>
  <c r="PD171" i="4"/>
  <c r="PE171" i="4"/>
  <c r="PF171" i="4"/>
  <c r="PG171" i="4"/>
  <c r="PH171" i="4"/>
  <c r="PI171" i="4"/>
  <c r="PJ171" i="4"/>
  <c r="PK171" i="4"/>
  <c r="PL171" i="4"/>
  <c r="PM171" i="4"/>
  <c r="PN171" i="4"/>
  <c r="PO171" i="4"/>
  <c r="PP171" i="4"/>
  <c r="PQ171" i="4"/>
  <c r="PR171" i="4"/>
  <c r="PS171" i="4"/>
  <c r="PT171" i="4"/>
  <c r="PU171" i="4"/>
  <c r="PV171" i="4"/>
  <c r="PW171" i="4"/>
  <c r="PX171" i="4"/>
  <c r="PY171" i="4"/>
  <c r="PZ171" i="4"/>
  <c r="NR172" i="4"/>
  <c r="NS172" i="4"/>
  <c r="NT172" i="4"/>
  <c r="NU172" i="4"/>
  <c r="NV172" i="4"/>
  <c r="NX172" i="4" s="1"/>
  <c r="NW172" i="4"/>
  <c r="NY172" i="4"/>
  <c r="NZ172" i="4"/>
  <c r="OA172" i="4"/>
  <c r="OB172" i="4"/>
  <c r="OC172" i="4"/>
  <c r="OD172" i="4"/>
  <c r="OE172" i="4"/>
  <c r="OF172" i="4"/>
  <c r="OG172" i="4"/>
  <c r="OH172" i="4"/>
  <c r="OI172" i="4"/>
  <c r="OJ172" i="4"/>
  <c r="OK172" i="4"/>
  <c r="OL172" i="4"/>
  <c r="OM172" i="4"/>
  <c r="ON172" i="4"/>
  <c r="OO172" i="4"/>
  <c r="OP172" i="4"/>
  <c r="OQ172" i="4"/>
  <c r="OR172" i="4"/>
  <c r="OS172" i="4"/>
  <c r="OT172" i="4"/>
  <c r="OU172" i="4"/>
  <c r="OV172" i="4"/>
  <c r="OW172" i="4"/>
  <c r="OX172" i="4"/>
  <c r="OY172" i="4"/>
  <c r="OZ172" i="4"/>
  <c r="PA172" i="4"/>
  <c r="PB172" i="4"/>
  <c r="PC172" i="4"/>
  <c r="PD172" i="4"/>
  <c r="PE172" i="4"/>
  <c r="PF172" i="4"/>
  <c r="PG172" i="4"/>
  <c r="PH172" i="4"/>
  <c r="PI172" i="4"/>
  <c r="PJ172" i="4"/>
  <c r="PK172" i="4"/>
  <c r="PL172" i="4"/>
  <c r="PM172" i="4"/>
  <c r="PN172" i="4"/>
  <c r="PO172" i="4"/>
  <c r="PP172" i="4"/>
  <c r="PQ172" i="4"/>
  <c r="PR172" i="4"/>
  <c r="PS172" i="4"/>
  <c r="PT172" i="4"/>
  <c r="PU172" i="4"/>
  <c r="PV172" i="4"/>
  <c r="PW172" i="4"/>
  <c r="PX172" i="4"/>
  <c r="PY172" i="4"/>
  <c r="PZ172" i="4"/>
  <c r="NR173" i="4"/>
  <c r="NS173" i="4"/>
  <c r="NT173" i="4"/>
  <c r="NU173" i="4"/>
  <c r="NV173" i="4"/>
  <c r="NW173" i="4"/>
  <c r="NX173" i="4"/>
  <c r="NY173" i="4"/>
  <c r="NZ173" i="4"/>
  <c r="OA173" i="4"/>
  <c r="OB173" i="4"/>
  <c r="OC173" i="4"/>
  <c r="OD173" i="4"/>
  <c r="OE173" i="4"/>
  <c r="OF173" i="4"/>
  <c r="OG173" i="4"/>
  <c r="OH173" i="4"/>
  <c r="OI173" i="4"/>
  <c r="OJ173" i="4"/>
  <c r="OK173" i="4"/>
  <c r="OL173" i="4"/>
  <c r="OM173" i="4"/>
  <c r="ON173" i="4"/>
  <c r="OO173" i="4"/>
  <c r="OP173" i="4"/>
  <c r="OQ173" i="4"/>
  <c r="OR173" i="4"/>
  <c r="OS173" i="4"/>
  <c r="OT173" i="4"/>
  <c r="OU173" i="4"/>
  <c r="OV173" i="4"/>
  <c r="OW173" i="4"/>
  <c r="OX173" i="4"/>
  <c r="OY173" i="4"/>
  <c r="OZ173" i="4"/>
  <c r="PA173" i="4"/>
  <c r="PB173" i="4"/>
  <c r="PC173" i="4"/>
  <c r="PD173" i="4"/>
  <c r="PE173" i="4"/>
  <c r="PF173" i="4"/>
  <c r="PG173" i="4"/>
  <c r="PH173" i="4"/>
  <c r="PI173" i="4"/>
  <c r="PJ173" i="4"/>
  <c r="PK173" i="4"/>
  <c r="PL173" i="4"/>
  <c r="PM173" i="4"/>
  <c r="PN173" i="4"/>
  <c r="PO173" i="4"/>
  <c r="PP173" i="4"/>
  <c r="PQ173" i="4"/>
  <c r="PR173" i="4"/>
  <c r="PS173" i="4"/>
  <c r="PT173" i="4"/>
  <c r="PU173" i="4"/>
  <c r="PV173" i="4"/>
  <c r="PW173" i="4"/>
  <c r="PX173" i="4"/>
  <c r="PY173" i="4"/>
  <c r="PZ173" i="4"/>
  <c r="NR174" i="4"/>
  <c r="NS174" i="4"/>
  <c r="NT174" i="4"/>
  <c r="NU174" i="4"/>
  <c r="NV174" i="4"/>
  <c r="NX174" i="4" s="1"/>
  <c r="NW174" i="4"/>
  <c r="NY174" i="4"/>
  <c r="NZ174" i="4"/>
  <c r="OA174" i="4"/>
  <c r="OB174" i="4"/>
  <c r="OC174" i="4"/>
  <c r="OD174" i="4"/>
  <c r="OE174" i="4"/>
  <c r="OF174" i="4"/>
  <c r="OG174" i="4"/>
  <c r="OH174" i="4"/>
  <c r="OI174" i="4"/>
  <c r="OJ174" i="4"/>
  <c r="OK174" i="4"/>
  <c r="OL174" i="4"/>
  <c r="OM174" i="4"/>
  <c r="ON174" i="4"/>
  <c r="OO174" i="4"/>
  <c r="OP174" i="4"/>
  <c r="OQ174" i="4"/>
  <c r="OR174" i="4"/>
  <c r="OS174" i="4"/>
  <c r="OT174" i="4"/>
  <c r="OU174" i="4"/>
  <c r="OV174" i="4"/>
  <c r="OW174" i="4"/>
  <c r="OX174" i="4"/>
  <c r="OY174" i="4"/>
  <c r="OZ174" i="4"/>
  <c r="PA174" i="4"/>
  <c r="PB174" i="4"/>
  <c r="PC174" i="4"/>
  <c r="PD174" i="4"/>
  <c r="PE174" i="4"/>
  <c r="PF174" i="4"/>
  <c r="PG174" i="4"/>
  <c r="PH174" i="4"/>
  <c r="PI174" i="4"/>
  <c r="PJ174" i="4"/>
  <c r="PK174" i="4"/>
  <c r="PL174" i="4"/>
  <c r="PM174" i="4"/>
  <c r="PN174" i="4"/>
  <c r="PO174" i="4"/>
  <c r="PP174" i="4"/>
  <c r="PQ174" i="4"/>
  <c r="PR174" i="4"/>
  <c r="PS174" i="4"/>
  <c r="PT174" i="4"/>
  <c r="PU174" i="4"/>
  <c r="PV174" i="4"/>
  <c r="PW174" i="4"/>
  <c r="PX174" i="4"/>
  <c r="PY174" i="4"/>
  <c r="PZ174" i="4"/>
  <c r="NR175" i="4"/>
  <c r="NS175" i="4"/>
  <c r="NT175" i="4"/>
  <c r="NU175" i="4"/>
  <c r="NV175" i="4"/>
  <c r="NW175" i="4"/>
  <c r="NX175" i="4"/>
  <c r="NY175" i="4"/>
  <c r="NZ175" i="4"/>
  <c r="OA175" i="4"/>
  <c r="OB175" i="4"/>
  <c r="OC175" i="4"/>
  <c r="OD175" i="4"/>
  <c r="OE175" i="4"/>
  <c r="OF175" i="4"/>
  <c r="OG175" i="4"/>
  <c r="OH175" i="4"/>
  <c r="OI175" i="4"/>
  <c r="OJ175" i="4"/>
  <c r="OK175" i="4"/>
  <c r="OL175" i="4"/>
  <c r="OM175" i="4"/>
  <c r="ON175" i="4"/>
  <c r="OO175" i="4"/>
  <c r="OP175" i="4"/>
  <c r="OQ175" i="4"/>
  <c r="OR175" i="4"/>
  <c r="OS175" i="4"/>
  <c r="OT175" i="4"/>
  <c r="OU175" i="4"/>
  <c r="OV175" i="4"/>
  <c r="OW175" i="4"/>
  <c r="OX175" i="4"/>
  <c r="OY175" i="4"/>
  <c r="OZ175" i="4"/>
  <c r="PA175" i="4"/>
  <c r="PB175" i="4"/>
  <c r="PC175" i="4"/>
  <c r="PD175" i="4"/>
  <c r="PE175" i="4"/>
  <c r="PF175" i="4"/>
  <c r="PG175" i="4"/>
  <c r="PH175" i="4"/>
  <c r="PI175" i="4"/>
  <c r="PJ175" i="4"/>
  <c r="PK175" i="4"/>
  <c r="PL175" i="4"/>
  <c r="PM175" i="4"/>
  <c r="PN175" i="4"/>
  <c r="PO175" i="4"/>
  <c r="PP175" i="4"/>
  <c r="PQ175" i="4"/>
  <c r="PR175" i="4"/>
  <c r="PS175" i="4"/>
  <c r="PT175" i="4"/>
  <c r="PU175" i="4"/>
  <c r="PV175" i="4"/>
  <c r="PW175" i="4"/>
  <c r="PX175" i="4"/>
  <c r="PY175" i="4"/>
  <c r="PZ175" i="4"/>
  <c r="NR176" i="4"/>
  <c r="NS176" i="4"/>
  <c r="NT176" i="4"/>
  <c r="NU176" i="4"/>
  <c r="NV176" i="4"/>
  <c r="NW176" i="4"/>
  <c r="NX176" i="4"/>
  <c r="NY176" i="4"/>
  <c r="NZ176" i="4"/>
  <c r="OA176" i="4"/>
  <c r="OB176" i="4"/>
  <c r="OC176" i="4"/>
  <c r="OD176" i="4"/>
  <c r="OE176" i="4"/>
  <c r="OF176" i="4"/>
  <c r="OG176" i="4"/>
  <c r="OH176" i="4"/>
  <c r="OI176" i="4"/>
  <c r="OJ176" i="4"/>
  <c r="OK176" i="4"/>
  <c r="OL176" i="4"/>
  <c r="OM176" i="4"/>
  <c r="ON176" i="4"/>
  <c r="OO176" i="4"/>
  <c r="OP176" i="4"/>
  <c r="OQ176" i="4"/>
  <c r="OR176" i="4"/>
  <c r="OS176" i="4"/>
  <c r="OT176" i="4"/>
  <c r="OU176" i="4"/>
  <c r="OV176" i="4"/>
  <c r="OW176" i="4"/>
  <c r="OX176" i="4"/>
  <c r="OY176" i="4"/>
  <c r="OZ176" i="4"/>
  <c r="PA176" i="4"/>
  <c r="PB176" i="4"/>
  <c r="PC176" i="4"/>
  <c r="PD176" i="4"/>
  <c r="PE176" i="4"/>
  <c r="PF176" i="4"/>
  <c r="PG176" i="4"/>
  <c r="PH176" i="4"/>
  <c r="PI176" i="4"/>
  <c r="PJ176" i="4"/>
  <c r="PK176" i="4"/>
  <c r="PL176" i="4"/>
  <c r="PM176" i="4"/>
  <c r="PN176" i="4"/>
  <c r="PO176" i="4"/>
  <c r="PP176" i="4"/>
  <c r="PQ176" i="4"/>
  <c r="PR176" i="4"/>
  <c r="PS176" i="4"/>
  <c r="PT176" i="4"/>
  <c r="PU176" i="4"/>
  <c r="PV176" i="4"/>
  <c r="PW176" i="4"/>
  <c r="PX176" i="4"/>
  <c r="PY176" i="4"/>
  <c r="PZ176" i="4"/>
  <c r="NR177" i="4"/>
  <c r="NS177" i="4"/>
  <c r="NT177" i="4"/>
  <c r="NU177" i="4"/>
  <c r="NV177" i="4"/>
  <c r="NW177" i="4"/>
  <c r="NX177" i="4"/>
  <c r="NY177" i="4"/>
  <c r="NZ177" i="4"/>
  <c r="OA177" i="4"/>
  <c r="OB177" i="4"/>
  <c r="OC177" i="4"/>
  <c r="OD177" i="4"/>
  <c r="OE177" i="4"/>
  <c r="OF177" i="4"/>
  <c r="OG177" i="4"/>
  <c r="OH177" i="4"/>
  <c r="OI177" i="4"/>
  <c r="OJ177" i="4"/>
  <c r="OK177" i="4"/>
  <c r="OL177" i="4"/>
  <c r="OM177" i="4"/>
  <c r="ON177" i="4"/>
  <c r="OO177" i="4"/>
  <c r="OP177" i="4"/>
  <c r="OQ177" i="4"/>
  <c r="OR177" i="4"/>
  <c r="OS177" i="4"/>
  <c r="OT177" i="4"/>
  <c r="OU177" i="4"/>
  <c r="OV177" i="4"/>
  <c r="OW177" i="4"/>
  <c r="OX177" i="4"/>
  <c r="OY177" i="4"/>
  <c r="OZ177" i="4"/>
  <c r="PA177" i="4"/>
  <c r="PB177" i="4"/>
  <c r="PC177" i="4"/>
  <c r="PD177" i="4"/>
  <c r="PE177" i="4"/>
  <c r="PF177" i="4"/>
  <c r="PG177" i="4"/>
  <c r="PH177" i="4"/>
  <c r="PI177" i="4"/>
  <c r="PJ177" i="4"/>
  <c r="PK177" i="4"/>
  <c r="PL177" i="4"/>
  <c r="PM177" i="4"/>
  <c r="PN177" i="4"/>
  <c r="PO177" i="4"/>
  <c r="PP177" i="4"/>
  <c r="PQ177" i="4"/>
  <c r="PR177" i="4"/>
  <c r="PS177" i="4"/>
  <c r="PT177" i="4"/>
  <c r="PU177" i="4"/>
  <c r="PV177" i="4"/>
  <c r="PW177" i="4"/>
  <c r="PX177" i="4"/>
  <c r="PY177" i="4"/>
  <c r="PZ177" i="4"/>
  <c r="NR178" i="4"/>
  <c r="NS178" i="4"/>
  <c r="NT178" i="4"/>
  <c r="NU178" i="4"/>
  <c r="NV178" i="4"/>
  <c r="NW178" i="4"/>
  <c r="NX178" i="4"/>
  <c r="NY178" i="4"/>
  <c r="NZ178" i="4"/>
  <c r="OA178" i="4"/>
  <c r="OB178" i="4"/>
  <c r="OC178" i="4"/>
  <c r="OD178" i="4"/>
  <c r="OE178" i="4"/>
  <c r="OF178" i="4"/>
  <c r="OG178" i="4"/>
  <c r="OH178" i="4"/>
  <c r="OI178" i="4"/>
  <c r="OJ178" i="4"/>
  <c r="OK178" i="4"/>
  <c r="OL178" i="4"/>
  <c r="OM178" i="4"/>
  <c r="ON178" i="4"/>
  <c r="OO178" i="4"/>
  <c r="OP178" i="4"/>
  <c r="OQ178" i="4"/>
  <c r="OR178" i="4"/>
  <c r="OS178" i="4"/>
  <c r="OT178" i="4"/>
  <c r="OU178" i="4"/>
  <c r="OV178" i="4"/>
  <c r="OW178" i="4"/>
  <c r="OX178" i="4"/>
  <c r="OY178" i="4"/>
  <c r="OZ178" i="4"/>
  <c r="PA178" i="4"/>
  <c r="PB178" i="4"/>
  <c r="PC178" i="4"/>
  <c r="PD178" i="4"/>
  <c r="PE178" i="4"/>
  <c r="PF178" i="4"/>
  <c r="PG178" i="4"/>
  <c r="PH178" i="4"/>
  <c r="PI178" i="4"/>
  <c r="PJ178" i="4"/>
  <c r="PK178" i="4"/>
  <c r="PL178" i="4"/>
  <c r="PM178" i="4"/>
  <c r="PN178" i="4"/>
  <c r="PO178" i="4"/>
  <c r="PP178" i="4"/>
  <c r="PQ178" i="4"/>
  <c r="PR178" i="4"/>
  <c r="PS178" i="4"/>
  <c r="PT178" i="4"/>
  <c r="PU178" i="4"/>
  <c r="PV178" i="4"/>
  <c r="PW178" i="4"/>
  <c r="PX178" i="4"/>
  <c r="PY178" i="4"/>
  <c r="PZ178" i="4"/>
  <c r="NR179" i="4"/>
  <c r="NS179" i="4"/>
  <c r="NT179" i="4"/>
  <c r="NU179" i="4"/>
  <c r="NV179" i="4"/>
  <c r="NX179" i="4" s="1"/>
  <c r="NW179" i="4"/>
  <c r="NY179" i="4"/>
  <c r="NZ179" i="4"/>
  <c r="OA179" i="4"/>
  <c r="OB179" i="4"/>
  <c r="OC179" i="4"/>
  <c r="OD179" i="4"/>
  <c r="OE179" i="4"/>
  <c r="OF179" i="4"/>
  <c r="OG179" i="4"/>
  <c r="OH179" i="4"/>
  <c r="OI179" i="4"/>
  <c r="OJ179" i="4"/>
  <c r="OK179" i="4"/>
  <c r="OL179" i="4"/>
  <c r="OM179" i="4"/>
  <c r="ON179" i="4"/>
  <c r="OO179" i="4"/>
  <c r="OP179" i="4"/>
  <c r="OQ179" i="4"/>
  <c r="OR179" i="4"/>
  <c r="OS179" i="4"/>
  <c r="OT179" i="4"/>
  <c r="OU179" i="4"/>
  <c r="OV179" i="4"/>
  <c r="OW179" i="4"/>
  <c r="OX179" i="4"/>
  <c r="OY179" i="4"/>
  <c r="OZ179" i="4"/>
  <c r="PA179" i="4"/>
  <c r="PB179" i="4"/>
  <c r="PC179" i="4"/>
  <c r="PD179" i="4"/>
  <c r="PE179" i="4"/>
  <c r="PF179" i="4"/>
  <c r="PG179" i="4"/>
  <c r="PH179" i="4"/>
  <c r="PI179" i="4"/>
  <c r="PJ179" i="4"/>
  <c r="PK179" i="4"/>
  <c r="PL179" i="4"/>
  <c r="PM179" i="4"/>
  <c r="PN179" i="4"/>
  <c r="PO179" i="4"/>
  <c r="PP179" i="4"/>
  <c r="PQ179" i="4"/>
  <c r="PR179" i="4"/>
  <c r="PS179" i="4"/>
  <c r="PT179" i="4"/>
  <c r="PU179" i="4"/>
  <c r="PV179" i="4"/>
  <c r="PW179" i="4"/>
  <c r="PX179" i="4"/>
  <c r="PY179" i="4"/>
  <c r="PZ179" i="4"/>
  <c r="NR180" i="4"/>
  <c r="NS180" i="4"/>
  <c r="NT180" i="4"/>
  <c r="NU180" i="4"/>
  <c r="NV180" i="4"/>
  <c r="NX180" i="4" s="1"/>
  <c r="NW180" i="4"/>
  <c r="NY180" i="4"/>
  <c r="NZ180" i="4"/>
  <c r="OA180" i="4"/>
  <c r="OB180" i="4"/>
  <c r="OC180" i="4"/>
  <c r="OD180" i="4"/>
  <c r="OE180" i="4"/>
  <c r="OF180" i="4"/>
  <c r="OG180" i="4"/>
  <c r="OH180" i="4"/>
  <c r="OI180" i="4"/>
  <c r="OJ180" i="4"/>
  <c r="OK180" i="4"/>
  <c r="OL180" i="4"/>
  <c r="OM180" i="4"/>
  <c r="ON180" i="4"/>
  <c r="OO180" i="4"/>
  <c r="OP180" i="4"/>
  <c r="OQ180" i="4"/>
  <c r="OR180" i="4"/>
  <c r="OS180" i="4"/>
  <c r="OT180" i="4"/>
  <c r="OU180" i="4"/>
  <c r="OV180" i="4"/>
  <c r="OW180" i="4"/>
  <c r="OX180" i="4"/>
  <c r="OY180" i="4"/>
  <c r="OZ180" i="4"/>
  <c r="PA180" i="4"/>
  <c r="PB180" i="4"/>
  <c r="PC180" i="4"/>
  <c r="PD180" i="4"/>
  <c r="PE180" i="4"/>
  <c r="PF180" i="4"/>
  <c r="PG180" i="4"/>
  <c r="PH180" i="4"/>
  <c r="PI180" i="4"/>
  <c r="PJ180" i="4"/>
  <c r="PK180" i="4"/>
  <c r="PL180" i="4"/>
  <c r="PM180" i="4"/>
  <c r="PN180" i="4"/>
  <c r="PO180" i="4"/>
  <c r="PP180" i="4"/>
  <c r="PQ180" i="4"/>
  <c r="PR180" i="4"/>
  <c r="PS180" i="4"/>
  <c r="PT180" i="4"/>
  <c r="PU180" i="4"/>
  <c r="PV180" i="4"/>
  <c r="PW180" i="4"/>
  <c r="PX180" i="4"/>
  <c r="PY180" i="4"/>
  <c r="PZ180" i="4"/>
  <c r="NR181" i="4"/>
  <c r="NS181" i="4"/>
  <c r="NT181" i="4"/>
  <c r="NU181" i="4"/>
  <c r="NV181" i="4"/>
  <c r="NW181" i="4"/>
  <c r="NX181" i="4"/>
  <c r="NY181" i="4"/>
  <c r="NZ181" i="4"/>
  <c r="OA181" i="4"/>
  <c r="OB181" i="4"/>
  <c r="OC181" i="4"/>
  <c r="OD181" i="4"/>
  <c r="OE181" i="4"/>
  <c r="OF181" i="4"/>
  <c r="OG181" i="4"/>
  <c r="OH181" i="4"/>
  <c r="OI181" i="4"/>
  <c r="OJ181" i="4"/>
  <c r="OK181" i="4"/>
  <c r="OL181" i="4"/>
  <c r="OM181" i="4"/>
  <c r="ON181" i="4"/>
  <c r="OO181" i="4"/>
  <c r="OP181" i="4"/>
  <c r="OQ181" i="4"/>
  <c r="OR181" i="4"/>
  <c r="OS181" i="4"/>
  <c r="OT181" i="4"/>
  <c r="OU181" i="4"/>
  <c r="OV181" i="4"/>
  <c r="OW181" i="4"/>
  <c r="OX181" i="4"/>
  <c r="OY181" i="4"/>
  <c r="OZ181" i="4"/>
  <c r="PA181" i="4"/>
  <c r="PB181" i="4"/>
  <c r="PC181" i="4"/>
  <c r="PD181" i="4"/>
  <c r="PE181" i="4"/>
  <c r="PF181" i="4"/>
  <c r="PG181" i="4"/>
  <c r="PH181" i="4"/>
  <c r="PI181" i="4"/>
  <c r="PJ181" i="4"/>
  <c r="PK181" i="4"/>
  <c r="PL181" i="4"/>
  <c r="PM181" i="4"/>
  <c r="PN181" i="4"/>
  <c r="PO181" i="4"/>
  <c r="PP181" i="4"/>
  <c r="PQ181" i="4"/>
  <c r="PR181" i="4"/>
  <c r="PS181" i="4"/>
  <c r="PT181" i="4"/>
  <c r="PU181" i="4"/>
  <c r="PV181" i="4"/>
  <c r="PW181" i="4"/>
  <c r="PX181" i="4"/>
  <c r="PY181" i="4"/>
  <c r="PZ181" i="4"/>
  <c r="NR182" i="4"/>
  <c r="NS182" i="4"/>
  <c r="NT182" i="4"/>
  <c r="NU182" i="4"/>
  <c r="NV182" i="4"/>
  <c r="NX182" i="4" s="1"/>
  <c r="NW182" i="4"/>
  <c r="NY182" i="4"/>
  <c r="NZ182" i="4"/>
  <c r="OA182" i="4"/>
  <c r="OB182" i="4"/>
  <c r="OC182" i="4"/>
  <c r="OD182" i="4"/>
  <c r="OE182" i="4"/>
  <c r="OF182" i="4"/>
  <c r="OG182" i="4"/>
  <c r="OH182" i="4"/>
  <c r="OI182" i="4"/>
  <c r="OJ182" i="4"/>
  <c r="OK182" i="4"/>
  <c r="OL182" i="4"/>
  <c r="OM182" i="4"/>
  <c r="ON182" i="4"/>
  <c r="OO182" i="4"/>
  <c r="OP182" i="4"/>
  <c r="OQ182" i="4"/>
  <c r="OR182" i="4"/>
  <c r="OS182" i="4"/>
  <c r="OT182" i="4"/>
  <c r="OU182" i="4"/>
  <c r="OV182" i="4"/>
  <c r="OW182" i="4"/>
  <c r="OX182" i="4"/>
  <c r="OY182" i="4"/>
  <c r="OZ182" i="4"/>
  <c r="PA182" i="4"/>
  <c r="PB182" i="4"/>
  <c r="PC182" i="4"/>
  <c r="PD182" i="4"/>
  <c r="PE182" i="4"/>
  <c r="PF182" i="4"/>
  <c r="PG182" i="4"/>
  <c r="PH182" i="4"/>
  <c r="PI182" i="4"/>
  <c r="PJ182" i="4"/>
  <c r="PK182" i="4"/>
  <c r="PL182" i="4"/>
  <c r="PM182" i="4"/>
  <c r="PN182" i="4"/>
  <c r="PO182" i="4"/>
  <c r="PP182" i="4"/>
  <c r="PQ182" i="4"/>
  <c r="PR182" i="4"/>
  <c r="PS182" i="4"/>
  <c r="PT182" i="4"/>
  <c r="PU182" i="4"/>
  <c r="PV182" i="4"/>
  <c r="PW182" i="4"/>
  <c r="PX182" i="4"/>
  <c r="PY182" i="4"/>
  <c r="PZ182" i="4"/>
  <c r="NR183" i="4"/>
  <c r="NS183" i="4"/>
  <c r="NT183" i="4"/>
  <c r="NU183" i="4"/>
  <c r="NV183" i="4"/>
  <c r="NW183" i="4"/>
  <c r="NX183" i="4"/>
  <c r="NY183" i="4"/>
  <c r="NZ183" i="4"/>
  <c r="OA183" i="4"/>
  <c r="OB183" i="4"/>
  <c r="OC183" i="4"/>
  <c r="OD183" i="4"/>
  <c r="OE183" i="4"/>
  <c r="OF183" i="4"/>
  <c r="OG183" i="4"/>
  <c r="OH183" i="4"/>
  <c r="OI183" i="4"/>
  <c r="OJ183" i="4"/>
  <c r="OK183" i="4"/>
  <c r="OL183" i="4"/>
  <c r="OM183" i="4"/>
  <c r="ON183" i="4"/>
  <c r="OO183" i="4"/>
  <c r="OP183" i="4"/>
  <c r="OQ183" i="4"/>
  <c r="OR183" i="4"/>
  <c r="OS183" i="4"/>
  <c r="OT183" i="4"/>
  <c r="OU183" i="4"/>
  <c r="OV183" i="4"/>
  <c r="OW183" i="4"/>
  <c r="OX183" i="4"/>
  <c r="OY183" i="4"/>
  <c r="OZ183" i="4"/>
  <c r="PA183" i="4"/>
  <c r="PB183" i="4"/>
  <c r="PC183" i="4"/>
  <c r="PD183" i="4"/>
  <c r="PE183" i="4"/>
  <c r="PF183" i="4"/>
  <c r="PG183" i="4"/>
  <c r="PH183" i="4"/>
  <c r="PI183" i="4"/>
  <c r="PJ183" i="4"/>
  <c r="PK183" i="4"/>
  <c r="PL183" i="4"/>
  <c r="PM183" i="4"/>
  <c r="PN183" i="4"/>
  <c r="PO183" i="4"/>
  <c r="PP183" i="4"/>
  <c r="PQ183" i="4"/>
  <c r="PR183" i="4"/>
  <c r="PS183" i="4"/>
  <c r="PT183" i="4"/>
  <c r="PU183" i="4"/>
  <c r="PV183" i="4"/>
  <c r="PW183" i="4"/>
  <c r="PX183" i="4"/>
  <c r="PY183" i="4"/>
  <c r="PZ183" i="4"/>
  <c r="NR184" i="4"/>
  <c r="NS184" i="4"/>
  <c r="NT184" i="4"/>
  <c r="NU184" i="4"/>
  <c r="NV184" i="4"/>
  <c r="NW184" i="4"/>
  <c r="NX184" i="4"/>
  <c r="NY184" i="4"/>
  <c r="NZ184" i="4"/>
  <c r="OA184" i="4"/>
  <c r="OB184" i="4"/>
  <c r="OC184" i="4"/>
  <c r="OD184" i="4"/>
  <c r="OE184" i="4"/>
  <c r="OF184" i="4"/>
  <c r="OG184" i="4"/>
  <c r="OH184" i="4"/>
  <c r="OI184" i="4"/>
  <c r="OJ184" i="4"/>
  <c r="OK184" i="4"/>
  <c r="OL184" i="4"/>
  <c r="OM184" i="4"/>
  <c r="ON184" i="4"/>
  <c r="OO184" i="4"/>
  <c r="OP184" i="4"/>
  <c r="OQ184" i="4"/>
  <c r="OR184" i="4"/>
  <c r="OS184" i="4"/>
  <c r="OT184" i="4"/>
  <c r="OU184" i="4"/>
  <c r="OV184" i="4"/>
  <c r="OW184" i="4"/>
  <c r="OX184" i="4"/>
  <c r="OY184" i="4"/>
  <c r="OZ184" i="4"/>
  <c r="PA184" i="4"/>
  <c r="PB184" i="4"/>
  <c r="PC184" i="4"/>
  <c r="PD184" i="4"/>
  <c r="PE184" i="4"/>
  <c r="PF184" i="4"/>
  <c r="PG184" i="4"/>
  <c r="PH184" i="4"/>
  <c r="PI184" i="4"/>
  <c r="PJ184" i="4"/>
  <c r="PK184" i="4"/>
  <c r="PL184" i="4"/>
  <c r="PM184" i="4"/>
  <c r="PN184" i="4"/>
  <c r="PO184" i="4"/>
  <c r="PP184" i="4"/>
  <c r="PQ184" i="4"/>
  <c r="PR184" i="4"/>
  <c r="PS184" i="4"/>
  <c r="PT184" i="4"/>
  <c r="PU184" i="4"/>
  <c r="PV184" i="4"/>
  <c r="PW184" i="4"/>
  <c r="PX184" i="4"/>
  <c r="PY184" i="4"/>
  <c r="PZ184" i="4"/>
  <c r="NR185" i="4"/>
  <c r="NS185" i="4"/>
  <c r="NT185" i="4"/>
  <c r="NU185" i="4"/>
  <c r="NV185" i="4"/>
  <c r="NW185" i="4"/>
  <c r="NX185" i="4"/>
  <c r="NY185" i="4"/>
  <c r="NZ185" i="4"/>
  <c r="OA185" i="4"/>
  <c r="OB185" i="4"/>
  <c r="OC185" i="4"/>
  <c r="OD185" i="4"/>
  <c r="OE185" i="4"/>
  <c r="OF185" i="4"/>
  <c r="OG185" i="4"/>
  <c r="OH185" i="4"/>
  <c r="OI185" i="4"/>
  <c r="OJ185" i="4"/>
  <c r="OK185" i="4"/>
  <c r="OL185" i="4"/>
  <c r="OM185" i="4"/>
  <c r="ON185" i="4"/>
  <c r="OO185" i="4"/>
  <c r="OP185" i="4"/>
  <c r="OQ185" i="4"/>
  <c r="OR185" i="4"/>
  <c r="OS185" i="4"/>
  <c r="OT185" i="4"/>
  <c r="OU185" i="4"/>
  <c r="OV185" i="4"/>
  <c r="OW185" i="4"/>
  <c r="OX185" i="4"/>
  <c r="OY185" i="4"/>
  <c r="OZ185" i="4"/>
  <c r="PA185" i="4"/>
  <c r="PB185" i="4"/>
  <c r="PC185" i="4"/>
  <c r="PD185" i="4"/>
  <c r="PE185" i="4"/>
  <c r="PF185" i="4"/>
  <c r="PG185" i="4"/>
  <c r="PH185" i="4"/>
  <c r="PI185" i="4"/>
  <c r="PJ185" i="4"/>
  <c r="PK185" i="4"/>
  <c r="PL185" i="4"/>
  <c r="PM185" i="4"/>
  <c r="PN185" i="4"/>
  <c r="PO185" i="4"/>
  <c r="PP185" i="4"/>
  <c r="PQ185" i="4"/>
  <c r="PR185" i="4"/>
  <c r="PS185" i="4"/>
  <c r="PT185" i="4"/>
  <c r="PU185" i="4"/>
  <c r="PV185" i="4"/>
  <c r="PW185" i="4"/>
  <c r="PX185" i="4"/>
  <c r="PY185" i="4"/>
  <c r="PZ185" i="4"/>
  <c r="NR186" i="4"/>
  <c r="NS186" i="4"/>
  <c r="NT186" i="4"/>
  <c r="NU186" i="4"/>
  <c r="NV186" i="4"/>
  <c r="NW186" i="4"/>
  <c r="NX186" i="4"/>
  <c r="NY186" i="4"/>
  <c r="NZ186" i="4"/>
  <c r="OA186" i="4"/>
  <c r="OB186" i="4"/>
  <c r="OC186" i="4"/>
  <c r="OD186" i="4"/>
  <c r="OE186" i="4"/>
  <c r="OF186" i="4"/>
  <c r="OG186" i="4"/>
  <c r="OH186" i="4"/>
  <c r="OI186" i="4"/>
  <c r="OJ186" i="4"/>
  <c r="OK186" i="4"/>
  <c r="OL186" i="4"/>
  <c r="OM186" i="4"/>
  <c r="ON186" i="4"/>
  <c r="OO186" i="4"/>
  <c r="OP186" i="4"/>
  <c r="OQ186" i="4"/>
  <c r="OR186" i="4"/>
  <c r="OS186" i="4"/>
  <c r="OT186" i="4"/>
  <c r="OU186" i="4"/>
  <c r="OV186" i="4"/>
  <c r="OW186" i="4"/>
  <c r="OX186" i="4"/>
  <c r="OY186" i="4"/>
  <c r="OZ186" i="4"/>
  <c r="PA186" i="4"/>
  <c r="PB186" i="4"/>
  <c r="PC186" i="4"/>
  <c r="PD186" i="4"/>
  <c r="PE186" i="4"/>
  <c r="PF186" i="4"/>
  <c r="PG186" i="4"/>
  <c r="PH186" i="4"/>
  <c r="PI186" i="4"/>
  <c r="PJ186" i="4"/>
  <c r="PK186" i="4"/>
  <c r="PL186" i="4"/>
  <c r="PM186" i="4"/>
  <c r="PN186" i="4"/>
  <c r="PO186" i="4"/>
  <c r="PP186" i="4"/>
  <c r="PQ186" i="4"/>
  <c r="PR186" i="4"/>
  <c r="PS186" i="4"/>
  <c r="PT186" i="4"/>
  <c r="PU186" i="4"/>
  <c r="PV186" i="4"/>
  <c r="PW186" i="4"/>
  <c r="PX186" i="4"/>
  <c r="PY186" i="4"/>
  <c r="PZ186" i="4"/>
  <c r="NR187" i="4"/>
  <c r="NS187" i="4"/>
  <c r="NT187" i="4"/>
  <c r="NU187" i="4"/>
  <c r="NV187" i="4"/>
  <c r="NX187" i="4" s="1"/>
  <c r="NW187" i="4"/>
  <c r="NY187" i="4"/>
  <c r="NZ187" i="4"/>
  <c r="OA187" i="4"/>
  <c r="OB187" i="4"/>
  <c r="OC187" i="4"/>
  <c r="OD187" i="4"/>
  <c r="OE187" i="4"/>
  <c r="OF187" i="4"/>
  <c r="OG187" i="4"/>
  <c r="OH187" i="4"/>
  <c r="OI187" i="4"/>
  <c r="OJ187" i="4"/>
  <c r="OK187" i="4"/>
  <c r="OL187" i="4"/>
  <c r="OM187" i="4"/>
  <c r="ON187" i="4"/>
  <c r="OO187" i="4"/>
  <c r="OP187" i="4"/>
  <c r="OQ187" i="4"/>
  <c r="OR187" i="4"/>
  <c r="OS187" i="4"/>
  <c r="OT187" i="4"/>
  <c r="OU187" i="4"/>
  <c r="OV187" i="4"/>
  <c r="OW187" i="4"/>
  <c r="OX187" i="4"/>
  <c r="OY187" i="4"/>
  <c r="OZ187" i="4"/>
  <c r="PA187" i="4"/>
  <c r="PB187" i="4"/>
  <c r="PC187" i="4"/>
  <c r="PD187" i="4"/>
  <c r="PE187" i="4"/>
  <c r="PF187" i="4"/>
  <c r="PG187" i="4"/>
  <c r="PH187" i="4"/>
  <c r="PI187" i="4"/>
  <c r="PJ187" i="4"/>
  <c r="PK187" i="4"/>
  <c r="PL187" i="4"/>
  <c r="PM187" i="4"/>
  <c r="PN187" i="4"/>
  <c r="PO187" i="4"/>
  <c r="PP187" i="4"/>
  <c r="PQ187" i="4"/>
  <c r="PR187" i="4"/>
  <c r="PS187" i="4"/>
  <c r="PT187" i="4"/>
  <c r="PU187" i="4"/>
  <c r="PV187" i="4"/>
  <c r="PW187" i="4"/>
  <c r="PX187" i="4"/>
  <c r="PY187" i="4"/>
  <c r="PZ187" i="4"/>
  <c r="NR188" i="4"/>
  <c r="NS188" i="4"/>
  <c r="NT188" i="4"/>
  <c r="NU188" i="4"/>
  <c r="NV188" i="4"/>
  <c r="NX188" i="4" s="1"/>
  <c r="NW188" i="4"/>
  <c r="NY188" i="4"/>
  <c r="NZ188" i="4"/>
  <c r="OA188" i="4"/>
  <c r="OB188" i="4"/>
  <c r="OC188" i="4"/>
  <c r="OD188" i="4"/>
  <c r="OE188" i="4"/>
  <c r="OF188" i="4"/>
  <c r="OG188" i="4"/>
  <c r="OH188" i="4"/>
  <c r="OI188" i="4"/>
  <c r="OJ188" i="4"/>
  <c r="OK188" i="4"/>
  <c r="OL188" i="4"/>
  <c r="OM188" i="4"/>
  <c r="ON188" i="4"/>
  <c r="OO188" i="4"/>
  <c r="OP188" i="4"/>
  <c r="OQ188" i="4"/>
  <c r="OR188" i="4"/>
  <c r="OS188" i="4"/>
  <c r="OT188" i="4"/>
  <c r="OU188" i="4"/>
  <c r="OV188" i="4"/>
  <c r="OW188" i="4"/>
  <c r="OX188" i="4"/>
  <c r="OY188" i="4"/>
  <c r="OZ188" i="4"/>
  <c r="PA188" i="4"/>
  <c r="PB188" i="4"/>
  <c r="PC188" i="4"/>
  <c r="PD188" i="4"/>
  <c r="PE188" i="4"/>
  <c r="PF188" i="4"/>
  <c r="PG188" i="4"/>
  <c r="PH188" i="4"/>
  <c r="PI188" i="4"/>
  <c r="PJ188" i="4"/>
  <c r="PK188" i="4"/>
  <c r="PL188" i="4"/>
  <c r="PM188" i="4"/>
  <c r="PN188" i="4"/>
  <c r="PO188" i="4"/>
  <c r="PP188" i="4"/>
  <c r="PQ188" i="4"/>
  <c r="PR188" i="4"/>
  <c r="PS188" i="4"/>
  <c r="PT188" i="4"/>
  <c r="PU188" i="4"/>
  <c r="PV188" i="4"/>
  <c r="PW188" i="4"/>
  <c r="PX188" i="4"/>
  <c r="PY188" i="4"/>
  <c r="PZ188" i="4"/>
  <c r="NR189" i="4"/>
  <c r="NS189" i="4"/>
  <c r="NT189" i="4"/>
  <c r="NU189" i="4"/>
  <c r="NV189" i="4"/>
  <c r="NW189" i="4"/>
  <c r="NX189" i="4"/>
  <c r="NY189" i="4"/>
  <c r="NZ189" i="4"/>
  <c r="OA189" i="4"/>
  <c r="OB189" i="4"/>
  <c r="OC189" i="4"/>
  <c r="OD189" i="4"/>
  <c r="OE189" i="4"/>
  <c r="OF189" i="4"/>
  <c r="OG189" i="4"/>
  <c r="OH189" i="4"/>
  <c r="OI189" i="4"/>
  <c r="OJ189" i="4"/>
  <c r="OK189" i="4"/>
  <c r="OL189" i="4"/>
  <c r="OM189" i="4"/>
  <c r="ON189" i="4"/>
  <c r="OO189" i="4"/>
  <c r="OP189" i="4"/>
  <c r="OQ189" i="4"/>
  <c r="OR189" i="4"/>
  <c r="OS189" i="4"/>
  <c r="OT189" i="4"/>
  <c r="OU189" i="4"/>
  <c r="OV189" i="4"/>
  <c r="OW189" i="4"/>
  <c r="OX189" i="4"/>
  <c r="OY189" i="4"/>
  <c r="OZ189" i="4"/>
  <c r="PA189" i="4"/>
  <c r="PB189" i="4"/>
  <c r="PC189" i="4"/>
  <c r="PD189" i="4"/>
  <c r="PE189" i="4"/>
  <c r="PF189" i="4"/>
  <c r="PG189" i="4"/>
  <c r="PH189" i="4"/>
  <c r="PI189" i="4"/>
  <c r="PJ189" i="4"/>
  <c r="PK189" i="4"/>
  <c r="PL189" i="4"/>
  <c r="PM189" i="4"/>
  <c r="PN189" i="4"/>
  <c r="PO189" i="4"/>
  <c r="PP189" i="4"/>
  <c r="PQ189" i="4"/>
  <c r="PR189" i="4"/>
  <c r="PS189" i="4"/>
  <c r="PT189" i="4"/>
  <c r="PU189" i="4"/>
  <c r="PV189" i="4"/>
  <c r="PW189" i="4"/>
  <c r="PX189" i="4"/>
  <c r="PY189" i="4"/>
  <c r="PZ189" i="4"/>
  <c r="NR190" i="4"/>
  <c r="NS190" i="4"/>
  <c r="NT190" i="4"/>
  <c r="NU190" i="4"/>
  <c r="NV190" i="4"/>
  <c r="NX190" i="4" s="1"/>
  <c r="NW190" i="4"/>
  <c r="NY190" i="4"/>
  <c r="NZ190" i="4"/>
  <c r="OA190" i="4"/>
  <c r="OB190" i="4"/>
  <c r="OC190" i="4"/>
  <c r="OD190" i="4"/>
  <c r="OE190" i="4"/>
  <c r="OF190" i="4"/>
  <c r="OG190" i="4"/>
  <c r="OH190" i="4"/>
  <c r="OI190" i="4"/>
  <c r="OJ190" i="4"/>
  <c r="OK190" i="4"/>
  <c r="OL190" i="4"/>
  <c r="OM190" i="4"/>
  <c r="ON190" i="4"/>
  <c r="OO190" i="4"/>
  <c r="OP190" i="4"/>
  <c r="OQ190" i="4"/>
  <c r="OR190" i="4"/>
  <c r="OS190" i="4"/>
  <c r="OT190" i="4"/>
  <c r="OU190" i="4"/>
  <c r="OV190" i="4"/>
  <c r="OW190" i="4"/>
  <c r="OX190" i="4"/>
  <c r="OY190" i="4"/>
  <c r="OZ190" i="4"/>
  <c r="PA190" i="4"/>
  <c r="PB190" i="4"/>
  <c r="PC190" i="4"/>
  <c r="PD190" i="4"/>
  <c r="PE190" i="4"/>
  <c r="PF190" i="4"/>
  <c r="PG190" i="4"/>
  <c r="PH190" i="4"/>
  <c r="PI190" i="4"/>
  <c r="PJ190" i="4"/>
  <c r="PK190" i="4"/>
  <c r="PL190" i="4"/>
  <c r="PM190" i="4"/>
  <c r="PN190" i="4"/>
  <c r="PO190" i="4"/>
  <c r="PP190" i="4"/>
  <c r="PQ190" i="4"/>
  <c r="PR190" i="4"/>
  <c r="PS190" i="4"/>
  <c r="PT190" i="4"/>
  <c r="PU190" i="4"/>
  <c r="PV190" i="4"/>
  <c r="PW190" i="4"/>
  <c r="PX190" i="4"/>
  <c r="PY190" i="4"/>
  <c r="PZ190" i="4"/>
  <c r="NR191" i="4"/>
  <c r="NS191" i="4"/>
  <c r="NT191" i="4"/>
  <c r="NU191" i="4"/>
  <c r="NV191" i="4"/>
  <c r="NW191" i="4"/>
  <c r="NX191" i="4"/>
  <c r="NY191" i="4"/>
  <c r="NZ191" i="4"/>
  <c r="OA191" i="4"/>
  <c r="OB191" i="4"/>
  <c r="OC191" i="4"/>
  <c r="OD191" i="4"/>
  <c r="OE191" i="4"/>
  <c r="OF191" i="4"/>
  <c r="OG191" i="4"/>
  <c r="OH191" i="4"/>
  <c r="OI191" i="4"/>
  <c r="OJ191" i="4"/>
  <c r="OK191" i="4"/>
  <c r="OL191" i="4"/>
  <c r="OM191" i="4"/>
  <c r="ON191" i="4"/>
  <c r="OO191" i="4"/>
  <c r="OP191" i="4"/>
  <c r="OQ191" i="4"/>
  <c r="OR191" i="4"/>
  <c r="OS191" i="4"/>
  <c r="OT191" i="4"/>
  <c r="OU191" i="4"/>
  <c r="OV191" i="4"/>
  <c r="OW191" i="4"/>
  <c r="OX191" i="4"/>
  <c r="OY191" i="4"/>
  <c r="OZ191" i="4"/>
  <c r="PA191" i="4"/>
  <c r="PB191" i="4"/>
  <c r="PC191" i="4"/>
  <c r="PD191" i="4"/>
  <c r="PE191" i="4"/>
  <c r="PF191" i="4"/>
  <c r="PG191" i="4"/>
  <c r="PH191" i="4"/>
  <c r="PI191" i="4"/>
  <c r="PJ191" i="4"/>
  <c r="PK191" i="4"/>
  <c r="PL191" i="4"/>
  <c r="PM191" i="4"/>
  <c r="PN191" i="4"/>
  <c r="PO191" i="4"/>
  <c r="PP191" i="4"/>
  <c r="PQ191" i="4"/>
  <c r="PR191" i="4"/>
  <c r="PS191" i="4"/>
  <c r="PT191" i="4"/>
  <c r="PU191" i="4"/>
  <c r="PV191" i="4"/>
  <c r="PW191" i="4"/>
  <c r="PX191" i="4"/>
  <c r="PY191" i="4"/>
  <c r="PZ191" i="4"/>
  <c r="NR192" i="4"/>
  <c r="NS192" i="4"/>
  <c r="NT192" i="4"/>
  <c r="NU192" i="4"/>
  <c r="NV192" i="4"/>
  <c r="NW192" i="4"/>
  <c r="NX192" i="4"/>
  <c r="NY192" i="4"/>
  <c r="NZ192" i="4"/>
  <c r="OA192" i="4"/>
  <c r="OB192" i="4"/>
  <c r="OC192" i="4"/>
  <c r="OD192" i="4"/>
  <c r="OE192" i="4"/>
  <c r="OF192" i="4"/>
  <c r="OG192" i="4"/>
  <c r="OH192" i="4"/>
  <c r="OI192" i="4"/>
  <c r="OJ192" i="4"/>
  <c r="OK192" i="4"/>
  <c r="OL192" i="4"/>
  <c r="OM192" i="4"/>
  <c r="ON192" i="4"/>
  <c r="OO192" i="4"/>
  <c r="OP192" i="4"/>
  <c r="OQ192" i="4"/>
  <c r="OR192" i="4"/>
  <c r="OS192" i="4"/>
  <c r="OT192" i="4"/>
  <c r="OU192" i="4"/>
  <c r="OV192" i="4"/>
  <c r="OW192" i="4"/>
  <c r="OX192" i="4"/>
  <c r="OY192" i="4"/>
  <c r="OZ192" i="4"/>
  <c r="PA192" i="4"/>
  <c r="PB192" i="4"/>
  <c r="PC192" i="4"/>
  <c r="PD192" i="4"/>
  <c r="PE192" i="4"/>
  <c r="PF192" i="4"/>
  <c r="PG192" i="4"/>
  <c r="PH192" i="4"/>
  <c r="PI192" i="4"/>
  <c r="PJ192" i="4"/>
  <c r="PK192" i="4"/>
  <c r="PL192" i="4"/>
  <c r="PM192" i="4"/>
  <c r="PN192" i="4"/>
  <c r="PO192" i="4"/>
  <c r="PP192" i="4"/>
  <c r="PQ192" i="4"/>
  <c r="PR192" i="4"/>
  <c r="PS192" i="4"/>
  <c r="PT192" i="4"/>
  <c r="PU192" i="4"/>
  <c r="PV192" i="4"/>
  <c r="PW192" i="4"/>
  <c r="PX192" i="4"/>
  <c r="PY192" i="4"/>
  <c r="PZ192" i="4"/>
  <c r="NR193" i="4"/>
  <c r="NS193" i="4"/>
  <c r="NT193" i="4"/>
  <c r="NU193" i="4"/>
  <c r="NV193" i="4"/>
  <c r="NW193" i="4"/>
  <c r="NX193" i="4"/>
  <c r="NY193" i="4"/>
  <c r="NZ193" i="4"/>
  <c r="OA193" i="4"/>
  <c r="OB193" i="4"/>
  <c r="OC193" i="4"/>
  <c r="OD193" i="4"/>
  <c r="OE193" i="4"/>
  <c r="OF193" i="4"/>
  <c r="OG193" i="4"/>
  <c r="OH193" i="4"/>
  <c r="OI193" i="4"/>
  <c r="OJ193" i="4"/>
  <c r="OK193" i="4"/>
  <c r="OL193" i="4"/>
  <c r="OM193" i="4"/>
  <c r="ON193" i="4"/>
  <c r="OO193" i="4"/>
  <c r="OP193" i="4"/>
  <c r="OQ193" i="4"/>
  <c r="OR193" i="4"/>
  <c r="OS193" i="4"/>
  <c r="OT193" i="4"/>
  <c r="OU193" i="4"/>
  <c r="OV193" i="4"/>
  <c r="OW193" i="4"/>
  <c r="OX193" i="4"/>
  <c r="OY193" i="4"/>
  <c r="OZ193" i="4"/>
  <c r="PA193" i="4"/>
  <c r="PB193" i="4"/>
  <c r="PC193" i="4"/>
  <c r="PD193" i="4"/>
  <c r="PE193" i="4"/>
  <c r="PF193" i="4"/>
  <c r="PG193" i="4"/>
  <c r="PH193" i="4"/>
  <c r="PI193" i="4"/>
  <c r="PJ193" i="4"/>
  <c r="PK193" i="4"/>
  <c r="PL193" i="4"/>
  <c r="PM193" i="4"/>
  <c r="PN193" i="4"/>
  <c r="PO193" i="4"/>
  <c r="PP193" i="4"/>
  <c r="PQ193" i="4"/>
  <c r="PR193" i="4"/>
  <c r="PS193" i="4"/>
  <c r="PT193" i="4"/>
  <c r="PU193" i="4"/>
  <c r="PV193" i="4"/>
  <c r="PW193" i="4"/>
  <c r="PX193" i="4"/>
  <c r="PY193" i="4"/>
  <c r="PZ193" i="4"/>
  <c r="NR194" i="4"/>
  <c r="NS194" i="4"/>
  <c r="NT194" i="4"/>
  <c r="NU194" i="4"/>
  <c r="NV194" i="4"/>
  <c r="NW194" i="4"/>
  <c r="NX194" i="4"/>
  <c r="NY194" i="4"/>
  <c r="NZ194" i="4"/>
  <c r="OA194" i="4"/>
  <c r="OB194" i="4"/>
  <c r="OC194" i="4"/>
  <c r="OD194" i="4"/>
  <c r="OE194" i="4"/>
  <c r="OF194" i="4"/>
  <c r="OG194" i="4"/>
  <c r="OH194" i="4"/>
  <c r="OI194" i="4"/>
  <c r="OJ194" i="4"/>
  <c r="OK194" i="4"/>
  <c r="OL194" i="4"/>
  <c r="OM194" i="4"/>
  <c r="ON194" i="4"/>
  <c r="OO194" i="4"/>
  <c r="OP194" i="4"/>
  <c r="OQ194" i="4"/>
  <c r="OR194" i="4"/>
  <c r="OS194" i="4"/>
  <c r="OT194" i="4"/>
  <c r="OU194" i="4"/>
  <c r="OV194" i="4"/>
  <c r="OW194" i="4"/>
  <c r="OX194" i="4"/>
  <c r="OY194" i="4"/>
  <c r="OZ194" i="4"/>
  <c r="PA194" i="4"/>
  <c r="PB194" i="4"/>
  <c r="PC194" i="4"/>
  <c r="PD194" i="4"/>
  <c r="PE194" i="4"/>
  <c r="PF194" i="4"/>
  <c r="PG194" i="4"/>
  <c r="PH194" i="4"/>
  <c r="PI194" i="4"/>
  <c r="PJ194" i="4"/>
  <c r="PK194" i="4"/>
  <c r="PL194" i="4"/>
  <c r="PM194" i="4"/>
  <c r="PN194" i="4"/>
  <c r="PO194" i="4"/>
  <c r="PP194" i="4"/>
  <c r="PQ194" i="4"/>
  <c r="PR194" i="4"/>
  <c r="PS194" i="4"/>
  <c r="PT194" i="4"/>
  <c r="PU194" i="4"/>
  <c r="PV194" i="4"/>
  <c r="PW194" i="4"/>
  <c r="PX194" i="4"/>
  <c r="PY194" i="4"/>
  <c r="PZ194" i="4"/>
  <c r="NR195" i="4"/>
  <c r="NS195" i="4"/>
  <c r="NT195" i="4"/>
  <c r="NU195" i="4"/>
  <c r="NV195" i="4"/>
  <c r="NX195" i="4" s="1"/>
  <c r="NW195" i="4"/>
  <c r="NY195" i="4"/>
  <c r="NZ195" i="4"/>
  <c r="OA195" i="4"/>
  <c r="OB195" i="4"/>
  <c r="OC195" i="4"/>
  <c r="OD195" i="4"/>
  <c r="OE195" i="4"/>
  <c r="OF195" i="4"/>
  <c r="OG195" i="4"/>
  <c r="OH195" i="4"/>
  <c r="OI195" i="4"/>
  <c r="OJ195" i="4"/>
  <c r="OK195" i="4"/>
  <c r="OL195" i="4"/>
  <c r="OM195" i="4"/>
  <c r="ON195" i="4"/>
  <c r="OO195" i="4"/>
  <c r="OP195" i="4"/>
  <c r="OQ195" i="4"/>
  <c r="OR195" i="4"/>
  <c r="OS195" i="4"/>
  <c r="OT195" i="4"/>
  <c r="OU195" i="4"/>
  <c r="OV195" i="4"/>
  <c r="OW195" i="4"/>
  <c r="OX195" i="4"/>
  <c r="OY195" i="4"/>
  <c r="OZ195" i="4"/>
  <c r="PA195" i="4"/>
  <c r="PB195" i="4"/>
  <c r="PC195" i="4"/>
  <c r="PD195" i="4"/>
  <c r="PE195" i="4"/>
  <c r="PF195" i="4"/>
  <c r="PG195" i="4"/>
  <c r="PH195" i="4"/>
  <c r="PI195" i="4"/>
  <c r="PJ195" i="4"/>
  <c r="PK195" i="4"/>
  <c r="PL195" i="4"/>
  <c r="PM195" i="4"/>
  <c r="PN195" i="4"/>
  <c r="PO195" i="4"/>
  <c r="PP195" i="4"/>
  <c r="PQ195" i="4"/>
  <c r="PR195" i="4"/>
  <c r="PS195" i="4"/>
  <c r="PT195" i="4"/>
  <c r="PU195" i="4"/>
  <c r="PV195" i="4"/>
  <c r="PW195" i="4"/>
  <c r="PX195" i="4"/>
  <c r="PY195" i="4"/>
  <c r="PZ195" i="4"/>
  <c r="NR196" i="4"/>
  <c r="NS196" i="4"/>
  <c r="NT196" i="4"/>
  <c r="NU196" i="4"/>
  <c r="NV196" i="4"/>
  <c r="NX196" i="4" s="1"/>
  <c r="NW196" i="4"/>
  <c r="NY196" i="4"/>
  <c r="NZ196" i="4"/>
  <c r="OA196" i="4"/>
  <c r="OB196" i="4"/>
  <c r="OC196" i="4"/>
  <c r="OD196" i="4"/>
  <c r="OE196" i="4"/>
  <c r="OF196" i="4"/>
  <c r="OG196" i="4"/>
  <c r="OH196" i="4"/>
  <c r="OI196" i="4"/>
  <c r="OJ196" i="4"/>
  <c r="OK196" i="4"/>
  <c r="OL196" i="4"/>
  <c r="OM196" i="4"/>
  <c r="ON196" i="4"/>
  <c r="OO196" i="4"/>
  <c r="OP196" i="4"/>
  <c r="OQ196" i="4"/>
  <c r="OR196" i="4"/>
  <c r="OS196" i="4"/>
  <c r="OT196" i="4"/>
  <c r="OU196" i="4"/>
  <c r="OV196" i="4"/>
  <c r="OW196" i="4"/>
  <c r="OX196" i="4"/>
  <c r="OY196" i="4"/>
  <c r="OZ196" i="4"/>
  <c r="PA196" i="4"/>
  <c r="PB196" i="4"/>
  <c r="PC196" i="4"/>
  <c r="PD196" i="4"/>
  <c r="PE196" i="4"/>
  <c r="PF196" i="4"/>
  <c r="PG196" i="4"/>
  <c r="PH196" i="4"/>
  <c r="PI196" i="4"/>
  <c r="PJ196" i="4"/>
  <c r="PK196" i="4"/>
  <c r="PL196" i="4"/>
  <c r="PM196" i="4"/>
  <c r="PN196" i="4"/>
  <c r="PO196" i="4"/>
  <c r="PP196" i="4"/>
  <c r="PQ196" i="4"/>
  <c r="PR196" i="4"/>
  <c r="PS196" i="4"/>
  <c r="PT196" i="4"/>
  <c r="PU196" i="4"/>
  <c r="PV196" i="4"/>
  <c r="PW196" i="4"/>
  <c r="PX196" i="4"/>
  <c r="PY196" i="4"/>
  <c r="PZ196" i="4"/>
  <c r="NR197" i="4"/>
  <c r="NS197" i="4"/>
  <c r="NT197" i="4"/>
  <c r="NU197" i="4"/>
  <c r="NV197" i="4"/>
  <c r="NW197" i="4"/>
  <c r="NX197" i="4"/>
  <c r="NY197" i="4"/>
  <c r="NZ197" i="4"/>
  <c r="OA197" i="4"/>
  <c r="OB197" i="4"/>
  <c r="OC197" i="4"/>
  <c r="OD197" i="4"/>
  <c r="OE197" i="4"/>
  <c r="OF197" i="4"/>
  <c r="OG197" i="4"/>
  <c r="OH197" i="4"/>
  <c r="OI197" i="4"/>
  <c r="OJ197" i="4"/>
  <c r="OK197" i="4"/>
  <c r="OL197" i="4"/>
  <c r="OM197" i="4"/>
  <c r="ON197" i="4"/>
  <c r="OO197" i="4"/>
  <c r="OP197" i="4"/>
  <c r="OQ197" i="4"/>
  <c r="OR197" i="4"/>
  <c r="OS197" i="4"/>
  <c r="OT197" i="4"/>
  <c r="OU197" i="4"/>
  <c r="OV197" i="4"/>
  <c r="OW197" i="4"/>
  <c r="OX197" i="4"/>
  <c r="OY197" i="4"/>
  <c r="OZ197" i="4"/>
  <c r="PA197" i="4"/>
  <c r="PB197" i="4"/>
  <c r="PC197" i="4"/>
  <c r="PD197" i="4"/>
  <c r="PE197" i="4"/>
  <c r="PF197" i="4"/>
  <c r="PG197" i="4"/>
  <c r="PH197" i="4"/>
  <c r="PI197" i="4"/>
  <c r="PJ197" i="4"/>
  <c r="PK197" i="4"/>
  <c r="PL197" i="4"/>
  <c r="PM197" i="4"/>
  <c r="PN197" i="4"/>
  <c r="PO197" i="4"/>
  <c r="PP197" i="4"/>
  <c r="PQ197" i="4"/>
  <c r="PR197" i="4"/>
  <c r="PS197" i="4"/>
  <c r="PT197" i="4"/>
  <c r="PU197" i="4"/>
  <c r="PV197" i="4"/>
  <c r="PW197" i="4"/>
  <c r="PX197" i="4"/>
  <c r="PY197" i="4"/>
  <c r="PZ197" i="4"/>
  <c r="NR198" i="4"/>
  <c r="NS198" i="4"/>
  <c r="NT198" i="4"/>
  <c r="NU198" i="4"/>
  <c r="NV198" i="4"/>
  <c r="NX198" i="4" s="1"/>
  <c r="NW198" i="4"/>
  <c r="NY198" i="4"/>
  <c r="NZ198" i="4"/>
  <c r="OA198" i="4"/>
  <c r="OB198" i="4"/>
  <c r="OC198" i="4"/>
  <c r="OD198" i="4"/>
  <c r="OE198" i="4"/>
  <c r="OF198" i="4"/>
  <c r="OG198" i="4"/>
  <c r="OH198" i="4"/>
  <c r="OI198" i="4"/>
  <c r="OJ198" i="4"/>
  <c r="OK198" i="4"/>
  <c r="OL198" i="4"/>
  <c r="OM198" i="4"/>
  <c r="ON198" i="4"/>
  <c r="OO198" i="4"/>
  <c r="OP198" i="4"/>
  <c r="OQ198" i="4"/>
  <c r="OR198" i="4"/>
  <c r="OS198" i="4"/>
  <c r="OT198" i="4"/>
  <c r="OU198" i="4"/>
  <c r="OV198" i="4"/>
  <c r="OW198" i="4"/>
  <c r="OX198" i="4"/>
  <c r="OY198" i="4"/>
  <c r="OZ198" i="4"/>
  <c r="PA198" i="4"/>
  <c r="PB198" i="4"/>
  <c r="PC198" i="4"/>
  <c r="PD198" i="4"/>
  <c r="PE198" i="4"/>
  <c r="PF198" i="4"/>
  <c r="PG198" i="4"/>
  <c r="PH198" i="4"/>
  <c r="PI198" i="4"/>
  <c r="PJ198" i="4"/>
  <c r="PK198" i="4"/>
  <c r="PL198" i="4"/>
  <c r="PM198" i="4"/>
  <c r="PN198" i="4"/>
  <c r="PO198" i="4"/>
  <c r="PP198" i="4"/>
  <c r="PQ198" i="4"/>
  <c r="PR198" i="4"/>
  <c r="PS198" i="4"/>
  <c r="PT198" i="4"/>
  <c r="PU198" i="4"/>
  <c r="PV198" i="4"/>
  <c r="PW198" i="4"/>
  <c r="PX198" i="4"/>
  <c r="PY198" i="4"/>
  <c r="PZ198" i="4"/>
  <c r="NR199" i="4"/>
  <c r="NS199" i="4"/>
  <c r="NT199" i="4"/>
  <c r="NU199" i="4"/>
  <c r="NV199" i="4"/>
  <c r="NW199" i="4"/>
  <c r="NX199" i="4"/>
  <c r="NY199" i="4"/>
  <c r="NZ199" i="4"/>
  <c r="OA199" i="4"/>
  <c r="OB199" i="4"/>
  <c r="OC199" i="4"/>
  <c r="OD199" i="4"/>
  <c r="OE199" i="4"/>
  <c r="OF199" i="4"/>
  <c r="OG199" i="4"/>
  <c r="OH199" i="4"/>
  <c r="OI199" i="4"/>
  <c r="OJ199" i="4"/>
  <c r="OK199" i="4"/>
  <c r="OL199" i="4"/>
  <c r="OM199" i="4"/>
  <c r="ON199" i="4"/>
  <c r="OO199" i="4"/>
  <c r="OP199" i="4"/>
  <c r="OQ199" i="4"/>
  <c r="OR199" i="4"/>
  <c r="OS199" i="4"/>
  <c r="OT199" i="4"/>
  <c r="OU199" i="4"/>
  <c r="OV199" i="4"/>
  <c r="OW199" i="4"/>
  <c r="OX199" i="4"/>
  <c r="OY199" i="4"/>
  <c r="OZ199" i="4"/>
  <c r="PA199" i="4"/>
  <c r="PB199" i="4"/>
  <c r="PC199" i="4"/>
  <c r="PD199" i="4"/>
  <c r="PE199" i="4"/>
  <c r="PF199" i="4"/>
  <c r="PG199" i="4"/>
  <c r="PH199" i="4"/>
  <c r="PI199" i="4"/>
  <c r="PJ199" i="4"/>
  <c r="PK199" i="4"/>
  <c r="PL199" i="4"/>
  <c r="PM199" i="4"/>
  <c r="PN199" i="4"/>
  <c r="PO199" i="4"/>
  <c r="PP199" i="4"/>
  <c r="PQ199" i="4"/>
  <c r="PR199" i="4"/>
  <c r="PS199" i="4"/>
  <c r="PT199" i="4"/>
  <c r="PU199" i="4"/>
  <c r="PV199" i="4"/>
  <c r="PW199" i="4"/>
  <c r="PX199" i="4"/>
  <c r="PY199" i="4"/>
  <c r="PZ199" i="4"/>
  <c r="NR200" i="4"/>
  <c r="NS200" i="4"/>
  <c r="NT200" i="4"/>
  <c r="NU200" i="4"/>
  <c r="NV200" i="4"/>
  <c r="NW200" i="4"/>
  <c r="NX200" i="4"/>
  <c r="NY200" i="4"/>
  <c r="NZ200" i="4"/>
  <c r="OA200" i="4"/>
  <c r="OB200" i="4"/>
  <c r="OC200" i="4"/>
  <c r="OD200" i="4"/>
  <c r="OE200" i="4"/>
  <c r="OF200" i="4"/>
  <c r="OG200" i="4"/>
  <c r="OH200" i="4"/>
  <c r="OI200" i="4"/>
  <c r="OJ200" i="4"/>
  <c r="OK200" i="4"/>
  <c r="OL200" i="4"/>
  <c r="OM200" i="4"/>
  <c r="ON200" i="4"/>
  <c r="OO200" i="4"/>
  <c r="OP200" i="4"/>
  <c r="OQ200" i="4"/>
  <c r="OR200" i="4"/>
  <c r="OS200" i="4"/>
  <c r="OT200" i="4"/>
  <c r="OU200" i="4"/>
  <c r="OV200" i="4"/>
  <c r="OW200" i="4"/>
  <c r="OX200" i="4"/>
  <c r="OY200" i="4"/>
  <c r="OZ200" i="4"/>
  <c r="PA200" i="4"/>
  <c r="PB200" i="4"/>
  <c r="PC200" i="4"/>
  <c r="PD200" i="4"/>
  <c r="PE200" i="4"/>
  <c r="PF200" i="4"/>
  <c r="PG200" i="4"/>
  <c r="PH200" i="4"/>
  <c r="PI200" i="4"/>
  <c r="PJ200" i="4"/>
  <c r="PK200" i="4"/>
  <c r="PL200" i="4"/>
  <c r="PM200" i="4"/>
  <c r="PN200" i="4"/>
  <c r="PO200" i="4"/>
  <c r="PP200" i="4"/>
  <c r="PQ200" i="4"/>
  <c r="PR200" i="4"/>
  <c r="PS200" i="4"/>
  <c r="PT200" i="4"/>
  <c r="PU200" i="4"/>
  <c r="PV200" i="4"/>
  <c r="PW200" i="4"/>
  <c r="PX200" i="4"/>
  <c r="PY200" i="4"/>
  <c r="PZ200" i="4"/>
  <c r="NR201" i="4"/>
  <c r="NS201" i="4"/>
  <c r="NT201" i="4"/>
  <c r="NU201" i="4"/>
  <c r="NV201" i="4"/>
  <c r="NW201" i="4"/>
  <c r="NX201" i="4"/>
  <c r="NY201" i="4"/>
  <c r="NZ201" i="4"/>
  <c r="OA201" i="4"/>
  <c r="OB201" i="4"/>
  <c r="OC201" i="4"/>
  <c r="OD201" i="4"/>
  <c r="OE201" i="4"/>
  <c r="OF201" i="4"/>
  <c r="OG201" i="4"/>
  <c r="OH201" i="4"/>
  <c r="OI201" i="4"/>
  <c r="OJ201" i="4"/>
  <c r="OK201" i="4"/>
  <c r="OL201" i="4"/>
  <c r="OM201" i="4"/>
  <c r="ON201" i="4"/>
  <c r="OO201" i="4"/>
  <c r="OP201" i="4"/>
  <c r="OQ201" i="4"/>
  <c r="OR201" i="4"/>
  <c r="OS201" i="4"/>
  <c r="OT201" i="4"/>
  <c r="OU201" i="4"/>
  <c r="OV201" i="4"/>
  <c r="OW201" i="4"/>
  <c r="OX201" i="4"/>
  <c r="OY201" i="4"/>
  <c r="OZ201" i="4"/>
  <c r="PA201" i="4"/>
  <c r="PB201" i="4"/>
  <c r="PC201" i="4"/>
  <c r="PD201" i="4"/>
  <c r="PE201" i="4"/>
  <c r="PF201" i="4"/>
  <c r="PG201" i="4"/>
  <c r="PH201" i="4"/>
  <c r="PI201" i="4"/>
  <c r="PJ201" i="4"/>
  <c r="PK201" i="4"/>
  <c r="PL201" i="4"/>
  <c r="PM201" i="4"/>
  <c r="PN201" i="4"/>
  <c r="PO201" i="4"/>
  <c r="PP201" i="4"/>
  <c r="PQ201" i="4"/>
  <c r="PR201" i="4"/>
  <c r="PS201" i="4"/>
  <c r="PT201" i="4"/>
  <c r="PU201" i="4"/>
  <c r="PV201" i="4"/>
  <c r="PW201" i="4"/>
  <c r="PX201" i="4"/>
  <c r="PY201" i="4"/>
  <c r="PZ201" i="4"/>
  <c r="NR202" i="4"/>
  <c r="NS202" i="4"/>
  <c r="NT202" i="4"/>
  <c r="NU202" i="4"/>
  <c r="NV202" i="4"/>
  <c r="NW202" i="4"/>
  <c r="NX202" i="4"/>
  <c r="NY202" i="4"/>
  <c r="NZ202" i="4"/>
  <c r="OA202" i="4"/>
  <c r="OB202" i="4"/>
  <c r="OC202" i="4"/>
  <c r="OD202" i="4"/>
  <c r="OE202" i="4"/>
  <c r="OF202" i="4"/>
  <c r="OG202" i="4"/>
  <c r="OH202" i="4"/>
  <c r="OI202" i="4"/>
  <c r="OJ202" i="4"/>
  <c r="OK202" i="4"/>
  <c r="OL202" i="4"/>
  <c r="OM202" i="4"/>
  <c r="ON202" i="4"/>
  <c r="OO202" i="4"/>
  <c r="OP202" i="4"/>
  <c r="OQ202" i="4"/>
  <c r="OR202" i="4"/>
  <c r="OS202" i="4"/>
  <c r="OT202" i="4"/>
  <c r="OU202" i="4"/>
  <c r="OV202" i="4"/>
  <c r="OW202" i="4"/>
  <c r="OX202" i="4"/>
  <c r="OY202" i="4"/>
  <c r="OZ202" i="4"/>
  <c r="PA202" i="4"/>
  <c r="PB202" i="4"/>
  <c r="PC202" i="4"/>
  <c r="PD202" i="4"/>
  <c r="PE202" i="4"/>
  <c r="PF202" i="4"/>
  <c r="PG202" i="4"/>
  <c r="PH202" i="4"/>
  <c r="PI202" i="4"/>
  <c r="PJ202" i="4"/>
  <c r="PK202" i="4"/>
  <c r="PL202" i="4"/>
  <c r="PM202" i="4"/>
  <c r="PN202" i="4"/>
  <c r="PO202" i="4"/>
  <c r="PP202" i="4"/>
  <c r="PQ202" i="4"/>
  <c r="PR202" i="4"/>
  <c r="PS202" i="4"/>
  <c r="PT202" i="4"/>
  <c r="PU202" i="4"/>
  <c r="PV202" i="4"/>
  <c r="PW202" i="4"/>
  <c r="PX202" i="4"/>
  <c r="PY202" i="4"/>
  <c r="PZ202" i="4"/>
  <c r="NR203" i="4"/>
  <c r="NS203" i="4"/>
  <c r="NT203" i="4"/>
  <c r="NU203" i="4"/>
  <c r="NV203" i="4"/>
  <c r="NX203" i="4" s="1"/>
  <c r="NW203" i="4"/>
  <c r="NY203" i="4"/>
  <c r="NZ203" i="4"/>
  <c r="OA203" i="4"/>
  <c r="OB203" i="4"/>
  <c r="OC203" i="4"/>
  <c r="OD203" i="4"/>
  <c r="OE203" i="4"/>
  <c r="OF203" i="4"/>
  <c r="OG203" i="4"/>
  <c r="OH203" i="4"/>
  <c r="OI203" i="4"/>
  <c r="OJ203" i="4"/>
  <c r="OK203" i="4"/>
  <c r="OL203" i="4"/>
  <c r="OM203" i="4"/>
  <c r="ON203" i="4"/>
  <c r="OO203" i="4"/>
  <c r="OP203" i="4"/>
  <c r="OQ203" i="4"/>
  <c r="OR203" i="4"/>
  <c r="OS203" i="4"/>
  <c r="OT203" i="4"/>
  <c r="OU203" i="4"/>
  <c r="OV203" i="4"/>
  <c r="OW203" i="4"/>
  <c r="OX203" i="4"/>
  <c r="OY203" i="4"/>
  <c r="OZ203" i="4"/>
  <c r="PA203" i="4"/>
  <c r="PB203" i="4"/>
  <c r="PC203" i="4"/>
  <c r="PD203" i="4"/>
  <c r="PE203" i="4"/>
  <c r="PF203" i="4"/>
  <c r="PG203" i="4"/>
  <c r="PH203" i="4"/>
  <c r="PI203" i="4"/>
  <c r="PJ203" i="4"/>
  <c r="PK203" i="4"/>
  <c r="PL203" i="4"/>
  <c r="PM203" i="4"/>
  <c r="PN203" i="4"/>
  <c r="PO203" i="4"/>
  <c r="PP203" i="4"/>
  <c r="PQ203" i="4"/>
  <c r="PR203" i="4"/>
  <c r="PS203" i="4"/>
  <c r="PT203" i="4"/>
  <c r="PU203" i="4"/>
  <c r="PV203" i="4"/>
  <c r="PW203" i="4"/>
  <c r="PX203" i="4"/>
  <c r="PY203" i="4"/>
  <c r="PZ203" i="4"/>
  <c r="NR204" i="4"/>
  <c r="NS204" i="4"/>
  <c r="NT204" i="4"/>
  <c r="NU204" i="4"/>
  <c r="NV204" i="4"/>
  <c r="NX204" i="4" s="1"/>
  <c r="NW204" i="4"/>
  <c r="NY204" i="4"/>
  <c r="NZ204" i="4"/>
  <c r="OA204" i="4"/>
  <c r="OB204" i="4"/>
  <c r="OC204" i="4"/>
  <c r="OD204" i="4"/>
  <c r="OE204" i="4"/>
  <c r="OF204" i="4"/>
  <c r="OG204" i="4"/>
  <c r="OH204" i="4"/>
  <c r="OI204" i="4"/>
  <c r="OJ204" i="4"/>
  <c r="OK204" i="4"/>
  <c r="OL204" i="4"/>
  <c r="OM204" i="4"/>
  <c r="ON204" i="4"/>
  <c r="OO204" i="4"/>
  <c r="OP204" i="4"/>
  <c r="OQ204" i="4"/>
  <c r="OR204" i="4"/>
  <c r="OS204" i="4"/>
  <c r="OT204" i="4"/>
  <c r="OU204" i="4"/>
  <c r="OV204" i="4"/>
  <c r="OW204" i="4"/>
  <c r="OX204" i="4"/>
  <c r="OY204" i="4"/>
  <c r="OZ204" i="4"/>
  <c r="PA204" i="4"/>
  <c r="PB204" i="4"/>
  <c r="PC204" i="4"/>
  <c r="PD204" i="4"/>
  <c r="PE204" i="4"/>
  <c r="PF204" i="4"/>
  <c r="PG204" i="4"/>
  <c r="PH204" i="4"/>
  <c r="PI204" i="4"/>
  <c r="PJ204" i="4"/>
  <c r="PK204" i="4"/>
  <c r="PL204" i="4"/>
  <c r="PM204" i="4"/>
  <c r="PN204" i="4"/>
  <c r="PO204" i="4"/>
  <c r="PP204" i="4"/>
  <c r="PQ204" i="4"/>
  <c r="PR204" i="4"/>
  <c r="PS204" i="4"/>
  <c r="PT204" i="4"/>
  <c r="PU204" i="4"/>
  <c r="PV204" i="4"/>
  <c r="PW204" i="4"/>
  <c r="PX204" i="4"/>
  <c r="PY204" i="4"/>
  <c r="PZ204" i="4"/>
  <c r="NR205" i="4"/>
  <c r="NS205" i="4"/>
  <c r="NT205" i="4"/>
  <c r="NU205" i="4"/>
  <c r="NV205" i="4"/>
  <c r="NW205" i="4"/>
  <c r="NX205" i="4"/>
  <c r="NY205" i="4"/>
  <c r="NZ205" i="4"/>
  <c r="OA205" i="4"/>
  <c r="OB205" i="4"/>
  <c r="OC205" i="4"/>
  <c r="OD205" i="4"/>
  <c r="OE205" i="4"/>
  <c r="OF205" i="4"/>
  <c r="OG205" i="4"/>
  <c r="OH205" i="4"/>
  <c r="OI205" i="4"/>
  <c r="OJ205" i="4"/>
  <c r="OK205" i="4"/>
  <c r="OL205" i="4"/>
  <c r="OM205" i="4"/>
  <c r="ON205" i="4"/>
  <c r="OO205" i="4"/>
  <c r="OP205" i="4"/>
  <c r="OQ205" i="4"/>
  <c r="OR205" i="4"/>
  <c r="OS205" i="4"/>
  <c r="OT205" i="4"/>
  <c r="OU205" i="4"/>
  <c r="OV205" i="4"/>
  <c r="OW205" i="4"/>
  <c r="OX205" i="4"/>
  <c r="OY205" i="4"/>
  <c r="OZ205" i="4"/>
  <c r="PA205" i="4"/>
  <c r="PB205" i="4"/>
  <c r="PC205" i="4"/>
  <c r="PD205" i="4"/>
  <c r="PE205" i="4"/>
  <c r="PF205" i="4"/>
  <c r="PG205" i="4"/>
  <c r="PH205" i="4"/>
  <c r="PI205" i="4"/>
  <c r="PJ205" i="4"/>
  <c r="PK205" i="4"/>
  <c r="PL205" i="4"/>
  <c r="PM205" i="4"/>
  <c r="PN205" i="4"/>
  <c r="PO205" i="4"/>
  <c r="PP205" i="4"/>
  <c r="PQ205" i="4"/>
  <c r="PR205" i="4"/>
  <c r="PS205" i="4"/>
  <c r="PT205" i="4"/>
  <c r="PU205" i="4"/>
  <c r="PV205" i="4"/>
  <c r="PW205" i="4"/>
  <c r="PX205" i="4"/>
  <c r="PY205" i="4"/>
  <c r="PZ205" i="4"/>
  <c r="NR206" i="4"/>
  <c r="NS206" i="4"/>
  <c r="NT206" i="4"/>
  <c r="NU206" i="4"/>
  <c r="NV206" i="4"/>
  <c r="NX206" i="4" s="1"/>
  <c r="NW206" i="4"/>
  <c r="NY206" i="4"/>
  <c r="NZ206" i="4"/>
  <c r="OA206" i="4"/>
  <c r="OB206" i="4"/>
  <c r="OC206" i="4"/>
  <c r="OD206" i="4"/>
  <c r="OE206" i="4"/>
  <c r="OF206" i="4"/>
  <c r="OG206" i="4"/>
  <c r="OH206" i="4"/>
  <c r="OI206" i="4"/>
  <c r="OJ206" i="4"/>
  <c r="OK206" i="4"/>
  <c r="OL206" i="4"/>
  <c r="OM206" i="4"/>
  <c r="ON206" i="4"/>
  <c r="OO206" i="4"/>
  <c r="OP206" i="4"/>
  <c r="OQ206" i="4"/>
  <c r="OR206" i="4"/>
  <c r="OS206" i="4"/>
  <c r="OT206" i="4"/>
  <c r="OU206" i="4"/>
  <c r="OV206" i="4"/>
  <c r="OW206" i="4"/>
  <c r="OX206" i="4"/>
  <c r="OY206" i="4"/>
  <c r="OZ206" i="4"/>
  <c r="PA206" i="4"/>
  <c r="PB206" i="4"/>
  <c r="PC206" i="4"/>
  <c r="PD206" i="4"/>
  <c r="PE206" i="4"/>
  <c r="PF206" i="4"/>
  <c r="PG206" i="4"/>
  <c r="PH206" i="4"/>
  <c r="PI206" i="4"/>
  <c r="PJ206" i="4"/>
  <c r="PK206" i="4"/>
  <c r="PL206" i="4"/>
  <c r="PM206" i="4"/>
  <c r="PN206" i="4"/>
  <c r="PO206" i="4"/>
  <c r="PP206" i="4"/>
  <c r="PQ206" i="4"/>
  <c r="PR206" i="4"/>
  <c r="PS206" i="4"/>
  <c r="PT206" i="4"/>
  <c r="PU206" i="4"/>
  <c r="PV206" i="4"/>
  <c r="PW206" i="4"/>
  <c r="PX206" i="4"/>
  <c r="PY206" i="4"/>
  <c r="PZ206" i="4"/>
  <c r="NR207" i="4"/>
  <c r="NS207" i="4"/>
  <c r="NT207" i="4"/>
  <c r="NU207" i="4"/>
  <c r="NV207" i="4"/>
  <c r="NW207" i="4"/>
  <c r="NX207" i="4"/>
  <c r="NY207" i="4"/>
  <c r="NZ207" i="4"/>
  <c r="OA207" i="4"/>
  <c r="OB207" i="4"/>
  <c r="OC207" i="4"/>
  <c r="OD207" i="4"/>
  <c r="OE207" i="4"/>
  <c r="OF207" i="4"/>
  <c r="OG207" i="4"/>
  <c r="OH207" i="4"/>
  <c r="OI207" i="4"/>
  <c r="OJ207" i="4"/>
  <c r="OK207" i="4"/>
  <c r="OL207" i="4"/>
  <c r="OM207" i="4"/>
  <c r="ON207" i="4"/>
  <c r="OO207" i="4"/>
  <c r="OP207" i="4"/>
  <c r="OQ207" i="4"/>
  <c r="OR207" i="4"/>
  <c r="OS207" i="4"/>
  <c r="OT207" i="4"/>
  <c r="OU207" i="4"/>
  <c r="OV207" i="4"/>
  <c r="OW207" i="4"/>
  <c r="OX207" i="4"/>
  <c r="OY207" i="4"/>
  <c r="OZ207" i="4"/>
  <c r="PA207" i="4"/>
  <c r="PB207" i="4"/>
  <c r="PC207" i="4"/>
  <c r="PD207" i="4"/>
  <c r="PE207" i="4"/>
  <c r="PF207" i="4"/>
  <c r="PG207" i="4"/>
  <c r="PH207" i="4"/>
  <c r="PI207" i="4"/>
  <c r="PJ207" i="4"/>
  <c r="PK207" i="4"/>
  <c r="PL207" i="4"/>
  <c r="PM207" i="4"/>
  <c r="PN207" i="4"/>
  <c r="PO207" i="4"/>
  <c r="PP207" i="4"/>
  <c r="PQ207" i="4"/>
  <c r="PR207" i="4"/>
  <c r="PS207" i="4"/>
  <c r="PT207" i="4"/>
  <c r="PU207" i="4"/>
  <c r="PV207" i="4"/>
  <c r="PW207" i="4"/>
  <c r="PX207" i="4"/>
  <c r="PY207" i="4"/>
  <c r="PZ207" i="4"/>
  <c r="NR208" i="4"/>
  <c r="NS208" i="4"/>
  <c r="NT208" i="4"/>
  <c r="NU208" i="4"/>
  <c r="NV208" i="4"/>
  <c r="NW208" i="4"/>
  <c r="NX208" i="4"/>
  <c r="NY208" i="4"/>
  <c r="NZ208" i="4"/>
  <c r="OA208" i="4"/>
  <c r="OB208" i="4"/>
  <c r="OC208" i="4"/>
  <c r="OD208" i="4"/>
  <c r="OE208" i="4"/>
  <c r="OF208" i="4"/>
  <c r="OG208" i="4"/>
  <c r="OH208" i="4"/>
  <c r="OI208" i="4"/>
  <c r="OJ208" i="4"/>
  <c r="OK208" i="4"/>
  <c r="OL208" i="4"/>
  <c r="OM208" i="4"/>
  <c r="ON208" i="4"/>
  <c r="OO208" i="4"/>
  <c r="OP208" i="4"/>
  <c r="OQ208" i="4"/>
  <c r="OR208" i="4"/>
  <c r="OS208" i="4"/>
  <c r="OT208" i="4"/>
  <c r="OU208" i="4"/>
  <c r="OV208" i="4"/>
  <c r="OW208" i="4"/>
  <c r="OX208" i="4"/>
  <c r="OY208" i="4"/>
  <c r="OZ208" i="4"/>
  <c r="PA208" i="4"/>
  <c r="PB208" i="4"/>
  <c r="PC208" i="4"/>
  <c r="PD208" i="4"/>
  <c r="PE208" i="4"/>
  <c r="PF208" i="4"/>
  <c r="PG208" i="4"/>
  <c r="PH208" i="4"/>
  <c r="PI208" i="4"/>
  <c r="PJ208" i="4"/>
  <c r="PK208" i="4"/>
  <c r="PL208" i="4"/>
  <c r="PM208" i="4"/>
  <c r="PN208" i="4"/>
  <c r="PO208" i="4"/>
  <c r="PP208" i="4"/>
  <c r="PQ208" i="4"/>
  <c r="PR208" i="4"/>
  <c r="PS208" i="4"/>
  <c r="PT208" i="4"/>
  <c r="PU208" i="4"/>
  <c r="PV208" i="4"/>
  <c r="PW208" i="4"/>
  <c r="PX208" i="4"/>
  <c r="PY208" i="4"/>
  <c r="PZ208" i="4"/>
  <c r="NR209" i="4"/>
  <c r="NS209" i="4"/>
  <c r="NT209" i="4"/>
  <c r="NU209" i="4"/>
  <c r="NV209" i="4"/>
  <c r="NW209" i="4"/>
  <c r="NX209" i="4"/>
  <c r="NY209" i="4"/>
  <c r="NZ209" i="4"/>
  <c r="OA209" i="4"/>
  <c r="OB209" i="4"/>
  <c r="OC209" i="4"/>
  <c r="OD209" i="4"/>
  <c r="OE209" i="4"/>
  <c r="OF209" i="4"/>
  <c r="OG209" i="4"/>
  <c r="OH209" i="4"/>
  <c r="OI209" i="4"/>
  <c r="OJ209" i="4"/>
  <c r="OK209" i="4"/>
  <c r="OL209" i="4"/>
  <c r="OM209" i="4"/>
  <c r="ON209" i="4"/>
  <c r="OO209" i="4"/>
  <c r="OP209" i="4"/>
  <c r="OQ209" i="4"/>
  <c r="OR209" i="4"/>
  <c r="OS209" i="4"/>
  <c r="OT209" i="4"/>
  <c r="OU209" i="4"/>
  <c r="OV209" i="4"/>
  <c r="OW209" i="4"/>
  <c r="OX209" i="4"/>
  <c r="OY209" i="4"/>
  <c r="OZ209" i="4"/>
  <c r="PA209" i="4"/>
  <c r="PB209" i="4"/>
  <c r="PC209" i="4"/>
  <c r="PD209" i="4"/>
  <c r="PE209" i="4"/>
  <c r="PF209" i="4"/>
  <c r="PG209" i="4"/>
  <c r="PH209" i="4"/>
  <c r="PI209" i="4"/>
  <c r="PJ209" i="4"/>
  <c r="PK209" i="4"/>
  <c r="PL209" i="4"/>
  <c r="PM209" i="4"/>
  <c r="PN209" i="4"/>
  <c r="PO209" i="4"/>
  <c r="PP209" i="4"/>
  <c r="PQ209" i="4"/>
  <c r="PR209" i="4"/>
  <c r="PS209" i="4"/>
  <c r="PT209" i="4"/>
  <c r="PU209" i="4"/>
  <c r="PV209" i="4"/>
  <c r="PW209" i="4"/>
  <c r="PX209" i="4"/>
  <c r="PY209" i="4"/>
  <c r="PZ209" i="4"/>
  <c r="NR210" i="4"/>
  <c r="NS210" i="4"/>
  <c r="NT210" i="4"/>
  <c r="NU210" i="4"/>
  <c r="NV210" i="4"/>
  <c r="NW210" i="4"/>
  <c r="NX210" i="4"/>
  <c r="NY210" i="4"/>
  <c r="NZ210" i="4"/>
  <c r="OA210" i="4"/>
  <c r="OB210" i="4"/>
  <c r="OC210" i="4"/>
  <c r="OD210" i="4"/>
  <c r="OE210" i="4"/>
  <c r="OF210" i="4"/>
  <c r="OG210" i="4"/>
  <c r="OH210" i="4"/>
  <c r="OI210" i="4"/>
  <c r="OJ210" i="4"/>
  <c r="OK210" i="4"/>
  <c r="OL210" i="4"/>
  <c r="OM210" i="4"/>
  <c r="ON210" i="4"/>
  <c r="OO210" i="4"/>
  <c r="OP210" i="4"/>
  <c r="OQ210" i="4"/>
  <c r="OR210" i="4"/>
  <c r="OS210" i="4"/>
  <c r="OT210" i="4"/>
  <c r="OU210" i="4"/>
  <c r="OV210" i="4"/>
  <c r="OW210" i="4"/>
  <c r="OX210" i="4"/>
  <c r="OY210" i="4"/>
  <c r="OZ210" i="4"/>
  <c r="PA210" i="4"/>
  <c r="PB210" i="4"/>
  <c r="PC210" i="4"/>
  <c r="PD210" i="4"/>
  <c r="PE210" i="4"/>
  <c r="PF210" i="4"/>
  <c r="PG210" i="4"/>
  <c r="PH210" i="4"/>
  <c r="PI210" i="4"/>
  <c r="PJ210" i="4"/>
  <c r="PK210" i="4"/>
  <c r="PL210" i="4"/>
  <c r="PM210" i="4"/>
  <c r="PN210" i="4"/>
  <c r="PO210" i="4"/>
  <c r="PP210" i="4"/>
  <c r="PQ210" i="4"/>
  <c r="PR210" i="4"/>
  <c r="PS210" i="4"/>
  <c r="PT210" i="4"/>
  <c r="PU210" i="4"/>
  <c r="PV210" i="4"/>
  <c r="PW210" i="4"/>
  <c r="PX210" i="4"/>
  <c r="PY210" i="4"/>
  <c r="PZ210" i="4"/>
  <c r="NR211" i="4"/>
  <c r="NS211" i="4"/>
  <c r="NT211" i="4"/>
  <c r="NU211" i="4"/>
  <c r="NV211" i="4"/>
  <c r="NX211" i="4" s="1"/>
  <c r="NW211" i="4"/>
  <c r="NY211" i="4"/>
  <c r="NZ211" i="4"/>
  <c r="OA211" i="4"/>
  <c r="OB211" i="4"/>
  <c r="OC211" i="4"/>
  <c r="OD211" i="4"/>
  <c r="OE211" i="4"/>
  <c r="OF211" i="4"/>
  <c r="OG211" i="4"/>
  <c r="OH211" i="4"/>
  <c r="OI211" i="4"/>
  <c r="OJ211" i="4"/>
  <c r="OK211" i="4"/>
  <c r="OL211" i="4"/>
  <c r="OM211" i="4"/>
  <c r="ON211" i="4"/>
  <c r="OO211" i="4"/>
  <c r="OP211" i="4"/>
  <c r="OQ211" i="4"/>
  <c r="OR211" i="4"/>
  <c r="OS211" i="4"/>
  <c r="OT211" i="4"/>
  <c r="OU211" i="4"/>
  <c r="OV211" i="4"/>
  <c r="OW211" i="4"/>
  <c r="OX211" i="4"/>
  <c r="OY211" i="4"/>
  <c r="OZ211" i="4"/>
  <c r="PA211" i="4"/>
  <c r="PB211" i="4"/>
  <c r="PC211" i="4"/>
  <c r="PD211" i="4"/>
  <c r="PE211" i="4"/>
  <c r="PF211" i="4"/>
  <c r="PG211" i="4"/>
  <c r="PH211" i="4"/>
  <c r="PI211" i="4"/>
  <c r="PJ211" i="4"/>
  <c r="PK211" i="4"/>
  <c r="PL211" i="4"/>
  <c r="PM211" i="4"/>
  <c r="PN211" i="4"/>
  <c r="PO211" i="4"/>
  <c r="PP211" i="4"/>
  <c r="PQ211" i="4"/>
  <c r="PR211" i="4"/>
  <c r="PS211" i="4"/>
  <c r="PT211" i="4"/>
  <c r="PU211" i="4"/>
  <c r="PV211" i="4"/>
  <c r="PW211" i="4"/>
  <c r="PX211" i="4"/>
  <c r="PY211" i="4"/>
  <c r="PZ211" i="4"/>
  <c r="NR212" i="4"/>
  <c r="NS212" i="4"/>
  <c r="NT212" i="4"/>
  <c r="NU212" i="4"/>
  <c r="NV212" i="4"/>
  <c r="NX212" i="4" s="1"/>
  <c r="NW212" i="4"/>
  <c r="NY212" i="4"/>
  <c r="NZ212" i="4"/>
  <c r="OA212" i="4"/>
  <c r="OB212" i="4"/>
  <c r="OC212" i="4"/>
  <c r="OD212" i="4"/>
  <c r="OE212" i="4"/>
  <c r="OF212" i="4"/>
  <c r="OG212" i="4"/>
  <c r="OH212" i="4"/>
  <c r="OI212" i="4"/>
  <c r="OJ212" i="4"/>
  <c r="OK212" i="4"/>
  <c r="OL212" i="4"/>
  <c r="OM212" i="4"/>
  <c r="ON212" i="4"/>
  <c r="OO212" i="4"/>
  <c r="OP212" i="4"/>
  <c r="OQ212" i="4"/>
  <c r="OR212" i="4"/>
  <c r="OS212" i="4"/>
  <c r="OT212" i="4"/>
  <c r="OU212" i="4"/>
  <c r="OV212" i="4"/>
  <c r="OW212" i="4"/>
  <c r="OX212" i="4"/>
  <c r="OY212" i="4"/>
  <c r="OZ212" i="4"/>
  <c r="PA212" i="4"/>
  <c r="PB212" i="4"/>
  <c r="PC212" i="4"/>
  <c r="PD212" i="4"/>
  <c r="PE212" i="4"/>
  <c r="PF212" i="4"/>
  <c r="PG212" i="4"/>
  <c r="PH212" i="4"/>
  <c r="PI212" i="4"/>
  <c r="PJ212" i="4"/>
  <c r="PK212" i="4"/>
  <c r="PL212" i="4"/>
  <c r="PM212" i="4"/>
  <c r="PN212" i="4"/>
  <c r="PO212" i="4"/>
  <c r="PP212" i="4"/>
  <c r="PQ212" i="4"/>
  <c r="PR212" i="4"/>
  <c r="PS212" i="4"/>
  <c r="PT212" i="4"/>
  <c r="PU212" i="4"/>
  <c r="PV212" i="4"/>
  <c r="PW212" i="4"/>
  <c r="PX212" i="4"/>
  <c r="PY212" i="4"/>
  <c r="PZ212" i="4"/>
  <c r="NR213" i="4"/>
  <c r="NS213" i="4"/>
  <c r="NT213" i="4"/>
  <c r="NU213" i="4"/>
  <c r="NV213" i="4"/>
  <c r="NW213" i="4"/>
  <c r="NX213" i="4"/>
  <c r="NY213" i="4"/>
  <c r="NZ213" i="4"/>
  <c r="OA213" i="4"/>
  <c r="OB213" i="4"/>
  <c r="OC213" i="4"/>
  <c r="OD213" i="4"/>
  <c r="OE213" i="4"/>
  <c r="OF213" i="4"/>
  <c r="OG213" i="4"/>
  <c r="OH213" i="4"/>
  <c r="OI213" i="4"/>
  <c r="OJ213" i="4"/>
  <c r="OK213" i="4"/>
  <c r="OL213" i="4"/>
  <c r="OM213" i="4"/>
  <c r="ON213" i="4"/>
  <c r="OO213" i="4"/>
  <c r="OP213" i="4"/>
  <c r="OQ213" i="4"/>
  <c r="OR213" i="4"/>
  <c r="OS213" i="4"/>
  <c r="OT213" i="4"/>
  <c r="OU213" i="4"/>
  <c r="OV213" i="4"/>
  <c r="OW213" i="4"/>
  <c r="OX213" i="4"/>
  <c r="OY213" i="4"/>
  <c r="OZ213" i="4"/>
  <c r="PA213" i="4"/>
  <c r="PB213" i="4"/>
  <c r="PC213" i="4"/>
  <c r="PD213" i="4"/>
  <c r="PE213" i="4"/>
  <c r="PF213" i="4"/>
  <c r="PG213" i="4"/>
  <c r="PH213" i="4"/>
  <c r="PI213" i="4"/>
  <c r="PJ213" i="4"/>
  <c r="PK213" i="4"/>
  <c r="PL213" i="4"/>
  <c r="PM213" i="4"/>
  <c r="PN213" i="4"/>
  <c r="PO213" i="4"/>
  <c r="PP213" i="4"/>
  <c r="PQ213" i="4"/>
  <c r="PR213" i="4"/>
  <c r="PS213" i="4"/>
  <c r="PT213" i="4"/>
  <c r="PU213" i="4"/>
  <c r="PV213" i="4"/>
  <c r="PW213" i="4"/>
  <c r="PX213" i="4"/>
  <c r="PY213" i="4"/>
  <c r="PZ213" i="4"/>
  <c r="NR214" i="4"/>
  <c r="NS214" i="4"/>
  <c r="NT214" i="4"/>
  <c r="NU214" i="4"/>
  <c r="NV214" i="4"/>
  <c r="NX214" i="4" s="1"/>
  <c r="NW214" i="4"/>
  <c r="NY214" i="4"/>
  <c r="NZ214" i="4"/>
  <c r="OA214" i="4"/>
  <c r="OB214" i="4"/>
  <c r="OC214" i="4"/>
  <c r="OD214" i="4"/>
  <c r="OE214" i="4"/>
  <c r="OF214" i="4"/>
  <c r="OG214" i="4"/>
  <c r="OH214" i="4"/>
  <c r="OI214" i="4"/>
  <c r="OJ214" i="4"/>
  <c r="OK214" i="4"/>
  <c r="OL214" i="4"/>
  <c r="OM214" i="4"/>
  <c r="ON214" i="4"/>
  <c r="OO214" i="4"/>
  <c r="OP214" i="4"/>
  <c r="OQ214" i="4"/>
  <c r="OR214" i="4"/>
  <c r="OS214" i="4"/>
  <c r="OT214" i="4"/>
  <c r="OU214" i="4"/>
  <c r="OV214" i="4"/>
  <c r="OW214" i="4"/>
  <c r="OX214" i="4"/>
  <c r="OY214" i="4"/>
  <c r="OZ214" i="4"/>
  <c r="PA214" i="4"/>
  <c r="PB214" i="4"/>
  <c r="PC214" i="4"/>
  <c r="PD214" i="4"/>
  <c r="PE214" i="4"/>
  <c r="PF214" i="4"/>
  <c r="PG214" i="4"/>
  <c r="PH214" i="4"/>
  <c r="PI214" i="4"/>
  <c r="PJ214" i="4"/>
  <c r="PK214" i="4"/>
  <c r="PL214" i="4"/>
  <c r="PM214" i="4"/>
  <c r="PN214" i="4"/>
  <c r="PO214" i="4"/>
  <c r="PP214" i="4"/>
  <c r="PQ214" i="4"/>
  <c r="PR214" i="4"/>
  <c r="PS214" i="4"/>
  <c r="PT214" i="4"/>
  <c r="PU214" i="4"/>
  <c r="PV214" i="4"/>
  <c r="PW214" i="4"/>
  <c r="PX214" i="4"/>
  <c r="PY214" i="4"/>
  <c r="PZ214" i="4"/>
  <c r="NR215" i="4"/>
  <c r="NS215" i="4"/>
  <c r="NT215" i="4"/>
  <c r="NU215" i="4"/>
  <c r="NV215" i="4"/>
  <c r="NW215" i="4"/>
  <c r="NX215" i="4"/>
  <c r="NY215" i="4"/>
  <c r="NZ215" i="4"/>
  <c r="OA215" i="4"/>
  <c r="OB215" i="4"/>
  <c r="OC215" i="4"/>
  <c r="OD215" i="4"/>
  <c r="OE215" i="4"/>
  <c r="OF215" i="4"/>
  <c r="OG215" i="4"/>
  <c r="OH215" i="4"/>
  <c r="OI215" i="4"/>
  <c r="OJ215" i="4"/>
  <c r="OK215" i="4"/>
  <c r="OL215" i="4"/>
  <c r="OM215" i="4"/>
  <c r="ON215" i="4"/>
  <c r="OO215" i="4"/>
  <c r="OP215" i="4"/>
  <c r="OQ215" i="4"/>
  <c r="OR215" i="4"/>
  <c r="OS215" i="4"/>
  <c r="OT215" i="4"/>
  <c r="OU215" i="4"/>
  <c r="OV215" i="4"/>
  <c r="OW215" i="4"/>
  <c r="OX215" i="4"/>
  <c r="OY215" i="4"/>
  <c r="OZ215" i="4"/>
  <c r="PA215" i="4"/>
  <c r="PB215" i="4"/>
  <c r="PC215" i="4"/>
  <c r="PD215" i="4"/>
  <c r="PE215" i="4"/>
  <c r="PF215" i="4"/>
  <c r="PG215" i="4"/>
  <c r="PH215" i="4"/>
  <c r="PI215" i="4"/>
  <c r="PJ215" i="4"/>
  <c r="PK215" i="4"/>
  <c r="PL215" i="4"/>
  <c r="PM215" i="4"/>
  <c r="PN215" i="4"/>
  <c r="PO215" i="4"/>
  <c r="PP215" i="4"/>
  <c r="PQ215" i="4"/>
  <c r="PR215" i="4"/>
  <c r="PS215" i="4"/>
  <c r="PT215" i="4"/>
  <c r="PU215" i="4"/>
  <c r="PV215" i="4"/>
  <c r="PW215" i="4"/>
  <c r="PX215" i="4"/>
  <c r="PY215" i="4"/>
  <c r="PZ215" i="4"/>
  <c r="NR216" i="4"/>
  <c r="NS216" i="4"/>
  <c r="NT216" i="4"/>
  <c r="NU216" i="4"/>
  <c r="NV216" i="4"/>
  <c r="NW216" i="4"/>
  <c r="NX216" i="4"/>
  <c r="NY216" i="4"/>
  <c r="NZ216" i="4"/>
  <c r="OA216" i="4"/>
  <c r="OB216" i="4"/>
  <c r="OC216" i="4"/>
  <c r="OD216" i="4"/>
  <c r="OE216" i="4"/>
  <c r="OF216" i="4"/>
  <c r="OG216" i="4"/>
  <c r="OH216" i="4"/>
  <c r="OI216" i="4"/>
  <c r="OJ216" i="4"/>
  <c r="OK216" i="4"/>
  <c r="OL216" i="4"/>
  <c r="OM216" i="4"/>
  <c r="ON216" i="4"/>
  <c r="OO216" i="4"/>
  <c r="OP216" i="4"/>
  <c r="OQ216" i="4"/>
  <c r="OR216" i="4"/>
  <c r="OS216" i="4"/>
  <c r="OT216" i="4"/>
  <c r="OU216" i="4"/>
  <c r="OV216" i="4"/>
  <c r="OW216" i="4"/>
  <c r="OX216" i="4"/>
  <c r="OY216" i="4"/>
  <c r="OZ216" i="4"/>
  <c r="PA216" i="4"/>
  <c r="PB216" i="4"/>
  <c r="PC216" i="4"/>
  <c r="PD216" i="4"/>
  <c r="PE216" i="4"/>
  <c r="PF216" i="4"/>
  <c r="PG216" i="4"/>
  <c r="PH216" i="4"/>
  <c r="PI216" i="4"/>
  <c r="PJ216" i="4"/>
  <c r="PK216" i="4"/>
  <c r="PL216" i="4"/>
  <c r="PM216" i="4"/>
  <c r="PN216" i="4"/>
  <c r="PO216" i="4"/>
  <c r="PP216" i="4"/>
  <c r="PQ216" i="4"/>
  <c r="PR216" i="4"/>
  <c r="PS216" i="4"/>
  <c r="PT216" i="4"/>
  <c r="PU216" i="4"/>
  <c r="PV216" i="4"/>
  <c r="PW216" i="4"/>
  <c r="PX216" i="4"/>
  <c r="PY216" i="4"/>
  <c r="PZ216" i="4"/>
  <c r="NR217" i="4"/>
  <c r="NS217" i="4"/>
  <c r="NT217" i="4"/>
  <c r="NU217" i="4"/>
  <c r="NV217" i="4"/>
  <c r="NW217" i="4"/>
  <c r="NX217" i="4"/>
  <c r="NY217" i="4"/>
  <c r="NZ217" i="4"/>
  <c r="OA217" i="4"/>
  <c r="OB217" i="4"/>
  <c r="OC217" i="4"/>
  <c r="OD217" i="4"/>
  <c r="OE217" i="4"/>
  <c r="OF217" i="4"/>
  <c r="OG217" i="4"/>
  <c r="OH217" i="4"/>
  <c r="OI217" i="4"/>
  <c r="OJ217" i="4"/>
  <c r="OK217" i="4"/>
  <c r="OL217" i="4"/>
  <c r="OM217" i="4"/>
  <c r="ON217" i="4"/>
  <c r="OO217" i="4"/>
  <c r="OP217" i="4"/>
  <c r="OQ217" i="4"/>
  <c r="OR217" i="4"/>
  <c r="OS217" i="4"/>
  <c r="OT217" i="4"/>
  <c r="OU217" i="4"/>
  <c r="OV217" i="4"/>
  <c r="OW217" i="4"/>
  <c r="OX217" i="4"/>
  <c r="OY217" i="4"/>
  <c r="OZ217" i="4"/>
  <c r="PA217" i="4"/>
  <c r="PB217" i="4"/>
  <c r="PC217" i="4"/>
  <c r="PD217" i="4"/>
  <c r="PE217" i="4"/>
  <c r="PF217" i="4"/>
  <c r="PG217" i="4"/>
  <c r="PH217" i="4"/>
  <c r="PI217" i="4"/>
  <c r="PJ217" i="4"/>
  <c r="PK217" i="4"/>
  <c r="PL217" i="4"/>
  <c r="PM217" i="4"/>
  <c r="PN217" i="4"/>
  <c r="PO217" i="4"/>
  <c r="PP217" i="4"/>
  <c r="PQ217" i="4"/>
  <c r="PR217" i="4"/>
  <c r="PS217" i="4"/>
  <c r="PT217" i="4"/>
  <c r="PU217" i="4"/>
  <c r="PV217" i="4"/>
  <c r="PW217" i="4"/>
  <c r="PX217" i="4"/>
  <c r="PY217" i="4"/>
  <c r="PZ217" i="4"/>
  <c r="NR218" i="4"/>
  <c r="NS218" i="4"/>
  <c r="NT218" i="4"/>
  <c r="NU218" i="4"/>
  <c r="NV218" i="4"/>
  <c r="NW218" i="4"/>
  <c r="NX218" i="4"/>
  <c r="NY218" i="4"/>
  <c r="NZ218" i="4"/>
  <c r="OA218" i="4"/>
  <c r="OB218" i="4"/>
  <c r="OC218" i="4"/>
  <c r="OD218" i="4"/>
  <c r="OE218" i="4"/>
  <c r="OF218" i="4"/>
  <c r="OG218" i="4"/>
  <c r="OH218" i="4"/>
  <c r="OI218" i="4"/>
  <c r="OJ218" i="4"/>
  <c r="OK218" i="4"/>
  <c r="OL218" i="4"/>
  <c r="OM218" i="4"/>
  <c r="ON218" i="4"/>
  <c r="OO218" i="4"/>
  <c r="OP218" i="4"/>
  <c r="OQ218" i="4"/>
  <c r="OR218" i="4"/>
  <c r="OS218" i="4"/>
  <c r="OT218" i="4"/>
  <c r="OU218" i="4"/>
  <c r="OV218" i="4"/>
  <c r="OW218" i="4"/>
  <c r="OX218" i="4"/>
  <c r="OY218" i="4"/>
  <c r="OZ218" i="4"/>
  <c r="PA218" i="4"/>
  <c r="PB218" i="4"/>
  <c r="PC218" i="4"/>
  <c r="PD218" i="4"/>
  <c r="PE218" i="4"/>
  <c r="PF218" i="4"/>
  <c r="PG218" i="4"/>
  <c r="PH218" i="4"/>
  <c r="PI218" i="4"/>
  <c r="PJ218" i="4"/>
  <c r="PK218" i="4"/>
  <c r="PL218" i="4"/>
  <c r="PM218" i="4"/>
  <c r="PN218" i="4"/>
  <c r="PO218" i="4"/>
  <c r="PP218" i="4"/>
  <c r="PQ218" i="4"/>
  <c r="PR218" i="4"/>
  <c r="PS218" i="4"/>
  <c r="PT218" i="4"/>
  <c r="PU218" i="4"/>
  <c r="PV218" i="4"/>
  <c r="PW218" i="4"/>
  <c r="PX218" i="4"/>
  <c r="PY218" i="4"/>
  <c r="PZ218" i="4"/>
  <c r="NR219" i="4"/>
  <c r="NS219" i="4"/>
  <c r="NT219" i="4"/>
  <c r="NU219" i="4"/>
  <c r="NV219" i="4"/>
  <c r="NX219" i="4" s="1"/>
  <c r="NW219" i="4"/>
  <c r="NY219" i="4"/>
  <c r="NZ219" i="4"/>
  <c r="OA219" i="4"/>
  <c r="OB219" i="4"/>
  <c r="OC219" i="4"/>
  <c r="OD219" i="4"/>
  <c r="OE219" i="4"/>
  <c r="OF219" i="4"/>
  <c r="OG219" i="4"/>
  <c r="OH219" i="4"/>
  <c r="OI219" i="4"/>
  <c r="OJ219" i="4"/>
  <c r="OK219" i="4"/>
  <c r="OL219" i="4"/>
  <c r="OM219" i="4"/>
  <c r="ON219" i="4"/>
  <c r="OO219" i="4"/>
  <c r="OP219" i="4"/>
  <c r="OQ219" i="4"/>
  <c r="OR219" i="4"/>
  <c r="OS219" i="4"/>
  <c r="OT219" i="4"/>
  <c r="OU219" i="4"/>
  <c r="OV219" i="4"/>
  <c r="OW219" i="4"/>
  <c r="OX219" i="4"/>
  <c r="OY219" i="4"/>
  <c r="OZ219" i="4"/>
  <c r="PA219" i="4"/>
  <c r="PB219" i="4"/>
  <c r="PC219" i="4"/>
  <c r="PD219" i="4"/>
  <c r="PE219" i="4"/>
  <c r="PF219" i="4"/>
  <c r="PG219" i="4"/>
  <c r="PH219" i="4"/>
  <c r="PI219" i="4"/>
  <c r="PJ219" i="4"/>
  <c r="PK219" i="4"/>
  <c r="PL219" i="4"/>
  <c r="PM219" i="4"/>
  <c r="PN219" i="4"/>
  <c r="PO219" i="4"/>
  <c r="PP219" i="4"/>
  <c r="PQ219" i="4"/>
  <c r="PR219" i="4"/>
  <c r="PS219" i="4"/>
  <c r="PT219" i="4"/>
  <c r="PU219" i="4"/>
  <c r="PV219" i="4"/>
  <c r="PW219" i="4"/>
  <c r="PX219" i="4"/>
  <c r="PY219" i="4"/>
  <c r="PZ219" i="4"/>
  <c r="NR220" i="4"/>
  <c r="NS220" i="4"/>
  <c r="NT220" i="4"/>
  <c r="NU220" i="4"/>
  <c r="NV220" i="4"/>
  <c r="NX220" i="4" s="1"/>
  <c r="NW220" i="4"/>
  <c r="NY220" i="4"/>
  <c r="NZ220" i="4"/>
  <c r="OA220" i="4"/>
  <c r="OB220" i="4"/>
  <c r="OC220" i="4"/>
  <c r="OD220" i="4"/>
  <c r="OE220" i="4"/>
  <c r="OF220" i="4"/>
  <c r="OG220" i="4"/>
  <c r="OH220" i="4"/>
  <c r="OI220" i="4"/>
  <c r="OJ220" i="4"/>
  <c r="OK220" i="4"/>
  <c r="OL220" i="4"/>
  <c r="OM220" i="4"/>
  <c r="ON220" i="4"/>
  <c r="OO220" i="4"/>
  <c r="OP220" i="4"/>
  <c r="OQ220" i="4"/>
  <c r="OR220" i="4"/>
  <c r="OS220" i="4"/>
  <c r="OT220" i="4"/>
  <c r="OU220" i="4"/>
  <c r="OV220" i="4"/>
  <c r="OW220" i="4"/>
  <c r="OX220" i="4"/>
  <c r="OY220" i="4"/>
  <c r="OZ220" i="4"/>
  <c r="PA220" i="4"/>
  <c r="PB220" i="4"/>
  <c r="PC220" i="4"/>
  <c r="PD220" i="4"/>
  <c r="PE220" i="4"/>
  <c r="PF220" i="4"/>
  <c r="PG220" i="4"/>
  <c r="PH220" i="4"/>
  <c r="PI220" i="4"/>
  <c r="PJ220" i="4"/>
  <c r="PK220" i="4"/>
  <c r="PL220" i="4"/>
  <c r="PM220" i="4"/>
  <c r="PN220" i="4"/>
  <c r="PO220" i="4"/>
  <c r="PP220" i="4"/>
  <c r="PQ220" i="4"/>
  <c r="PR220" i="4"/>
  <c r="PS220" i="4"/>
  <c r="PT220" i="4"/>
  <c r="PU220" i="4"/>
  <c r="PV220" i="4"/>
  <c r="PW220" i="4"/>
  <c r="PX220" i="4"/>
  <c r="PY220" i="4"/>
  <c r="PZ220" i="4"/>
  <c r="NR221" i="4"/>
  <c r="NS221" i="4"/>
  <c r="NT221" i="4"/>
  <c r="NU221" i="4"/>
  <c r="NV221" i="4"/>
  <c r="NW221" i="4"/>
  <c r="NX221" i="4"/>
  <c r="NY221" i="4"/>
  <c r="NZ221" i="4"/>
  <c r="OA221" i="4"/>
  <c r="OB221" i="4"/>
  <c r="OC221" i="4"/>
  <c r="OD221" i="4"/>
  <c r="OE221" i="4"/>
  <c r="OF221" i="4"/>
  <c r="OG221" i="4"/>
  <c r="OH221" i="4"/>
  <c r="OI221" i="4"/>
  <c r="OJ221" i="4"/>
  <c r="OK221" i="4"/>
  <c r="OL221" i="4"/>
  <c r="OM221" i="4"/>
  <c r="ON221" i="4"/>
  <c r="OO221" i="4"/>
  <c r="OP221" i="4"/>
  <c r="OQ221" i="4"/>
  <c r="OR221" i="4"/>
  <c r="OS221" i="4"/>
  <c r="OT221" i="4"/>
  <c r="OU221" i="4"/>
  <c r="OV221" i="4"/>
  <c r="OW221" i="4"/>
  <c r="OX221" i="4"/>
  <c r="OY221" i="4"/>
  <c r="OZ221" i="4"/>
  <c r="PA221" i="4"/>
  <c r="PB221" i="4"/>
  <c r="PC221" i="4"/>
  <c r="PD221" i="4"/>
  <c r="PE221" i="4"/>
  <c r="PF221" i="4"/>
  <c r="PG221" i="4"/>
  <c r="PH221" i="4"/>
  <c r="PI221" i="4"/>
  <c r="PJ221" i="4"/>
  <c r="PK221" i="4"/>
  <c r="PL221" i="4"/>
  <c r="PM221" i="4"/>
  <c r="PN221" i="4"/>
  <c r="PO221" i="4"/>
  <c r="PP221" i="4"/>
  <c r="PQ221" i="4"/>
  <c r="PR221" i="4"/>
  <c r="PS221" i="4"/>
  <c r="PT221" i="4"/>
  <c r="PU221" i="4"/>
  <c r="PV221" i="4"/>
  <c r="PW221" i="4"/>
  <c r="PX221" i="4"/>
  <c r="PY221" i="4"/>
  <c r="PZ221" i="4"/>
  <c r="NR222" i="4"/>
  <c r="NS222" i="4"/>
  <c r="NT222" i="4"/>
  <c r="NU222" i="4"/>
  <c r="NV222" i="4"/>
  <c r="NX222" i="4" s="1"/>
  <c r="NW222" i="4"/>
  <c r="NY222" i="4"/>
  <c r="NZ222" i="4"/>
  <c r="OA222" i="4"/>
  <c r="OB222" i="4"/>
  <c r="OC222" i="4"/>
  <c r="OD222" i="4"/>
  <c r="OE222" i="4"/>
  <c r="OF222" i="4"/>
  <c r="OG222" i="4"/>
  <c r="OH222" i="4"/>
  <c r="OI222" i="4"/>
  <c r="OJ222" i="4"/>
  <c r="OK222" i="4"/>
  <c r="OL222" i="4"/>
  <c r="OM222" i="4"/>
  <c r="ON222" i="4"/>
  <c r="OO222" i="4"/>
  <c r="OP222" i="4"/>
  <c r="OQ222" i="4"/>
  <c r="OR222" i="4"/>
  <c r="OS222" i="4"/>
  <c r="OT222" i="4"/>
  <c r="OU222" i="4"/>
  <c r="OV222" i="4"/>
  <c r="OW222" i="4"/>
  <c r="OX222" i="4"/>
  <c r="OY222" i="4"/>
  <c r="OZ222" i="4"/>
  <c r="PA222" i="4"/>
  <c r="PB222" i="4"/>
  <c r="PC222" i="4"/>
  <c r="PD222" i="4"/>
  <c r="PE222" i="4"/>
  <c r="PF222" i="4"/>
  <c r="PG222" i="4"/>
  <c r="PH222" i="4"/>
  <c r="PI222" i="4"/>
  <c r="PJ222" i="4"/>
  <c r="PK222" i="4"/>
  <c r="PL222" i="4"/>
  <c r="PM222" i="4"/>
  <c r="PN222" i="4"/>
  <c r="PO222" i="4"/>
  <c r="PP222" i="4"/>
  <c r="PQ222" i="4"/>
  <c r="PR222" i="4"/>
  <c r="PS222" i="4"/>
  <c r="PT222" i="4"/>
  <c r="PU222" i="4"/>
  <c r="PV222" i="4"/>
  <c r="PW222" i="4"/>
  <c r="PX222" i="4"/>
  <c r="PY222" i="4"/>
  <c r="PZ222" i="4"/>
  <c r="NR223" i="4"/>
  <c r="NS223" i="4"/>
  <c r="NT223" i="4"/>
  <c r="NU223" i="4"/>
  <c r="NV223" i="4"/>
  <c r="NW223" i="4"/>
  <c r="NX223" i="4"/>
  <c r="NY223" i="4"/>
  <c r="NZ223" i="4"/>
  <c r="OA223" i="4"/>
  <c r="OB223" i="4"/>
  <c r="OC223" i="4"/>
  <c r="OD223" i="4"/>
  <c r="OE223" i="4"/>
  <c r="OF223" i="4"/>
  <c r="OG223" i="4"/>
  <c r="OH223" i="4"/>
  <c r="OI223" i="4"/>
  <c r="OJ223" i="4"/>
  <c r="OK223" i="4"/>
  <c r="OL223" i="4"/>
  <c r="OM223" i="4"/>
  <c r="ON223" i="4"/>
  <c r="OO223" i="4"/>
  <c r="OP223" i="4"/>
  <c r="OQ223" i="4"/>
  <c r="OR223" i="4"/>
  <c r="OS223" i="4"/>
  <c r="OT223" i="4"/>
  <c r="OU223" i="4"/>
  <c r="OV223" i="4"/>
  <c r="OW223" i="4"/>
  <c r="OX223" i="4"/>
  <c r="OY223" i="4"/>
  <c r="OZ223" i="4"/>
  <c r="PA223" i="4"/>
  <c r="PB223" i="4"/>
  <c r="PC223" i="4"/>
  <c r="PD223" i="4"/>
  <c r="PE223" i="4"/>
  <c r="PF223" i="4"/>
  <c r="PG223" i="4"/>
  <c r="PH223" i="4"/>
  <c r="PI223" i="4"/>
  <c r="PJ223" i="4"/>
  <c r="PK223" i="4"/>
  <c r="PL223" i="4"/>
  <c r="PM223" i="4"/>
  <c r="PN223" i="4"/>
  <c r="PO223" i="4"/>
  <c r="PP223" i="4"/>
  <c r="PQ223" i="4"/>
  <c r="PR223" i="4"/>
  <c r="PS223" i="4"/>
  <c r="PT223" i="4"/>
  <c r="PU223" i="4"/>
  <c r="PV223" i="4"/>
  <c r="PW223" i="4"/>
  <c r="PX223" i="4"/>
  <c r="PY223" i="4"/>
  <c r="PZ223" i="4"/>
  <c r="NR224" i="4"/>
  <c r="NS224" i="4"/>
  <c r="NT224" i="4"/>
  <c r="NU224" i="4"/>
  <c r="NV224" i="4"/>
  <c r="NW224" i="4"/>
  <c r="NX224" i="4"/>
  <c r="NY224" i="4"/>
  <c r="NZ224" i="4"/>
  <c r="OA224" i="4"/>
  <c r="OB224" i="4"/>
  <c r="OC224" i="4"/>
  <c r="OD224" i="4"/>
  <c r="OE224" i="4"/>
  <c r="OF224" i="4"/>
  <c r="OG224" i="4"/>
  <c r="OH224" i="4"/>
  <c r="OI224" i="4"/>
  <c r="OJ224" i="4"/>
  <c r="OK224" i="4"/>
  <c r="OL224" i="4"/>
  <c r="OM224" i="4"/>
  <c r="ON224" i="4"/>
  <c r="OO224" i="4"/>
  <c r="OP224" i="4"/>
  <c r="OQ224" i="4"/>
  <c r="OR224" i="4"/>
  <c r="OS224" i="4"/>
  <c r="OT224" i="4"/>
  <c r="OU224" i="4"/>
  <c r="OV224" i="4"/>
  <c r="OW224" i="4"/>
  <c r="OX224" i="4"/>
  <c r="OY224" i="4"/>
  <c r="OZ224" i="4"/>
  <c r="PA224" i="4"/>
  <c r="PB224" i="4"/>
  <c r="PC224" i="4"/>
  <c r="PD224" i="4"/>
  <c r="PE224" i="4"/>
  <c r="PF224" i="4"/>
  <c r="PG224" i="4"/>
  <c r="PH224" i="4"/>
  <c r="PI224" i="4"/>
  <c r="PJ224" i="4"/>
  <c r="PK224" i="4"/>
  <c r="PL224" i="4"/>
  <c r="PM224" i="4"/>
  <c r="PN224" i="4"/>
  <c r="PO224" i="4"/>
  <c r="PP224" i="4"/>
  <c r="PQ224" i="4"/>
  <c r="PR224" i="4"/>
  <c r="PS224" i="4"/>
  <c r="PT224" i="4"/>
  <c r="PU224" i="4"/>
  <c r="PV224" i="4"/>
  <c r="PW224" i="4"/>
  <c r="PX224" i="4"/>
  <c r="PY224" i="4"/>
  <c r="PZ224" i="4"/>
  <c r="NR225" i="4"/>
  <c r="NS225" i="4"/>
  <c r="NT225" i="4"/>
  <c r="NU225" i="4"/>
  <c r="NV225" i="4"/>
  <c r="NW225" i="4"/>
  <c r="NX225" i="4"/>
  <c r="NY225" i="4"/>
  <c r="NZ225" i="4"/>
  <c r="OA225" i="4"/>
  <c r="OB225" i="4"/>
  <c r="OC225" i="4"/>
  <c r="OD225" i="4"/>
  <c r="OE225" i="4"/>
  <c r="OF225" i="4"/>
  <c r="OG225" i="4"/>
  <c r="OH225" i="4"/>
  <c r="OI225" i="4"/>
  <c r="OJ225" i="4"/>
  <c r="OK225" i="4"/>
  <c r="OL225" i="4"/>
  <c r="OM225" i="4"/>
  <c r="ON225" i="4"/>
  <c r="OO225" i="4"/>
  <c r="OP225" i="4"/>
  <c r="OQ225" i="4"/>
  <c r="OR225" i="4"/>
  <c r="OS225" i="4"/>
  <c r="OT225" i="4"/>
  <c r="OU225" i="4"/>
  <c r="OV225" i="4"/>
  <c r="OW225" i="4"/>
  <c r="OX225" i="4"/>
  <c r="OY225" i="4"/>
  <c r="OZ225" i="4"/>
  <c r="PA225" i="4"/>
  <c r="PB225" i="4"/>
  <c r="PC225" i="4"/>
  <c r="PD225" i="4"/>
  <c r="PE225" i="4"/>
  <c r="PF225" i="4"/>
  <c r="PG225" i="4"/>
  <c r="PH225" i="4"/>
  <c r="PI225" i="4"/>
  <c r="PJ225" i="4"/>
  <c r="PK225" i="4"/>
  <c r="PL225" i="4"/>
  <c r="PM225" i="4"/>
  <c r="PN225" i="4"/>
  <c r="PO225" i="4"/>
  <c r="PP225" i="4"/>
  <c r="PQ225" i="4"/>
  <c r="PR225" i="4"/>
  <c r="PS225" i="4"/>
  <c r="PT225" i="4"/>
  <c r="PU225" i="4"/>
  <c r="PV225" i="4"/>
  <c r="PW225" i="4"/>
  <c r="PX225" i="4"/>
  <c r="PY225" i="4"/>
  <c r="PZ225" i="4"/>
  <c r="NR226" i="4"/>
  <c r="NS226" i="4"/>
  <c r="NT226" i="4"/>
  <c r="NU226" i="4"/>
  <c r="NV226" i="4"/>
  <c r="NW226" i="4"/>
  <c r="NX226" i="4"/>
  <c r="NY226" i="4"/>
  <c r="NZ226" i="4"/>
  <c r="OA226" i="4"/>
  <c r="OB226" i="4"/>
  <c r="OC226" i="4"/>
  <c r="OD226" i="4"/>
  <c r="OE226" i="4"/>
  <c r="OF226" i="4"/>
  <c r="OG226" i="4"/>
  <c r="OH226" i="4"/>
  <c r="OI226" i="4"/>
  <c r="OJ226" i="4"/>
  <c r="OK226" i="4"/>
  <c r="OL226" i="4"/>
  <c r="OM226" i="4"/>
  <c r="ON226" i="4"/>
  <c r="OO226" i="4"/>
  <c r="OP226" i="4"/>
  <c r="OQ226" i="4"/>
  <c r="OR226" i="4"/>
  <c r="OS226" i="4"/>
  <c r="OT226" i="4"/>
  <c r="OU226" i="4"/>
  <c r="OV226" i="4"/>
  <c r="OW226" i="4"/>
  <c r="OX226" i="4"/>
  <c r="OY226" i="4"/>
  <c r="OZ226" i="4"/>
  <c r="PA226" i="4"/>
  <c r="PB226" i="4"/>
  <c r="PC226" i="4"/>
  <c r="PD226" i="4"/>
  <c r="PE226" i="4"/>
  <c r="PF226" i="4"/>
  <c r="PG226" i="4"/>
  <c r="PH226" i="4"/>
  <c r="PI226" i="4"/>
  <c r="PJ226" i="4"/>
  <c r="PK226" i="4"/>
  <c r="PL226" i="4"/>
  <c r="PM226" i="4"/>
  <c r="PN226" i="4"/>
  <c r="PO226" i="4"/>
  <c r="PP226" i="4"/>
  <c r="PQ226" i="4"/>
  <c r="PR226" i="4"/>
  <c r="PS226" i="4"/>
  <c r="PT226" i="4"/>
  <c r="PU226" i="4"/>
  <c r="PV226" i="4"/>
  <c r="PW226" i="4"/>
  <c r="PX226" i="4"/>
  <c r="PY226" i="4"/>
  <c r="PZ226" i="4"/>
  <c r="NR227" i="4"/>
  <c r="NS227" i="4"/>
  <c r="NT227" i="4"/>
  <c r="NU227" i="4"/>
  <c r="NV227" i="4"/>
  <c r="NX227" i="4" s="1"/>
  <c r="NW227" i="4"/>
  <c r="NY227" i="4"/>
  <c r="NZ227" i="4"/>
  <c r="OA227" i="4"/>
  <c r="OB227" i="4"/>
  <c r="OC227" i="4"/>
  <c r="OD227" i="4"/>
  <c r="OE227" i="4"/>
  <c r="OF227" i="4"/>
  <c r="OG227" i="4"/>
  <c r="OH227" i="4"/>
  <c r="OI227" i="4"/>
  <c r="OJ227" i="4"/>
  <c r="OK227" i="4"/>
  <c r="OL227" i="4"/>
  <c r="OM227" i="4"/>
  <c r="ON227" i="4"/>
  <c r="OO227" i="4"/>
  <c r="OP227" i="4"/>
  <c r="OQ227" i="4"/>
  <c r="OR227" i="4"/>
  <c r="OS227" i="4"/>
  <c r="OT227" i="4"/>
  <c r="OU227" i="4"/>
  <c r="OV227" i="4"/>
  <c r="OW227" i="4"/>
  <c r="OX227" i="4"/>
  <c r="OY227" i="4"/>
  <c r="OZ227" i="4"/>
  <c r="PA227" i="4"/>
  <c r="PB227" i="4"/>
  <c r="PC227" i="4"/>
  <c r="PD227" i="4"/>
  <c r="PE227" i="4"/>
  <c r="PF227" i="4"/>
  <c r="PG227" i="4"/>
  <c r="PH227" i="4"/>
  <c r="PI227" i="4"/>
  <c r="PJ227" i="4"/>
  <c r="PK227" i="4"/>
  <c r="PL227" i="4"/>
  <c r="PM227" i="4"/>
  <c r="PN227" i="4"/>
  <c r="PO227" i="4"/>
  <c r="PP227" i="4"/>
  <c r="PQ227" i="4"/>
  <c r="PR227" i="4"/>
  <c r="PS227" i="4"/>
  <c r="PT227" i="4"/>
  <c r="PU227" i="4"/>
  <c r="PV227" i="4"/>
  <c r="PW227" i="4"/>
  <c r="PX227" i="4"/>
  <c r="PY227" i="4"/>
  <c r="PZ227" i="4"/>
  <c r="NR228" i="4"/>
  <c r="NS228" i="4"/>
  <c r="NT228" i="4"/>
  <c r="NU228" i="4"/>
  <c r="NV228" i="4"/>
  <c r="NX228" i="4" s="1"/>
  <c r="NW228" i="4"/>
  <c r="NY228" i="4"/>
  <c r="NZ228" i="4"/>
  <c r="OA228" i="4"/>
  <c r="OB228" i="4"/>
  <c r="OC228" i="4"/>
  <c r="OD228" i="4"/>
  <c r="OE228" i="4"/>
  <c r="OF228" i="4"/>
  <c r="OG228" i="4"/>
  <c r="OH228" i="4"/>
  <c r="OI228" i="4"/>
  <c r="OJ228" i="4"/>
  <c r="OK228" i="4"/>
  <c r="OL228" i="4"/>
  <c r="OM228" i="4"/>
  <c r="ON228" i="4"/>
  <c r="OO228" i="4"/>
  <c r="OP228" i="4"/>
  <c r="OQ228" i="4"/>
  <c r="OR228" i="4"/>
  <c r="OS228" i="4"/>
  <c r="OT228" i="4"/>
  <c r="OU228" i="4"/>
  <c r="OV228" i="4"/>
  <c r="OW228" i="4"/>
  <c r="OX228" i="4"/>
  <c r="OY228" i="4"/>
  <c r="OZ228" i="4"/>
  <c r="PA228" i="4"/>
  <c r="PB228" i="4"/>
  <c r="PC228" i="4"/>
  <c r="PD228" i="4"/>
  <c r="PE228" i="4"/>
  <c r="PF228" i="4"/>
  <c r="PG228" i="4"/>
  <c r="PH228" i="4"/>
  <c r="PI228" i="4"/>
  <c r="PJ228" i="4"/>
  <c r="PK228" i="4"/>
  <c r="PL228" i="4"/>
  <c r="PM228" i="4"/>
  <c r="PN228" i="4"/>
  <c r="PO228" i="4"/>
  <c r="PP228" i="4"/>
  <c r="PQ228" i="4"/>
  <c r="PR228" i="4"/>
  <c r="PS228" i="4"/>
  <c r="PT228" i="4"/>
  <c r="PU228" i="4"/>
  <c r="PV228" i="4"/>
  <c r="PW228" i="4"/>
  <c r="PX228" i="4"/>
  <c r="PY228" i="4"/>
  <c r="PZ228" i="4"/>
  <c r="NR229" i="4"/>
  <c r="NS229" i="4"/>
  <c r="NT229" i="4"/>
  <c r="NU229" i="4"/>
  <c r="NV229" i="4"/>
  <c r="NW229" i="4"/>
  <c r="NX229" i="4"/>
  <c r="NY229" i="4"/>
  <c r="NZ229" i="4"/>
  <c r="OA229" i="4"/>
  <c r="OB229" i="4"/>
  <c r="OC229" i="4"/>
  <c r="OD229" i="4"/>
  <c r="OE229" i="4"/>
  <c r="OF229" i="4"/>
  <c r="OG229" i="4"/>
  <c r="OH229" i="4"/>
  <c r="OI229" i="4"/>
  <c r="OJ229" i="4"/>
  <c r="OK229" i="4"/>
  <c r="OL229" i="4"/>
  <c r="OM229" i="4"/>
  <c r="ON229" i="4"/>
  <c r="OO229" i="4"/>
  <c r="OP229" i="4"/>
  <c r="OQ229" i="4"/>
  <c r="OR229" i="4"/>
  <c r="OS229" i="4"/>
  <c r="OT229" i="4"/>
  <c r="OU229" i="4"/>
  <c r="OV229" i="4"/>
  <c r="OW229" i="4"/>
  <c r="OX229" i="4"/>
  <c r="OY229" i="4"/>
  <c r="OZ229" i="4"/>
  <c r="PA229" i="4"/>
  <c r="PB229" i="4"/>
  <c r="PC229" i="4"/>
  <c r="PD229" i="4"/>
  <c r="PE229" i="4"/>
  <c r="PF229" i="4"/>
  <c r="PG229" i="4"/>
  <c r="PH229" i="4"/>
  <c r="PI229" i="4"/>
  <c r="PJ229" i="4"/>
  <c r="PK229" i="4"/>
  <c r="PL229" i="4"/>
  <c r="PM229" i="4"/>
  <c r="PN229" i="4"/>
  <c r="PO229" i="4"/>
  <c r="PP229" i="4"/>
  <c r="PQ229" i="4"/>
  <c r="PR229" i="4"/>
  <c r="PS229" i="4"/>
  <c r="PT229" i="4"/>
  <c r="PU229" i="4"/>
  <c r="PV229" i="4"/>
  <c r="PW229" i="4"/>
  <c r="PX229" i="4"/>
  <c r="PY229" i="4"/>
  <c r="PZ229" i="4"/>
  <c r="NR230" i="4"/>
  <c r="NS230" i="4"/>
  <c r="NT230" i="4"/>
  <c r="NU230" i="4"/>
  <c r="NV230" i="4"/>
  <c r="NX230" i="4" s="1"/>
  <c r="NW230" i="4"/>
  <c r="NY230" i="4"/>
  <c r="NZ230" i="4"/>
  <c r="OA230" i="4"/>
  <c r="OB230" i="4"/>
  <c r="OC230" i="4"/>
  <c r="OD230" i="4"/>
  <c r="OE230" i="4"/>
  <c r="OF230" i="4"/>
  <c r="OG230" i="4"/>
  <c r="OH230" i="4"/>
  <c r="OI230" i="4"/>
  <c r="OJ230" i="4"/>
  <c r="OK230" i="4"/>
  <c r="OL230" i="4"/>
  <c r="OM230" i="4"/>
  <c r="ON230" i="4"/>
  <c r="OO230" i="4"/>
  <c r="OP230" i="4"/>
  <c r="OQ230" i="4"/>
  <c r="OR230" i="4"/>
  <c r="OS230" i="4"/>
  <c r="OT230" i="4"/>
  <c r="OU230" i="4"/>
  <c r="OV230" i="4"/>
  <c r="OW230" i="4"/>
  <c r="OX230" i="4"/>
  <c r="OY230" i="4"/>
  <c r="OZ230" i="4"/>
  <c r="PA230" i="4"/>
  <c r="PB230" i="4"/>
  <c r="PC230" i="4"/>
  <c r="PD230" i="4"/>
  <c r="PE230" i="4"/>
  <c r="PF230" i="4"/>
  <c r="PG230" i="4"/>
  <c r="PH230" i="4"/>
  <c r="PI230" i="4"/>
  <c r="PJ230" i="4"/>
  <c r="PK230" i="4"/>
  <c r="PL230" i="4"/>
  <c r="PM230" i="4"/>
  <c r="PN230" i="4"/>
  <c r="PO230" i="4"/>
  <c r="PP230" i="4"/>
  <c r="PQ230" i="4"/>
  <c r="PR230" i="4"/>
  <c r="PS230" i="4"/>
  <c r="PT230" i="4"/>
  <c r="PU230" i="4"/>
  <c r="PV230" i="4"/>
  <c r="PW230" i="4"/>
  <c r="PX230" i="4"/>
  <c r="PY230" i="4"/>
  <c r="PZ230" i="4"/>
  <c r="NR231" i="4"/>
  <c r="NS231" i="4"/>
  <c r="NT231" i="4"/>
  <c r="NU231" i="4"/>
  <c r="NV231" i="4"/>
  <c r="NW231" i="4"/>
  <c r="NX231" i="4"/>
  <c r="NY231" i="4"/>
  <c r="NZ231" i="4"/>
  <c r="OA231" i="4"/>
  <c r="OB231" i="4"/>
  <c r="OC231" i="4"/>
  <c r="OD231" i="4"/>
  <c r="OE231" i="4"/>
  <c r="OF231" i="4"/>
  <c r="OG231" i="4"/>
  <c r="OH231" i="4"/>
  <c r="OI231" i="4"/>
  <c r="OJ231" i="4"/>
  <c r="OK231" i="4"/>
  <c r="OL231" i="4"/>
  <c r="OM231" i="4"/>
  <c r="ON231" i="4"/>
  <c r="OO231" i="4"/>
  <c r="OP231" i="4"/>
  <c r="OQ231" i="4"/>
  <c r="OR231" i="4"/>
  <c r="OS231" i="4"/>
  <c r="OT231" i="4"/>
  <c r="OU231" i="4"/>
  <c r="OV231" i="4"/>
  <c r="OW231" i="4"/>
  <c r="OX231" i="4"/>
  <c r="OY231" i="4"/>
  <c r="OZ231" i="4"/>
  <c r="PA231" i="4"/>
  <c r="PB231" i="4"/>
  <c r="PC231" i="4"/>
  <c r="PD231" i="4"/>
  <c r="PE231" i="4"/>
  <c r="PF231" i="4"/>
  <c r="PG231" i="4"/>
  <c r="PH231" i="4"/>
  <c r="PI231" i="4"/>
  <c r="PJ231" i="4"/>
  <c r="PK231" i="4"/>
  <c r="PL231" i="4"/>
  <c r="PM231" i="4"/>
  <c r="PN231" i="4"/>
  <c r="PO231" i="4"/>
  <c r="PP231" i="4"/>
  <c r="PQ231" i="4"/>
  <c r="PR231" i="4"/>
  <c r="PS231" i="4"/>
  <c r="PT231" i="4"/>
  <c r="PU231" i="4"/>
  <c r="PV231" i="4"/>
  <c r="PW231" i="4"/>
  <c r="PX231" i="4"/>
  <c r="PY231" i="4"/>
  <c r="PZ231" i="4"/>
  <c r="NR232" i="4"/>
  <c r="NS232" i="4"/>
  <c r="NT232" i="4"/>
  <c r="NU232" i="4"/>
  <c r="NV232" i="4"/>
  <c r="NW232" i="4"/>
  <c r="NX232" i="4"/>
  <c r="NY232" i="4"/>
  <c r="NZ232" i="4"/>
  <c r="OA232" i="4"/>
  <c r="OB232" i="4"/>
  <c r="OC232" i="4"/>
  <c r="OD232" i="4"/>
  <c r="OE232" i="4"/>
  <c r="OF232" i="4"/>
  <c r="OG232" i="4"/>
  <c r="OH232" i="4"/>
  <c r="OI232" i="4"/>
  <c r="OJ232" i="4"/>
  <c r="OK232" i="4"/>
  <c r="OL232" i="4"/>
  <c r="OM232" i="4"/>
  <c r="ON232" i="4"/>
  <c r="OO232" i="4"/>
  <c r="OP232" i="4"/>
  <c r="OQ232" i="4"/>
  <c r="OR232" i="4"/>
  <c r="OS232" i="4"/>
  <c r="OT232" i="4"/>
  <c r="OU232" i="4"/>
  <c r="OV232" i="4"/>
  <c r="OW232" i="4"/>
  <c r="OX232" i="4"/>
  <c r="OY232" i="4"/>
  <c r="OZ232" i="4"/>
  <c r="PA232" i="4"/>
  <c r="PB232" i="4"/>
  <c r="PC232" i="4"/>
  <c r="PD232" i="4"/>
  <c r="PE232" i="4"/>
  <c r="PF232" i="4"/>
  <c r="PG232" i="4"/>
  <c r="PH232" i="4"/>
  <c r="PI232" i="4"/>
  <c r="PJ232" i="4"/>
  <c r="PK232" i="4"/>
  <c r="PL232" i="4"/>
  <c r="PM232" i="4"/>
  <c r="PN232" i="4"/>
  <c r="PO232" i="4"/>
  <c r="PP232" i="4"/>
  <c r="PQ232" i="4"/>
  <c r="PR232" i="4"/>
  <c r="PS232" i="4"/>
  <c r="PT232" i="4"/>
  <c r="PU232" i="4"/>
  <c r="PV232" i="4"/>
  <c r="PW232" i="4"/>
  <c r="PX232" i="4"/>
  <c r="PY232" i="4"/>
  <c r="PZ232" i="4"/>
  <c r="NR233" i="4"/>
  <c r="NS233" i="4"/>
  <c r="NT233" i="4"/>
  <c r="NU233" i="4"/>
  <c r="NV233" i="4"/>
  <c r="NW233" i="4"/>
  <c r="NX233" i="4"/>
  <c r="NY233" i="4"/>
  <c r="NZ233" i="4"/>
  <c r="OA233" i="4"/>
  <c r="OB233" i="4"/>
  <c r="OC233" i="4"/>
  <c r="OD233" i="4"/>
  <c r="OE233" i="4"/>
  <c r="OF233" i="4"/>
  <c r="OG233" i="4"/>
  <c r="OH233" i="4"/>
  <c r="OI233" i="4"/>
  <c r="OJ233" i="4"/>
  <c r="OK233" i="4"/>
  <c r="OL233" i="4"/>
  <c r="OM233" i="4"/>
  <c r="ON233" i="4"/>
  <c r="OO233" i="4"/>
  <c r="OP233" i="4"/>
  <c r="OQ233" i="4"/>
  <c r="OR233" i="4"/>
  <c r="OS233" i="4"/>
  <c r="OT233" i="4"/>
  <c r="OU233" i="4"/>
  <c r="OV233" i="4"/>
  <c r="OW233" i="4"/>
  <c r="OX233" i="4"/>
  <c r="OY233" i="4"/>
  <c r="OZ233" i="4"/>
  <c r="PA233" i="4"/>
  <c r="PB233" i="4"/>
  <c r="PC233" i="4"/>
  <c r="PD233" i="4"/>
  <c r="PE233" i="4"/>
  <c r="PF233" i="4"/>
  <c r="PG233" i="4"/>
  <c r="PH233" i="4"/>
  <c r="PI233" i="4"/>
  <c r="PJ233" i="4"/>
  <c r="PK233" i="4"/>
  <c r="PL233" i="4"/>
  <c r="PM233" i="4"/>
  <c r="PN233" i="4"/>
  <c r="PO233" i="4"/>
  <c r="PP233" i="4"/>
  <c r="PQ233" i="4"/>
  <c r="PR233" i="4"/>
  <c r="PS233" i="4"/>
  <c r="PT233" i="4"/>
  <c r="PU233" i="4"/>
  <c r="PV233" i="4"/>
  <c r="PW233" i="4"/>
  <c r="PX233" i="4"/>
  <c r="PY233" i="4"/>
  <c r="PZ233" i="4"/>
  <c r="NR234" i="4"/>
  <c r="NS234" i="4"/>
  <c r="NT234" i="4"/>
  <c r="NU234" i="4"/>
  <c r="NV234" i="4"/>
  <c r="NW234" i="4"/>
  <c r="NX234" i="4"/>
  <c r="NY234" i="4"/>
  <c r="NZ234" i="4"/>
  <c r="OA234" i="4"/>
  <c r="OB234" i="4"/>
  <c r="OC234" i="4"/>
  <c r="OD234" i="4"/>
  <c r="OE234" i="4"/>
  <c r="OF234" i="4"/>
  <c r="OG234" i="4"/>
  <c r="OH234" i="4"/>
  <c r="OI234" i="4"/>
  <c r="OJ234" i="4"/>
  <c r="OK234" i="4"/>
  <c r="OL234" i="4"/>
  <c r="OM234" i="4"/>
  <c r="ON234" i="4"/>
  <c r="OO234" i="4"/>
  <c r="OP234" i="4"/>
  <c r="OQ234" i="4"/>
  <c r="OR234" i="4"/>
  <c r="OS234" i="4"/>
  <c r="OT234" i="4"/>
  <c r="OU234" i="4"/>
  <c r="OV234" i="4"/>
  <c r="OW234" i="4"/>
  <c r="OX234" i="4"/>
  <c r="OY234" i="4"/>
  <c r="OZ234" i="4"/>
  <c r="PA234" i="4"/>
  <c r="PB234" i="4"/>
  <c r="PC234" i="4"/>
  <c r="PD234" i="4"/>
  <c r="PE234" i="4"/>
  <c r="PF234" i="4"/>
  <c r="PG234" i="4"/>
  <c r="PH234" i="4"/>
  <c r="PI234" i="4"/>
  <c r="PJ234" i="4"/>
  <c r="PK234" i="4"/>
  <c r="PL234" i="4"/>
  <c r="PM234" i="4"/>
  <c r="PN234" i="4"/>
  <c r="PO234" i="4"/>
  <c r="PP234" i="4"/>
  <c r="PQ234" i="4"/>
  <c r="PR234" i="4"/>
  <c r="PS234" i="4"/>
  <c r="PT234" i="4"/>
  <c r="PU234" i="4"/>
  <c r="PV234" i="4"/>
  <c r="PW234" i="4"/>
  <c r="PX234" i="4"/>
  <c r="PY234" i="4"/>
  <c r="PZ234" i="4"/>
  <c r="NR235" i="4"/>
  <c r="NS235" i="4"/>
  <c r="NT235" i="4"/>
  <c r="NU235" i="4"/>
  <c r="NV235" i="4"/>
  <c r="NX235" i="4" s="1"/>
  <c r="NW235" i="4"/>
  <c r="NY235" i="4"/>
  <c r="NZ235" i="4"/>
  <c r="OA235" i="4"/>
  <c r="OB235" i="4"/>
  <c r="OC235" i="4"/>
  <c r="OD235" i="4"/>
  <c r="OE235" i="4"/>
  <c r="OF235" i="4"/>
  <c r="OG235" i="4"/>
  <c r="OH235" i="4"/>
  <c r="OI235" i="4"/>
  <c r="OJ235" i="4"/>
  <c r="OK235" i="4"/>
  <c r="OL235" i="4"/>
  <c r="OM235" i="4"/>
  <c r="ON235" i="4"/>
  <c r="OO235" i="4"/>
  <c r="OP235" i="4"/>
  <c r="OQ235" i="4"/>
  <c r="OR235" i="4"/>
  <c r="OS235" i="4"/>
  <c r="OT235" i="4"/>
  <c r="OU235" i="4"/>
  <c r="OV235" i="4"/>
  <c r="OW235" i="4"/>
  <c r="OX235" i="4"/>
  <c r="OY235" i="4"/>
  <c r="OZ235" i="4"/>
  <c r="PA235" i="4"/>
  <c r="PB235" i="4"/>
  <c r="PC235" i="4"/>
  <c r="PD235" i="4"/>
  <c r="PE235" i="4"/>
  <c r="PF235" i="4"/>
  <c r="PG235" i="4"/>
  <c r="PH235" i="4"/>
  <c r="PI235" i="4"/>
  <c r="PJ235" i="4"/>
  <c r="PK235" i="4"/>
  <c r="PL235" i="4"/>
  <c r="PM235" i="4"/>
  <c r="PN235" i="4"/>
  <c r="PO235" i="4"/>
  <c r="PP235" i="4"/>
  <c r="PQ235" i="4"/>
  <c r="PR235" i="4"/>
  <c r="PS235" i="4"/>
  <c r="PT235" i="4"/>
  <c r="PU235" i="4"/>
  <c r="PV235" i="4"/>
  <c r="PW235" i="4"/>
  <c r="PX235" i="4"/>
  <c r="PY235" i="4"/>
  <c r="PZ235" i="4"/>
  <c r="NR236" i="4"/>
  <c r="NS236" i="4"/>
  <c r="NT236" i="4"/>
  <c r="NU236" i="4"/>
  <c r="NV236" i="4"/>
  <c r="NX236" i="4" s="1"/>
  <c r="NW236" i="4"/>
  <c r="NY236" i="4"/>
  <c r="NZ236" i="4"/>
  <c r="OA236" i="4"/>
  <c r="OB236" i="4"/>
  <c r="OC236" i="4"/>
  <c r="OD236" i="4"/>
  <c r="OE236" i="4"/>
  <c r="OF236" i="4"/>
  <c r="OG236" i="4"/>
  <c r="OH236" i="4"/>
  <c r="OI236" i="4"/>
  <c r="OJ236" i="4"/>
  <c r="OK236" i="4"/>
  <c r="OL236" i="4"/>
  <c r="OM236" i="4"/>
  <c r="ON236" i="4"/>
  <c r="OO236" i="4"/>
  <c r="OP236" i="4"/>
  <c r="OQ236" i="4"/>
  <c r="OR236" i="4"/>
  <c r="OS236" i="4"/>
  <c r="OT236" i="4"/>
  <c r="OU236" i="4"/>
  <c r="OV236" i="4"/>
  <c r="OW236" i="4"/>
  <c r="OX236" i="4"/>
  <c r="OY236" i="4"/>
  <c r="OZ236" i="4"/>
  <c r="PA236" i="4"/>
  <c r="PB236" i="4"/>
  <c r="PC236" i="4"/>
  <c r="PD236" i="4"/>
  <c r="PE236" i="4"/>
  <c r="PF236" i="4"/>
  <c r="PG236" i="4"/>
  <c r="PH236" i="4"/>
  <c r="PI236" i="4"/>
  <c r="PJ236" i="4"/>
  <c r="PK236" i="4"/>
  <c r="PL236" i="4"/>
  <c r="PM236" i="4"/>
  <c r="PN236" i="4"/>
  <c r="PO236" i="4"/>
  <c r="PP236" i="4"/>
  <c r="PQ236" i="4"/>
  <c r="PR236" i="4"/>
  <c r="PS236" i="4"/>
  <c r="PT236" i="4"/>
  <c r="PU236" i="4"/>
  <c r="PV236" i="4"/>
  <c r="PW236" i="4"/>
  <c r="PX236" i="4"/>
  <c r="PY236" i="4"/>
  <c r="PZ236" i="4"/>
  <c r="NR237" i="4"/>
  <c r="NS237" i="4"/>
  <c r="NT237" i="4"/>
  <c r="NU237" i="4"/>
  <c r="NV237" i="4"/>
  <c r="NW237" i="4"/>
  <c r="NX237" i="4"/>
  <c r="NY237" i="4"/>
  <c r="NZ237" i="4"/>
  <c r="OA237" i="4"/>
  <c r="OB237" i="4"/>
  <c r="OC237" i="4"/>
  <c r="OD237" i="4"/>
  <c r="OE237" i="4"/>
  <c r="OF237" i="4"/>
  <c r="OG237" i="4"/>
  <c r="OH237" i="4"/>
  <c r="OI237" i="4"/>
  <c r="OJ237" i="4"/>
  <c r="OK237" i="4"/>
  <c r="OL237" i="4"/>
  <c r="OM237" i="4"/>
  <c r="ON237" i="4"/>
  <c r="OO237" i="4"/>
  <c r="OP237" i="4"/>
  <c r="OQ237" i="4"/>
  <c r="OR237" i="4"/>
  <c r="OS237" i="4"/>
  <c r="OT237" i="4"/>
  <c r="OU237" i="4"/>
  <c r="OV237" i="4"/>
  <c r="OW237" i="4"/>
  <c r="OX237" i="4"/>
  <c r="OY237" i="4"/>
  <c r="OZ237" i="4"/>
  <c r="PA237" i="4"/>
  <c r="PB237" i="4"/>
  <c r="PC237" i="4"/>
  <c r="PD237" i="4"/>
  <c r="PE237" i="4"/>
  <c r="PF237" i="4"/>
  <c r="PG237" i="4"/>
  <c r="PH237" i="4"/>
  <c r="PI237" i="4"/>
  <c r="PJ237" i="4"/>
  <c r="PK237" i="4"/>
  <c r="PL237" i="4"/>
  <c r="PM237" i="4"/>
  <c r="PN237" i="4"/>
  <c r="PO237" i="4"/>
  <c r="PP237" i="4"/>
  <c r="PQ237" i="4"/>
  <c r="PR237" i="4"/>
  <c r="PS237" i="4"/>
  <c r="PT237" i="4"/>
  <c r="PU237" i="4"/>
  <c r="PV237" i="4"/>
  <c r="PW237" i="4"/>
  <c r="PX237" i="4"/>
  <c r="PY237" i="4"/>
  <c r="PZ237" i="4"/>
  <c r="NR238" i="4"/>
  <c r="NS238" i="4"/>
  <c r="NT238" i="4"/>
  <c r="NU238" i="4"/>
  <c r="NV238" i="4"/>
  <c r="NX238" i="4" s="1"/>
  <c r="NW238" i="4"/>
  <c r="NY238" i="4"/>
  <c r="NZ238" i="4"/>
  <c r="OA238" i="4"/>
  <c r="OB238" i="4"/>
  <c r="OC238" i="4"/>
  <c r="OD238" i="4"/>
  <c r="OE238" i="4"/>
  <c r="OF238" i="4"/>
  <c r="OG238" i="4"/>
  <c r="OH238" i="4"/>
  <c r="OI238" i="4"/>
  <c r="OJ238" i="4"/>
  <c r="OK238" i="4"/>
  <c r="OL238" i="4"/>
  <c r="OM238" i="4"/>
  <c r="ON238" i="4"/>
  <c r="OO238" i="4"/>
  <c r="OP238" i="4"/>
  <c r="OQ238" i="4"/>
  <c r="OR238" i="4"/>
  <c r="OS238" i="4"/>
  <c r="OT238" i="4"/>
  <c r="OU238" i="4"/>
  <c r="OV238" i="4"/>
  <c r="OW238" i="4"/>
  <c r="OX238" i="4"/>
  <c r="OY238" i="4"/>
  <c r="OZ238" i="4"/>
  <c r="PA238" i="4"/>
  <c r="PB238" i="4"/>
  <c r="PC238" i="4"/>
  <c r="PD238" i="4"/>
  <c r="PE238" i="4"/>
  <c r="PF238" i="4"/>
  <c r="PG238" i="4"/>
  <c r="PH238" i="4"/>
  <c r="PI238" i="4"/>
  <c r="PJ238" i="4"/>
  <c r="PK238" i="4"/>
  <c r="PL238" i="4"/>
  <c r="PM238" i="4"/>
  <c r="PN238" i="4"/>
  <c r="PO238" i="4"/>
  <c r="PP238" i="4"/>
  <c r="PQ238" i="4"/>
  <c r="PR238" i="4"/>
  <c r="PS238" i="4"/>
  <c r="PT238" i="4"/>
  <c r="PU238" i="4"/>
  <c r="PV238" i="4"/>
  <c r="PW238" i="4"/>
  <c r="PX238" i="4"/>
  <c r="PY238" i="4"/>
  <c r="PZ238" i="4"/>
  <c r="NR239" i="4"/>
  <c r="NS239" i="4"/>
  <c r="NT239" i="4"/>
  <c r="NU239" i="4"/>
  <c r="NV239" i="4"/>
  <c r="NW239" i="4"/>
  <c r="NX239" i="4"/>
  <c r="NY239" i="4"/>
  <c r="NZ239" i="4"/>
  <c r="OA239" i="4"/>
  <c r="OB239" i="4"/>
  <c r="OC239" i="4"/>
  <c r="OD239" i="4"/>
  <c r="OE239" i="4"/>
  <c r="OF239" i="4"/>
  <c r="OG239" i="4"/>
  <c r="OH239" i="4"/>
  <c r="OI239" i="4"/>
  <c r="OJ239" i="4"/>
  <c r="OK239" i="4"/>
  <c r="OL239" i="4"/>
  <c r="OM239" i="4"/>
  <c r="ON239" i="4"/>
  <c r="OO239" i="4"/>
  <c r="OP239" i="4"/>
  <c r="OQ239" i="4"/>
  <c r="OR239" i="4"/>
  <c r="OS239" i="4"/>
  <c r="OT239" i="4"/>
  <c r="OU239" i="4"/>
  <c r="OV239" i="4"/>
  <c r="OW239" i="4"/>
  <c r="OX239" i="4"/>
  <c r="OY239" i="4"/>
  <c r="OZ239" i="4"/>
  <c r="PA239" i="4"/>
  <c r="PB239" i="4"/>
  <c r="PC239" i="4"/>
  <c r="PD239" i="4"/>
  <c r="PE239" i="4"/>
  <c r="PF239" i="4"/>
  <c r="PG239" i="4"/>
  <c r="PH239" i="4"/>
  <c r="PI239" i="4"/>
  <c r="PJ239" i="4"/>
  <c r="PK239" i="4"/>
  <c r="PL239" i="4"/>
  <c r="PM239" i="4"/>
  <c r="PN239" i="4"/>
  <c r="PO239" i="4"/>
  <c r="PP239" i="4"/>
  <c r="PQ239" i="4"/>
  <c r="PR239" i="4"/>
  <c r="PS239" i="4"/>
  <c r="PT239" i="4"/>
  <c r="PU239" i="4"/>
  <c r="PV239" i="4"/>
  <c r="PW239" i="4"/>
  <c r="PX239" i="4"/>
  <c r="PY239" i="4"/>
  <c r="PZ239" i="4"/>
  <c r="NR240" i="4"/>
  <c r="NS240" i="4"/>
  <c r="NT240" i="4"/>
  <c r="NU240" i="4"/>
  <c r="NV240" i="4"/>
  <c r="NW240" i="4"/>
  <c r="NX240" i="4"/>
  <c r="NY240" i="4"/>
  <c r="NZ240" i="4"/>
  <c r="OA240" i="4"/>
  <c r="OB240" i="4"/>
  <c r="OC240" i="4"/>
  <c r="OD240" i="4"/>
  <c r="OE240" i="4"/>
  <c r="OF240" i="4"/>
  <c r="OG240" i="4"/>
  <c r="OH240" i="4"/>
  <c r="OI240" i="4"/>
  <c r="OJ240" i="4"/>
  <c r="OK240" i="4"/>
  <c r="OL240" i="4"/>
  <c r="OM240" i="4"/>
  <c r="ON240" i="4"/>
  <c r="OO240" i="4"/>
  <c r="OP240" i="4"/>
  <c r="OQ240" i="4"/>
  <c r="OR240" i="4"/>
  <c r="OS240" i="4"/>
  <c r="OT240" i="4"/>
  <c r="OU240" i="4"/>
  <c r="OV240" i="4"/>
  <c r="OW240" i="4"/>
  <c r="OX240" i="4"/>
  <c r="OY240" i="4"/>
  <c r="OZ240" i="4"/>
  <c r="PA240" i="4"/>
  <c r="PB240" i="4"/>
  <c r="PC240" i="4"/>
  <c r="PD240" i="4"/>
  <c r="PE240" i="4"/>
  <c r="PF240" i="4"/>
  <c r="PG240" i="4"/>
  <c r="PH240" i="4"/>
  <c r="PI240" i="4"/>
  <c r="PJ240" i="4"/>
  <c r="PK240" i="4"/>
  <c r="PL240" i="4"/>
  <c r="PM240" i="4"/>
  <c r="PN240" i="4"/>
  <c r="PO240" i="4"/>
  <c r="PP240" i="4"/>
  <c r="PQ240" i="4"/>
  <c r="PR240" i="4"/>
  <c r="PS240" i="4"/>
  <c r="PT240" i="4"/>
  <c r="PU240" i="4"/>
  <c r="PV240" i="4"/>
  <c r="PW240" i="4"/>
  <c r="PX240" i="4"/>
  <c r="PY240" i="4"/>
  <c r="PZ240" i="4"/>
  <c r="NR241" i="4"/>
  <c r="NS241" i="4"/>
  <c r="NT241" i="4"/>
  <c r="NU241" i="4"/>
  <c r="NV241" i="4"/>
  <c r="NW241" i="4"/>
  <c r="NX241" i="4"/>
  <c r="NY241" i="4"/>
  <c r="NZ241" i="4"/>
  <c r="OA241" i="4"/>
  <c r="OB241" i="4"/>
  <c r="OC241" i="4"/>
  <c r="OD241" i="4"/>
  <c r="OE241" i="4"/>
  <c r="OF241" i="4"/>
  <c r="OG241" i="4"/>
  <c r="OH241" i="4"/>
  <c r="OI241" i="4"/>
  <c r="OJ241" i="4"/>
  <c r="OK241" i="4"/>
  <c r="OL241" i="4"/>
  <c r="OM241" i="4"/>
  <c r="ON241" i="4"/>
  <c r="OO241" i="4"/>
  <c r="OP241" i="4"/>
  <c r="OQ241" i="4"/>
  <c r="OR241" i="4"/>
  <c r="OS241" i="4"/>
  <c r="OT241" i="4"/>
  <c r="OU241" i="4"/>
  <c r="OV241" i="4"/>
  <c r="OW241" i="4"/>
  <c r="OX241" i="4"/>
  <c r="OY241" i="4"/>
  <c r="OZ241" i="4"/>
  <c r="PA241" i="4"/>
  <c r="PB241" i="4"/>
  <c r="PC241" i="4"/>
  <c r="PD241" i="4"/>
  <c r="PE241" i="4"/>
  <c r="PF241" i="4"/>
  <c r="PG241" i="4"/>
  <c r="PH241" i="4"/>
  <c r="PI241" i="4"/>
  <c r="PJ241" i="4"/>
  <c r="PK241" i="4"/>
  <c r="PL241" i="4"/>
  <c r="PM241" i="4"/>
  <c r="PN241" i="4"/>
  <c r="PO241" i="4"/>
  <c r="PP241" i="4"/>
  <c r="PQ241" i="4"/>
  <c r="PR241" i="4"/>
  <c r="PS241" i="4"/>
  <c r="PT241" i="4"/>
  <c r="PU241" i="4"/>
  <c r="PV241" i="4"/>
  <c r="PW241" i="4"/>
  <c r="PX241" i="4"/>
  <c r="PY241" i="4"/>
  <c r="PZ241" i="4"/>
  <c r="NR242" i="4"/>
  <c r="NS242" i="4"/>
  <c r="NT242" i="4"/>
  <c r="NU242" i="4"/>
  <c r="NV242" i="4"/>
  <c r="NW242" i="4"/>
  <c r="NX242" i="4"/>
  <c r="NY242" i="4"/>
  <c r="NZ242" i="4"/>
  <c r="OA242" i="4"/>
  <c r="OB242" i="4"/>
  <c r="OC242" i="4"/>
  <c r="OD242" i="4"/>
  <c r="OE242" i="4"/>
  <c r="OF242" i="4"/>
  <c r="OG242" i="4"/>
  <c r="OH242" i="4"/>
  <c r="OI242" i="4"/>
  <c r="OJ242" i="4"/>
  <c r="OK242" i="4"/>
  <c r="OL242" i="4"/>
  <c r="OM242" i="4"/>
  <c r="ON242" i="4"/>
  <c r="OO242" i="4"/>
  <c r="OP242" i="4"/>
  <c r="OQ242" i="4"/>
  <c r="OR242" i="4"/>
  <c r="OS242" i="4"/>
  <c r="OT242" i="4"/>
  <c r="OU242" i="4"/>
  <c r="OV242" i="4"/>
  <c r="OW242" i="4"/>
  <c r="OX242" i="4"/>
  <c r="OY242" i="4"/>
  <c r="OZ242" i="4"/>
  <c r="PA242" i="4"/>
  <c r="PB242" i="4"/>
  <c r="PC242" i="4"/>
  <c r="PD242" i="4"/>
  <c r="PE242" i="4"/>
  <c r="PF242" i="4"/>
  <c r="PG242" i="4"/>
  <c r="PH242" i="4"/>
  <c r="PI242" i="4"/>
  <c r="PJ242" i="4"/>
  <c r="PK242" i="4"/>
  <c r="PL242" i="4"/>
  <c r="PM242" i="4"/>
  <c r="PN242" i="4"/>
  <c r="PO242" i="4"/>
  <c r="PP242" i="4"/>
  <c r="PQ242" i="4"/>
  <c r="PR242" i="4"/>
  <c r="PS242" i="4"/>
  <c r="PT242" i="4"/>
  <c r="PU242" i="4"/>
  <c r="PV242" i="4"/>
  <c r="PW242" i="4"/>
  <c r="PX242" i="4"/>
  <c r="PY242" i="4"/>
  <c r="PZ242" i="4"/>
  <c r="NR243" i="4"/>
  <c r="NS243" i="4"/>
  <c r="NT243" i="4"/>
  <c r="NU243" i="4"/>
  <c r="NV243" i="4"/>
  <c r="NX243" i="4" s="1"/>
  <c r="NW243" i="4"/>
  <c r="NY243" i="4"/>
  <c r="NZ243" i="4"/>
  <c r="OA243" i="4"/>
  <c r="OB243" i="4"/>
  <c r="OC243" i="4"/>
  <c r="OD243" i="4"/>
  <c r="OE243" i="4"/>
  <c r="OF243" i="4"/>
  <c r="OG243" i="4"/>
  <c r="OH243" i="4"/>
  <c r="OI243" i="4"/>
  <c r="OJ243" i="4"/>
  <c r="OK243" i="4"/>
  <c r="OL243" i="4"/>
  <c r="OM243" i="4"/>
  <c r="ON243" i="4"/>
  <c r="OO243" i="4"/>
  <c r="OP243" i="4"/>
  <c r="OQ243" i="4"/>
  <c r="OR243" i="4"/>
  <c r="OS243" i="4"/>
  <c r="OT243" i="4"/>
  <c r="OU243" i="4"/>
  <c r="OV243" i="4"/>
  <c r="OW243" i="4"/>
  <c r="OX243" i="4"/>
  <c r="OY243" i="4"/>
  <c r="OZ243" i="4"/>
  <c r="PA243" i="4"/>
  <c r="PB243" i="4"/>
  <c r="PC243" i="4"/>
  <c r="PD243" i="4"/>
  <c r="PE243" i="4"/>
  <c r="PF243" i="4"/>
  <c r="PG243" i="4"/>
  <c r="PH243" i="4"/>
  <c r="PI243" i="4"/>
  <c r="PJ243" i="4"/>
  <c r="PK243" i="4"/>
  <c r="PL243" i="4"/>
  <c r="PM243" i="4"/>
  <c r="PN243" i="4"/>
  <c r="PO243" i="4"/>
  <c r="PP243" i="4"/>
  <c r="PQ243" i="4"/>
  <c r="PR243" i="4"/>
  <c r="PS243" i="4"/>
  <c r="PT243" i="4"/>
  <c r="PU243" i="4"/>
  <c r="PV243" i="4"/>
  <c r="PW243" i="4"/>
  <c r="PX243" i="4"/>
  <c r="PY243" i="4"/>
  <c r="PZ243" i="4"/>
  <c r="NR244" i="4"/>
  <c r="NS244" i="4"/>
  <c r="NT244" i="4"/>
  <c r="NU244" i="4"/>
  <c r="NV244" i="4"/>
  <c r="NX244" i="4" s="1"/>
  <c r="NW244" i="4"/>
  <c r="NY244" i="4"/>
  <c r="NZ244" i="4"/>
  <c r="OA244" i="4"/>
  <c r="OB244" i="4"/>
  <c r="OC244" i="4"/>
  <c r="OD244" i="4"/>
  <c r="OE244" i="4"/>
  <c r="OF244" i="4"/>
  <c r="OG244" i="4"/>
  <c r="OH244" i="4"/>
  <c r="OI244" i="4"/>
  <c r="OJ244" i="4"/>
  <c r="OK244" i="4"/>
  <c r="OL244" i="4"/>
  <c r="OM244" i="4"/>
  <c r="ON244" i="4"/>
  <c r="OO244" i="4"/>
  <c r="OP244" i="4"/>
  <c r="OQ244" i="4"/>
  <c r="OR244" i="4"/>
  <c r="OS244" i="4"/>
  <c r="OT244" i="4"/>
  <c r="OU244" i="4"/>
  <c r="OV244" i="4"/>
  <c r="OW244" i="4"/>
  <c r="OX244" i="4"/>
  <c r="OY244" i="4"/>
  <c r="OZ244" i="4"/>
  <c r="PA244" i="4"/>
  <c r="PB244" i="4"/>
  <c r="PC244" i="4"/>
  <c r="PD244" i="4"/>
  <c r="PE244" i="4"/>
  <c r="PF244" i="4"/>
  <c r="PG244" i="4"/>
  <c r="PH244" i="4"/>
  <c r="PI244" i="4"/>
  <c r="PJ244" i="4"/>
  <c r="PK244" i="4"/>
  <c r="PL244" i="4"/>
  <c r="PM244" i="4"/>
  <c r="PN244" i="4"/>
  <c r="PO244" i="4"/>
  <c r="PP244" i="4"/>
  <c r="PQ244" i="4"/>
  <c r="PR244" i="4"/>
  <c r="PS244" i="4"/>
  <c r="PT244" i="4"/>
  <c r="PU244" i="4"/>
  <c r="PV244" i="4"/>
  <c r="PW244" i="4"/>
  <c r="PX244" i="4"/>
  <c r="PY244" i="4"/>
  <c r="PZ244" i="4"/>
  <c r="NR245" i="4"/>
  <c r="NS245" i="4"/>
  <c r="NT245" i="4"/>
  <c r="NU245" i="4"/>
  <c r="NV245" i="4"/>
  <c r="NW245" i="4"/>
  <c r="NX245" i="4"/>
  <c r="NY245" i="4"/>
  <c r="NZ245" i="4"/>
  <c r="OA245" i="4"/>
  <c r="OB245" i="4"/>
  <c r="OC245" i="4"/>
  <c r="OD245" i="4"/>
  <c r="OE245" i="4"/>
  <c r="OF245" i="4"/>
  <c r="OG245" i="4"/>
  <c r="OH245" i="4"/>
  <c r="OI245" i="4"/>
  <c r="OJ245" i="4"/>
  <c r="OK245" i="4"/>
  <c r="OL245" i="4"/>
  <c r="OM245" i="4"/>
  <c r="ON245" i="4"/>
  <c r="OO245" i="4"/>
  <c r="OP245" i="4"/>
  <c r="OQ245" i="4"/>
  <c r="OR245" i="4"/>
  <c r="OS245" i="4"/>
  <c r="OT245" i="4"/>
  <c r="OU245" i="4"/>
  <c r="OV245" i="4"/>
  <c r="OW245" i="4"/>
  <c r="OX245" i="4"/>
  <c r="OY245" i="4"/>
  <c r="OZ245" i="4"/>
  <c r="PA245" i="4"/>
  <c r="PB245" i="4"/>
  <c r="PC245" i="4"/>
  <c r="PD245" i="4"/>
  <c r="PE245" i="4"/>
  <c r="PF245" i="4"/>
  <c r="PG245" i="4"/>
  <c r="PH245" i="4"/>
  <c r="PI245" i="4"/>
  <c r="PJ245" i="4"/>
  <c r="PK245" i="4"/>
  <c r="PL245" i="4"/>
  <c r="PM245" i="4"/>
  <c r="PN245" i="4"/>
  <c r="PO245" i="4"/>
  <c r="PP245" i="4"/>
  <c r="PQ245" i="4"/>
  <c r="PR245" i="4"/>
  <c r="PS245" i="4"/>
  <c r="PT245" i="4"/>
  <c r="PU245" i="4"/>
  <c r="PV245" i="4"/>
  <c r="PW245" i="4"/>
  <c r="PX245" i="4"/>
  <c r="PY245" i="4"/>
  <c r="PZ245" i="4"/>
  <c r="NR246" i="4"/>
  <c r="NS246" i="4"/>
  <c r="NT246" i="4"/>
  <c r="NU246" i="4"/>
  <c r="NV246" i="4"/>
  <c r="NX246" i="4" s="1"/>
  <c r="NW246" i="4"/>
  <c r="NY246" i="4"/>
  <c r="NZ246" i="4"/>
  <c r="OA246" i="4"/>
  <c r="OB246" i="4"/>
  <c r="OC246" i="4"/>
  <c r="OD246" i="4"/>
  <c r="OE246" i="4"/>
  <c r="OF246" i="4"/>
  <c r="OG246" i="4"/>
  <c r="OH246" i="4"/>
  <c r="OI246" i="4"/>
  <c r="OJ246" i="4"/>
  <c r="OK246" i="4"/>
  <c r="OL246" i="4"/>
  <c r="OM246" i="4"/>
  <c r="ON246" i="4"/>
  <c r="OO246" i="4"/>
  <c r="OP246" i="4"/>
  <c r="OQ246" i="4"/>
  <c r="OR246" i="4"/>
  <c r="OS246" i="4"/>
  <c r="OT246" i="4"/>
  <c r="OU246" i="4"/>
  <c r="OV246" i="4"/>
  <c r="OW246" i="4"/>
  <c r="OX246" i="4"/>
  <c r="OY246" i="4"/>
  <c r="OZ246" i="4"/>
  <c r="PA246" i="4"/>
  <c r="PB246" i="4"/>
  <c r="PC246" i="4"/>
  <c r="PD246" i="4"/>
  <c r="PE246" i="4"/>
  <c r="PF246" i="4"/>
  <c r="PG246" i="4"/>
  <c r="PH246" i="4"/>
  <c r="PI246" i="4"/>
  <c r="PJ246" i="4"/>
  <c r="PK246" i="4"/>
  <c r="PL246" i="4"/>
  <c r="PM246" i="4"/>
  <c r="PN246" i="4"/>
  <c r="PO246" i="4"/>
  <c r="PP246" i="4"/>
  <c r="PQ246" i="4"/>
  <c r="PR246" i="4"/>
  <c r="PS246" i="4"/>
  <c r="PT246" i="4"/>
  <c r="PU246" i="4"/>
  <c r="PV246" i="4"/>
  <c r="PW246" i="4"/>
  <c r="PX246" i="4"/>
  <c r="PY246" i="4"/>
  <c r="PZ246" i="4"/>
  <c r="NR247" i="4"/>
  <c r="NS247" i="4"/>
  <c r="NT247" i="4"/>
  <c r="NU247" i="4"/>
  <c r="NV247" i="4"/>
  <c r="NW247" i="4"/>
  <c r="NX247" i="4"/>
  <c r="NY247" i="4"/>
  <c r="NZ247" i="4"/>
  <c r="OA247" i="4"/>
  <c r="OB247" i="4"/>
  <c r="OC247" i="4"/>
  <c r="OD247" i="4"/>
  <c r="OE247" i="4"/>
  <c r="OF247" i="4"/>
  <c r="OG247" i="4"/>
  <c r="OH247" i="4"/>
  <c r="OI247" i="4"/>
  <c r="OJ247" i="4"/>
  <c r="OK247" i="4"/>
  <c r="OL247" i="4"/>
  <c r="OM247" i="4"/>
  <c r="ON247" i="4"/>
  <c r="OO247" i="4"/>
  <c r="OP247" i="4"/>
  <c r="OQ247" i="4"/>
  <c r="OR247" i="4"/>
  <c r="OS247" i="4"/>
  <c r="OT247" i="4"/>
  <c r="OU247" i="4"/>
  <c r="OV247" i="4"/>
  <c r="OW247" i="4"/>
  <c r="OX247" i="4"/>
  <c r="OY247" i="4"/>
  <c r="OZ247" i="4"/>
  <c r="PA247" i="4"/>
  <c r="PB247" i="4"/>
  <c r="PC247" i="4"/>
  <c r="PD247" i="4"/>
  <c r="PE247" i="4"/>
  <c r="PF247" i="4"/>
  <c r="PG247" i="4"/>
  <c r="PH247" i="4"/>
  <c r="PI247" i="4"/>
  <c r="PJ247" i="4"/>
  <c r="PK247" i="4"/>
  <c r="PL247" i="4"/>
  <c r="PM247" i="4"/>
  <c r="PN247" i="4"/>
  <c r="PO247" i="4"/>
  <c r="PP247" i="4"/>
  <c r="PQ247" i="4"/>
  <c r="PR247" i="4"/>
  <c r="PS247" i="4"/>
  <c r="PT247" i="4"/>
  <c r="PU247" i="4"/>
  <c r="PV247" i="4"/>
  <c r="PW247" i="4"/>
  <c r="PX247" i="4"/>
  <c r="PY247" i="4"/>
  <c r="PZ247" i="4"/>
  <c r="NR248" i="4"/>
  <c r="NS248" i="4"/>
  <c r="NT248" i="4"/>
  <c r="NU248" i="4"/>
  <c r="NV248" i="4"/>
  <c r="NW248" i="4"/>
  <c r="NX248" i="4"/>
  <c r="NY248" i="4"/>
  <c r="NZ248" i="4"/>
  <c r="OA248" i="4"/>
  <c r="OB248" i="4"/>
  <c r="OC248" i="4"/>
  <c r="OD248" i="4"/>
  <c r="OE248" i="4"/>
  <c r="OF248" i="4"/>
  <c r="OG248" i="4"/>
  <c r="OH248" i="4"/>
  <c r="OI248" i="4"/>
  <c r="OJ248" i="4"/>
  <c r="OK248" i="4"/>
  <c r="OL248" i="4"/>
  <c r="OM248" i="4"/>
  <c r="ON248" i="4"/>
  <c r="OO248" i="4"/>
  <c r="OP248" i="4"/>
  <c r="OQ248" i="4"/>
  <c r="OR248" i="4"/>
  <c r="OS248" i="4"/>
  <c r="OT248" i="4"/>
  <c r="OU248" i="4"/>
  <c r="OV248" i="4"/>
  <c r="OW248" i="4"/>
  <c r="OX248" i="4"/>
  <c r="OY248" i="4"/>
  <c r="OZ248" i="4"/>
  <c r="PA248" i="4"/>
  <c r="PB248" i="4"/>
  <c r="PC248" i="4"/>
  <c r="PD248" i="4"/>
  <c r="PE248" i="4"/>
  <c r="PF248" i="4"/>
  <c r="PG248" i="4"/>
  <c r="PH248" i="4"/>
  <c r="PI248" i="4"/>
  <c r="PJ248" i="4"/>
  <c r="PK248" i="4"/>
  <c r="PL248" i="4"/>
  <c r="PM248" i="4"/>
  <c r="PN248" i="4"/>
  <c r="PO248" i="4"/>
  <c r="PP248" i="4"/>
  <c r="PQ248" i="4"/>
  <c r="PR248" i="4"/>
  <c r="PS248" i="4"/>
  <c r="PT248" i="4"/>
  <c r="PU248" i="4"/>
  <c r="PV248" i="4"/>
  <c r="PW248" i="4"/>
  <c r="PX248" i="4"/>
  <c r="PY248" i="4"/>
  <c r="PZ248" i="4"/>
  <c r="NR249" i="4"/>
  <c r="NS249" i="4"/>
  <c r="NT249" i="4"/>
  <c r="NU249" i="4"/>
  <c r="NV249" i="4"/>
  <c r="NW249" i="4"/>
  <c r="NX249" i="4"/>
  <c r="NY249" i="4"/>
  <c r="NZ249" i="4"/>
  <c r="OA249" i="4"/>
  <c r="OB249" i="4"/>
  <c r="OC249" i="4"/>
  <c r="OD249" i="4"/>
  <c r="OE249" i="4"/>
  <c r="OF249" i="4"/>
  <c r="OG249" i="4"/>
  <c r="OH249" i="4"/>
  <c r="OI249" i="4"/>
  <c r="OJ249" i="4"/>
  <c r="OK249" i="4"/>
  <c r="OL249" i="4"/>
  <c r="OM249" i="4"/>
  <c r="ON249" i="4"/>
  <c r="OO249" i="4"/>
  <c r="OP249" i="4"/>
  <c r="OQ249" i="4"/>
  <c r="OR249" i="4"/>
  <c r="OS249" i="4"/>
  <c r="OT249" i="4"/>
  <c r="OU249" i="4"/>
  <c r="OV249" i="4"/>
  <c r="OW249" i="4"/>
  <c r="OX249" i="4"/>
  <c r="OY249" i="4"/>
  <c r="OZ249" i="4"/>
  <c r="PA249" i="4"/>
  <c r="PB249" i="4"/>
  <c r="PC249" i="4"/>
  <c r="PD249" i="4"/>
  <c r="PE249" i="4"/>
  <c r="PF249" i="4"/>
  <c r="PG249" i="4"/>
  <c r="PH249" i="4"/>
  <c r="PI249" i="4"/>
  <c r="PJ249" i="4"/>
  <c r="PK249" i="4"/>
  <c r="PL249" i="4"/>
  <c r="PM249" i="4"/>
  <c r="PN249" i="4"/>
  <c r="PO249" i="4"/>
  <c r="PP249" i="4"/>
  <c r="PQ249" i="4"/>
  <c r="PR249" i="4"/>
  <c r="PS249" i="4"/>
  <c r="PT249" i="4"/>
  <c r="PU249" i="4"/>
  <c r="PV249" i="4"/>
  <c r="PW249" i="4"/>
  <c r="PX249" i="4"/>
  <c r="PY249" i="4"/>
  <c r="PZ249" i="4"/>
  <c r="NR250" i="4"/>
  <c r="NS250" i="4"/>
  <c r="NT250" i="4"/>
  <c r="NU250" i="4"/>
  <c r="NV250" i="4"/>
  <c r="NW250" i="4"/>
  <c r="NX250" i="4"/>
  <c r="NY250" i="4"/>
  <c r="NZ250" i="4"/>
  <c r="OA250" i="4"/>
  <c r="OB250" i="4"/>
  <c r="OC250" i="4"/>
  <c r="OD250" i="4"/>
  <c r="OE250" i="4"/>
  <c r="OF250" i="4"/>
  <c r="OG250" i="4"/>
  <c r="OH250" i="4"/>
  <c r="OI250" i="4"/>
  <c r="OJ250" i="4"/>
  <c r="OK250" i="4"/>
  <c r="OL250" i="4"/>
  <c r="OM250" i="4"/>
  <c r="ON250" i="4"/>
  <c r="OO250" i="4"/>
  <c r="OP250" i="4"/>
  <c r="OQ250" i="4"/>
  <c r="OR250" i="4"/>
  <c r="OS250" i="4"/>
  <c r="OT250" i="4"/>
  <c r="OU250" i="4"/>
  <c r="OV250" i="4"/>
  <c r="OW250" i="4"/>
  <c r="OX250" i="4"/>
  <c r="OY250" i="4"/>
  <c r="OZ250" i="4"/>
  <c r="PA250" i="4"/>
  <c r="PB250" i="4"/>
  <c r="PC250" i="4"/>
  <c r="PD250" i="4"/>
  <c r="PE250" i="4"/>
  <c r="PF250" i="4"/>
  <c r="PG250" i="4"/>
  <c r="PH250" i="4"/>
  <c r="PI250" i="4"/>
  <c r="PJ250" i="4"/>
  <c r="PK250" i="4"/>
  <c r="PL250" i="4"/>
  <c r="PM250" i="4"/>
  <c r="PN250" i="4"/>
  <c r="PO250" i="4"/>
  <c r="PP250" i="4"/>
  <c r="PQ250" i="4"/>
  <c r="PR250" i="4"/>
  <c r="PS250" i="4"/>
  <c r="PT250" i="4"/>
  <c r="PU250" i="4"/>
  <c r="PV250" i="4"/>
  <c r="PW250" i="4"/>
  <c r="PX250" i="4"/>
  <c r="PY250" i="4"/>
  <c r="PZ250" i="4"/>
  <c r="NR251" i="4"/>
  <c r="NS251" i="4"/>
  <c r="NT251" i="4"/>
  <c r="NU251" i="4"/>
  <c r="NV251" i="4"/>
  <c r="NX251" i="4" s="1"/>
  <c r="NW251" i="4"/>
  <c r="NY251" i="4"/>
  <c r="NZ251" i="4"/>
  <c r="OA251" i="4"/>
  <c r="OB251" i="4"/>
  <c r="OC251" i="4"/>
  <c r="OD251" i="4"/>
  <c r="OE251" i="4"/>
  <c r="OF251" i="4"/>
  <c r="OG251" i="4"/>
  <c r="OH251" i="4"/>
  <c r="OI251" i="4"/>
  <c r="OJ251" i="4"/>
  <c r="OK251" i="4"/>
  <c r="OL251" i="4"/>
  <c r="OM251" i="4"/>
  <c r="ON251" i="4"/>
  <c r="OO251" i="4"/>
  <c r="OP251" i="4"/>
  <c r="OQ251" i="4"/>
  <c r="OR251" i="4"/>
  <c r="OS251" i="4"/>
  <c r="OT251" i="4"/>
  <c r="OU251" i="4"/>
  <c r="OV251" i="4"/>
  <c r="OW251" i="4"/>
  <c r="OX251" i="4"/>
  <c r="OY251" i="4"/>
  <c r="OZ251" i="4"/>
  <c r="PA251" i="4"/>
  <c r="PB251" i="4"/>
  <c r="PC251" i="4"/>
  <c r="PD251" i="4"/>
  <c r="PE251" i="4"/>
  <c r="PF251" i="4"/>
  <c r="PG251" i="4"/>
  <c r="PH251" i="4"/>
  <c r="PI251" i="4"/>
  <c r="PJ251" i="4"/>
  <c r="PK251" i="4"/>
  <c r="PL251" i="4"/>
  <c r="PM251" i="4"/>
  <c r="PN251" i="4"/>
  <c r="PO251" i="4"/>
  <c r="PP251" i="4"/>
  <c r="PQ251" i="4"/>
  <c r="PR251" i="4"/>
  <c r="PS251" i="4"/>
  <c r="PT251" i="4"/>
  <c r="PU251" i="4"/>
  <c r="PV251" i="4"/>
  <c r="PW251" i="4"/>
  <c r="PX251" i="4"/>
  <c r="PY251" i="4"/>
  <c r="PZ251" i="4"/>
  <c r="NR252" i="4"/>
  <c r="NS252" i="4"/>
  <c r="NT252" i="4"/>
  <c r="NU252" i="4"/>
  <c r="NV252" i="4"/>
  <c r="NX252" i="4" s="1"/>
  <c r="NW252" i="4"/>
  <c r="NY252" i="4"/>
  <c r="NZ252" i="4"/>
  <c r="OA252" i="4"/>
  <c r="OB252" i="4"/>
  <c r="OC252" i="4"/>
  <c r="OD252" i="4"/>
  <c r="OE252" i="4"/>
  <c r="OF252" i="4"/>
  <c r="OG252" i="4"/>
  <c r="OH252" i="4"/>
  <c r="OI252" i="4"/>
  <c r="OJ252" i="4"/>
  <c r="OK252" i="4"/>
  <c r="OL252" i="4"/>
  <c r="OM252" i="4"/>
  <c r="ON252" i="4"/>
  <c r="OO252" i="4"/>
  <c r="OP252" i="4"/>
  <c r="OQ252" i="4"/>
  <c r="OR252" i="4"/>
  <c r="OS252" i="4"/>
  <c r="OT252" i="4"/>
  <c r="OU252" i="4"/>
  <c r="OV252" i="4"/>
  <c r="OW252" i="4"/>
  <c r="OX252" i="4"/>
  <c r="OY252" i="4"/>
  <c r="OZ252" i="4"/>
  <c r="PA252" i="4"/>
  <c r="PB252" i="4"/>
  <c r="PC252" i="4"/>
  <c r="PD252" i="4"/>
  <c r="PE252" i="4"/>
  <c r="PF252" i="4"/>
  <c r="PG252" i="4"/>
  <c r="PH252" i="4"/>
  <c r="PI252" i="4"/>
  <c r="PJ252" i="4"/>
  <c r="PK252" i="4"/>
  <c r="PL252" i="4"/>
  <c r="PM252" i="4"/>
  <c r="PN252" i="4"/>
  <c r="PO252" i="4"/>
  <c r="PP252" i="4"/>
  <c r="PQ252" i="4"/>
  <c r="PR252" i="4"/>
  <c r="PS252" i="4"/>
  <c r="PT252" i="4"/>
  <c r="PU252" i="4"/>
  <c r="PV252" i="4"/>
  <c r="PW252" i="4"/>
  <c r="PX252" i="4"/>
  <c r="PY252" i="4"/>
  <c r="PZ252" i="4"/>
  <c r="NR253" i="4"/>
  <c r="NS253" i="4"/>
  <c r="NT253" i="4"/>
  <c r="NU253" i="4"/>
  <c r="NV253" i="4"/>
  <c r="NW253" i="4"/>
  <c r="NX253" i="4"/>
  <c r="NY253" i="4"/>
  <c r="NZ253" i="4"/>
  <c r="OA253" i="4"/>
  <c r="OB253" i="4"/>
  <c r="OC253" i="4"/>
  <c r="OD253" i="4"/>
  <c r="OE253" i="4"/>
  <c r="OF253" i="4"/>
  <c r="OG253" i="4"/>
  <c r="OH253" i="4"/>
  <c r="OI253" i="4"/>
  <c r="OJ253" i="4"/>
  <c r="OK253" i="4"/>
  <c r="OL253" i="4"/>
  <c r="OM253" i="4"/>
  <c r="ON253" i="4"/>
  <c r="OO253" i="4"/>
  <c r="OP253" i="4"/>
  <c r="OQ253" i="4"/>
  <c r="OR253" i="4"/>
  <c r="OS253" i="4"/>
  <c r="OT253" i="4"/>
  <c r="OU253" i="4"/>
  <c r="OV253" i="4"/>
  <c r="OW253" i="4"/>
  <c r="OX253" i="4"/>
  <c r="OY253" i="4"/>
  <c r="OZ253" i="4"/>
  <c r="PA253" i="4"/>
  <c r="PB253" i="4"/>
  <c r="PC253" i="4"/>
  <c r="PD253" i="4"/>
  <c r="PE253" i="4"/>
  <c r="PF253" i="4"/>
  <c r="PG253" i="4"/>
  <c r="PH253" i="4"/>
  <c r="PI253" i="4"/>
  <c r="PJ253" i="4"/>
  <c r="PK253" i="4"/>
  <c r="PL253" i="4"/>
  <c r="PM253" i="4"/>
  <c r="PN253" i="4"/>
  <c r="PO253" i="4"/>
  <c r="PP253" i="4"/>
  <c r="PQ253" i="4"/>
  <c r="PR253" i="4"/>
  <c r="PS253" i="4"/>
  <c r="PT253" i="4"/>
  <c r="PU253" i="4"/>
  <c r="PV253" i="4"/>
  <c r="PW253" i="4"/>
  <c r="PX253" i="4"/>
  <c r="PY253" i="4"/>
  <c r="PZ253" i="4"/>
  <c r="NR254" i="4"/>
  <c r="NS254" i="4"/>
  <c r="NT254" i="4"/>
  <c r="NU254" i="4"/>
  <c r="NV254" i="4"/>
  <c r="NX254" i="4" s="1"/>
  <c r="NW254" i="4"/>
  <c r="NY254" i="4"/>
  <c r="NZ254" i="4"/>
  <c r="OA254" i="4"/>
  <c r="OB254" i="4"/>
  <c r="OC254" i="4"/>
  <c r="OD254" i="4"/>
  <c r="OE254" i="4"/>
  <c r="OF254" i="4"/>
  <c r="OG254" i="4"/>
  <c r="OH254" i="4"/>
  <c r="OI254" i="4"/>
  <c r="OJ254" i="4"/>
  <c r="OK254" i="4"/>
  <c r="OL254" i="4"/>
  <c r="OM254" i="4"/>
  <c r="ON254" i="4"/>
  <c r="OO254" i="4"/>
  <c r="OP254" i="4"/>
  <c r="OQ254" i="4"/>
  <c r="OR254" i="4"/>
  <c r="OS254" i="4"/>
  <c r="OT254" i="4"/>
  <c r="OU254" i="4"/>
  <c r="OV254" i="4"/>
  <c r="OW254" i="4"/>
  <c r="OX254" i="4"/>
  <c r="OY254" i="4"/>
  <c r="OZ254" i="4"/>
  <c r="PA254" i="4"/>
  <c r="PB254" i="4"/>
  <c r="PC254" i="4"/>
  <c r="PD254" i="4"/>
  <c r="PE254" i="4"/>
  <c r="PF254" i="4"/>
  <c r="PG254" i="4"/>
  <c r="PH254" i="4"/>
  <c r="PI254" i="4"/>
  <c r="PJ254" i="4"/>
  <c r="PK254" i="4"/>
  <c r="PL254" i="4"/>
  <c r="PM254" i="4"/>
  <c r="PN254" i="4"/>
  <c r="PO254" i="4"/>
  <c r="PP254" i="4"/>
  <c r="PQ254" i="4"/>
  <c r="PR254" i="4"/>
  <c r="PS254" i="4"/>
  <c r="PT254" i="4"/>
  <c r="PU254" i="4"/>
  <c r="PV254" i="4"/>
  <c r="PW254" i="4"/>
  <c r="PX254" i="4"/>
  <c r="PY254" i="4"/>
  <c r="PZ254" i="4"/>
  <c r="NR255" i="4"/>
  <c r="NS255" i="4"/>
  <c r="NT255" i="4"/>
  <c r="NU255" i="4"/>
  <c r="NV255" i="4"/>
  <c r="NW255" i="4"/>
  <c r="NX255" i="4"/>
  <c r="NY255" i="4"/>
  <c r="NZ255" i="4"/>
  <c r="OA255" i="4"/>
  <c r="OB255" i="4"/>
  <c r="OC255" i="4"/>
  <c r="OD255" i="4"/>
  <c r="OE255" i="4"/>
  <c r="OF255" i="4"/>
  <c r="OG255" i="4"/>
  <c r="OH255" i="4"/>
  <c r="OI255" i="4"/>
  <c r="OJ255" i="4"/>
  <c r="OK255" i="4"/>
  <c r="OL255" i="4"/>
  <c r="OM255" i="4"/>
  <c r="ON255" i="4"/>
  <c r="OO255" i="4"/>
  <c r="OP255" i="4"/>
  <c r="OQ255" i="4"/>
  <c r="OR255" i="4"/>
  <c r="OS255" i="4"/>
  <c r="OT255" i="4"/>
  <c r="OU255" i="4"/>
  <c r="OV255" i="4"/>
  <c r="OW255" i="4"/>
  <c r="OX255" i="4"/>
  <c r="OY255" i="4"/>
  <c r="OZ255" i="4"/>
  <c r="PA255" i="4"/>
  <c r="PB255" i="4"/>
  <c r="PC255" i="4"/>
  <c r="PD255" i="4"/>
  <c r="PE255" i="4"/>
  <c r="PF255" i="4"/>
  <c r="PG255" i="4"/>
  <c r="PH255" i="4"/>
  <c r="PI255" i="4"/>
  <c r="PJ255" i="4"/>
  <c r="PK255" i="4"/>
  <c r="PL255" i="4"/>
  <c r="PM255" i="4"/>
  <c r="PN255" i="4"/>
  <c r="PO255" i="4"/>
  <c r="PP255" i="4"/>
  <c r="PQ255" i="4"/>
  <c r="PR255" i="4"/>
  <c r="PS255" i="4"/>
  <c r="PT255" i="4"/>
  <c r="PU255" i="4"/>
  <c r="PV255" i="4"/>
  <c r="PW255" i="4"/>
  <c r="PX255" i="4"/>
  <c r="PY255" i="4"/>
  <c r="PZ255" i="4"/>
  <c r="NR256" i="4"/>
  <c r="NS256" i="4"/>
  <c r="NT256" i="4"/>
  <c r="NU256" i="4"/>
  <c r="NV256" i="4"/>
  <c r="NW256" i="4"/>
  <c r="NX256" i="4"/>
  <c r="NY256" i="4"/>
  <c r="NZ256" i="4"/>
  <c r="OA256" i="4"/>
  <c r="OB256" i="4"/>
  <c r="OC256" i="4"/>
  <c r="OD256" i="4"/>
  <c r="OE256" i="4"/>
  <c r="OF256" i="4"/>
  <c r="OG256" i="4"/>
  <c r="OH256" i="4"/>
  <c r="OI256" i="4"/>
  <c r="OJ256" i="4"/>
  <c r="OK256" i="4"/>
  <c r="OL256" i="4"/>
  <c r="OM256" i="4"/>
  <c r="ON256" i="4"/>
  <c r="OO256" i="4"/>
  <c r="OP256" i="4"/>
  <c r="OQ256" i="4"/>
  <c r="OR256" i="4"/>
  <c r="OS256" i="4"/>
  <c r="OT256" i="4"/>
  <c r="OU256" i="4"/>
  <c r="OV256" i="4"/>
  <c r="OW256" i="4"/>
  <c r="OX256" i="4"/>
  <c r="OY256" i="4"/>
  <c r="OZ256" i="4"/>
  <c r="PA256" i="4"/>
  <c r="PB256" i="4"/>
  <c r="PC256" i="4"/>
  <c r="PD256" i="4"/>
  <c r="PE256" i="4"/>
  <c r="PF256" i="4"/>
  <c r="PG256" i="4"/>
  <c r="PH256" i="4"/>
  <c r="PI256" i="4"/>
  <c r="PJ256" i="4"/>
  <c r="PK256" i="4"/>
  <c r="PL256" i="4"/>
  <c r="PM256" i="4"/>
  <c r="PN256" i="4"/>
  <c r="PO256" i="4"/>
  <c r="PP256" i="4"/>
  <c r="PQ256" i="4"/>
  <c r="PR256" i="4"/>
  <c r="PS256" i="4"/>
  <c r="PT256" i="4"/>
  <c r="PU256" i="4"/>
  <c r="PV256" i="4"/>
  <c r="PW256" i="4"/>
  <c r="PX256" i="4"/>
  <c r="PY256" i="4"/>
  <c r="PZ256" i="4"/>
  <c r="NR257" i="4"/>
  <c r="NS257" i="4"/>
  <c r="NT257" i="4"/>
  <c r="NU257" i="4"/>
  <c r="NV257" i="4"/>
  <c r="NW257" i="4"/>
  <c r="NX257" i="4"/>
  <c r="NY257" i="4"/>
  <c r="NZ257" i="4"/>
  <c r="OA257" i="4"/>
  <c r="OB257" i="4"/>
  <c r="OC257" i="4"/>
  <c r="OD257" i="4"/>
  <c r="OE257" i="4"/>
  <c r="OF257" i="4"/>
  <c r="OG257" i="4"/>
  <c r="OH257" i="4"/>
  <c r="OI257" i="4"/>
  <c r="OJ257" i="4"/>
  <c r="OK257" i="4"/>
  <c r="OL257" i="4"/>
  <c r="OM257" i="4"/>
  <c r="ON257" i="4"/>
  <c r="OO257" i="4"/>
  <c r="OP257" i="4"/>
  <c r="OQ257" i="4"/>
  <c r="OR257" i="4"/>
  <c r="OS257" i="4"/>
  <c r="OT257" i="4"/>
  <c r="OU257" i="4"/>
  <c r="OV257" i="4"/>
  <c r="OW257" i="4"/>
  <c r="OX257" i="4"/>
  <c r="OY257" i="4"/>
  <c r="OZ257" i="4"/>
  <c r="PA257" i="4"/>
  <c r="PB257" i="4"/>
  <c r="PC257" i="4"/>
  <c r="PD257" i="4"/>
  <c r="PE257" i="4"/>
  <c r="PF257" i="4"/>
  <c r="PG257" i="4"/>
  <c r="PH257" i="4"/>
  <c r="PI257" i="4"/>
  <c r="PJ257" i="4"/>
  <c r="PK257" i="4"/>
  <c r="PL257" i="4"/>
  <c r="PM257" i="4"/>
  <c r="PN257" i="4"/>
  <c r="PO257" i="4"/>
  <c r="PP257" i="4"/>
  <c r="PQ257" i="4"/>
  <c r="PR257" i="4"/>
  <c r="PS257" i="4"/>
  <c r="PT257" i="4"/>
  <c r="PU257" i="4"/>
  <c r="PV257" i="4"/>
  <c r="PW257" i="4"/>
  <c r="PX257" i="4"/>
  <c r="PY257" i="4"/>
  <c r="PZ257" i="4"/>
  <c r="NR258" i="4"/>
  <c r="NS258" i="4"/>
  <c r="NT258" i="4"/>
  <c r="NU258" i="4"/>
  <c r="NV258" i="4"/>
  <c r="NW258" i="4"/>
  <c r="NX258" i="4"/>
  <c r="NY258" i="4"/>
  <c r="NZ258" i="4"/>
  <c r="OA258" i="4"/>
  <c r="OB258" i="4"/>
  <c r="OC258" i="4"/>
  <c r="OD258" i="4"/>
  <c r="OE258" i="4"/>
  <c r="OF258" i="4"/>
  <c r="OG258" i="4"/>
  <c r="OH258" i="4"/>
  <c r="OI258" i="4"/>
  <c r="OJ258" i="4"/>
  <c r="OK258" i="4"/>
  <c r="OL258" i="4"/>
  <c r="OM258" i="4"/>
  <c r="ON258" i="4"/>
  <c r="OO258" i="4"/>
  <c r="OP258" i="4"/>
  <c r="OQ258" i="4"/>
  <c r="OR258" i="4"/>
  <c r="OS258" i="4"/>
  <c r="OT258" i="4"/>
  <c r="OU258" i="4"/>
  <c r="OV258" i="4"/>
  <c r="OW258" i="4"/>
  <c r="OX258" i="4"/>
  <c r="OY258" i="4"/>
  <c r="OZ258" i="4"/>
  <c r="PA258" i="4"/>
  <c r="PB258" i="4"/>
  <c r="PC258" i="4"/>
  <c r="PD258" i="4"/>
  <c r="PE258" i="4"/>
  <c r="PF258" i="4"/>
  <c r="PG258" i="4"/>
  <c r="PH258" i="4"/>
  <c r="PI258" i="4"/>
  <c r="PJ258" i="4"/>
  <c r="PK258" i="4"/>
  <c r="PL258" i="4"/>
  <c r="PM258" i="4"/>
  <c r="PN258" i="4"/>
  <c r="PO258" i="4"/>
  <c r="PP258" i="4"/>
  <c r="PQ258" i="4"/>
  <c r="PR258" i="4"/>
  <c r="PS258" i="4"/>
  <c r="PT258" i="4"/>
  <c r="PU258" i="4"/>
  <c r="PV258" i="4"/>
  <c r="PW258" i="4"/>
  <c r="PX258" i="4"/>
  <c r="PY258" i="4"/>
  <c r="PZ258" i="4"/>
  <c r="NR259" i="4"/>
  <c r="NS259" i="4"/>
  <c r="NT259" i="4"/>
  <c r="NU259" i="4"/>
  <c r="NV259" i="4"/>
  <c r="NX259" i="4" s="1"/>
  <c r="NW259" i="4"/>
  <c r="NY259" i="4"/>
  <c r="NZ259" i="4"/>
  <c r="OA259" i="4"/>
  <c r="OB259" i="4"/>
  <c r="OC259" i="4"/>
  <c r="OD259" i="4"/>
  <c r="OE259" i="4"/>
  <c r="OF259" i="4"/>
  <c r="OG259" i="4"/>
  <c r="OH259" i="4"/>
  <c r="OI259" i="4"/>
  <c r="OJ259" i="4"/>
  <c r="OK259" i="4"/>
  <c r="OL259" i="4"/>
  <c r="OM259" i="4"/>
  <c r="ON259" i="4"/>
  <c r="OO259" i="4"/>
  <c r="OP259" i="4"/>
  <c r="OQ259" i="4"/>
  <c r="OR259" i="4"/>
  <c r="OS259" i="4"/>
  <c r="OT259" i="4"/>
  <c r="OU259" i="4"/>
  <c r="OV259" i="4"/>
  <c r="OW259" i="4"/>
  <c r="OX259" i="4"/>
  <c r="OY259" i="4"/>
  <c r="OZ259" i="4"/>
  <c r="PA259" i="4"/>
  <c r="PB259" i="4"/>
  <c r="PC259" i="4"/>
  <c r="PD259" i="4"/>
  <c r="PE259" i="4"/>
  <c r="PF259" i="4"/>
  <c r="PG259" i="4"/>
  <c r="PH259" i="4"/>
  <c r="PI259" i="4"/>
  <c r="PJ259" i="4"/>
  <c r="PK259" i="4"/>
  <c r="PL259" i="4"/>
  <c r="PM259" i="4"/>
  <c r="PN259" i="4"/>
  <c r="PO259" i="4"/>
  <c r="PP259" i="4"/>
  <c r="PQ259" i="4"/>
  <c r="PR259" i="4"/>
  <c r="PS259" i="4"/>
  <c r="PT259" i="4"/>
  <c r="PU259" i="4"/>
  <c r="PV259" i="4"/>
  <c r="PW259" i="4"/>
  <c r="PX259" i="4"/>
  <c r="PY259" i="4"/>
  <c r="PZ259" i="4"/>
  <c r="NR260" i="4"/>
  <c r="NS260" i="4"/>
  <c r="NT260" i="4"/>
  <c r="NU260" i="4"/>
  <c r="NV260" i="4"/>
  <c r="NX260" i="4" s="1"/>
  <c r="NW260" i="4"/>
  <c r="NY260" i="4"/>
  <c r="NZ260" i="4"/>
  <c r="OA260" i="4"/>
  <c r="OB260" i="4"/>
  <c r="OC260" i="4"/>
  <c r="OD260" i="4"/>
  <c r="OE260" i="4"/>
  <c r="OF260" i="4"/>
  <c r="OG260" i="4"/>
  <c r="OH260" i="4"/>
  <c r="OI260" i="4"/>
  <c r="OJ260" i="4"/>
  <c r="OK260" i="4"/>
  <c r="OL260" i="4"/>
  <c r="OM260" i="4"/>
  <c r="ON260" i="4"/>
  <c r="OO260" i="4"/>
  <c r="OP260" i="4"/>
  <c r="OQ260" i="4"/>
  <c r="OR260" i="4"/>
  <c r="OS260" i="4"/>
  <c r="OT260" i="4"/>
  <c r="OU260" i="4"/>
  <c r="OV260" i="4"/>
  <c r="OW260" i="4"/>
  <c r="OX260" i="4"/>
  <c r="OY260" i="4"/>
  <c r="OZ260" i="4"/>
  <c r="PA260" i="4"/>
  <c r="PB260" i="4"/>
  <c r="PC260" i="4"/>
  <c r="PD260" i="4"/>
  <c r="PE260" i="4"/>
  <c r="PF260" i="4"/>
  <c r="PG260" i="4"/>
  <c r="PH260" i="4"/>
  <c r="PI260" i="4"/>
  <c r="PJ260" i="4"/>
  <c r="PK260" i="4"/>
  <c r="PL260" i="4"/>
  <c r="PM260" i="4"/>
  <c r="PN260" i="4"/>
  <c r="PO260" i="4"/>
  <c r="PP260" i="4"/>
  <c r="PQ260" i="4"/>
  <c r="PR260" i="4"/>
  <c r="PS260" i="4"/>
  <c r="PT260" i="4"/>
  <c r="PU260" i="4"/>
  <c r="PV260" i="4"/>
  <c r="PW260" i="4"/>
  <c r="PX260" i="4"/>
  <c r="PY260" i="4"/>
  <c r="PZ260" i="4"/>
  <c r="NR261" i="4"/>
  <c r="NS261" i="4"/>
  <c r="NT261" i="4"/>
  <c r="NU261" i="4"/>
  <c r="NV261" i="4"/>
  <c r="NW261" i="4"/>
  <c r="NX261" i="4"/>
  <c r="NY261" i="4"/>
  <c r="NZ261" i="4"/>
  <c r="OA261" i="4"/>
  <c r="OB261" i="4"/>
  <c r="OC261" i="4"/>
  <c r="OD261" i="4"/>
  <c r="OE261" i="4"/>
  <c r="OF261" i="4"/>
  <c r="OG261" i="4"/>
  <c r="OH261" i="4"/>
  <c r="OI261" i="4"/>
  <c r="OJ261" i="4"/>
  <c r="OK261" i="4"/>
  <c r="OL261" i="4"/>
  <c r="OM261" i="4"/>
  <c r="ON261" i="4"/>
  <c r="OO261" i="4"/>
  <c r="OP261" i="4"/>
  <c r="OQ261" i="4"/>
  <c r="OR261" i="4"/>
  <c r="OS261" i="4"/>
  <c r="OT261" i="4"/>
  <c r="OU261" i="4"/>
  <c r="OV261" i="4"/>
  <c r="OW261" i="4"/>
  <c r="OX261" i="4"/>
  <c r="OY261" i="4"/>
  <c r="OZ261" i="4"/>
  <c r="PA261" i="4"/>
  <c r="PB261" i="4"/>
  <c r="PC261" i="4"/>
  <c r="PD261" i="4"/>
  <c r="PE261" i="4"/>
  <c r="PF261" i="4"/>
  <c r="PG261" i="4"/>
  <c r="PH261" i="4"/>
  <c r="PI261" i="4"/>
  <c r="PJ261" i="4"/>
  <c r="PK261" i="4"/>
  <c r="PL261" i="4"/>
  <c r="PM261" i="4"/>
  <c r="PN261" i="4"/>
  <c r="PO261" i="4"/>
  <c r="PP261" i="4"/>
  <c r="PQ261" i="4"/>
  <c r="PR261" i="4"/>
  <c r="PS261" i="4"/>
  <c r="PT261" i="4"/>
  <c r="PU261" i="4"/>
  <c r="PV261" i="4"/>
  <c r="PW261" i="4"/>
  <c r="PX261" i="4"/>
  <c r="PY261" i="4"/>
  <c r="PZ261" i="4"/>
  <c r="NR262" i="4"/>
  <c r="NS262" i="4"/>
  <c r="NT262" i="4"/>
  <c r="NU262" i="4"/>
  <c r="NV262" i="4"/>
  <c r="NX262" i="4" s="1"/>
  <c r="NW262" i="4"/>
  <c r="NY262" i="4"/>
  <c r="NZ262" i="4"/>
  <c r="OA262" i="4"/>
  <c r="OB262" i="4"/>
  <c r="OC262" i="4"/>
  <c r="OD262" i="4"/>
  <c r="OE262" i="4"/>
  <c r="OF262" i="4"/>
  <c r="OG262" i="4"/>
  <c r="OH262" i="4"/>
  <c r="OI262" i="4"/>
  <c r="OJ262" i="4"/>
  <c r="OK262" i="4"/>
  <c r="OL262" i="4"/>
  <c r="OM262" i="4"/>
  <c r="ON262" i="4"/>
  <c r="OO262" i="4"/>
  <c r="OP262" i="4"/>
  <c r="OQ262" i="4"/>
  <c r="OR262" i="4"/>
  <c r="OS262" i="4"/>
  <c r="OT262" i="4"/>
  <c r="OU262" i="4"/>
  <c r="OV262" i="4"/>
  <c r="OW262" i="4"/>
  <c r="OX262" i="4"/>
  <c r="OY262" i="4"/>
  <c r="OZ262" i="4"/>
  <c r="PA262" i="4"/>
  <c r="PB262" i="4"/>
  <c r="PC262" i="4"/>
  <c r="PD262" i="4"/>
  <c r="PE262" i="4"/>
  <c r="PF262" i="4"/>
  <c r="PG262" i="4"/>
  <c r="PH262" i="4"/>
  <c r="PI262" i="4"/>
  <c r="PJ262" i="4"/>
  <c r="PK262" i="4"/>
  <c r="PL262" i="4"/>
  <c r="PM262" i="4"/>
  <c r="PN262" i="4"/>
  <c r="PO262" i="4"/>
  <c r="PP262" i="4"/>
  <c r="PQ262" i="4"/>
  <c r="PR262" i="4"/>
  <c r="PS262" i="4"/>
  <c r="PT262" i="4"/>
  <c r="PU262" i="4"/>
  <c r="PV262" i="4"/>
  <c r="PW262" i="4"/>
  <c r="PX262" i="4"/>
  <c r="PY262" i="4"/>
  <c r="PZ262" i="4"/>
  <c r="NR263" i="4"/>
  <c r="NS263" i="4"/>
  <c r="NT263" i="4"/>
  <c r="NU263" i="4"/>
  <c r="NV263" i="4"/>
  <c r="NW263" i="4"/>
  <c r="NX263" i="4"/>
  <c r="NY263" i="4"/>
  <c r="NZ263" i="4"/>
  <c r="OA263" i="4"/>
  <c r="OB263" i="4"/>
  <c r="OC263" i="4"/>
  <c r="OD263" i="4"/>
  <c r="OE263" i="4"/>
  <c r="OF263" i="4"/>
  <c r="OG263" i="4"/>
  <c r="OH263" i="4"/>
  <c r="OI263" i="4"/>
  <c r="OJ263" i="4"/>
  <c r="OK263" i="4"/>
  <c r="OL263" i="4"/>
  <c r="OM263" i="4"/>
  <c r="ON263" i="4"/>
  <c r="OO263" i="4"/>
  <c r="OP263" i="4"/>
  <c r="OQ263" i="4"/>
  <c r="OR263" i="4"/>
  <c r="OS263" i="4"/>
  <c r="OT263" i="4"/>
  <c r="OU263" i="4"/>
  <c r="OV263" i="4"/>
  <c r="OW263" i="4"/>
  <c r="OX263" i="4"/>
  <c r="OY263" i="4"/>
  <c r="OZ263" i="4"/>
  <c r="PA263" i="4"/>
  <c r="PB263" i="4"/>
  <c r="PC263" i="4"/>
  <c r="PD263" i="4"/>
  <c r="PE263" i="4"/>
  <c r="PF263" i="4"/>
  <c r="PG263" i="4"/>
  <c r="PH263" i="4"/>
  <c r="PI263" i="4"/>
  <c r="PJ263" i="4"/>
  <c r="PK263" i="4"/>
  <c r="PL263" i="4"/>
  <c r="PM263" i="4"/>
  <c r="PN263" i="4"/>
  <c r="PO263" i="4"/>
  <c r="PP263" i="4"/>
  <c r="PQ263" i="4"/>
  <c r="PR263" i="4"/>
  <c r="PS263" i="4"/>
  <c r="PT263" i="4"/>
  <c r="PU263" i="4"/>
  <c r="PV263" i="4"/>
  <c r="PW263" i="4"/>
  <c r="PX263" i="4"/>
  <c r="PY263" i="4"/>
  <c r="PZ263" i="4"/>
  <c r="NR264" i="4"/>
  <c r="NS264" i="4"/>
  <c r="NT264" i="4"/>
  <c r="NU264" i="4"/>
  <c r="NV264" i="4"/>
  <c r="NW264" i="4"/>
  <c r="NX264" i="4"/>
  <c r="NY264" i="4"/>
  <c r="NZ264" i="4"/>
  <c r="OA264" i="4"/>
  <c r="OB264" i="4"/>
  <c r="OC264" i="4"/>
  <c r="OD264" i="4"/>
  <c r="OE264" i="4"/>
  <c r="OF264" i="4"/>
  <c r="OG264" i="4"/>
  <c r="OH264" i="4"/>
  <c r="OI264" i="4"/>
  <c r="OJ264" i="4"/>
  <c r="OK264" i="4"/>
  <c r="OL264" i="4"/>
  <c r="OM264" i="4"/>
  <c r="ON264" i="4"/>
  <c r="OO264" i="4"/>
  <c r="OP264" i="4"/>
  <c r="OQ264" i="4"/>
  <c r="OR264" i="4"/>
  <c r="OS264" i="4"/>
  <c r="OT264" i="4"/>
  <c r="OU264" i="4"/>
  <c r="OV264" i="4"/>
  <c r="OW264" i="4"/>
  <c r="OX264" i="4"/>
  <c r="OY264" i="4"/>
  <c r="OZ264" i="4"/>
  <c r="PA264" i="4"/>
  <c r="PB264" i="4"/>
  <c r="PC264" i="4"/>
  <c r="PD264" i="4"/>
  <c r="PE264" i="4"/>
  <c r="PF264" i="4"/>
  <c r="PG264" i="4"/>
  <c r="PH264" i="4"/>
  <c r="PI264" i="4"/>
  <c r="PJ264" i="4"/>
  <c r="PK264" i="4"/>
  <c r="PL264" i="4"/>
  <c r="PM264" i="4"/>
  <c r="PN264" i="4"/>
  <c r="PO264" i="4"/>
  <c r="PP264" i="4"/>
  <c r="PQ264" i="4"/>
  <c r="PR264" i="4"/>
  <c r="PS264" i="4"/>
  <c r="PT264" i="4"/>
  <c r="PU264" i="4"/>
  <c r="PV264" i="4"/>
  <c r="PW264" i="4"/>
  <c r="PX264" i="4"/>
  <c r="PY264" i="4"/>
  <c r="PZ264" i="4"/>
  <c r="NR265" i="4"/>
  <c r="NS265" i="4"/>
  <c r="NT265" i="4"/>
  <c r="NU265" i="4"/>
  <c r="NV265" i="4"/>
  <c r="NW265" i="4"/>
  <c r="NX265" i="4"/>
  <c r="NY265" i="4"/>
  <c r="NZ265" i="4"/>
  <c r="OA265" i="4"/>
  <c r="OB265" i="4"/>
  <c r="OC265" i="4"/>
  <c r="OD265" i="4"/>
  <c r="OE265" i="4"/>
  <c r="OF265" i="4"/>
  <c r="OG265" i="4"/>
  <c r="OH265" i="4"/>
  <c r="OI265" i="4"/>
  <c r="OJ265" i="4"/>
  <c r="OK265" i="4"/>
  <c r="OL265" i="4"/>
  <c r="OM265" i="4"/>
  <c r="ON265" i="4"/>
  <c r="OO265" i="4"/>
  <c r="OP265" i="4"/>
  <c r="OQ265" i="4"/>
  <c r="OR265" i="4"/>
  <c r="OS265" i="4"/>
  <c r="OT265" i="4"/>
  <c r="OU265" i="4"/>
  <c r="OV265" i="4"/>
  <c r="OW265" i="4"/>
  <c r="OX265" i="4"/>
  <c r="OY265" i="4"/>
  <c r="OZ265" i="4"/>
  <c r="PA265" i="4"/>
  <c r="PB265" i="4"/>
  <c r="PC265" i="4"/>
  <c r="PD265" i="4"/>
  <c r="PE265" i="4"/>
  <c r="PF265" i="4"/>
  <c r="PG265" i="4"/>
  <c r="PH265" i="4"/>
  <c r="PI265" i="4"/>
  <c r="PJ265" i="4"/>
  <c r="PK265" i="4"/>
  <c r="PL265" i="4"/>
  <c r="PM265" i="4"/>
  <c r="PN265" i="4"/>
  <c r="PO265" i="4"/>
  <c r="PP265" i="4"/>
  <c r="PQ265" i="4"/>
  <c r="PR265" i="4"/>
  <c r="PS265" i="4"/>
  <c r="PT265" i="4"/>
  <c r="PU265" i="4"/>
  <c r="PV265" i="4"/>
  <c r="PW265" i="4"/>
  <c r="PX265" i="4"/>
  <c r="PY265" i="4"/>
  <c r="PZ265" i="4"/>
  <c r="NR266" i="4"/>
  <c r="NS266" i="4"/>
  <c r="NT266" i="4"/>
  <c r="NU266" i="4"/>
  <c r="NV266" i="4"/>
  <c r="NW266" i="4"/>
  <c r="NX266" i="4"/>
  <c r="NY266" i="4"/>
  <c r="NZ266" i="4"/>
  <c r="OA266" i="4"/>
  <c r="OB266" i="4"/>
  <c r="OC266" i="4"/>
  <c r="OD266" i="4"/>
  <c r="OE266" i="4"/>
  <c r="OF266" i="4"/>
  <c r="OG266" i="4"/>
  <c r="OH266" i="4"/>
  <c r="OI266" i="4"/>
  <c r="OJ266" i="4"/>
  <c r="OK266" i="4"/>
  <c r="OL266" i="4"/>
  <c r="OM266" i="4"/>
  <c r="ON266" i="4"/>
  <c r="OO266" i="4"/>
  <c r="OP266" i="4"/>
  <c r="OQ266" i="4"/>
  <c r="OR266" i="4"/>
  <c r="OS266" i="4"/>
  <c r="OT266" i="4"/>
  <c r="OU266" i="4"/>
  <c r="OV266" i="4"/>
  <c r="OW266" i="4"/>
  <c r="OX266" i="4"/>
  <c r="OY266" i="4"/>
  <c r="OZ266" i="4"/>
  <c r="PA266" i="4"/>
  <c r="PB266" i="4"/>
  <c r="PC266" i="4"/>
  <c r="PD266" i="4"/>
  <c r="PE266" i="4"/>
  <c r="PF266" i="4"/>
  <c r="PG266" i="4"/>
  <c r="PH266" i="4"/>
  <c r="PI266" i="4"/>
  <c r="PJ266" i="4"/>
  <c r="PK266" i="4"/>
  <c r="PL266" i="4"/>
  <c r="PM266" i="4"/>
  <c r="PN266" i="4"/>
  <c r="PO266" i="4"/>
  <c r="PP266" i="4"/>
  <c r="PQ266" i="4"/>
  <c r="PR266" i="4"/>
  <c r="PS266" i="4"/>
  <c r="PT266" i="4"/>
  <c r="PU266" i="4"/>
  <c r="PV266" i="4"/>
  <c r="PW266" i="4"/>
  <c r="PX266" i="4"/>
  <c r="PY266" i="4"/>
  <c r="PZ266" i="4"/>
  <c r="NR267" i="4"/>
  <c r="NS267" i="4"/>
  <c r="NT267" i="4"/>
  <c r="NU267" i="4"/>
  <c r="NV267" i="4"/>
  <c r="NX267" i="4" s="1"/>
  <c r="NW267" i="4"/>
  <c r="NY267" i="4"/>
  <c r="NZ267" i="4"/>
  <c r="OA267" i="4"/>
  <c r="OB267" i="4"/>
  <c r="OC267" i="4"/>
  <c r="OD267" i="4"/>
  <c r="OE267" i="4"/>
  <c r="OF267" i="4"/>
  <c r="OG267" i="4"/>
  <c r="OH267" i="4"/>
  <c r="OI267" i="4"/>
  <c r="OJ267" i="4"/>
  <c r="OK267" i="4"/>
  <c r="OL267" i="4"/>
  <c r="OM267" i="4"/>
  <c r="ON267" i="4"/>
  <c r="OO267" i="4"/>
  <c r="OP267" i="4"/>
  <c r="OQ267" i="4"/>
  <c r="OR267" i="4"/>
  <c r="OS267" i="4"/>
  <c r="OT267" i="4"/>
  <c r="OU267" i="4"/>
  <c r="OV267" i="4"/>
  <c r="OW267" i="4"/>
  <c r="OX267" i="4"/>
  <c r="OY267" i="4"/>
  <c r="OZ267" i="4"/>
  <c r="PA267" i="4"/>
  <c r="PB267" i="4"/>
  <c r="PC267" i="4"/>
  <c r="PD267" i="4"/>
  <c r="PE267" i="4"/>
  <c r="PF267" i="4"/>
  <c r="PG267" i="4"/>
  <c r="PH267" i="4"/>
  <c r="PI267" i="4"/>
  <c r="PJ267" i="4"/>
  <c r="PK267" i="4"/>
  <c r="PL267" i="4"/>
  <c r="PM267" i="4"/>
  <c r="PN267" i="4"/>
  <c r="PO267" i="4"/>
  <c r="PP267" i="4"/>
  <c r="PQ267" i="4"/>
  <c r="PR267" i="4"/>
  <c r="PS267" i="4"/>
  <c r="PT267" i="4"/>
  <c r="PU267" i="4"/>
  <c r="PV267" i="4"/>
  <c r="PW267" i="4"/>
  <c r="PX267" i="4"/>
  <c r="PY267" i="4"/>
  <c r="PZ267" i="4"/>
  <c r="NR268" i="4"/>
  <c r="NS268" i="4"/>
  <c r="NT268" i="4"/>
  <c r="NU268" i="4"/>
  <c r="NV268" i="4"/>
  <c r="NX268" i="4" s="1"/>
  <c r="NW268" i="4"/>
  <c r="NY268" i="4"/>
  <c r="NZ268" i="4"/>
  <c r="OA268" i="4"/>
  <c r="OB268" i="4"/>
  <c r="OC268" i="4"/>
  <c r="OD268" i="4"/>
  <c r="OE268" i="4"/>
  <c r="OF268" i="4"/>
  <c r="OG268" i="4"/>
  <c r="OH268" i="4"/>
  <c r="OI268" i="4"/>
  <c r="OJ268" i="4"/>
  <c r="OK268" i="4"/>
  <c r="OL268" i="4"/>
  <c r="OM268" i="4"/>
  <c r="ON268" i="4"/>
  <c r="OO268" i="4"/>
  <c r="OP268" i="4"/>
  <c r="OQ268" i="4"/>
  <c r="OR268" i="4"/>
  <c r="OS268" i="4"/>
  <c r="OT268" i="4"/>
  <c r="OU268" i="4"/>
  <c r="OV268" i="4"/>
  <c r="OW268" i="4"/>
  <c r="OX268" i="4"/>
  <c r="OY268" i="4"/>
  <c r="OZ268" i="4"/>
  <c r="PA268" i="4"/>
  <c r="PB268" i="4"/>
  <c r="PC268" i="4"/>
  <c r="PD268" i="4"/>
  <c r="PE268" i="4"/>
  <c r="PF268" i="4"/>
  <c r="PG268" i="4"/>
  <c r="PH268" i="4"/>
  <c r="PI268" i="4"/>
  <c r="PJ268" i="4"/>
  <c r="PK268" i="4"/>
  <c r="PL268" i="4"/>
  <c r="PM268" i="4"/>
  <c r="PN268" i="4"/>
  <c r="PO268" i="4"/>
  <c r="PP268" i="4"/>
  <c r="PQ268" i="4"/>
  <c r="PR268" i="4"/>
  <c r="PS268" i="4"/>
  <c r="PT268" i="4"/>
  <c r="PU268" i="4"/>
  <c r="PV268" i="4"/>
  <c r="PW268" i="4"/>
  <c r="PX268" i="4"/>
  <c r="PY268" i="4"/>
  <c r="PZ268" i="4"/>
  <c r="NR269" i="4"/>
  <c r="NS269" i="4"/>
  <c r="NT269" i="4"/>
  <c r="NU269" i="4"/>
  <c r="NV269" i="4"/>
  <c r="NW269" i="4"/>
  <c r="NX269" i="4"/>
  <c r="NY269" i="4"/>
  <c r="NZ269" i="4"/>
  <c r="OA269" i="4"/>
  <c r="OB269" i="4"/>
  <c r="OC269" i="4"/>
  <c r="OD269" i="4"/>
  <c r="OE269" i="4"/>
  <c r="OF269" i="4"/>
  <c r="OG269" i="4"/>
  <c r="OH269" i="4"/>
  <c r="OI269" i="4"/>
  <c r="OJ269" i="4"/>
  <c r="OK269" i="4"/>
  <c r="OL269" i="4"/>
  <c r="OM269" i="4"/>
  <c r="ON269" i="4"/>
  <c r="OO269" i="4"/>
  <c r="OP269" i="4"/>
  <c r="OQ269" i="4"/>
  <c r="OR269" i="4"/>
  <c r="OS269" i="4"/>
  <c r="OT269" i="4"/>
  <c r="OU269" i="4"/>
  <c r="OV269" i="4"/>
  <c r="OW269" i="4"/>
  <c r="OX269" i="4"/>
  <c r="OY269" i="4"/>
  <c r="OZ269" i="4"/>
  <c r="PA269" i="4"/>
  <c r="PB269" i="4"/>
  <c r="PC269" i="4"/>
  <c r="PD269" i="4"/>
  <c r="PE269" i="4"/>
  <c r="PF269" i="4"/>
  <c r="PG269" i="4"/>
  <c r="PH269" i="4"/>
  <c r="PI269" i="4"/>
  <c r="PJ269" i="4"/>
  <c r="PK269" i="4"/>
  <c r="PL269" i="4"/>
  <c r="PM269" i="4"/>
  <c r="PN269" i="4"/>
  <c r="PO269" i="4"/>
  <c r="PP269" i="4"/>
  <c r="PQ269" i="4"/>
  <c r="PR269" i="4"/>
  <c r="PS269" i="4"/>
  <c r="PT269" i="4"/>
  <c r="PU269" i="4"/>
  <c r="PV269" i="4"/>
  <c r="PW269" i="4"/>
  <c r="PX269" i="4"/>
  <c r="PY269" i="4"/>
  <c r="PZ269" i="4"/>
  <c r="NR270" i="4"/>
  <c r="NS270" i="4"/>
  <c r="NT270" i="4"/>
  <c r="NU270" i="4"/>
  <c r="NV270" i="4"/>
  <c r="NX270" i="4" s="1"/>
  <c r="NW270" i="4"/>
  <c r="NY270" i="4"/>
  <c r="NZ270" i="4"/>
  <c r="OA270" i="4"/>
  <c r="OB270" i="4"/>
  <c r="OC270" i="4"/>
  <c r="OD270" i="4"/>
  <c r="OE270" i="4"/>
  <c r="OF270" i="4"/>
  <c r="OG270" i="4"/>
  <c r="OH270" i="4"/>
  <c r="OI270" i="4"/>
  <c r="OJ270" i="4"/>
  <c r="OK270" i="4"/>
  <c r="OL270" i="4"/>
  <c r="OM270" i="4"/>
  <c r="ON270" i="4"/>
  <c r="OO270" i="4"/>
  <c r="OP270" i="4"/>
  <c r="OQ270" i="4"/>
  <c r="OR270" i="4"/>
  <c r="OS270" i="4"/>
  <c r="OT270" i="4"/>
  <c r="OU270" i="4"/>
  <c r="OV270" i="4"/>
  <c r="OW270" i="4"/>
  <c r="OX270" i="4"/>
  <c r="OY270" i="4"/>
  <c r="OZ270" i="4"/>
  <c r="PA270" i="4"/>
  <c r="PB270" i="4"/>
  <c r="PC270" i="4"/>
  <c r="PD270" i="4"/>
  <c r="PE270" i="4"/>
  <c r="PF270" i="4"/>
  <c r="PG270" i="4"/>
  <c r="PH270" i="4"/>
  <c r="PI270" i="4"/>
  <c r="PJ270" i="4"/>
  <c r="PK270" i="4"/>
  <c r="PL270" i="4"/>
  <c r="PM270" i="4"/>
  <c r="PN270" i="4"/>
  <c r="PO270" i="4"/>
  <c r="PP270" i="4"/>
  <c r="PQ270" i="4"/>
  <c r="PR270" i="4"/>
  <c r="PS270" i="4"/>
  <c r="PT270" i="4"/>
  <c r="PU270" i="4"/>
  <c r="PV270" i="4"/>
  <c r="PW270" i="4"/>
  <c r="PX270" i="4"/>
  <c r="PY270" i="4"/>
  <c r="PZ270" i="4"/>
  <c r="NR271" i="4"/>
  <c r="NS271" i="4"/>
  <c r="NT271" i="4"/>
  <c r="NU271" i="4"/>
  <c r="NV271" i="4"/>
  <c r="NW271" i="4"/>
  <c r="NX271" i="4"/>
  <c r="NY271" i="4"/>
  <c r="NZ271" i="4"/>
  <c r="OA271" i="4"/>
  <c r="OB271" i="4"/>
  <c r="OC271" i="4"/>
  <c r="OD271" i="4"/>
  <c r="OE271" i="4"/>
  <c r="OF271" i="4"/>
  <c r="OG271" i="4"/>
  <c r="OH271" i="4"/>
  <c r="OI271" i="4"/>
  <c r="OJ271" i="4"/>
  <c r="OK271" i="4"/>
  <c r="OL271" i="4"/>
  <c r="OM271" i="4"/>
  <c r="ON271" i="4"/>
  <c r="OO271" i="4"/>
  <c r="OP271" i="4"/>
  <c r="OQ271" i="4"/>
  <c r="OR271" i="4"/>
  <c r="OS271" i="4"/>
  <c r="OT271" i="4"/>
  <c r="OU271" i="4"/>
  <c r="OV271" i="4"/>
  <c r="OW271" i="4"/>
  <c r="OX271" i="4"/>
  <c r="OY271" i="4"/>
  <c r="OZ271" i="4"/>
  <c r="PA271" i="4"/>
  <c r="PB271" i="4"/>
  <c r="PC271" i="4"/>
  <c r="PD271" i="4"/>
  <c r="PE271" i="4"/>
  <c r="PF271" i="4"/>
  <c r="PG271" i="4"/>
  <c r="PH271" i="4"/>
  <c r="PI271" i="4"/>
  <c r="PJ271" i="4"/>
  <c r="PK271" i="4"/>
  <c r="PL271" i="4"/>
  <c r="PM271" i="4"/>
  <c r="PN271" i="4"/>
  <c r="PO271" i="4"/>
  <c r="PP271" i="4"/>
  <c r="PQ271" i="4"/>
  <c r="PR271" i="4"/>
  <c r="PS271" i="4"/>
  <c r="PT271" i="4"/>
  <c r="PU271" i="4"/>
  <c r="PV271" i="4"/>
  <c r="PW271" i="4"/>
  <c r="PX271" i="4"/>
  <c r="PY271" i="4"/>
  <c r="PZ271" i="4"/>
  <c r="NR272" i="4"/>
  <c r="NS272" i="4"/>
  <c r="NT272" i="4"/>
  <c r="NU272" i="4"/>
  <c r="NV272" i="4"/>
  <c r="NW272" i="4"/>
  <c r="NX272" i="4"/>
  <c r="NY272" i="4"/>
  <c r="NZ272" i="4"/>
  <c r="OA272" i="4"/>
  <c r="OB272" i="4"/>
  <c r="OC272" i="4"/>
  <c r="OD272" i="4"/>
  <c r="OE272" i="4"/>
  <c r="OF272" i="4"/>
  <c r="OG272" i="4"/>
  <c r="OH272" i="4"/>
  <c r="OI272" i="4"/>
  <c r="OJ272" i="4"/>
  <c r="OK272" i="4"/>
  <c r="OL272" i="4"/>
  <c r="OM272" i="4"/>
  <c r="ON272" i="4"/>
  <c r="OO272" i="4"/>
  <c r="OP272" i="4"/>
  <c r="OQ272" i="4"/>
  <c r="OR272" i="4"/>
  <c r="OS272" i="4"/>
  <c r="OT272" i="4"/>
  <c r="OU272" i="4"/>
  <c r="OV272" i="4"/>
  <c r="OW272" i="4"/>
  <c r="OX272" i="4"/>
  <c r="OY272" i="4"/>
  <c r="OZ272" i="4"/>
  <c r="PA272" i="4"/>
  <c r="PB272" i="4"/>
  <c r="PC272" i="4"/>
  <c r="PD272" i="4"/>
  <c r="PE272" i="4"/>
  <c r="PF272" i="4"/>
  <c r="PG272" i="4"/>
  <c r="PH272" i="4"/>
  <c r="PI272" i="4"/>
  <c r="PJ272" i="4"/>
  <c r="PK272" i="4"/>
  <c r="PL272" i="4"/>
  <c r="PM272" i="4"/>
  <c r="PN272" i="4"/>
  <c r="PO272" i="4"/>
  <c r="PP272" i="4"/>
  <c r="PQ272" i="4"/>
  <c r="PR272" i="4"/>
  <c r="PS272" i="4"/>
  <c r="PT272" i="4"/>
  <c r="PU272" i="4"/>
  <c r="PV272" i="4"/>
  <c r="PW272" i="4"/>
  <c r="PX272" i="4"/>
  <c r="PY272" i="4"/>
  <c r="PZ272" i="4"/>
  <c r="NR273" i="4"/>
  <c r="NS273" i="4"/>
  <c r="NT273" i="4"/>
  <c r="NU273" i="4"/>
  <c r="NV273" i="4"/>
  <c r="NX273" i="4" s="1"/>
  <c r="NW273" i="4"/>
  <c r="NY273" i="4"/>
  <c r="NZ273" i="4"/>
  <c r="OA273" i="4"/>
  <c r="OB273" i="4"/>
  <c r="OC273" i="4"/>
  <c r="OD273" i="4"/>
  <c r="OE273" i="4"/>
  <c r="OF273" i="4"/>
  <c r="OG273" i="4"/>
  <c r="OH273" i="4"/>
  <c r="OI273" i="4"/>
  <c r="OJ273" i="4"/>
  <c r="OK273" i="4"/>
  <c r="OL273" i="4"/>
  <c r="OM273" i="4"/>
  <c r="ON273" i="4"/>
  <c r="OO273" i="4"/>
  <c r="OP273" i="4"/>
  <c r="OQ273" i="4"/>
  <c r="OR273" i="4"/>
  <c r="OS273" i="4"/>
  <c r="OT273" i="4"/>
  <c r="OU273" i="4"/>
  <c r="OV273" i="4"/>
  <c r="OW273" i="4"/>
  <c r="OX273" i="4"/>
  <c r="OY273" i="4"/>
  <c r="OZ273" i="4"/>
  <c r="PA273" i="4"/>
  <c r="PB273" i="4"/>
  <c r="PC273" i="4"/>
  <c r="PD273" i="4"/>
  <c r="PE273" i="4"/>
  <c r="PF273" i="4"/>
  <c r="PG273" i="4"/>
  <c r="PH273" i="4"/>
  <c r="PI273" i="4"/>
  <c r="PJ273" i="4"/>
  <c r="PK273" i="4"/>
  <c r="PL273" i="4"/>
  <c r="PM273" i="4"/>
  <c r="PN273" i="4"/>
  <c r="PO273" i="4"/>
  <c r="PP273" i="4"/>
  <c r="PQ273" i="4"/>
  <c r="PR273" i="4"/>
  <c r="PS273" i="4"/>
  <c r="PT273" i="4"/>
  <c r="PU273" i="4"/>
  <c r="PV273" i="4"/>
  <c r="PW273" i="4"/>
  <c r="PX273" i="4"/>
  <c r="PY273" i="4"/>
  <c r="PZ273" i="4"/>
  <c r="NR274" i="4"/>
  <c r="NS274" i="4"/>
  <c r="NT274" i="4"/>
  <c r="NU274" i="4"/>
  <c r="NV274" i="4"/>
  <c r="NW274" i="4"/>
  <c r="NX274" i="4"/>
  <c r="NY274" i="4"/>
  <c r="NZ274" i="4"/>
  <c r="OA274" i="4"/>
  <c r="OB274" i="4"/>
  <c r="OC274" i="4"/>
  <c r="OD274" i="4"/>
  <c r="OE274" i="4"/>
  <c r="OF274" i="4"/>
  <c r="OG274" i="4"/>
  <c r="OH274" i="4"/>
  <c r="OI274" i="4"/>
  <c r="OJ274" i="4"/>
  <c r="OK274" i="4"/>
  <c r="OL274" i="4"/>
  <c r="OM274" i="4"/>
  <c r="ON274" i="4"/>
  <c r="OO274" i="4"/>
  <c r="OP274" i="4"/>
  <c r="OQ274" i="4"/>
  <c r="OR274" i="4"/>
  <c r="OS274" i="4"/>
  <c r="OT274" i="4"/>
  <c r="OU274" i="4"/>
  <c r="OV274" i="4"/>
  <c r="OW274" i="4"/>
  <c r="OX274" i="4"/>
  <c r="OY274" i="4"/>
  <c r="OZ274" i="4"/>
  <c r="PA274" i="4"/>
  <c r="PB274" i="4"/>
  <c r="PC274" i="4"/>
  <c r="PD274" i="4"/>
  <c r="PE274" i="4"/>
  <c r="PF274" i="4"/>
  <c r="PG274" i="4"/>
  <c r="PH274" i="4"/>
  <c r="PI274" i="4"/>
  <c r="PJ274" i="4"/>
  <c r="PK274" i="4"/>
  <c r="PL274" i="4"/>
  <c r="PM274" i="4"/>
  <c r="PN274" i="4"/>
  <c r="PO274" i="4"/>
  <c r="PP274" i="4"/>
  <c r="PQ274" i="4"/>
  <c r="PR274" i="4"/>
  <c r="PS274" i="4"/>
  <c r="PT274" i="4"/>
  <c r="PU274" i="4"/>
  <c r="PV274" i="4"/>
  <c r="PW274" i="4"/>
  <c r="PX274" i="4"/>
  <c r="PY274" i="4"/>
  <c r="PZ274" i="4"/>
  <c r="NR275" i="4"/>
  <c r="NS275" i="4"/>
  <c r="NT275" i="4"/>
  <c r="NU275" i="4"/>
  <c r="NV275" i="4"/>
  <c r="NX275" i="4" s="1"/>
  <c r="NW275" i="4"/>
  <c r="NY275" i="4"/>
  <c r="NZ275" i="4"/>
  <c r="OA275" i="4"/>
  <c r="OB275" i="4"/>
  <c r="OC275" i="4"/>
  <c r="OD275" i="4"/>
  <c r="OE275" i="4"/>
  <c r="OF275" i="4"/>
  <c r="OG275" i="4"/>
  <c r="OH275" i="4"/>
  <c r="OI275" i="4"/>
  <c r="OJ275" i="4"/>
  <c r="OK275" i="4"/>
  <c r="OL275" i="4"/>
  <c r="OM275" i="4"/>
  <c r="ON275" i="4"/>
  <c r="OO275" i="4"/>
  <c r="OP275" i="4"/>
  <c r="OQ275" i="4"/>
  <c r="OR275" i="4"/>
  <c r="OS275" i="4"/>
  <c r="OT275" i="4"/>
  <c r="OU275" i="4"/>
  <c r="OV275" i="4"/>
  <c r="OW275" i="4"/>
  <c r="OX275" i="4"/>
  <c r="OY275" i="4"/>
  <c r="OZ275" i="4"/>
  <c r="PA275" i="4"/>
  <c r="PB275" i="4"/>
  <c r="PC275" i="4"/>
  <c r="PD275" i="4"/>
  <c r="PE275" i="4"/>
  <c r="PF275" i="4"/>
  <c r="PG275" i="4"/>
  <c r="PH275" i="4"/>
  <c r="PI275" i="4"/>
  <c r="PJ275" i="4"/>
  <c r="PK275" i="4"/>
  <c r="PL275" i="4"/>
  <c r="PM275" i="4"/>
  <c r="PN275" i="4"/>
  <c r="PO275" i="4"/>
  <c r="PP275" i="4"/>
  <c r="PQ275" i="4"/>
  <c r="PR275" i="4"/>
  <c r="PS275" i="4"/>
  <c r="PT275" i="4"/>
  <c r="PU275" i="4"/>
  <c r="PV275" i="4"/>
  <c r="PW275" i="4"/>
  <c r="PX275" i="4"/>
  <c r="PY275" i="4"/>
  <c r="PZ275" i="4"/>
  <c r="NR276" i="4"/>
  <c r="NS276" i="4"/>
  <c r="NT276" i="4"/>
  <c r="NU276" i="4"/>
  <c r="NV276" i="4"/>
  <c r="NX276" i="4" s="1"/>
  <c r="NW276" i="4"/>
  <c r="NY276" i="4"/>
  <c r="NZ276" i="4"/>
  <c r="OA276" i="4"/>
  <c r="OB276" i="4"/>
  <c r="OC276" i="4"/>
  <c r="OD276" i="4"/>
  <c r="OE276" i="4"/>
  <c r="OF276" i="4"/>
  <c r="OG276" i="4"/>
  <c r="OH276" i="4"/>
  <c r="OI276" i="4"/>
  <c r="OJ276" i="4"/>
  <c r="OK276" i="4"/>
  <c r="OL276" i="4"/>
  <c r="OM276" i="4"/>
  <c r="ON276" i="4"/>
  <c r="OO276" i="4"/>
  <c r="OP276" i="4"/>
  <c r="OQ276" i="4"/>
  <c r="OR276" i="4"/>
  <c r="OS276" i="4"/>
  <c r="OT276" i="4"/>
  <c r="OU276" i="4"/>
  <c r="OV276" i="4"/>
  <c r="OW276" i="4"/>
  <c r="OX276" i="4"/>
  <c r="OY276" i="4"/>
  <c r="OZ276" i="4"/>
  <c r="PA276" i="4"/>
  <c r="PB276" i="4"/>
  <c r="PC276" i="4"/>
  <c r="PD276" i="4"/>
  <c r="PE276" i="4"/>
  <c r="PF276" i="4"/>
  <c r="PG276" i="4"/>
  <c r="PH276" i="4"/>
  <c r="PI276" i="4"/>
  <c r="PJ276" i="4"/>
  <c r="PK276" i="4"/>
  <c r="PL276" i="4"/>
  <c r="PM276" i="4"/>
  <c r="PN276" i="4"/>
  <c r="PO276" i="4"/>
  <c r="PP276" i="4"/>
  <c r="PQ276" i="4"/>
  <c r="PR276" i="4"/>
  <c r="PS276" i="4"/>
  <c r="PT276" i="4"/>
  <c r="PU276" i="4"/>
  <c r="PV276" i="4"/>
  <c r="PW276" i="4"/>
  <c r="PX276" i="4"/>
  <c r="PY276" i="4"/>
  <c r="PZ276" i="4"/>
  <c r="NR277" i="4"/>
  <c r="NS277" i="4"/>
  <c r="NT277" i="4"/>
  <c r="NU277" i="4"/>
  <c r="NV277" i="4"/>
  <c r="NW277" i="4"/>
  <c r="NX277" i="4"/>
  <c r="NY277" i="4"/>
  <c r="NZ277" i="4"/>
  <c r="OA277" i="4"/>
  <c r="OB277" i="4"/>
  <c r="OC277" i="4"/>
  <c r="OD277" i="4"/>
  <c r="OE277" i="4"/>
  <c r="OF277" i="4"/>
  <c r="OG277" i="4"/>
  <c r="OH277" i="4"/>
  <c r="OI277" i="4"/>
  <c r="OJ277" i="4"/>
  <c r="OK277" i="4"/>
  <c r="OL277" i="4"/>
  <c r="OM277" i="4"/>
  <c r="ON277" i="4"/>
  <c r="OO277" i="4"/>
  <c r="OP277" i="4"/>
  <c r="OQ277" i="4"/>
  <c r="OR277" i="4"/>
  <c r="OS277" i="4"/>
  <c r="OT277" i="4"/>
  <c r="OU277" i="4"/>
  <c r="OV277" i="4"/>
  <c r="OW277" i="4"/>
  <c r="OX277" i="4"/>
  <c r="OY277" i="4"/>
  <c r="OZ277" i="4"/>
  <c r="PA277" i="4"/>
  <c r="PB277" i="4"/>
  <c r="PC277" i="4"/>
  <c r="PD277" i="4"/>
  <c r="PE277" i="4"/>
  <c r="PF277" i="4"/>
  <c r="PG277" i="4"/>
  <c r="PH277" i="4"/>
  <c r="PI277" i="4"/>
  <c r="PJ277" i="4"/>
  <c r="PK277" i="4"/>
  <c r="PL277" i="4"/>
  <c r="PM277" i="4"/>
  <c r="PN277" i="4"/>
  <c r="PO277" i="4"/>
  <c r="PP277" i="4"/>
  <c r="PQ277" i="4"/>
  <c r="PR277" i="4"/>
  <c r="PS277" i="4"/>
  <c r="PT277" i="4"/>
  <c r="PU277" i="4"/>
  <c r="PV277" i="4"/>
  <c r="PW277" i="4"/>
  <c r="PX277" i="4"/>
  <c r="PY277" i="4"/>
  <c r="PZ277" i="4"/>
  <c r="NR278" i="4"/>
  <c r="NS278" i="4"/>
  <c r="NT278" i="4"/>
  <c r="NU278" i="4"/>
  <c r="NV278" i="4"/>
  <c r="NX278" i="4" s="1"/>
  <c r="NW278" i="4"/>
  <c r="NY278" i="4"/>
  <c r="NZ278" i="4"/>
  <c r="OA278" i="4"/>
  <c r="OB278" i="4"/>
  <c r="OC278" i="4"/>
  <c r="OD278" i="4"/>
  <c r="OE278" i="4"/>
  <c r="OF278" i="4"/>
  <c r="OG278" i="4"/>
  <c r="OH278" i="4"/>
  <c r="OI278" i="4"/>
  <c r="OJ278" i="4"/>
  <c r="OK278" i="4"/>
  <c r="OL278" i="4"/>
  <c r="OM278" i="4"/>
  <c r="ON278" i="4"/>
  <c r="OO278" i="4"/>
  <c r="OP278" i="4"/>
  <c r="OQ278" i="4"/>
  <c r="OR278" i="4"/>
  <c r="OS278" i="4"/>
  <c r="OT278" i="4"/>
  <c r="OU278" i="4"/>
  <c r="OV278" i="4"/>
  <c r="OW278" i="4"/>
  <c r="OX278" i="4"/>
  <c r="OY278" i="4"/>
  <c r="OZ278" i="4"/>
  <c r="PA278" i="4"/>
  <c r="PB278" i="4"/>
  <c r="PC278" i="4"/>
  <c r="PD278" i="4"/>
  <c r="PE278" i="4"/>
  <c r="PF278" i="4"/>
  <c r="PG278" i="4"/>
  <c r="PH278" i="4"/>
  <c r="PI278" i="4"/>
  <c r="PJ278" i="4"/>
  <c r="PK278" i="4"/>
  <c r="PL278" i="4"/>
  <c r="PM278" i="4"/>
  <c r="PN278" i="4"/>
  <c r="PO278" i="4"/>
  <c r="PP278" i="4"/>
  <c r="PQ278" i="4"/>
  <c r="PR278" i="4"/>
  <c r="PS278" i="4"/>
  <c r="PT278" i="4"/>
  <c r="PU278" i="4"/>
  <c r="PV278" i="4"/>
  <c r="PW278" i="4"/>
  <c r="PX278" i="4"/>
  <c r="PY278" i="4"/>
  <c r="PZ278" i="4"/>
  <c r="NR279" i="4"/>
  <c r="NS279" i="4"/>
  <c r="NT279" i="4"/>
  <c r="NU279" i="4"/>
  <c r="NV279" i="4"/>
  <c r="NW279" i="4"/>
  <c r="NX279" i="4"/>
  <c r="NY279" i="4"/>
  <c r="NZ279" i="4"/>
  <c r="OA279" i="4"/>
  <c r="OB279" i="4"/>
  <c r="OC279" i="4"/>
  <c r="OD279" i="4"/>
  <c r="OE279" i="4"/>
  <c r="OF279" i="4"/>
  <c r="OG279" i="4"/>
  <c r="OH279" i="4"/>
  <c r="OI279" i="4"/>
  <c r="OJ279" i="4"/>
  <c r="OK279" i="4"/>
  <c r="OL279" i="4"/>
  <c r="OM279" i="4"/>
  <c r="ON279" i="4"/>
  <c r="OO279" i="4"/>
  <c r="OP279" i="4"/>
  <c r="OQ279" i="4"/>
  <c r="OR279" i="4"/>
  <c r="OS279" i="4"/>
  <c r="OT279" i="4"/>
  <c r="OU279" i="4"/>
  <c r="OV279" i="4"/>
  <c r="OW279" i="4"/>
  <c r="OX279" i="4"/>
  <c r="OY279" i="4"/>
  <c r="OZ279" i="4"/>
  <c r="PA279" i="4"/>
  <c r="PB279" i="4"/>
  <c r="PC279" i="4"/>
  <c r="PD279" i="4"/>
  <c r="PE279" i="4"/>
  <c r="PF279" i="4"/>
  <c r="PG279" i="4"/>
  <c r="PH279" i="4"/>
  <c r="PI279" i="4"/>
  <c r="PJ279" i="4"/>
  <c r="PK279" i="4"/>
  <c r="PL279" i="4"/>
  <c r="PM279" i="4"/>
  <c r="PN279" i="4"/>
  <c r="PO279" i="4"/>
  <c r="PP279" i="4"/>
  <c r="PQ279" i="4"/>
  <c r="PR279" i="4"/>
  <c r="PS279" i="4"/>
  <c r="PT279" i="4"/>
  <c r="PU279" i="4"/>
  <c r="PV279" i="4"/>
  <c r="PW279" i="4"/>
  <c r="PX279" i="4"/>
  <c r="PY279" i="4"/>
  <c r="PZ279" i="4"/>
  <c r="NR280" i="4"/>
  <c r="NS280" i="4"/>
  <c r="NT280" i="4"/>
  <c r="NU280" i="4"/>
  <c r="NV280" i="4"/>
  <c r="NW280" i="4"/>
  <c r="NX280" i="4"/>
  <c r="NY280" i="4"/>
  <c r="NZ280" i="4"/>
  <c r="OA280" i="4"/>
  <c r="OB280" i="4"/>
  <c r="OC280" i="4"/>
  <c r="OD280" i="4"/>
  <c r="OE280" i="4"/>
  <c r="OF280" i="4"/>
  <c r="OG280" i="4"/>
  <c r="OH280" i="4"/>
  <c r="OI280" i="4"/>
  <c r="OJ280" i="4"/>
  <c r="OK280" i="4"/>
  <c r="OL280" i="4"/>
  <c r="OM280" i="4"/>
  <c r="ON280" i="4"/>
  <c r="OO280" i="4"/>
  <c r="OP280" i="4"/>
  <c r="OQ280" i="4"/>
  <c r="OR280" i="4"/>
  <c r="OS280" i="4"/>
  <c r="OT280" i="4"/>
  <c r="OU280" i="4"/>
  <c r="OV280" i="4"/>
  <c r="OW280" i="4"/>
  <c r="OX280" i="4"/>
  <c r="OY280" i="4"/>
  <c r="OZ280" i="4"/>
  <c r="PA280" i="4"/>
  <c r="PB280" i="4"/>
  <c r="PC280" i="4"/>
  <c r="PD280" i="4"/>
  <c r="PE280" i="4"/>
  <c r="PF280" i="4"/>
  <c r="PG280" i="4"/>
  <c r="PH280" i="4"/>
  <c r="PI280" i="4"/>
  <c r="PJ280" i="4"/>
  <c r="PK280" i="4"/>
  <c r="PL280" i="4"/>
  <c r="PM280" i="4"/>
  <c r="PN280" i="4"/>
  <c r="PO280" i="4"/>
  <c r="PP280" i="4"/>
  <c r="PQ280" i="4"/>
  <c r="PR280" i="4"/>
  <c r="PS280" i="4"/>
  <c r="PT280" i="4"/>
  <c r="PU280" i="4"/>
  <c r="PV280" i="4"/>
  <c r="PW280" i="4"/>
  <c r="PX280" i="4"/>
  <c r="PY280" i="4"/>
  <c r="PZ280" i="4"/>
  <c r="NR281" i="4"/>
  <c r="NS281" i="4"/>
  <c r="NT281" i="4"/>
  <c r="NU281" i="4"/>
  <c r="NV281" i="4"/>
  <c r="NX281" i="4" s="1"/>
  <c r="NW281" i="4"/>
  <c r="NY281" i="4"/>
  <c r="NZ281" i="4"/>
  <c r="OA281" i="4"/>
  <c r="OB281" i="4"/>
  <c r="OC281" i="4"/>
  <c r="OD281" i="4"/>
  <c r="OE281" i="4"/>
  <c r="OF281" i="4"/>
  <c r="OG281" i="4"/>
  <c r="OH281" i="4"/>
  <c r="OI281" i="4"/>
  <c r="OJ281" i="4"/>
  <c r="OK281" i="4"/>
  <c r="OL281" i="4"/>
  <c r="OM281" i="4"/>
  <c r="ON281" i="4"/>
  <c r="OO281" i="4"/>
  <c r="OP281" i="4"/>
  <c r="OQ281" i="4"/>
  <c r="OR281" i="4"/>
  <c r="OS281" i="4"/>
  <c r="OT281" i="4"/>
  <c r="OU281" i="4"/>
  <c r="OV281" i="4"/>
  <c r="OW281" i="4"/>
  <c r="OX281" i="4"/>
  <c r="OY281" i="4"/>
  <c r="OZ281" i="4"/>
  <c r="PA281" i="4"/>
  <c r="PB281" i="4"/>
  <c r="PC281" i="4"/>
  <c r="PD281" i="4"/>
  <c r="PE281" i="4"/>
  <c r="PF281" i="4"/>
  <c r="PG281" i="4"/>
  <c r="PH281" i="4"/>
  <c r="PI281" i="4"/>
  <c r="PJ281" i="4"/>
  <c r="PK281" i="4"/>
  <c r="PL281" i="4"/>
  <c r="PM281" i="4"/>
  <c r="PN281" i="4"/>
  <c r="PO281" i="4"/>
  <c r="PP281" i="4"/>
  <c r="PQ281" i="4"/>
  <c r="PR281" i="4"/>
  <c r="PS281" i="4"/>
  <c r="PT281" i="4"/>
  <c r="PU281" i="4"/>
  <c r="PV281" i="4"/>
  <c r="PW281" i="4"/>
  <c r="PX281" i="4"/>
  <c r="PY281" i="4"/>
  <c r="PZ281" i="4"/>
  <c r="NR282" i="4"/>
  <c r="NS282" i="4"/>
  <c r="NT282" i="4"/>
  <c r="NU282" i="4"/>
  <c r="NV282" i="4"/>
  <c r="NW282" i="4"/>
  <c r="NX282" i="4"/>
  <c r="NY282" i="4"/>
  <c r="NZ282" i="4"/>
  <c r="OA282" i="4"/>
  <c r="OB282" i="4"/>
  <c r="OC282" i="4"/>
  <c r="OD282" i="4"/>
  <c r="OE282" i="4"/>
  <c r="OF282" i="4"/>
  <c r="OG282" i="4"/>
  <c r="OH282" i="4"/>
  <c r="OI282" i="4"/>
  <c r="OJ282" i="4"/>
  <c r="OK282" i="4"/>
  <c r="OL282" i="4"/>
  <c r="OM282" i="4"/>
  <c r="ON282" i="4"/>
  <c r="OO282" i="4"/>
  <c r="OP282" i="4"/>
  <c r="OQ282" i="4"/>
  <c r="OR282" i="4"/>
  <c r="OS282" i="4"/>
  <c r="OT282" i="4"/>
  <c r="OU282" i="4"/>
  <c r="OV282" i="4"/>
  <c r="OW282" i="4"/>
  <c r="OX282" i="4"/>
  <c r="OY282" i="4"/>
  <c r="OZ282" i="4"/>
  <c r="PA282" i="4"/>
  <c r="PB282" i="4"/>
  <c r="PC282" i="4"/>
  <c r="PD282" i="4"/>
  <c r="PE282" i="4"/>
  <c r="PF282" i="4"/>
  <c r="PG282" i="4"/>
  <c r="PH282" i="4"/>
  <c r="PI282" i="4"/>
  <c r="PJ282" i="4"/>
  <c r="PK282" i="4"/>
  <c r="PL282" i="4"/>
  <c r="PM282" i="4"/>
  <c r="PN282" i="4"/>
  <c r="PO282" i="4"/>
  <c r="PP282" i="4"/>
  <c r="PQ282" i="4"/>
  <c r="PR282" i="4"/>
  <c r="PS282" i="4"/>
  <c r="PT282" i="4"/>
  <c r="PU282" i="4"/>
  <c r="PV282" i="4"/>
  <c r="PW282" i="4"/>
  <c r="PX282" i="4"/>
  <c r="PY282" i="4"/>
  <c r="PZ282" i="4"/>
  <c r="NR283" i="4"/>
  <c r="NS283" i="4"/>
  <c r="NT283" i="4"/>
  <c r="NU283" i="4"/>
  <c r="NV283" i="4"/>
  <c r="NX283" i="4" s="1"/>
  <c r="NW283" i="4"/>
  <c r="NY283" i="4"/>
  <c r="NZ283" i="4"/>
  <c r="OA283" i="4"/>
  <c r="OB283" i="4"/>
  <c r="OC283" i="4"/>
  <c r="OD283" i="4"/>
  <c r="OE283" i="4"/>
  <c r="OF283" i="4"/>
  <c r="OG283" i="4"/>
  <c r="OH283" i="4"/>
  <c r="OI283" i="4"/>
  <c r="OJ283" i="4"/>
  <c r="OK283" i="4"/>
  <c r="OL283" i="4"/>
  <c r="OM283" i="4"/>
  <c r="ON283" i="4"/>
  <c r="OO283" i="4"/>
  <c r="OP283" i="4"/>
  <c r="OQ283" i="4"/>
  <c r="OR283" i="4"/>
  <c r="OS283" i="4"/>
  <c r="OT283" i="4"/>
  <c r="OU283" i="4"/>
  <c r="OV283" i="4"/>
  <c r="OW283" i="4"/>
  <c r="OX283" i="4"/>
  <c r="OY283" i="4"/>
  <c r="OZ283" i="4"/>
  <c r="PA283" i="4"/>
  <c r="PB283" i="4"/>
  <c r="PC283" i="4"/>
  <c r="PD283" i="4"/>
  <c r="PE283" i="4"/>
  <c r="PF283" i="4"/>
  <c r="PG283" i="4"/>
  <c r="PH283" i="4"/>
  <c r="PI283" i="4"/>
  <c r="PJ283" i="4"/>
  <c r="PK283" i="4"/>
  <c r="PL283" i="4"/>
  <c r="PM283" i="4"/>
  <c r="PN283" i="4"/>
  <c r="PO283" i="4"/>
  <c r="PP283" i="4"/>
  <c r="PQ283" i="4"/>
  <c r="PR283" i="4"/>
  <c r="PS283" i="4"/>
  <c r="PT283" i="4"/>
  <c r="PU283" i="4"/>
  <c r="PV283" i="4"/>
  <c r="PW283" i="4"/>
  <c r="PX283" i="4"/>
  <c r="PY283" i="4"/>
  <c r="PZ283" i="4"/>
  <c r="NR284" i="4"/>
  <c r="NS284" i="4"/>
  <c r="NT284" i="4"/>
  <c r="NU284" i="4"/>
  <c r="NV284" i="4"/>
  <c r="NX284" i="4" s="1"/>
  <c r="NW284" i="4"/>
  <c r="NY284" i="4"/>
  <c r="NZ284" i="4"/>
  <c r="OA284" i="4"/>
  <c r="OB284" i="4"/>
  <c r="OC284" i="4"/>
  <c r="OD284" i="4"/>
  <c r="OE284" i="4"/>
  <c r="OF284" i="4"/>
  <c r="OG284" i="4"/>
  <c r="OH284" i="4"/>
  <c r="OI284" i="4"/>
  <c r="OJ284" i="4"/>
  <c r="OK284" i="4"/>
  <c r="OL284" i="4"/>
  <c r="OM284" i="4"/>
  <c r="ON284" i="4"/>
  <c r="OO284" i="4"/>
  <c r="OP284" i="4"/>
  <c r="OQ284" i="4"/>
  <c r="OR284" i="4"/>
  <c r="OS284" i="4"/>
  <c r="OT284" i="4"/>
  <c r="OU284" i="4"/>
  <c r="OV284" i="4"/>
  <c r="OW284" i="4"/>
  <c r="OX284" i="4"/>
  <c r="OY284" i="4"/>
  <c r="OZ284" i="4"/>
  <c r="PA284" i="4"/>
  <c r="PB284" i="4"/>
  <c r="PC284" i="4"/>
  <c r="PD284" i="4"/>
  <c r="PE284" i="4"/>
  <c r="PF284" i="4"/>
  <c r="PG284" i="4"/>
  <c r="PH284" i="4"/>
  <c r="PI284" i="4"/>
  <c r="PJ284" i="4"/>
  <c r="PK284" i="4"/>
  <c r="PL284" i="4"/>
  <c r="PM284" i="4"/>
  <c r="PN284" i="4"/>
  <c r="PO284" i="4"/>
  <c r="PP284" i="4"/>
  <c r="PQ284" i="4"/>
  <c r="PR284" i="4"/>
  <c r="PS284" i="4"/>
  <c r="PT284" i="4"/>
  <c r="PU284" i="4"/>
  <c r="PV284" i="4"/>
  <c r="PW284" i="4"/>
  <c r="PX284" i="4"/>
  <c r="PY284" i="4"/>
  <c r="PZ284" i="4"/>
  <c r="NR285" i="4"/>
  <c r="NS285" i="4"/>
  <c r="NT285" i="4"/>
  <c r="NU285" i="4"/>
  <c r="NV285" i="4"/>
  <c r="NW285" i="4"/>
  <c r="NX285" i="4"/>
  <c r="NY285" i="4"/>
  <c r="NZ285" i="4"/>
  <c r="OA285" i="4"/>
  <c r="OB285" i="4"/>
  <c r="OC285" i="4"/>
  <c r="OD285" i="4"/>
  <c r="OE285" i="4"/>
  <c r="OF285" i="4"/>
  <c r="OG285" i="4"/>
  <c r="OH285" i="4"/>
  <c r="OI285" i="4"/>
  <c r="OJ285" i="4"/>
  <c r="OK285" i="4"/>
  <c r="OL285" i="4"/>
  <c r="OM285" i="4"/>
  <c r="ON285" i="4"/>
  <c r="OO285" i="4"/>
  <c r="OP285" i="4"/>
  <c r="OQ285" i="4"/>
  <c r="OR285" i="4"/>
  <c r="OS285" i="4"/>
  <c r="OT285" i="4"/>
  <c r="OU285" i="4"/>
  <c r="OV285" i="4"/>
  <c r="OW285" i="4"/>
  <c r="OX285" i="4"/>
  <c r="OY285" i="4"/>
  <c r="OZ285" i="4"/>
  <c r="PA285" i="4"/>
  <c r="PB285" i="4"/>
  <c r="PC285" i="4"/>
  <c r="PD285" i="4"/>
  <c r="PE285" i="4"/>
  <c r="PF285" i="4"/>
  <c r="PG285" i="4"/>
  <c r="PH285" i="4"/>
  <c r="PI285" i="4"/>
  <c r="PJ285" i="4"/>
  <c r="PK285" i="4"/>
  <c r="PL285" i="4"/>
  <c r="PM285" i="4"/>
  <c r="PN285" i="4"/>
  <c r="PO285" i="4"/>
  <c r="PP285" i="4"/>
  <c r="PQ285" i="4"/>
  <c r="PR285" i="4"/>
  <c r="PS285" i="4"/>
  <c r="PT285" i="4"/>
  <c r="PU285" i="4"/>
  <c r="PV285" i="4"/>
  <c r="PW285" i="4"/>
  <c r="PX285" i="4"/>
  <c r="PY285" i="4"/>
  <c r="PZ285" i="4"/>
  <c r="NR286" i="4"/>
  <c r="NS286" i="4"/>
  <c r="NT286" i="4"/>
  <c r="NU286" i="4"/>
  <c r="NV286" i="4"/>
  <c r="NX286" i="4" s="1"/>
  <c r="NW286" i="4"/>
  <c r="NY286" i="4"/>
  <c r="NZ286" i="4"/>
  <c r="OA286" i="4"/>
  <c r="OB286" i="4"/>
  <c r="OC286" i="4"/>
  <c r="OD286" i="4"/>
  <c r="OE286" i="4"/>
  <c r="OF286" i="4"/>
  <c r="OG286" i="4"/>
  <c r="OH286" i="4"/>
  <c r="OI286" i="4"/>
  <c r="OJ286" i="4"/>
  <c r="OK286" i="4"/>
  <c r="OL286" i="4"/>
  <c r="OM286" i="4"/>
  <c r="ON286" i="4"/>
  <c r="OO286" i="4"/>
  <c r="OP286" i="4"/>
  <c r="OQ286" i="4"/>
  <c r="OR286" i="4"/>
  <c r="OS286" i="4"/>
  <c r="OT286" i="4"/>
  <c r="OU286" i="4"/>
  <c r="OV286" i="4"/>
  <c r="OW286" i="4"/>
  <c r="OX286" i="4"/>
  <c r="OY286" i="4"/>
  <c r="OZ286" i="4"/>
  <c r="PA286" i="4"/>
  <c r="PB286" i="4"/>
  <c r="PC286" i="4"/>
  <c r="PD286" i="4"/>
  <c r="PE286" i="4"/>
  <c r="PF286" i="4"/>
  <c r="PG286" i="4"/>
  <c r="PH286" i="4"/>
  <c r="PI286" i="4"/>
  <c r="PJ286" i="4"/>
  <c r="PK286" i="4"/>
  <c r="PL286" i="4"/>
  <c r="PM286" i="4"/>
  <c r="PN286" i="4"/>
  <c r="PO286" i="4"/>
  <c r="PP286" i="4"/>
  <c r="PQ286" i="4"/>
  <c r="PR286" i="4"/>
  <c r="PS286" i="4"/>
  <c r="PT286" i="4"/>
  <c r="PU286" i="4"/>
  <c r="PV286" i="4"/>
  <c r="PW286" i="4"/>
  <c r="PX286" i="4"/>
  <c r="PY286" i="4"/>
  <c r="PZ286" i="4"/>
  <c r="NR287" i="4"/>
  <c r="NS287" i="4"/>
  <c r="NT287" i="4"/>
  <c r="NU287" i="4"/>
  <c r="NV287" i="4"/>
  <c r="NW287" i="4"/>
  <c r="NX287" i="4"/>
  <c r="NY287" i="4"/>
  <c r="NZ287" i="4"/>
  <c r="OA287" i="4"/>
  <c r="OB287" i="4"/>
  <c r="OC287" i="4"/>
  <c r="OD287" i="4"/>
  <c r="OE287" i="4"/>
  <c r="OF287" i="4"/>
  <c r="OG287" i="4"/>
  <c r="OH287" i="4"/>
  <c r="OI287" i="4"/>
  <c r="OJ287" i="4"/>
  <c r="OK287" i="4"/>
  <c r="OL287" i="4"/>
  <c r="OM287" i="4"/>
  <c r="ON287" i="4"/>
  <c r="OO287" i="4"/>
  <c r="OP287" i="4"/>
  <c r="OQ287" i="4"/>
  <c r="OR287" i="4"/>
  <c r="OS287" i="4"/>
  <c r="OT287" i="4"/>
  <c r="OU287" i="4"/>
  <c r="OV287" i="4"/>
  <c r="OW287" i="4"/>
  <c r="OX287" i="4"/>
  <c r="OY287" i="4"/>
  <c r="OZ287" i="4"/>
  <c r="PA287" i="4"/>
  <c r="PB287" i="4"/>
  <c r="PC287" i="4"/>
  <c r="PD287" i="4"/>
  <c r="PE287" i="4"/>
  <c r="PF287" i="4"/>
  <c r="PG287" i="4"/>
  <c r="PH287" i="4"/>
  <c r="PI287" i="4"/>
  <c r="PJ287" i="4"/>
  <c r="PK287" i="4"/>
  <c r="PL287" i="4"/>
  <c r="PM287" i="4"/>
  <c r="PN287" i="4"/>
  <c r="PO287" i="4"/>
  <c r="PP287" i="4"/>
  <c r="PQ287" i="4"/>
  <c r="PR287" i="4"/>
  <c r="PS287" i="4"/>
  <c r="PT287" i="4"/>
  <c r="PU287" i="4"/>
  <c r="PV287" i="4"/>
  <c r="PW287" i="4"/>
  <c r="PX287" i="4"/>
  <c r="PY287" i="4"/>
  <c r="PZ287" i="4"/>
  <c r="NR288" i="4"/>
  <c r="NS288" i="4"/>
  <c r="NT288" i="4"/>
  <c r="NU288" i="4"/>
  <c r="NV288" i="4"/>
  <c r="NW288" i="4"/>
  <c r="NX288" i="4"/>
  <c r="NY288" i="4"/>
  <c r="NZ288" i="4"/>
  <c r="OA288" i="4"/>
  <c r="OB288" i="4"/>
  <c r="OC288" i="4"/>
  <c r="OD288" i="4"/>
  <c r="OE288" i="4"/>
  <c r="OF288" i="4"/>
  <c r="OG288" i="4"/>
  <c r="OH288" i="4"/>
  <c r="OI288" i="4"/>
  <c r="OJ288" i="4"/>
  <c r="OK288" i="4"/>
  <c r="OL288" i="4"/>
  <c r="OM288" i="4"/>
  <c r="ON288" i="4"/>
  <c r="OO288" i="4"/>
  <c r="OP288" i="4"/>
  <c r="OQ288" i="4"/>
  <c r="OR288" i="4"/>
  <c r="OS288" i="4"/>
  <c r="OT288" i="4"/>
  <c r="OU288" i="4"/>
  <c r="OV288" i="4"/>
  <c r="OW288" i="4"/>
  <c r="OX288" i="4"/>
  <c r="OY288" i="4"/>
  <c r="OZ288" i="4"/>
  <c r="PA288" i="4"/>
  <c r="PB288" i="4"/>
  <c r="PC288" i="4"/>
  <c r="PD288" i="4"/>
  <c r="PE288" i="4"/>
  <c r="PF288" i="4"/>
  <c r="PG288" i="4"/>
  <c r="PH288" i="4"/>
  <c r="PI288" i="4"/>
  <c r="PJ288" i="4"/>
  <c r="PK288" i="4"/>
  <c r="PL288" i="4"/>
  <c r="PM288" i="4"/>
  <c r="PN288" i="4"/>
  <c r="PO288" i="4"/>
  <c r="PP288" i="4"/>
  <c r="PQ288" i="4"/>
  <c r="PR288" i="4"/>
  <c r="PS288" i="4"/>
  <c r="PT288" i="4"/>
  <c r="PU288" i="4"/>
  <c r="PV288" i="4"/>
  <c r="PW288" i="4"/>
  <c r="PX288" i="4"/>
  <c r="PY288" i="4"/>
  <c r="PZ288" i="4"/>
  <c r="NR289" i="4"/>
  <c r="NS289" i="4"/>
  <c r="NT289" i="4"/>
  <c r="NU289" i="4"/>
  <c r="NV289" i="4"/>
  <c r="NX289" i="4" s="1"/>
  <c r="NW289" i="4"/>
  <c r="NY289" i="4"/>
  <c r="NZ289" i="4"/>
  <c r="OA289" i="4"/>
  <c r="OB289" i="4"/>
  <c r="OC289" i="4"/>
  <c r="OD289" i="4"/>
  <c r="OE289" i="4"/>
  <c r="OF289" i="4"/>
  <c r="OG289" i="4"/>
  <c r="OH289" i="4"/>
  <c r="OI289" i="4"/>
  <c r="OJ289" i="4"/>
  <c r="OK289" i="4"/>
  <c r="OL289" i="4"/>
  <c r="OM289" i="4"/>
  <c r="ON289" i="4"/>
  <c r="OO289" i="4"/>
  <c r="OP289" i="4"/>
  <c r="OQ289" i="4"/>
  <c r="OR289" i="4"/>
  <c r="OS289" i="4"/>
  <c r="OT289" i="4"/>
  <c r="OU289" i="4"/>
  <c r="OV289" i="4"/>
  <c r="OW289" i="4"/>
  <c r="OX289" i="4"/>
  <c r="OY289" i="4"/>
  <c r="OZ289" i="4"/>
  <c r="PA289" i="4"/>
  <c r="PB289" i="4"/>
  <c r="PC289" i="4"/>
  <c r="PD289" i="4"/>
  <c r="PE289" i="4"/>
  <c r="PF289" i="4"/>
  <c r="PG289" i="4"/>
  <c r="PH289" i="4"/>
  <c r="PI289" i="4"/>
  <c r="PJ289" i="4"/>
  <c r="PK289" i="4"/>
  <c r="PL289" i="4"/>
  <c r="PM289" i="4"/>
  <c r="PN289" i="4"/>
  <c r="PO289" i="4"/>
  <c r="PP289" i="4"/>
  <c r="PQ289" i="4"/>
  <c r="PR289" i="4"/>
  <c r="PS289" i="4"/>
  <c r="PT289" i="4"/>
  <c r="PU289" i="4"/>
  <c r="PV289" i="4"/>
  <c r="PW289" i="4"/>
  <c r="PX289" i="4"/>
  <c r="PY289" i="4"/>
  <c r="PZ289" i="4"/>
  <c r="NR290" i="4"/>
  <c r="NS290" i="4"/>
  <c r="NT290" i="4"/>
  <c r="NU290" i="4"/>
  <c r="NV290" i="4"/>
  <c r="NW290" i="4"/>
  <c r="NX290" i="4"/>
  <c r="NY290" i="4"/>
  <c r="NZ290" i="4"/>
  <c r="OA290" i="4"/>
  <c r="OB290" i="4"/>
  <c r="OC290" i="4"/>
  <c r="OD290" i="4"/>
  <c r="OE290" i="4"/>
  <c r="OF290" i="4"/>
  <c r="OG290" i="4"/>
  <c r="OH290" i="4"/>
  <c r="OI290" i="4"/>
  <c r="OJ290" i="4"/>
  <c r="OK290" i="4"/>
  <c r="OL290" i="4"/>
  <c r="OM290" i="4"/>
  <c r="ON290" i="4"/>
  <c r="OO290" i="4"/>
  <c r="OP290" i="4"/>
  <c r="OQ290" i="4"/>
  <c r="OR290" i="4"/>
  <c r="OS290" i="4"/>
  <c r="OT290" i="4"/>
  <c r="OU290" i="4"/>
  <c r="OV290" i="4"/>
  <c r="OW290" i="4"/>
  <c r="OX290" i="4"/>
  <c r="OY290" i="4"/>
  <c r="OZ290" i="4"/>
  <c r="PA290" i="4"/>
  <c r="PB290" i="4"/>
  <c r="PC290" i="4"/>
  <c r="PD290" i="4"/>
  <c r="PE290" i="4"/>
  <c r="PF290" i="4"/>
  <c r="PG290" i="4"/>
  <c r="PH290" i="4"/>
  <c r="PI290" i="4"/>
  <c r="PJ290" i="4"/>
  <c r="PK290" i="4"/>
  <c r="PL290" i="4"/>
  <c r="PM290" i="4"/>
  <c r="PN290" i="4"/>
  <c r="PO290" i="4"/>
  <c r="PP290" i="4"/>
  <c r="PQ290" i="4"/>
  <c r="PR290" i="4"/>
  <c r="PS290" i="4"/>
  <c r="PT290" i="4"/>
  <c r="PU290" i="4"/>
  <c r="PV290" i="4"/>
  <c r="PW290" i="4"/>
  <c r="PX290" i="4"/>
  <c r="PY290" i="4"/>
  <c r="PZ290" i="4"/>
  <c r="NR291" i="4"/>
  <c r="NS291" i="4"/>
  <c r="NT291" i="4"/>
  <c r="NU291" i="4"/>
  <c r="NV291" i="4"/>
  <c r="NX291" i="4" s="1"/>
  <c r="NW291" i="4"/>
  <c r="NY291" i="4"/>
  <c r="NZ291" i="4"/>
  <c r="OA291" i="4"/>
  <c r="OB291" i="4"/>
  <c r="OC291" i="4"/>
  <c r="OD291" i="4"/>
  <c r="OE291" i="4"/>
  <c r="OF291" i="4"/>
  <c r="OG291" i="4"/>
  <c r="OH291" i="4"/>
  <c r="OI291" i="4"/>
  <c r="OJ291" i="4"/>
  <c r="OK291" i="4"/>
  <c r="OL291" i="4"/>
  <c r="OM291" i="4"/>
  <c r="ON291" i="4"/>
  <c r="OO291" i="4"/>
  <c r="OP291" i="4"/>
  <c r="OQ291" i="4"/>
  <c r="OR291" i="4"/>
  <c r="OS291" i="4"/>
  <c r="OT291" i="4"/>
  <c r="OU291" i="4"/>
  <c r="OV291" i="4"/>
  <c r="OW291" i="4"/>
  <c r="OX291" i="4"/>
  <c r="OY291" i="4"/>
  <c r="OZ291" i="4"/>
  <c r="PA291" i="4"/>
  <c r="PB291" i="4"/>
  <c r="PC291" i="4"/>
  <c r="PD291" i="4"/>
  <c r="PE291" i="4"/>
  <c r="PF291" i="4"/>
  <c r="PG291" i="4"/>
  <c r="PH291" i="4"/>
  <c r="PI291" i="4"/>
  <c r="PJ291" i="4"/>
  <c r="PK291" i="4"/>
  <c r="PL291" i="4"/>
  <c r="PM291" i="4"/>
  <c r="PN291" i="4"/>
  <c r="PO291" i="4"/>
  <c r="PP291" i="4"/>
  <c r="PQ291" i="4"/>
  <c r="PR291" i="4"/>
  <c r="PS291" i="4"/>
  <c r="PT291" i="4"/>
  <c r="PU291" i="4"/>
  <c r="PV291" i="4"/>
  <c r="PW291" i="4"/>
  <c r="PX291" i="4"/>
  <c r="PY291" i="4"/>
  <c r="PZ291" i="4"/>
  <c r="NR292" i="4"/>
  <c r="NS292" i="4"/>
  <c r="NT292" i="4"/>
  <c r="NU292" i="4"/>
  <c r="NV292" i="4"/>
  <c r="NX292" i="4" s="1"/>
  <c r="NW292" i="4"/>
  <c r="NY292" i="4"/>
  <c r="NZ292" i="4"/>
  <c r="OA292" i="4"/>
  <c r="OB292" i="4"/>
  <c r="OC292" i="4"/>
  <c r="OD292" i="4"/>
  <c r="OE292" i="4"/>
  <c r="OF292" i="4"/>
  <c r="OG292" i="4"/>
  <c r="OH292" i="4"/>
  <c r="OI292" i="4"/>
  <c r="OJ292" i="4"/>
  <c r="OK292" i="4"/>
  <c r="OL292" i="4"/>
  <c r="OM292" i="4"/>
  <c r="ON292" i="4"/>
  <c r="OO292" i="4"/>
  <c r="OP292" i="4"/>
  <c r="OQ292" i="4"/>
  <c r="OR292" i="4"/>
  <c r="OS292" i="4"/>
  <c r="OT292" i="4"/>
  <c r="OU292" i="4"/>
  <c r="OV292" i="4"/>
  <c r="OW292" i="4"/>
  <c r="OX292" i="4"/>
  <c r="OY292" i="4"/>
  <c r="OZ292" i="4"/>
  <c r="PA292" i="4"/>
  <c r="PB292" i="4"/>
  <c r="PC292" i="4"/>
  <c r="PD292" i="4"/>
  <c r="PE292" i="4"/>
  <c r="PF292" i="4"/>
  <c r="PG292" i="4"/>
  <c r="PH292" i="4"/>
  <c r="PI292" i="4"/>
  <c r="PJ292" i="4"/>
  <c r="PK292" i="4"/>
  <c r="PL292" i="4"/>
  <c r="PM292" i="4"/>
  <c r="PN292" i="4"/>
  <c r="PO292" i="4"/>
  <c r="PP292" i="4"/>
  <c r="PQ292" i="4"/>
  <c r="PR292" i="4"/>
  <c r="PS292" i="4"/>
  <c r="PT292" i="4"/>
  <c r="PU292" i="4"/>
  <c r="PV292" i="4"/>
  <c r="PW292" i="4"/>
  <c r="PX292" i="4"/>
  <c r="PY292" i="4"/>
  <c r="PZ292" i="4"/>
  <c r="NR293" i="4"/>
  <c r="NS293" i="4"/>
  <c r="NT293" i="4"/>
  <c r="NU293" i="4"/>
  <c r="NV293" i="4"/>
  <c r="NW293" i="4"/>
  <c r="NX293" i="4"/>
  <c r="NY293" i="4"/>
  <c r="NZ293" i="4"/>
  <c r="OA293" i="4"/>
  <c r="OB293" i="4"/>
  <c r="OC293" i="4"/>
  <c r="OD293" i="4"/>
  <c r="OE293" i="4"/>
  <c r="OF293" i="4"/>
  <c r="OG293" i="4"/>
  <c r="OH293" i="4"/>
  <c r="OI293" i="4"/>
  <c r="OJ293" i="4"/>
  <c r="OK293" i="4"/>
  <c r="OL293" i="4"/>
  <c r="OM293" i="4"/>
  <c r="ON293" i="4"/>
  <c r="OO293" i="4"/>
  <c r="OP293" i="4"/>
  <c r="OQ293" i="4"/>
  <c r="OR293" i="4"/>
  <c r="OS293" i="4"/>
  <c r="OT293" i="4"/>
  <c r="OU293" i="4"/>
  <c r="OV293" i="4"/>
  <c r="OW293" i="4"/>
  <c r="OX293" i="4"/>
  <c r="OY293" i="4"/>
  <c r="OZ293" i="4"/>
  <c r="PA293" i="4"/>
  <c r="PB293" i="4"/>
  <c r="PC293" i="4"/>
  <c r="PD293" i="4"/>
  <c r="PE293" i="4"/>
  <c r="PF293" i="4"/>
  <c r="PG293" i="4"/>
  <c r="PH293" i="4"/>
  <c r="PI293" i="4"/>
  <c r="PJ293" i="4"/>
  <c r="PK293" i="4"/>
  <c r="PL293" i="4"/>
  <c r="PM293" i="4"/>
  <c r="PN293" i="4"/>
  <c r="PO293" i="4"/>
  <c r="PP293" i="4"/>
  <c r="PQ293" i="4"/>
  <c r="PR293" i="4"/>
  <c r="PS293" i="4"/>
  <c r="PT293" i="4"/>
  <c r="PU293" i="4"/>
  <c r="PV293" i="4"/>
  <c r="PW293" i="4"/>
  <c r="PX293" i="4"/>
  <c r="PY293" i="4"/>
  <c r="PZ293" i="4"/>
  <c r="NR294" i="4"/>
  <c r="NS294" i="4"/>
  <c r="NT294" i="4"/>
  <c r="NU294" i="4"/>
  <c r="NV294" i="4"/>
  <c r="NX294" i="4" s="1"/>
  <c r="NW294" i="4"/>
  <c r="NY294" i="4"/>
  <c r="NZ294" i="4"/>
  <c r="OA294" i="4"/>
  <c r="OB294" i="4"/>
  <c r="OC294" i="4"/>
  <c r="OD294" i="4"/>
  <c r="OE294" i="4"/>
  <c r="OF294" i="4"/>
  <c r="OG294" i="4"/>
  <c r="OH294" i="4"/>
  <c r="OI294" i="4"/>
  <c r="OJ294" i="4"/>
  <c r="OK294" i="4"/>
  <c r="OL294" i="4"/>
  <c r="OM294" i="4"/>
  <c r="ON294" i="4"/>
  <c r="OO294" i="4"/>
  <c r="OP294" i="4"/>
  <c r="OQ294" i="4"/>
  <c r="OR294" i="4"/>
  <c r="OS294" i="4"/>
  <c r="OT294" i="4"/>
  <c r="OU294" i="4"/>
  <c r="OV294" i="4"/>
  <c r="OW294" i="4"/>
  <c r="OX294" i="4"/>
  <c r="OY294" i="4"/>
  <c r="OZ294" i="4"/>
  <c r="PA294" i="4"/>
  <c r="PB294" i="4"/>
  <c r="PC294" i="4"/>
  <c r="PD294" i="4"/>
  <c r="PE294" i="4"/>
  <c r="PF294" i="4"/>
  <c r="PG294" i="4"/>
  <c r="PH294" i="4"/>
  <c r="PI294" i="4"/>
  <c r="PJ294" i="4"/>
  <c r="PK294" i="4"/>
  <c r="PL294" i="4"/>
  <c r="PM294" i="4"/>
  <c r="PN294" i="4"/>
  <c r="PO294" i="4"/>
  <c r="PP294" i="4"/>
  <c r="PQ294" i="4"/>
  <c r="PR294" i="4"/>
  <c r="PS294" i="4"/>
  <c r="PT294" i="4"/>
  <c r="PU294" i="4"/>
  <c r="PV294" i="4"/>
  <c r="PW294" i="4"/>
  <c r="PX294" i="4"/>
  <c r="PY294" i="4"/>
  <c r="PZ294" i="4"/>
  <c r="NR295" i="4"/>
  <c r="NS295" i="4"/>
  <c r="NT295" i="4"/>
  <c r="NU295" i="4"/>
  <c r="NV295" i="4"/>
  <c r="NW295" i="4"/>
  <c r="NX295" i="4"/>
  <c r="NY295" i="4"/>
  <c r="NZ295" i="4"/>
  <c r="OA295" i="4"/>
  <c r="OB295" i="4"/>
  <c r="OC295" i="4"/>
  <c r="OD295" i="4"/>
  <c r="OE295" i="4"/>
  <c r="OF295" i="4"/>
  <c r="OG295" i="4"/>
  <c r="OH295" i="4"/>
  <c r="OI295" i="4"/>
  <c r="OJ295" i="4"/>
  <c r="OK295" i="4"/>
  <c r="OL295" i="4"/>
  <c r="OM295" i="4"/>
  <c r="ON295" i="4"/>
  <c r="OO295" i="4"/>
  <c r="OP295" i="4"/>
  <c r="OQ295" i="4"/>
  <c r="OR295" i="4"/>
  <c r="OS295" i="4"/>
  <c r="OT295" i="4"/>
  <c r="OU295" i="4"/>
  <c r="OV295" i="4"/>
  <c r="OW295" i="4"/>
  <c r="OX295" i="4"/>
  <c r="OY295" i="4"/>
  <c r="OZ295" i="4"/>
  <c r="PA295" i="4"/>
  <c r="PB295" i="4"/>
  <c r="PC295" i="4"/>
  <c r="PD295" i="4"/>
  <c r="PE295" i="4"/>
  <c r="PF295" i="4"/>
  <c r="PG295" i="4"/>
  <c r="PH295" i="4"/>
  <c r="PI295" i="4"/>
  <c r="PJ295" i="4"/>
  <c r="PK295" i="4"/>
  <c r="PL295" i="4"/>
  <c r="PM295" i="4"/>
  <c r="PN295" i="4"/>
  <c r="PO295" i="4"/>
  <c r="PP295" i="4"/>
  <c r="PQ295" i="4"/>
  <c r="PR295" i="4"/>
  <c r="PS295" i="4"/>
  <c r="PT295" i="4"/>
  <c r="PU295" i="4"/>
  <c r="PV295" i="4"/>
  <c r="PW295" i="4"/>
  <c r="PX295" i="4"/>
  <c r="PY295" i="4"/>
  <c r="PZ295" i="4"/>
  <c r="NR296" i="4"/>
  <c r="NS296" i="4"/>
  <c r="NT296" i="4"/>
  <c r="NU296" i="4"/>
  <c r="NV296" i="4"/>
  <c r="NW296" i="4"/>
  <c r="NX296" i="4"/>
  <c r="NY296" i="4"/>
  <c r="NZ296" i="4"/>
  <c r="OA296" i="4"/>
  <c r="OB296" i="4"/>
  <c r="OC296" i="4"/>
  <c r="OD296" i="4"/>
  <c r="OE296" i="4"/>
  <c r="OF296" i="4"/>
  <c r="OG296" i="4"/>
  <c r="OH296" i="4"/>
  <c r="OI296" i="4"/>
  <c r="OJ296" i="4"/>
  <c r="OK296" i="4"/>
  <c r="OL296" i="4"/>
  <c r="OM296" i="4"/>
  <c r="ON296" i="4"/>
  <c r="OO296" i="4"/>
  <c r="OP296" i="4"/>
  <c r="OQ296" i="4"/>
  <c r="OR296" i="4"/>
  <c r="OS296" i="4"/>
  <c r="OT296" i="4"/>
  <c r="OU296" i="4"/>
  <c r="OV296" i="4"/>
  <c r="OW296" i="4"/>
  <c r="OX296" i="4"/>
  <c r="OY296" i="4"/>
  <c r="OZ296" i="4"/>
  <c r="PA296" i="4"/>
  <c r="PB296" i="4"/>
  <c r="PC296" i="4"/>
  <c r="PD296" i="4"/>
  <c r="PE296" i="4"/>
  <c r="PF296" i="4"/>
  <c r="PG296" i="4"/>
  <c r="PH296" i="4"/>
  <c r="PI296" i="4"/>
  <c r="PJ296" i="4"/>
  <c r="PK296" i="4"/>
  <c r="PL296" i="4"/>
  <c r="PM296" i="4"/>
  <c r="PN296" i="4"/>
  <c r="PO296" i="4"/>
  <c r="PP296" i="4"/>
  <c r="PQ296" i="4"/>
  <c r="PR296" i="4"/>
  <c r="PS296" i="4"/>
  <c r="PT296" i="4"/>
  <c r="PU296" i="4"/>
  <c r="PV296" i="4"/>
  <c r="PW296" i="4"/>
  <c r="PX296" i="4"/>
  <c r="PY296" i="4"/>
  <c r="PZ296" i="4"/>
  <c r="NR297" i="4"/>
  <c r="NS297" i="4"/>
  <c r="NT297" i="4"/>
  <c r="NU297" i="4"/>
  <c r="NV297" i="4"/>
  <c r="NX297" i="4" s="1"/>
  <c r="NW297" i="4"/>
  <c r="NY297" i="4"/>
  <c r="NZ297" i="4"/>
  <c r="OA297" i="4"/>
  <c r="OB297" i="4"/>
  <c r="OC297" i="4"/>
  <c r="OD297" i="4"/>
  <c r="OE297" i="4"/>
  <c r="OF297" i="4"/>
  <c r="OG297" i="4"/>
  <c r="OH297" i="4"/>
  <c r="OI297" i="4"/>
  <c r="OJ297" i="4"/>
  <c r="OK297" i="4"/>
  <c r="OL297" i="4"/>
  <c r="OM297" i="4"/>
  <c r="ON297" i="4"/>
  <c r="OO297" i="4"/>
  <c r="OP297" i="4"/>
  <c r="OQ297" i="4"/>
  <c r="OR297" i="4"/>
  <c r="OS297" i="4"/>
  <c r="OT297" i="4"/>
  <c r="OU297" i="4"/>
  <c r="OV297" i="4"/>
  <c r="OW297" i="4"/>
  <c r="OX297" i="4"/>
  <c r="OY297" i="4"/>
  <c r="OZ297" i="4"/>
  <c r="PA297" i="4"/>
  <c r="PB297" i="4"/>
  <c r="PC297" i="4"/>
  <c r="PD297" i="4"/>
  <c r="PE297" i="4"/>
  <c r="PF297" i="4"/>
  <c r="PG297" i="4"/>
  <c r="PH297" i="4"/>
  <c r="PI297" i="4"/>
  <c r="PJ297" i="4"/>
  <c r="PK297" i="4"/>
  <c r="PL297" i="4"/>
  <c r="PM297" i="4"/>
  <c r="PN297" i="4"/>
  <c r="PO297" i="4"/>
  <c r="PP297" i="4"/>
  <c r="PQ297" i="4"/>
  <c r="PR297" i="4"/>
  <c r="PS297" i="4"/>
  <c r="PT297" i="4"/>
  <c r="PU297" i="4"/>
  <c r="PV297" i="4"/>
  <c r="PW297" i="4"/>
  <c r="PX297" i="4"/>
  <c r="PY297" i="4"/>
  <c r="PZ297" i="4"/>
  <c r="NR298" i="4"/>
  <c r="NS298" i="4"/>
  <c r="NT298" i="4"/>
  <c r="NU298" i="4"/>
  <c r="NV298" i="4"/>
  <c r="NW298" i="4"/>
  <c r="NX298" i="4"/>
  <c r="NY298" i="4"/>
  <c r="NZ298" i="4"/>
  <c r="OA298" i="4"/>
  <c r="OB298" i="4"/>
  <c r="OC298" i="4"/>
  <c r="OD298" i="4"/>
  <c r="OE298" i="4"/>
  <c r="OF298" i="4"/>
  <c r="OG298" i="4"/>
  <c r="OH298" i="4"/>
  <c r="OI298" i="4"/>
  <c r="OJ298" i="4"/>
  <c r="OK298" i="4"/>
  <c r="OL298" i="4"/>
  <c r="OM298" i="4"/>
  <c r="ON298" i="4"/>
  <c r="OO298" i="4"/>
  <c r="OP298" i="4"/>
  <c r="OQ298" i="4"/>
  <c r="OR298" i="4"/>
  <c r="OS298" i="4"/>
  <c r="OT298" i="4"/>
  <c r="OU298" i="4"/>
  <c r="OV298" i="4"/>
  <c r="OW298" i="4"/>
  <c r="OX298" i="4"/>
  <c r="OY298" i="4"/>
  <c r="OZ298" i="4"/>
  <c r="PA298" i="4"/>
  <c r="PB298" i="4"/>
  <c r="PC298" i="4"/>
  <c r="PD298" i="4"/>
  <c r="PE298" i="4"/>
  <c r="PF298" i="4"/>
  <c r="PG298" i="4"/>
  <c r="PH298" i="4"/>
  <c r="PI298" i="4"/>
  <c r="PJ298" i="4"/>
  <c r="PK298" i="4"/>
  <c r="PL298" i="4"/>
  <c r="PM298" i="4"/>
  <c r="PN298" i="4"/>
  <c r="PO298" i="4"/>
  <c r="PP298" i="4"/>
  <c r="PQ298" i="4"/>
  <c r="PR298" i="4"/>
  <c r="PS298" i="4"/>
  <c r="PT298" i="4"/>
  <c r="PU298" i="4"/>
  <c r="PV298" i="4"/>
  <c r="PW298" i="4"/>
  <c r="PX298" i="4"/>
  <c r="PY298" i="4"/>
  <c r="PZ298" i="4"/>
  <c r="NR299" i="4"/>
  <c r="NS299" i="4"/>
  <c r="NT299" i="4"/>
  <c r="NU299" i="4"/>
  <c r="NV299" i="4"/>
  <c r="NX299" i="4" s="1"/>
  <c r="NW299" i="4"/>
  <c r="NY299" i="4"/>
  <c r="NZ299" i="4"/>
  <c r="OA299" i="4"/>
  <c r="OB299" i="4"/>
  <c r="OC299" i="4"/>
  <c r="OD299" i="4"/>
  <c r="OE299" i="4"/>
  <c r="OF299" i="4"/>
  <c r="OG299" i="4"/>
  <c r="OH299" i="4"/>
  <c r="OI299" i="4"/>
  <c r="OJ299" i="4"/>
  <c r="OK299" i="4"/>
  <c r="OL299" i="4"/>
  <c r="OM299" i="4"/>
  <c r="ON299" i="4"/>
  <c r="OO299" i="4"/>
  <c r="OP299" i="4"/>
  <c r="OQ299" i="4"/>
  <c r="OR299" i="4"/>
  <c r="OS299" i="4"/>
  <c r="OT299" i="4"/>
  <c r="OU299" i="4"/>
  <c r="OV299" i="4"/>
  <c r="OW299" i="4"/>
  <c r="OX299" i="4"/>
  <c r="OY299" i="4"/>
  <c r="OZ299" i="4"/>
  <c r="PA299" i="4"/>
  <c r="PB299" i="4"/>
  <c r="PC299" i="4"/>
  <c r="PD299" i="4"/>
  <c r="PE299" i="4"/>
  <c r="PF299" i="4"/>
  <c r="PG299" i="4"/>
  <c r="PH299" i="4"/>
  <c r="PI299" i="4"/>
  <c r="PJ299" i="4"/>
  <c r="PK299" i="4"/>
  <c r="PL299" i="4"/>
  <c r="PM299" i="4"/>
  <c r="PN299" i="4"/>
  <c r="PO299" i="4"/>
  <c r="PP299" i="4"/>
  <c r="PQ299" i="4"/>
  <c r="PR299" i="4"/>
  <c r="PS299" i="4"/>
  <c r="PT299" i="4"/>
  <c r="PU299" i="4"/>
  <c r="PV299" i="4"/>
  <c r="PW299" i="4"/>
  <c r="PX299" i="4"/>
  <c r="PY299" i="4"/>
  <c r="PZ299" i="4"/>
  <c r="NR300" i="4"/>
  <c r="NS300" i="4"/>
  <c r="NT300" i="4"/>
  <c r="NU300" i="4"/>
  <c r="NV300" i="4"/>
  <c r="NX300" i="4" s="1"/>
  <c r="NW300" i="4"/>
  <c r="NY300" i="4"/>
  <c r="NZ300" i="4"/>
  <c r="OA300" i="4"/>
  <c r="OB300" i="4"/>
  <c r="OC300" i="4"/>
  <c r="OD300" i="4"/>
  <c r="OE300" i="4"/>
  <c r="OF300" i="4"/>
  <c r="OG300" i="4"/>
  <c r="OH300" i="4"/>
  <c r="OI300" i="4"/>
  <c r="OJ300" i="4"/>
  <c r="OK300" i="4"/>
  <c r="OL300" i="4"/>
  <c r="OM300" i="4"/>
  <c r="ON300" i="4"/>
  <c r="OO300" i="4"/>
  <c r="OP300" i="4"/>
  <c r="OQ300" i="4"/>
  <c r="OR300" i="4"/>
  <c r="OS300" i="4"/>
  <c r="OT300" i="4"/>
  <c r="OU300" i="4"/>
  <c r="OV300" i="4"/>
  <c r="OW300" i="4"/>
  <c r="OX300" i="4"/>
  <c r="OY300" i="4"/>
  <c r="OZ300" i="4"/>
  <c r="PA300" i="4"/>
  <c r="PB300" i="4"/>
  <c r="PC300" i="4"/>
  <c r="PD300" i="4"/>
  <c r="PE300" i="4"/>
  <c r="PF300" i="4"/>
  <c r="PG300" i="4"/>
  <c r="PH300" i="4"/>
  <c r="PI300" i="4"/>
  <c r="PJ300" i="4"/>
  <c r="PK300" i="4"/>
  <c r="PL300" i="4"/>
  <c r="PM300" i="4"/>
  <c r="PN300" i="4"/>
  <c r="PO300" i="4"/>
  <c r="PP300" i="4"/>
  <c r="PQ300" i="4"/>
  <c r="PR300" i="4"/>
  <c r="PS300" i="4"/>
  <c r="PT300" i="4"/>
  <c r="PU300" i="4"/>
  <c r="PV300" i="4"/>
  <c r="PW300" i="4"/>
  <c r="PX300" i="4"/>
  <c r="PY300" i="4"/>
  <c r="PZ300" i="4"/>
  <c r="NR301" i="4"/>
  <c r="NS301" i="4"/>
  <c r="NT301" i="4"/>
  <c r="NU301" i="4"/>
  <c r="NV301" i="4"/>
  <c r="NW301" i="4"/>
  <c r="NX301" i="4"/>
  <c r="NY301" i="4"/>
  <c r="NZ301" i="4"/>
  <c r="OA301" i="4"/>
  <c r="OB301" i="4"/>
  <c r="OC301" i="4"/>
  <c r="OD301" i="4"/>
  <c r="OE301" i="4"/>
  <c r="OF301" i="4"/>
  <c r="OG301" i="4"/>
  <c r="OH301" i="4"/>
  <c r="OI301" i="4"/>
  <c r="OJ301" i="4"/>
  <c r="OK301" i="4"/>
  <c r="OL301" i="4"/>
  <c r="OM301" i="4"/>
  <c r="ON301" i="4"/>
  <c r="OO301" i="4"/>
  <c r="OP301" i="4"/>
  <c r="OQ301" i="4"/>
  <c r="OR301" i="4"/>
  <c r="OS301" i="4"/>
  <c r="OT301" i="4"/>
  <c r="OU301" i="4"/>
  <c r="OV301" i="4"/>
  <c r="OW301" i="4"/>
  <c r="OX301" i="4"/>
  <c r="OY301" i="4"/>
  <c r="OZ301" i="4"/>
  <c r="PA301" i="4"/>
  <c r="PB301" i="4"/>
  <c r="PC301" i="4"/>
  <c r="PD301" i="4"/>
  <c r="PE301" i="4"/>
  <c r="PF301" i="4"/>
  <c r="PG301" i="4"/>
  <c r="PH301" i="4"/>
  <c r="PI301" i="4"/>
  <c r="PJ301" i="4"/>
  <c r="PK301" i="4"/>
  <c r="PL301" i="4"/>
  <c r="PM301" i="4"/>
  <c r="PN301" i="4"/>
  <c r="PO301" i="4"/>
  <c r="PP301" i="4"/>
  <c r="PQ301" i="4"/>
  <c r="PR301" i="4"/>
  <c r="PS301" i="4"/>
  <c r="PT301" i="4"/>
  <c r="PU301" i="4"/>
  <c r="PV301" i="4"/>
  <c r="PW301" i="4"/>
  <c r="PX301" i="4"/>
  <c r="PY301" i="4"/>
  <c r="PZ301" i="4"/>
  <c r="NR302" i="4"/>
  <c r="NS302" i="4"/>
  <c r="NT302" i="4"/>
  <c r="NU302" i="4"/>
  <c r="NV302" i="4"/>
  <c r="NX302" i="4" s="1"/>
  <c r="NW302" i="4"/>
  <c r="NY302" i="4"/>
  <c r="NZ302" i="4"/>
  <c r="OA302" i="4"/>
  <c r="OB302" i="4"/>
  <c r="OC302" i="4"/>
  <c r="OD302" i="4"/>
  <c r="OE302" i="4"/>
  <c r="OF302" i="4"/>
  <c r="OG302" i="4"/>
  <c r="OH302" i="4"/>
  <c r="OI302" i="4"/>
  <c r="OJ302" i="4"/>
  <c r="OK302" i="4"/>
  <c r="OL302" i="4"/>
  <c r="OM302" i="4"/>
  <c r="ON302" i="4"/>
  <c r="OO302" i="4"/>
  <c r="OP302" i="4"/>
  <c r="OQ302" i="4"/>
  <c r="OR302" i="4"/>
  <c r="OS302" i="4"/>
  <c r="OT302" i="4"/>
  <c r="OU302" i="4"/>
  <c r="OV302" i="4"/>
  <c r="OW302" i="4"/>
  <c r="OX302" i="4"/>
  <c r="OY302" i="4"/>
  <c r="OZ302" i="4"/>
  <c r="PA302" i="4"/>
  <c r="PB302" i="4"/>
  <c r="PC302" i="4"/>
  <c r="PD302" i="4"/>
  <c r="PE302" i="4"/>
  <c r="PF302" i="4"/>
  <c r="PG302" i="4"/>
  <c r="PH302" i="4"/>
  <c r="PI302" i="4"/>
  <c r="PJ302" i="4"/>
  <c r="PK302" i="4"/>
  <c r="PL302" i="4"/>
  <c r="PM302" i="4"/>
  <c r="PN302" i="4"/>
  <c r="PO302" i="4"/>
  <c r="PP302" i="4"/>
  <c r="PQ302" i="4"/>
  <c r="PR302" i="4"/>
  <c r="PS302" i="4"/>
  <c r="PT302" i="4"/>
  <c r="PU302" i="4"/>
  <c r="PV302" i="4"/>
  <c r="PW302" i="4"/>
  <c r="PX302" i="4"/>
  <c r="PY302" i="4"/>
  <c r="PZ302" i="4"/>
  <c r="NR303" i="4"/>
  <c r="NS303" i="4"/>
  <c r="NT303" i="4"/>
  <c r="NU303" i="4"/>
  <c r="NV303" i="4"/>
  <c r="NW303" i="4"/>
  <c r="NX303" i="4"/>
  <c r="NY303" i="4"/>
  <c r="NZ303" i="4"/>
  <c r="OA303" i="4"/>
  <c r="OB303" i="4"/>
  <c r="OC303" i="4"/>
  <c r="OD303" i="4"/>
  <c r="OE303" i="4"/>
  <c r="OF303" i="4"/>
  <c r="OG303" i="4"/>
  <c r="OH303" i="4"/>
  <c r="OI303" i="4"/>
  <c r="OJ303" i="4"/>
  <c r="OK303" i="4"/>
  <c r="OL303" i="4"/>
  <c r="OM303" i="4"/>
  <c r="ON303" i="4"/>
  <c r="OO303" i="4"/>
  <c r="OP303" i="4"/>
  <c r="OQ303" i="4"/>
  <c r="OR303" i="4"/>
  <c r="OS303" i="4"/>
  <c r="OT303" i="4"/>
  <c r="OU303" i="4"/>
  <c r="OV303" i="4"/>
  <c r="OW303" i="4"/>
  <c r="OX303" i="4"/>
  <c r="OY303" i="4"/>
  <c r="OZ303" i="4"/>
  <c r="PA303" i="4"/>
  <c r="PB303" i="4"/>
  <c r="PC303" i="4"/>
  <c r="PD303" i="4"/>
  <c r="PE303" i="4"/>
  <c r="PF303" i="4"/>
  <c r="PG303" i="4"/>
  <c r="PH303" i="4"/>
  <c r="PI303" i="4"/>
  <c r="PJ303" i="4"/>
  <c r="PK303" i="4"/>
  <c r="PL303" i="4"/>
  <c r="PM303" i="4"/>
  <c r="PN303" i="4"/>
  <c r="PO303" i="4"/>
  <c r="PP303" i="4"/>
  <c r="PQ303" i="4"/>
  <c r="PR303" i="4"/>
  <c r="PS303" i="4"/>
  <c r="PT303" i="4"/>
  <c r="PU303" i="4"/>
  <c r="PV303" i="4"/>
  <c r="PW303" i="4"/>
  <c r="PX303" i="4"/>
  <c r="PY303" i="4"/>
  <c r="PZ303" i="4"/>
  <c r="NR304" i="4"/>
  <c r="NS304" i="4"/>
  <c r="NT304" i="4"/>
  <c r="NU304" i="4"/>
  <c r="NV304" i="4"/>
  <c r="NW304" i="4"/>
  <c r="NX304" i="4"/>
  <c r="NY304" i="4"/>
  <c r="NZ304" i="4"/>
  <c r="OA304" i="4"/>
  <c r="OB304" i="4"/>
  <c r="OC304" i="4"/>
  <c r="OD304" i="4"/>
  <c r="OE304" i="4"/>
  <c r="OF304" i="4"/>
  <c r="OG304" i="4"/>
  <c r="OH304" i="4"/>
  <c r="OI304" i="4"/>
  <c r="OJ304" i="4"/>
  <c r="OK304" i="4"/>
  <c r="OL304" i="4"/>
  <c r="OM304" i="4"/>
  <c r="ON304" i="4"/>
  <c r="OO304" i="4"/>
  <c r="OP304" i="4"/>
  <c r="OQ304" i="4"/>
  <c r="OR304" i="4"/>
  <c r="OS304" i="4"/>
  <c r="OT304" i="4"/>
  <c r="OU304" i="4"/>
  <c r="OV304" i="4"/>
  <c r="OW304" i="4"/>
  <c r="OX304" i="4"/>
  <c r="OY304" i="4"/>
  <c r="OZ304" i="4"/>
  <c r="PA304" i="4"/>
  <c r="PB304" i="4"/>
  <c r="PC304" i="4"/>
  <c r="PD304" i="4"/>
  <c r="PE304" i="4"/>
  <c r="PF304" i="4"/>
  <c r="PG304" i="4"/>
  <c r="PH304" i="4"/>
  <c r="PI304" i="4"/>
  <c r="PJ304" i="4"/>
  <c r="PK304" i="4"/>
  <c r="PL304" i="4"/>
  <c r="PM304" i="4"/>
  <c r="PN304" i="4"/>
  <c r="PO304" i="4"/>
  <c r="PP304" i="4"/>
  <c r="PQ304" i="4"/>
  <c r="PR304" i="4"/>
  <c r="PS304" i="4"/>
  <c r="PT304" i="4"/>
  <c r="PU304" i="4"/>
  <c r="PV304" i="4"/>
  <c r="PW304" i="4"/>
  <c r="PX304" i="4"/>
  <c r="PY304" i="4"/>
  <c r="PZ304" i="4"/>
  <c r="NR305" i="4"/>
  <c r="NS305" i="4"/>
  <c r="NT305" i="4"/>
  <c r="NU305" i="4"/>
  <c r="NV305" i="4"/>
  <c r="NX305" i="4" s="1"/>
  <c r="NW305" i="4"/>
  <c r="NY305" i="4"/>
  <c r="NZ305" i="4"/>
  <c r="OA305" i="4"/>
  <c r="OB305" i="4"/>
  <c r="OC305" i="4"/>
  <c r="OD305" i="4"/>
  <c r="OE305" i="4"/>
  <c r="OF305" i="4"/>
  <c r="OG305" i="4"/>
  <c r="OH305" i="4"/>
  <c r="OI305" i="4"/>
  <c r="OJ305" i="4"/>
  <c r="OK305" i="4"/>
  <c r="OL305" i="4"/>
  <c r="OM305" i="4"/>
  <c r="ON305" i="4"/>
  <c r="OO305" i="4"/>
  <c r="OP305" i="4"/>
  <c r="OQ305" i="4"/>
  <c r="OR305" i="4"/>
  <c r="OS305" i="4"/>
  <c r="OT305" i="4"/>
  <c r="OU305" i="4"/>
  <c r="OV305" i="4"/>
  <c r="OW305" i="4"/>
  <c r="OX305" i="4"/>
  <c r="OY305" i="4"/>
  <c r="OZ305" i="4"/>
  <c r="PA305" i="4"/>
  <c r="PB305" i="4"/>
  <c r="PC305" i="4"/>
  <c r="PD305" i="4"/>
  <c r="PE305" i="4"/>
  <c r="PF305" i="4"/>
  <c r="PG305" i="4"/>
  <c r="PH305" i="4"/>
  <c r="PI305" i="4"/>
  <c r="PJ305" i="4"/>
  <c r="PK305" i="4"/>
  <c r="PL305" i="4"/>
  <c r="PM305" i="4"/>
  <c r="PN305" i="4"/>
  <c r="PO305" i="4"/>
  <c r="PP305" i="4"/>
  <c r="PQ305" i="4"/>
  <c r="PR305" i="4"/>
  <c r="PS305" i="4"/>
  <c r="PT305" i="4"/>
  <c r="PU305" i="4"/>
  <c r="PV305" i="4"/>
  <c r="PW305" i="4"/>
  <c r="PX305" i="4"/>
  <c r="PY305" i="4"/>
  <c r="PZ305" i="4"/>
  <c r="NR306" i="4"/>
  <c r="NS306" i="4"/>
  <c r="NT306" i="4"/>
  <c r="NU306" i="4"/>
  <c r="NV306" i="4"/>
  <c r="NW306" i="4"/>
  <c r="NX306" i="4"/>
  <c r="NY306" i="4"/>
  <c r="NZ306" i="4"/>
  <c r="OA306" i="4"/>
  <c r="OB306" i="4"/>
  <c r="OC306" i="4"/>
  <c r="OD306" i="4"/>
  <c r="OE306" i="4"/>
  <c r="OF306" i="4"/>
  <c r="OG306" i="4"/>
  <c r="OH306" i="4"/>
  <c r="OI306" i="4"/>
  <c r="OJ306" i="4"/>
  <c r="OK306" i="4"/>
  <c r="OL306" i="4"/>
  <c r="OM306" i="4"/>
  <c r="ON306" i="4"/>
  <c r="OO306" i="4"/>
  <c r="OP306" i="4"/>
  <c r="OQ306" i="4"/>
  <c r="OR306" i="4"/>
  <c r="OS306" i="4"/>
  <c r="OT306" i="4"/>
  <c r="OU306" i="4"/>
  <c r="OV306" i="4"/>
  <c r="OW306" i="4"/>
  <c r="OX306" i="4"/>
  <c r="OY306" i="4"/>
  <c r="OZ306" i="4"/>
  <c r="PA306" i="4"/>
  <c r="PB306" i="4"/>
  <c r="PC306" i="4"/>
  <c r="PD306" i="4"/>
  <c r="PE306" i="4"/>
  <c r="PF306" i="4"/>
  <c r="PG306" i="4"/>
  <c r="PH306" i="4"/>
  <c r="PI306" i="4"/>
  <c r="PJ306" i="4"/>
  <c r="PK306" i="4"/>
  <c r="PL306" i="4"/>
  <c r="PM306" i="4"/>
  <c r="PN306" i="4"/>
  <c r="PO306" i="4"/>
  <c r="PP306" i="4"/>
  <c r="PQ306" i="4"/>
  <c r="PR306" i="4"/>
  <c r="PS306" i="4"/>
  <c r="PT306" i="4"/>
  <c r="PU306" i="4"/>
  <c r="PV306" i="4"/>
  <c r="PW306" i="4"/>
  <c r="PX306" i="4"/>
  <c r="PY306" i="4"/>
  <c r="PZ306" i="4"/>
  <c r="NR307" i="4"/>
  <c r="NS307" i="4"/>
  <c r="NT307" i="4"/>
  <c r="NU307" i="4"/>
  <c r="NV307" i="4"/>
  <c r="NX307" i="4" s="1"/>
  <c r="NW307" i="4"/>
  <c r="NY307" i="4"/>
  <c r="NZ307" i="4"/>
  <c r="OA307" i="4"/>
  <c r="OB307" i="4"/>
  <c r="OC307" i="4"/>
  <c r="OD307" i="4"/>
  <c r="OE307" i="4"/>
  <c r="OF307" i="4"/>
  <c r="OG307" i="4"/>
  <c r="OH307" i="4"/>
  <c r="OI307" i="4"/>
  <c r="OJ307" i="4"/>
  <c r="OK307" i="4"/>
  <c r="OL307" i="4"/>
  <c r="OM307" i="4"/>
  <c r="ON307" i="4"/>
  <c r="OO307" i="4"/>
  <c r="OP307" i="4"/>
  <c r="OQ307" i="4"/>
  <c r="OR307" i="4"/>
  <c r="OS307" i="4"/>
  <c r="OT307" i="4"/>
  <c r="OU307" i="4"/>
  <c r="OV307" i="4"/>
  <c r="OW307" i="4"/>
  <c r="OX307" i="4"/>
  <c r="OY307" i="4"/>
  <c r="OZ307" i="4"/>
  <c r="PA307" i="4"/>
  <c r="PB307" i="4"/>
  <c r="PC307" i="4"/>
  <c r="PD307" i="4"/>
  <c r="PE307" i="4"/>
  <c r="PF307" i="4"/>
  <c r="PG307" i="4"/>
  <c r="PH307" i="4"/>
  <c r="PI307" i="4"/>
  <c r="PJ307" i="4"/>
  <c r="PK307" i="4"/>
  <c r="PL307" i="4"/>
  <c r="PM307" i="4"/>
  <c r="PN307" i="4"/>
  <c r="PO307" i="4"/>
  <c r="PP307" i="4"/>
  <c r="PQ307" i="4"/>
  <c r="PR307" i="4"/>
  <c r="PS307" i="4"/>
  <c r="PT307" i="4"/>
  <c r="PU307" i="4"/>
  <c r="PV307" i="4"/>
  <c r="PW307" i="4"/>
  <c r="PX307" i="4"/>
  <c r="PY307" i="4"/>
  <c r="PZ307" i="4"/>
  <c r="NR308" i="4"/>
  <c r="NS308" i="4"/>
  <c r="NT308" i="4"/>
  <c r="NU308" i="4"/>
  <c r="NV308" i="4"/>
  <c r="NX308" i="4" s="1"/>
  <c r="NW308" i="4"/>
  <c r="NY308" i="4"/>
  <c r="NZ308" i="4"/>
  <c r="OA308" i="4"/>
  <c r="OB308" i="4"/>
  <c r="OC308" i="4"/>
  <c r="OD308" i="4"/>
  <c r="OE308" i="4"/>
  <c r="OF308" i="4"/>
  <c r="OG308" i="4"/>
  <c r="OH308" i="4"/>
  <c r="OI308" i="4"/>
  <c r="OJ308" i="4"/>
  <c r="OK308" i="4"/>
  <c r="OL308" i="4"/>
  <c r="OM308" i="4"/>
  <c r="ON308" i="4"/>
  <c r="OO308" i="4"/>
  <c r="OP308" i="4"/>
  <c r="OQ308" i="4"/>
  <c r="OR308" i="4"/>
  <c r="OS308" i="4"/>
  <c r="OT308" i="4"/>
  <c r="OU308" i="4"/>
  <c r="OV308" i="4"/>
  <c r="OW308" i="4"/>
  <c r="OX308" i="4"/>
  <c r="OY308" i="4"/>
  <c r="OZ308" i="4"/>
  <c r="PA308" i="4"/>
  <c r="PB308" i="4"/>
  <c r="PC308" i="4"/>
  <c r="PD308" i="4"/>
  <c r="PE308" i="4"/>
  <c r="PF308" i="4"/>
  <c r="PG308" i="4"/>
  <c r="PH308" i="4"/>
  <c r="PI308" i="4"/>
  <c r="PJ308" i="4"/>
  <c r="PK308" i="4"/>
  <c r="PL308" i="4"/>
  <c r="PM308" i="4"/>
  <c r="PN308" i="4"/>
  <c r="PO308" i="4"/>
  <c r="PP308" i="4"/>
  <c r="PQ308" i="4"/>
  <c r="PR308" i="4"/>
  <c r="PS308" i="4"/>
  <c r="PT308" i="4"/>
  <c r="PU308" i="4"/>
  <c r="PV308" i="4"/>
  <c r="PW308" i="4"/>
  <c r="PX308" i="4"/>
  <c r="PY308" i="4"/>
  <c r="PZ308" i="4"/>
  <c r="NR309" i="4"/>
  <c r="NS309" i="4"/>
  <c r="NT309" i="4"/>
  <c r="NU309" i="4"/>
  <c r="NV309" i="4"/>
  <c r="NW309" i="4"/>
  <c r="NX309" i="4"/>
  <c r="NY309" i="4"/>
  <c r="NZ309" i="4"/>
  <c r="OA309" i="4"/>
  <c r="OB309" i="4"/>
  <c r="OC309" i="4"/>
  <c r="OD309" i="4"/>
  <c r="OE309" i="4"/>
  <c r="OF309" i="4"/>
  <c r="OG309" i="4"/>
  <c r="OH309" i="4"/>
  <c r="OI309" i="4"/>
  <c r="OJ309" i="4"/>
  <c r="OK309" i="4"/>
  <c r="OL309" i="4"/>
  <c r="OM309" i="4"/>
  <c r="ON309" i="4"/>
  <c r="OO309" i="4"/>
  <c r="OP309" i="4"/>
  <c r="OQ309" i="4"/>
  <c r="OR309" i="4"/>
  <c r="OS309" i="4"/>
  <c r="OT309" i="4"/>
  <c r="OU309" i="4"/>
  <c r="OV309" i="4"/>
  <c r="OW309" i="4"/>
  <c r="OX309" i="4"/>
  <c r="OY309" i="4"/>
  <c r="OZ309" i="4"/>
  <c r="PA309" i="4"/>
  <c r="PB309" i="4"/>
  <c r="PC309" i="4"/>
  <c r="PD309" i="4"/>
  <c r="PE309" i="4"/>
  <c r="PF309" i="4"/>
  <c r="PG309" i="4"/>
  <c r="PH309" i="4"/>
  <c r="PI309" i="4"/>
  <c r="PJ309" i="4"/>
  <c r="PK309" i="4"/>
  <c r="PL309" i="4"/>
  <c r="PM309" i="4"/>
  <c r="PN309" i="4"/>
  <c r="PO309" i="4"/>
  <c r="PP309" i="4"/>
  <c r="PQ309" i="4"/>
  <c r="PR309" i="4"/>
  <c r="PS309" i="4"/>
  <c r="PT309" i="4"/>
  <c r="PU309" i="4"/>
  <c r="PV309" i="4"/>
  <c r="PW309" i="4"/>
  <c r="PX309" i="4"/>
  <c r="PY309" i="4"/>
  <c r="PZ309" i="4"/>
  <c r="NR310" i="4"/>
  <c r="NS310" i="4"/>
  <c r="NT310" i="4"/>
  <c r="NU310" i="4"/>
  <c r="NV310" i="4"/>
  <c r="NX310" i="4" s="1"/>
  <c r="NW310" i="4"/>
  <c r="NY310" i="4"/>
  <c r="NZ310" i="4"/>
  <c r="OA310" i="4"/>
  <c r="OB310" i="4"/>
  <c r="OC310" i="4"/>
  <c r="OD310" i="4"/>
  <c r="OE310" i="4"/>
  <c r="OF310" i="4"/>
  <c r="OG310" i="4"/>
  <c r="OH310" i="4"/>
  <c r="OI310" i="4"/>
  <c r="OJ310" i="4"/>
  <c r="OK310" i="4"/>
  <c r="OL310" i="4"/>
  <c r="OM310" i="4"/>
  <c r="ON310" i="4"/>
  <c r="OO310" i="4"/>
  <c r="OP310" i="4"/>
  <c r="OQ310" i="4"/>
  <c r="OR310" i="4"/>
  <c r="OS310" i="4"/>
  <c r="OT310" i="4"/>
  <c r="OU310" i="4"/>
  <c r="OV310" i="4"/>
  <c r="OW310" i="4"/>
  <c r="OX310" i="4"/>
  <c r="OY310" i="4"/>
  <c r="OZ310" i="4"/>
  <c r="PA310" i="4"/>
  <c r="PB310" i="4"/>
  <c r="PC310" i="4"/>
  <c r="PD310" i="4"/>
  <c r="PE310" i="4"/>
  <c r="PF310" i="4"/>
  <c r="PG310" i="4"/>
  <c r="PH310" i="4"/>
  <c r="PI310" i="4"/>
  <c r="PJ310" i="4"/>
  <c r="PK310" i="4"/>
  <c r="PL310" i="4"/>
  <c r="PM310" i="4"/>
  <c r="PN310" i="4"/>
  <c r="PO310" i="4"/>
  <c r="PP310" i="4"/>
  <c r="PQ310" i="4"/>
  <c r="PR310" i="4"/>
  <c r="PS310" i="4"/>
  <c r="PT310" i="4"/>
  <c r="PU310" i="4"/>
  <c r="PV310" i="4"/>
  <c r="PW310" i="4"/>
  <c r="PX310" i="4"/>
  <c r="PY310" i="4"/>
  <c r="PZ310" i="4"/>
  <c r="NR311" i="4"/>
  <c r="NS311" i="4"/>
  <c r="NT311" i="4"/>
  <c r="NU311" i="4"/>
  <c r="NV311" i="4"/>
  <c r="NW311" i="4"/>
  <c r="NX311" i="4"/>
  <c r="NY311" i="4"/>
  <c r="NZ311" i="4"/>
  <c r="OA311" i="4"/>
  <c r="OB311" i="4"/>
  <c r="OC311" i="4"/>
  <c r="OD311" i="4"/>
  <c r="OE311" i="4"/>
  <c r="OF311" i="4"/>
  <c r="OG311" i="4"/>
  <c r="OH311" i="4"/>
  <c r="OI311" i="4"/>
  <c r="OJ311" i="4"/>
  <c r="OK311" i="4"/>
  <c r="OL311" i="4"/>
  <c r="OM311" i="4"/>
  <c r="ON311" i="4"/>
  <c r="OO311" i="4"/>
  <c r="OP311" i="4"/>
  <c r="OQ311" i="4"/>
  <c r="OR311" i="4"/>
  <c r="OS311" i="4"/>
  <c r="OT311" i="4"/>
  <c r="OU311" i="4"/>
  <c r="OV311" i="4"/>
  <c r="OW311" i="4"/>
  <c r="OX311" i="4"/>
  <c r="OY311" i="4"/>
  <c r="OZ311" i="4"/>
  <c r="PA311" i="4"/>
  <c r="PB311" i="4"/>
  <c r="PC311" i="4"/>
  <c r="PD311" i="4"/>
  <c r="PE311" i="4"/>
  <c r="PF311" i="4"/>
  <c r="PG311" i="4"/>
  <c r="PH311" i="4"/>
  <c r="PI311" i="4"/>
  <c r="PJ311" i="4"/>
  <c r="PK311" i="4"/>
  <c r="PL311" i="4"/>
  <c r="PM311" i="4"/>
  <c r="PN311" i="4"/>
  <c r="PO311" i="4"/>
  <c r="PP311" i="4"/>
  <c r="PQ311" i="4"/>
  <c r="PR311" i="4"/>
  <c r="PS311" i="4"/>
  <c r="PT311" i="4"/>
  <c r="PU311" i="4"/>
  <c r="PV311" i="4"/>
  <c r="PW311" i="4"/>
  <c r="PX311" i="4"/>
  <c r="PY311" i="4"/>
  <c r="PZ311" i="4"/>
  <c r="NR312" i="4"/>
  <c r="NS312" i="4"/>
  <c r="NT312" i="4"/>
  <c r="NU312" i="4"/>
  <c r="NV312" i="4"/>
  <c r="NW312" i="4"/>
  <c r="NX312" i="4"/>
  <c r="NY312" i="4"/>
  <c r="NZ312" i="4"/>
  <c r="OA312" i="4"/>
  <c r="OB312" i="4"/>
  <c r="OC312" i="4"/>
  <c r="OD312" i="4"/>
  <c r="OE312" i="4"/>
  <c r="OF312" i="4"/>
  <c r="OG312" i="4"/>
  <c r="OH312" i="4"/>
  <c r="OI312" i="4"/>
  <c r="OJ312" i="4"/>
  <c r="OK312" i="4"/>
  <c r="OL312" i="4"/>
  <c r="OM312" i="4"/>
  <c r="ON312" i="4"/>
  <c r="OO312" i="4"/>
  <c r="OP312" i="4"/>
  <c r="OQ312" i="4"/>
  <c r="OR312" i="4"/>
  <c r="OS312" i="4"/>
  <c r="OT312" i="4"/>
  <c r="OU312" i="4"/>
  <c r="OV312" i="4"/>
  <c r="OW312" i="4"/>
  <c r="OX312" i="4"/>
  <c r="OY312" i="4"/>
  <c r="OZ312" i="4"/>
  <c r="PA312" i="4"/>
  <c r="PB312" i="4"/>
  <c r="PC312" i="4"/>
  <c r="PD312" i="4"/>
  <c r="PE312" i="4"/>
  <c r="PF312" i="4"/>
  <c r="PG312" i="4"/>
  <c r="PH312" i="4"/>
  <c r="PI312" i="4"/>
  <c r="PJ312" i="4"/>
  <c r="PK312" i="4"/>
  <c r="PL312" i="4"/>
  <c r="PM312" i="4"/>
  <c r="PN312" i="4"/>
  <c r="PO312" i="4"/>
  <c r="PP312" i="4"/>
  <c r="PQ312" i="4"/>
  <c r="PR312" i="4"/>
  <c r="PS312" i="4"/>
  <c r="PT312" i="4"/>
  <c r="PU312" i="4"/>
  <c r="PV312" i="4"/>
  <c r="PW312" i="4"/>
  <c r="PX312" i="4"/>
  <c r="PY312" i="4"/>
  <c r="PZ312" i="4"/>
  <c r="NR313" i="4"/>
  <c r="NS313" i="4"/>
  <c r="NT313" i="4"/>
  <c r="NU313" i="4"/>
  <c r="NV313" i="4"/>
  <c r="NX313" i="4" s="1"/>
  <c r="NW313" i="4"/>
  <c r="NY313" i="4"/>
  <c r="NZ313" i="4"/>
  <c r="OA313" i="4"/>
  <c r="OB313" i="4"/>
  <c r="OC313" i="4"/>
  <c r="OD313" i="4"/>
  <c r="OE313" i="4"/>
  <c r="OF313" i="4"/>
  <c r="OG313" i="4"/>
  <c r="OH313" i="4"/>
  <c r="OI313" i="4"/>
  <c r="OJ313" i="4"/>
  <c r="OK313" i="4"/>
  <c r="OL313" i="4"/>
  <c r="OM313" i="4"/>
  <c r="ON313" i="4"/>
  <c r="OO313" i="4"/>
  <c r="OP313" i="4"/>
  <c r="OQ313" i="4"/>
  <c r="OR313" i="4"/>
  <c r="OS313" i="4"/>
  <c r="OT313" i="4"/>
  <c r="OU313" i="4"/>
  <c r="OV313" i="4"/>
  <c r="OW313" i="4"/>
  <c r="OX313" i="4"/>
  <c r="OY313" i="4"/>
  <c r="OZ313" i="4"/>
  <c r="PA313" i="4"/>
  <c r="PB313" i="4"/>
  <c r="PC313" i="4"/>
  <c r="PD313" i="4"/>
  <c r="PE313" i="4"/>
  <c r="PF313" i="4"/>
  <c r="PG313" i="4"/>
  <c r="PH313" i="4"/>
  <c r="PI313" i="4"/>
  <c r="PJ313" i="4"/>
  <c r="PK313" i="4"/>
  <c r="PL313" i="4"/>
  <c r="PM313" i="4"/>
  <c r="PN313" i="4"/>
  <c r="PO313" i="4"/>
  <c r="PP313" i="4"/>
  <c r="PQ313" i="4"/>
  <c r="PR313" i="4"/>
  <c r="PS313" i="4"/>
  <c r="PT313" i="4"/>
  <c r="PU313" i="4"/>
  <c r="PV313" i="4"/>
  <c r="PW313" i="4"/>
  <c r="PX313" i="4"/>
  <c r="PY313" i="4"/>
  <c r="PZ313" i="4"/>
  <c r="NR314" i="4"/>
  <c r="NS314" i="4"/>
  <c r="NT314" i="4"/>
  <c r="NU314" i="4"/>
  <c r="NV314" i="4"/>
  <c r="NW314" i="4"/>
  <c r="NX314" i="4"/>
  <c r="NY314" i="4"/>
  <c r="NZ314" i="4"/>
  <c r="OA314" i="4"/>
  <c r="OB314" i="4"/>
  <c r="OC314" i="4"/>
  <c r="OD314" i="4"/>
  <c r="OE314" i="4"/>
  <c r="OF314" i="4"/>
  <c r="OG314" i="4"/>
  <c r="OH314" i="4"/>
  <c r="OI314" i="4"/>
  <c r="OJ314" i="4"/>
  <c r="OK314" i="4"/>
  <c r="OL314" i="4"/>
  <c r="OM314" i="4"/>
  <c r="ON314" i="4"/>
  <c r="OO314" i="4"/>
  <c r="OP314" i="4"/>
  <c r="OQ314" i="4"/>
  <c r="OR314" i="4"/>
  <c r="OS314" i="4"/>
  <c r="OT314" i="4"/>
  <c r="OU314" i="4"/>
  <c r="OV314" i="4"/>
  <c r="OW314" i="4"/>
  <c r="OX314" i="4"/>
  <c r="OY314" i="4"/>
  <c r="OZ314" i="4"/>
  <c r="PA314" i="4"/>
  <c r="PB314" i="4"/>
  <c r="PC314" i="4"/>
  <c r="PD314" i="4"/>
  <c r="PE314" i="4"/>
  <c r="PF314" i="4"/>
  <c r="PG314" i="4"/>
  <c r="PH314" i="4"/>
  <c r="PI314" i="4"/>
  <c r="PJ314" i="4"/>
  <c r="PK314" i="4"/>
  <c r="PL314" i="4"/>
  <c r="PM314" i="4"/>
  <c r="PN314" i="4"/>
  <c r="PO314" i="4"/>
  <c r="PP314" i="4"/>
  <c r="PQ314" i="4"/>
  <c r="PR314" i="4"/>
  <c r="PS314" i="4"/>
  <c r="PT314" i="4"/>
  <c r="PU314" i="4"/>
  <c r="PV314" i="4"/>
  <c r="PW314" i="4"/>
  <c r="PX314" i="4"/>
  <c r="PY314" i="4"/>
  <c r="PZ314" i="4"/>
  <c r="NR315" i="4"/>
  <c r="NS315" i="4"/>
  <c r="NT315" i="4"/>
  <c r="NU315" i="4"/>
  <c r="NV315" i="4"/>
  <c r="NX315" i="4" s="1"/>
  <c r="NW315" i="4"/>
  <c r="NY315" i="4"/>
  <c r="NZ315" i="4"/>
  <c r="OA315" i="4"/>
  <c r="OB315" i="4"/>
  <c r="OC315" i="4"/>
  <c r="OD315" i="4"/>
  <c r="OE315" i="4"/>
  <c r="OF315" i="4"/>
  <c r="OG315" i="4"/>
  <c r="OH315" i="4"/>
  <c r="OI315" i="4"/>
  <c r="OJ315" i="4"/>
  <c r="OK315" i="4"/>
  <c r="OL315" i="4"/>
  <c r="OM315" i="4"/>
  <c r="ON315" i="4"/>
  <c r="OO315" i="4"/>
  <c r="OP315" i="4"/>
  <c r="OQ315" i="4"/>
  <c r="OR315" i="4"/>
  <c r="OS315" i="4"/>
  <c r="OT315" i="4"/>
  <c r="OU315" i="4"/>
  <c r="OV315" i="4"/>
  <c r="OW315" i="4"/>
  <c r="OX315" i="4"/>
  <c r="OY315" i="4"/>
  <c r="OZ315" i="4"/>
  <c r="PA315" i="4"/>
  <c r="PB315" i="4"/>
  <c r="PC315" i="4"/>
  <c r="PD315" i="4"/>
  <c r="PE315" i="4"/>
  <c r="PF315" i="4"/>
  <c r="PG315" i="4"/>
  <c r="PH315" i="4"/>
  <c r="PI315" i="4"/>
  <c r="PJ315" i="4"/>
  <c r="PK315" i="4"/>
  <c r="PL315" i="4"/>
  <c r="PM315" i="4"/>
  <c r="PN315" i="4"/>
  <c r="PO315" i="4"/>
  <c r="PP315" i="4"/>
  <c r="PQ315" i="4"/>
  <c r="PR315" i="4"/>
  <c r="PS315" i="4"/>
  <c r="PT315" i="4"/>
  <c r="PU315" i="4"/>
  <c r="PV315" i="4"/>
  <c r="PW315" i="4"/>
  <c r="PX315" i="4"/>
  <c r="PY315" i="4"/>
  <c r="PZ315" i="4"/>
  <c r="NR316" i="4"/>
  <c r="NS316" i="4"/>
  <c r="NT316" i="4"/>
  <c r="NU316" i="4"/>
  <c r="NV316" i="4"/>
  <c r="NX316" i="4" s="1"/>
  <c r="NW316" i="4"/>
  <c r="NY316" i="4"/>
  <c r="NZ316" i="4"/>
  <c r="OA316" i="4"/>
  <c r="OB316" i="4"/>
  <c r="OC316" i="4"/>
  <c r="OD316" i="4"/>
  <c r="OE316" i="4"/>
  <c r="OF316" i="4"/>
  <c r="OG316" i="4"/>
  <c r="OH316" i="4"/>
  <c r="OI316" i="4"/>
  <c r="OJ316" i="4"/>
  <c r="OK316" i="4"/>
  <c r="OL316" i="4"/>
  <c r="OM316" i="4"/>
  <c r="ON316" i="4"/>
  <c r="OO316" i="4"/>
  <c r="OP316" i="4"/>
  <c r="OQ316" i="4"/>
  <c r="OR316" i="4"/>
  <c r="OS316" i="4"/>
  <c r="OT316" i="4"/>
  <c r="OU316" i="4"/>
  <c r="OV316" i="4"/>
  <c r="OW316" i="4"/>
  <c r="OX316" i="4"/>
  <c r="OY316" i="4"/>
  <c r="OZ316" i="4"/>
  <c r="PA316" i="4"/>
  <c r="PB316" i="4"/>
  <c r="PC316" i="4"/>
  <c r="PD316" i="4"/>
  <c r="PE316" i="4"/>
  <c r="PF316" i="4"/>
  <c r="PG316" i="4"/>
  <c r="PH316" i="4"/>
  <c r="PI316" i="4"/>
  <c r="PJ316" i="4"/>
  <c r="PK316" i="4"/>
  <c r="PL316" i="4"/>
  <c r="PM316" i="4"/>
  <c r="PN316" i="4"/>
  <c r="PO316" i="4"/>
  <c r="PP316" i="4"/>
  <c r="PQ316" i="4"/>
  <c r="PR316" i="4"/>
  <c r="PS316" i="4"/>
  <c r="PT316" i="4"/>
  <c r="PU316" i="4"/>
  <c r="PV316" i="4"/>
  <c r="PW316" i="4"/>
  <c r="PX316" i="4"/>
  <c r="PY316" i="4"/>
  <c r="PZ316" i="4"/>
  <c r="NR317" i="4"/>
  <c r="NS317" i="4"/>
  <c r="NT317" i="4"/>
  <c r="NU317" i="4"/>
  <c r="NV317" i="4"/>
  <c r="NW317" i="4"/>
  <c r="NX317" i="4"/>
  <c r="NY317" i="4"/>
  <c r="NZ317" i="4"/>
  <c r="OA317" i="4"/>
  <c r="OB317" i="4"/>
  <c r="OC317" i="4"/>
  <c r="OD317" i="4"/>
  <c r="OE317" i="4"/>
  <c r="OF317" i="4"/>
  <c r="OG317" i="4"/>
  <c r="OH317" i="4"/>
  <c r="OI317" i="4"/>
  <c r="OJ317" i="4"/>
  <c r="OK317" i="4"/>
  <c r="OL317" i="4"/>
  <c r="OM317" i="4"/>
  <c r="ON317" i="4"/>
  <c r="OO317" i="4"/>
  <c r="OP317" i="4"/>
  <c r="OQ317" i="4"/>
  <c r="OR317" i="4"/>
  <c r="OS317" i="4"/>
  <c r="OT317" i="4"/>
  <c r="OU317" i="4"/>
  <c r="OV317" i="4"/>
  <c r="OW317" i="4"/>
  <c r="OX317" i="4"/>
  <c r="OY317" i="4"/>
  <c r="OZ317" i="4"/>
  <c r="PA317" i="4"/>
  <c r="PB317" i="4"/>
  <c r="PC317" i="4"/>
  <c r="PD317" i="4"/>
  <c r="PE317" i="4"/>
  <c r="PF317" i="4"/>
  <c r="PG317" i="4"/>
  <c r="PH317" i="4"/>
  <c r="PI317" i="4"/>
  <c r="PJ317" i="4"/>
  <c r="PK317" i="4"/>
  <c r="PL317" i="4"/>
  <c r="PM317" i="4"/>
  <c r="PN317" i="4"/>
  <c r="PO317" i="4"/>
  <c r="PP317" i="4"/>
  <c r="PQ317" i="4"/>
  <c r="PR317" i="4"/>
  <c r="PS317" i="4"/>
  <c r="PT317" i="4"/>
  <c r="PU317" i="4"/>
  <c r="PV317" i="4"/>
  <c r="PW317" i="4"/>
  <c r="PX317" i="4"/>
  <c r="PY317" i="4"/>
  <c r="PZ317" i="4"/>
  <c r="NR318" i="4"/>
  <c r="NS318" i="4"/>
  <c r="NT318" i="4"/>
  <c r="NU318" i="4"/>
  <c r="NV318" i="4"/>
  <c r="NX318" i="4" s="1"/>
  <c r="NW318" i="4"/>
  <c r="NY318" i="4"/>
  <c r="NZ318" i="4"/>
  <c r="OA318" i="4"/>
  <c r="OB318" i="4"/>
  <c r="OC318" i="4"/>
  <c r="OD318" i="4"/>
  <c r="OE318" i="4"/>
  <c r="OF318" i="4"/>
  <c r="OG318" i="4"/>
  <c r="OH318" i="4"/>
  <c r="OI318" i="4"/>
  <c r="OJ318" i="4"/>
  <c r="OK318" i="4"/>
  <c r="OL318" i="4"/>
  <c r="OM318" i="4"/>
  <c r="ON318" i="4"/>
  <c r="OO318" i="4"/>
  <c r="OP318" i="4"/>
  <c r="OQ318" i="4"/>
  <c r="OR318" i="4"/>
  <c r="OS318" i="4"/>
  <c r="OT318" i="4"/>
  <c r="OU318" i="4"/>
  <c r="OV318" i="4"/>
  <c r="OW318" i="4"/>
  <c r="OX318" i="4"/>
  <c r="OY318" i="4"/>
  <c r="OZ318" i="4"/>
  <c r="PA318" i="4"/>
  <c r="PB318" i="4"/>
  <c r="PC318" i="4"/>
  <c r="PD318" i="4"/>
  <c r="PE318" i="4"/>
  <c r="PF318" i="4"/>
  <c r="PG318" i="4"/>
  <c r="PH318" i="4"/>
  <c r="PI318" i="4"/>
  <c r="PJ318" i="4"/>
  <c r="PK318" i="4"/>
  <c r="PL318" i="4"/>
  <c r="PM318" i="4"/>
  <c r="PN318" i="4"/>
  <c r="PO318" i="4"/>
  <c r="PP318" i="4"/>
  <c r="PQ318" i="4"/>
  <c r="PR318" i="4"/>
  <c r="PS318" i="4"/>
  <c r="PT318" i="4"/>
  <c r="PU318" i="4"/>
  <c r="PV318" i="4"/>
  <c r="PW318" i="4"/>
  <c r="PX318" i="4"/>
  <c r="PY318" i="4"/>
  <c r="PZ318" i="4"/>
  <c r="NR319" i="4"/>
  <c r="NS319" i="4"/>
  <c r="NT319" i="4"/>
  <c r="NU319" i="4"/>
  <c r="NV319" i="4"/>
  <c r="NW319" i="4"/>
  <c r="NX319" i="4"/>
  <c r="NY319" i="4"/>
  <c r="NZ319" i="4"/>
  <c r="OA319" i="4"/>
  <c r="OB319" i="4"/>
  <c r="OC319" i="4"/>
  <c r="OD319" i="4"/>
  <c r="OE319" i="4"/>
  <c r="OF319" i="4"/>
  <c r="OG319" i="4"/>
  <c r="OH319" i="4"/>
  <c r="OI319" i="4"/>
  <c r="OJ319" i="4"/>
  <c r="OK319" i="4"/>
  <c r="OL319" i="4"/>
  <c r="OM319" i="4"/>
  <c r="ON319" i="4"/>
  <c r="OO319" i="4"/>
  <c r="OP319" i="4"/>
  <c r="OQ319" i="4"/>
  <c r="OR319" i="4"/>
  <c r="OS319" i="4"/>
  <c r="OT319" i="4"/>
  <c r="OU319" i="4"/>
  <c r="OV319" i="4"/>
  <c r="OW319" i="4"/>
  <c r="OX319" i="4"/>
  <c r="OY319" i="4"/>
  <c r="OZ319" i="4"/>
  <c r="PA319" i="4"/>
  <c r="PB319" i="4"/>
  <c r="PC319" i="4"/>
  <c r="PD319" i="4"/>
  <c r="PE319" i="4"/>
  <c r="PF319" i="4"/>
  <c r="PG319" i="4"/>
  <c r="PH319" i="4"/>
  <c r="PI319" i="4"/>
  <c r="PJ319" i="4"/>
  <c r="PK319" i="4"/>
  <c r="PL319" i="4"/>
  <c r="PM319" i="4"/>
  <c r="PN319" i="4"/>
  <c r="PO319" i="4"/>
  <c r="PP319" i="4"/>
  <c r="PQ319" i="4"/>
  <c r="PR319" i="4"/>
  <c r="PS319" i="4"/>
  <c r="PT319" i="4"/>
  <c r="PU319" i="4"/>
  <c r="PV319" i="4"/>
  <c r="PW319" i="4"/>
  <c r="PX319" i="4"/>
  <c r="PY319" i="4"/>
  <c r="PZ319" i="4"/>
  <c r="NR320" i="4"/>
  <c r="NS320" i="4"/>
  <c r="NT320" i="4"/>
  <c r="NU320" i="4"/>
  <c r="NV320" i="4"/>
  <c r="NX320" i="4" s="1"/>
  <c r="NW320" i="4"/>
  <c r="NY320" i="4"/>
  <c r="NZ320" i="4"/>
  <c r="OA320" i="4"/>
  <c r="OB320" i="4"/>
  <c r="OC320" i="4"/>
  <c r="OD320" i="4"/>
  <c r="OE320" i="4"/>
  <c r="OF320" i="4"/>
  <c r="OG320" i="4"/>
  <c r="OH320" i="4"/>
  <c r="OI320" i="4"/>
  <c r="OJ320" i="4"/>
  <c r="OK320" i="4"/>
  <c r="OL320" i="4"/>
  <c r="OM320" i="4"/>
  <c r="ON320" i="4"/>
  <c r="OO320" i="4"/>
  <c r="OP320" i="4"/>
  <c r="OQ320" i="4"/>
  <c r="OR320" i="4"/>
  <c r="OS320" i="4"/>
  <c r="OT320" i="4"/>
  <c r="OU320" i="4"/>
  <c r="OV320" i="4"/>
  <c r="OW320" i="4"/>
  <c r="OX320" i="4"/>
  <c r="OY320" i="4"/>
  <c r="OZ320" i="4"/>
  <c r="PA320" i="4"/>
  <c r="PB320" i="4"/>
  <c r="PC320" i="4"/>
  <c r="PD320" i="4"/>
  <c r="PE320" i="4"/>
  <c r="PF320" i="4"/>
  <c r="PG320" i="4"/>
  <c r="PH320" i="4"/>
  <c r="PI320" i="4"/>
  <c r="PJ320" i="4"/>
  <c r="PK320" i="4"/>
  <c r="PL320" i="4"/>
  <c r="PM320" i="4"/>
  <c r="PN320" i="4"/>
  <c r="PO320" i="4"/>
  <c r="PP320" i="4"/>
  <c r="PQ320" i="4"/>
  <c r="PR320" i="4"/>
  <c r="PS320" i="4"/>
  <c r="PT320" i="4"/>
  <c r="PU320" i="4"/>
  <c r="PV320" i="4"/>
  <c r="PW320" i="4"/>
  <c r="PX320" i="4"/>
  <c r="PY320" i="4"/>
  <c r="PZ320" i="4"/>
  <c r="NR321" i="4"/>
  <c r="NS321" i="4"/>
  <c r="NT321" i="4"/>
  <c r="NU321" i="4"/>
  <c r="NV321" i="4"/>
  <c r="NX321" i="4" s="1"/>
  <c r="NW321" i="4"/>
  <c r="NY321" i="4"/>
  <c r="NZ321" i="4"/>
  <c r="OA321" i="4"/>
  <c r="OB321" i="4"/>
  <c r="OC321" i="4"/>
  <c r="OD321" i="4"/>
  <c r="OE321" i="4"/>
  <c r="OF321" i="4"/>
  <c r="OG321" i="4"/>
  <c r="OH321" i="4"/>
  <c r="OI321" i="4"/>
  <c r="OJ321" i="4"/>
  <c r="OK321" i="4"/>
  <c r="OL321" i="4"/>
  <c r="OM321" i="4"/>
  <c r="ON321" i="4"/>
  <c r="OO321" i="4"/>
  <c r="OP321" i="4"/>
  <c r="OQ321" i="4"/>
  <c r="OR321" i="4"/>
  <c r="OS321" i="4"/>
  <c r="OT321" i="4"/>
  <c r="OU321" i="4"/>
  <c r="OV321" i="4"/>
  <c r="OW321" i="4"/>
  <c r="OX321" i="4"/>
  <c r="OY321" i="4"/>
  <c r="OZ321" i="4"/>
  <c r="PA321" i="4"/>
  <c r="PB321" i="4"/>
  <c r="PC321" i="4"/>
  <c r="PD321" i="4"/>
  <c r="PE321" i="4"/>
  <c r="PF321" i="4"/>
  <c r="PG321" i="4"/>
  <c r="PH321" i="4"/>
  <c r="PI321" i="4"/>
  <c r="PJ321" i="4"/>
  <c r="PK321" i="4"/>
  <c r="PL321" i="4"/>
  <c r="PM321" i="4"/>
  <c r="PN321" i="4"/>
  <c r="PO321" i="4"/>
  <c r="PP321" i="4"/>
  <c r="PQ321" i="4"/>
  <c r="PR321" i="4"/>
  <c r="PS321" i="4"/>
  <c r="PT321" i="4"/>
  <c r="PU321" i="4"/>
  <c r="PV321" i="4"/>
  <c r="PW321" i="4"/>
  <c r="PX321" i="4"/>
  <c r="PY321" i="4"/>
  <c r="PZ321" i="4"/>
  <c r="NR322" i="4"/>
  <c r="NS322" i="4"/>
  <c r="NT322" i="4"/>
  <c r="NU322" i="4"/>
  <c r="NV322" i="4"/>
  <c r="NW322" i="4"/>
  <c r="NX322" i="4"/>
  <c r="NY322" i="4"/>
  <c r="NZ322" i="4"/>
  <c r="OA322" i="4"/>
  <c r="OB322" i="4"/>
  <c r="OC322" i="4"/>
  <c r="OD322" i="4"/>
  <c r="OE322" i="4"/>
  <c r="OF322" i="4"/>
  <c r="OG322" i="4"/>
  <c r="OH322" i="4"/>
  <c r="OI322" i="4"/>
  <c r="OJ322" i="4"/>
  <c r="OK322" i="4"/>
  <c r="OL322" i="4"/>
  <c r="OM322" i="4"/>
  <c r="ON322" i="4"/>
  <c r="OO322" i="4"/>
  <c r="OP322" i="4"/>
  <c r="OQ322" i="4"/>
  <c r="OR322" i="4"/>
  <c r="OS322" i="4"/>
  <c r="OT322" i="4"/>
  <c r="OU322" i="4"/>
  <c r="OV322" i="4"/>
  <c r="OW322" i="4"/>
  <c r="OX322" i="4"/>
  <c r="OY322" i="4"/>
  <c r="OZ322" i="4"/>
  <c r="PA322" i="4"/>
  <c r="PB322" i="4"/>
  <c r="PC322" i="4"/>
  <c r="PD322" i="4"/>
  <c r="PE322" i="4"/>
  <c r="PF322" i="4"/>
  <c r="PG322" i="4"/>
  <c r="PH322" i="4"/>
  <c r="PI322" i="4"/>
  <c r="PJ322" i="4"/>
  <c r="PK322" i="4"/>
  <c r="PL322" i="4"/>
  <c r="PM322" i="4"/>
  <c r="PN322" i="4"/>
  <c r="PO322" i="4"/>
  <c r="PP322" i="4"/>
  <c r="PQ322" i="4"/>
  <c r="PR322" i="4"/>
  <c r="PS322" i="4"/>
  <c r="PT322" i="4"/>
  <c r="PU322" i="4"/>
  <c r="PV322" i="4"/>
  <c r="PW322" i="4"/>
  <c r="PX322" i="4"/>
  <c r="PY322" i="4"/>
  <c r="PZ322" i="4"/>
  <c r="NR323" i="4"/>
  <c r="NS323" i="4"/>
  <c r="NT323" i="4"/>
  <c r="NU323" i="4"/>
  <c r="NV323" i="4"/>
  <c r="NX323" i="4" s="1"/>
  <c r="NW323" i="4"/>
  <c r="NY323" i="4"/>
  <c r="NZ323" i="4"/>
  <c r="OA323" i="4"/>
  <c r="OB323" i="4"/>
  <c r="OC323" i="4"/>
  <c r="OD323" i="4"/>
  <c r="OE323" i="4"/>
  <c r="OF323" i="4"/>
  <c r="OG323" i="4"/>
  <c r="OH323" i="4"/>
  <c r="OI323" i="4"/>
  <c r="OJ323" i="4"/>
  <c r="OK323" i="4"/>
  <c r="OL323" i="4"/>
  <c r="OM323" i="4"/>
  <c r="ON323" i="4"/>
  <c r="OO323" i="4"/>
  <c r="OP323" i="4"/>
  <c r="OQ323" i="4"/>
  <c r="OR323" i="4"/>
  <c r="OS323" i="4"/>
  <c r="OT323" i="4"/>
  <c r="OU323" i="4"/>
  <c r="OV323" i="4"/>
  <c r="OW323" i="4"/>
  <c r="OX323" i="4"/>
  <c r="OY323" i="4"/>
  <c r="OZ323" i="4"/>
  <c r="PA323" i="4"/>
  <c r="PB323" i="4"/>
  <c r="PC323" i="4"/>
  <c r="PD323" i="4"/>
  <c r="PE323" i="4"/>
  <c r="PF323" i="4"/>
  <c r="PG323" i="4"/>
  <c r="PH323" i="4"/>
  <c r="PI323" i="4"/>
  <c r="PJ323" i="4"/>
  <c r="PK323" i="4"/>
  <c r="PL323" i="4"/>
  <c r="PM323" i="4"/>
  <c r="PN323" i="4"/>
  <c r="PO323" i="4"/>
  <c r="PP323" i="4"/>
  <c r="PQ323" i="4"/>
  <c r="PR323" i="4"/>
  <c r="PS323" i="4"/>
  <c r="PT323" i="4"/>
  <c r="PU323" i="4"/>
  <c r="PV323" i="4"/>
  <c r="PW323" i="4"/>
  <c r="PX323" i="4"/>
  <c r="PY323" i="4"/>
  <c r="PZ323" i="4"/>
  <c r="NR324" i="4"/>
  <c r="NS324" i="4"/>
  <c r="NT324" i="4"/>
  <c r="NU324" i="4"/>
  <c r="NV324" i="4"/>
  <c r="NX324" i="4" s="1"/>
  <c r="NW324" i="4"/>
  <c r="NY324" i="4"/>
  <c r="NZ324" i="4"/>
  <c r="OA324" i="4"/>
  <c r="OB324" i="4"/>
  <c r="OC324" i="4"/>
  <c r="OD324" i="4"/>
  <c r="OE324" i="4"/>
  <c r="OF324" i="4"/>
  <c r="OG324" i="4"/>
  <c r="OH324" i="4"/>
  <c r="OI324" i="4"/>
  <c r="OJ324" i="4"/>
  <c r="OK324" i="4"/>
  <c r="OL324" i="4"/>
  <c r="OM324" i="4"/>
  <c r="ON324" i="4"/>
  <c r="OO324" i="4"/>
  <c r="OP324" i="4"/>
  <c r="OQ324" i="4"/>
  <c r="OR324" i="4"/>
  <c r="OS324" i="4"/>
  <c r="OT324" i="4"/>
  <c r="OU324" i="4"/>
  <c r="OV324" i="4"/>
  <c r="OW324" i="4"/>
  <c r="OX324" i="4"/>
  <c r="OY324" i="4"/>
  <c r="OZ324" i="4"/>
  <c r="PA324" i="4"/>
  <c r="PB324" i="4"/>
  <c r="PC324" i="4"/>
  <c r="PD324" i="4"/>
  <c r="PE324" i="4"/>
  <c r="PF324" i="4"/>
  <c r="PG324" i="4"/>
  <c r="PH324" i="4"/>
  <c r="PI324" i="4"/>
  <c r="PJ324" i="4"/>
  <c r="PK324" i="4"/>
  <c r="PL324" i="4"/>
  <c r="PM324" i="4"/>
  <c r="PN324" i="4"/>
  <c r="PO324" i="4"/>
  <c r="PP324" i="4"/>
  <c r="PQ324" i="4"/>
  <c r="PR324" i="4"/>
  <c r="PS324" i="4"/>
  <c r="PT324" i="4"/>
  <c r="PU324" i="4"/>
  <c r="PV324" i="4"/>
  <c r="PW324" i="4"/>
  <c r="PX324" i="4"/>
  <c r="PY324" i="4"/>
  <c r="PZ324" i="4"/>
  <c r="NR325" i="4"/>
  <c r="NS325" i="4"/>
  <c r="NT325" i="4"/>
  <c r="NU325" i="4"/>
  <c r="NV325" i="4"/>
  <c r="NW325" i="4"/>
  <c r="NX325" i="4"/>
  <c r="NY325" i="4"/>
  <c r="NZ325" i="4"/>
  <c r="OA325" i="4"/>
  <c r="OB325" i="4"/>
  <c r="OC325" i="4"/>
  <c r="OD325" i="4"/>
  <c r="OE325" i="4"/>
  <c r="OF325" i="4"/>
  <c r="OG325" i="4"/>
  <c r="OH325" i="4"/>
  <c r="OI325" i="4"/>
  <c r="OJ325" i="4"/>
  <c r="OK325" i="4"/>
  <c r="OL325" i="4"/>
  <c r="OM325" i="4"/>
  <c r="ON325" i="4"/>
  <c r="OO325" i="4"/>
  <c r="OP325" i="4"/>
  <c r="OQ325" i="4"/>
  <c r="OR325" i="4"/>
  <c r="OS325" i="4"/>
  <c r="OT325" i="4"/>
  <c r="OU325" i="4"/>
  <c r="OV325" i="4"/>
  <c r="OW325" i="4"/>
  <c r="OX325" i="4"/>
  <c r="OY325" i="4"/>
  <c r="OZ325" i="4"/>
  <c r="PA325" i="4"/>
  <c r="PB325" i="4"/>
  <c r="PC325" i="4"/>
  <c r="PD325" i="4"/>
  <c r="PE325" i="4"/>
  <c r="PF325" i="4"/>
  <c r="PG325" i="4"/>
  <c r="PH325" i="4"/>
  <c r="PI325" i="4"/>
  <c r="PJ325" i="4"/>
  <c r="PK325" i="4"/>
  <c r="PL325" i="4"/>
  <c r="PM325" i="4"/>
  <c r="PN325" i="4"/>
  <c r="PO325" i="4"/>
  <c r="PP325" i="4"/>
  <c r="PQ325" i="4"/>
  <c r="PR325" i="4"/>
  <c r="PS325" i="4"/>
  <c r="PT325" i="4"/>
  <c r="PU325" i="4"/>
  <c r="PV325" i="4"/>
  <c r="PW325" i="4"/>
  <c r="PX325" i="4"/>
  <c r="PY325" i="4"/>
  <c r="PZ325" i="4"/>
  <c r="NR326" i="4"/>
  <c r="NS326" i="4"/>
  <c r="NT326" i="4"/>
  <c r="NU326" i="4"/>
  <c r="NV326" i="4"/>
  <c r="NW326" i="4"/>
  <c r="NX326" i="4" s="1"/>
  <c r="NY326" i="4"/>
  <c r="NZ326" i="4"/>
  <c r="OA326" i="4"/>
  <c r="OB326" i="4"/>
  <c r="OC326" i="4"/>
  <c r="OD326" i="4"/>
  <c r="OE326" i="4"/>
  <c r="OF326" i="4"/>
  <c r="OG326" i="4"/>
  <c r="OH326" i="4"/>
  <c r="OI326" i="4"/>
  <c r="OJ326" i="4"/>
  <c r="OK326" i="4"/>
  <c r="OL326" i="4"/>
  <c r="OM326" i="4"/>
  <c r="ON326" i="4"/>
  <c r="OO326" i="4"/>
  <c r="OP326" i="4"/>
  <c r="OQ326" i="4"/>
  <c r="OR326" i="4"/>
  <c r="OS326" i="4"/>
  <c r="OT326" i="4"/>
  <c r="OU326" i="4"/>
  <c r="OV326" i="4"/>
  <c r="OW326" i="4"/>
  <c r="OX326" i="4"/>
  <c r="OY326" i="4"/>
  <c r="OZ326" i="4"/>
  <c r="PA326" i="4"/>
  <c r="PB326" i="4"/>
  <c r="PC326" i="4"/>
  <c r="PD326" i="4"/>
  <c r="PE326" i="4"/>
  <c r="PF326" i="4"/>
  <c r="PG326" i="4"/>
  <c r="PH326" i="4"/>
  <c r="PI326" i="4"/>
  <c r="PJ326" i="4"/>
  <c r="PK326" i="4"/>
  <c r="PL326" i="4"/>
  <c r="PM326" i="4"/>
  <c r="PN326" i="4"/>
  <c r="PO326" i="4"/>
  <c r="PP326" i="4"/>
  <c r="PQ326" i="4"/>
  <c r="PR326" i="4"/>
  <c r="PS326" i="4"/>
  <c r="PT326" i="4"/>
  <c r="PU326" i="4"/>
  <c r="PV326" i="4"/>
  <c r="PW326" i="4"/>
  <c r="PX326" i="4"/>
  <c r="PY326" i="4"/>
  <c r="PZ326" i="4"/>
  <c r="NR327" i="4"/>
  <c r="NS327" i="4"/>
  <c r="NT327" i="4"/>
  <c r="NU327" i="4"/>
  <c r="NV327" i="4"/>
  <c r="NW327" i="4"/>
  <c r="NX327" i="4"/>
  <c r="NY327" i="4"/>
  <c r="NZ327" i="4"/>
  <c r="OA327" i="4"/>
  <c r="OB327" i="4"/>
  <c r="OC327" i="4"/>
  <c r="OD327" i="4"/>
  <c r="OE327" i="4"/>
  <c r="OF327" i="4"/>
  <c r="OG327" i="4"/>
  <c r="OH327" i="4"/>
  <c r="OI327" i="4"/>
  <c r="OJ327" i="4"/>
  <c r="OK327" i="4"/>
  <c r="OL327" i="4"/>
  <c r="OM327" i="4"/>
  <c r="ON327" i="4"/>
  <c r="OO327" i="4"/>
  <c r="OP327" i="4"/>
  <c r="OQ327" i="4"/>
  <c r="OR327" i="4"/>
  <c r="OS327" i="4"/>
  <c r="OT327" i="4"/>
  <c r="OU327" i="4"/>
  <c r="OV327" i="4"/>
  <c r="OW327" i="4"/>
  <c r="OX327" i="4"/>
  <c r="OY327" i="4"/>
  <c r="OZ327" i="4"/>
  <c r="PA327" i="4"/>
  <c r="PB327" i="4"/>
  <c r="PC327" i="4"/>
  <c r="PD327" i="4"/>
  <c r="PE327" i="4"/>
  <c r="PF327" i="4"/>
  <c r="PG327" i="4"/>
  <c r="PH327" i="4"/>
  <c r="PI327" i="4"/>
  <c r="PJ327" i="4"/>
  <c r="PK327" i="4"/>
  <c r="PL327" i="4"/>
  <c r="PM327" i="4"/>
  <c r="PN327" i="4"/>
  <c r="PO327" i="4"/>
  <c r="PP327" i="4"/>
  <c r="PQ327" i="4"/>
  <c r="PR327" i="4"/>
  <c r="PS327" i="4"/>
  <c r="PT327" i="4"/>
  <c r="PU327" i="4"/>
  <c r="PV327" i="4"/>
  <c r="PW327" i="4"/>
  <c r="PX327" i="4"/>
  <c r="PY327" i="4"/>
  <c r="PZ327" i="4"/>
  <c r="NR328" i="4"/>
  <c r="NS328" i="4"/>
  <c r="NT328" i="4"/>
  <c r="NU328" i="4"/>
  <c r="NV328" i="4"/>
  <c r="NX328" i="4" s="1"/>
  <c r="NW328" i="4"/>
  <c r="NY328" i="4"/>
  <c r="NZ328" i="4"/>
  <c r="OA328" i="4"/>
  <c r="OB328" i="4"/>
  <c r="OC328" i="4"/>
  <c r="OD328" i="4"/>
  <c r="OE328" i="4"/>
  <c r="OF328" i="4"/>
  <c r="OG328" i="4"/>
  <c r="OH328" i="4"/>
  <c r="OI328" i="4"/>
  <c r="OJ328" i="4"/>
  <c r="OK328" i="4"/>
  <c r="OL328" i="4"/>
  <c r="OM328" i="4"/>
  <c r="ON328" i="4"/>
  <c r="OO328" i="4"/>
  <c r="OP328" i="4"/>
  <c r="OQ328" i="4"/>
  <c r="OR328" i="4"/>
  <c r="OS328" i="4"/>
  <c r="OT328" i="4"/>
  <c r="OU328" i="4"/>
  <c r="OV328" i="4"/>
  <c r="OW328" i="4"/>
  <c r="OX328" i="4"/>
  <c r="OY328" i="4"/>
  <c r="OZ328" i="4"/>
  <c r="PA328" i="4"/>
  <c r="PB328" i="4"/>
  <c r="PC328" i="4"/>
  <c r="PD328" i="4"/>
  <c r="PE328" i="4"/>
  <c r="PF328" i="4"/>
  <c r="PG328" i="4"/>
  <c r="PH328" i="4"/>
  <c r="PI328" i="4"/>
  <c r="PJ328" i="4"/>
  <c r="PK328" i="4"/>
  <c r="PL328" i="4"/>
  <c r="PM328" i="4"/>
  <c r="PN328" i="4"/>
  <c r="PO328" i="4"/>
  <c r="PP328" i="4"/>
  <c r="PQ328" i="4"/>
  <c r="PR328" i="4"/>
  <c r="PS328" i="4"/>
  <c r="PT328" i="4"/>
  <c r="PU328" i="4"/>
  <c r="PV328" i="4"/>
  <c r="PW328" i="4"/>
  <c r="PX328" i="4"/>
  <c r="PY328" i="4"/>
  <c r="PZ328" i="4"/>
  <c r="NR329" i="4"/>
  <c r="NS329" i="4"/>
  <c r="NT329" i="4"/>
  <c r="NU329" i="4"/>
  <c r="NV329" i="4"/>
  <c r="NX329" i="4" s="1"/>
  <c r="NW329" i="4"/>
  <c r="NY329" i="4"/>
  <c r="NZ329" i="4"/>
  <c r="OA329" i="4"/>
  <c r="OB329" i="4"/>
  <c r="OC329" i="4"/>
  <c r="OD329" i="4"/>
  <c r="OE329" i="4"/>
  <c r="OF329" i="4"/>
  <c r="OG329" i="4"/>
  <c r="OH329" i="4"/>
  <c r="OI329" i="4"/>
  <c r="OJ329" i="4"/>
  <c r="OK329" i="4"/>
  <c r="OL329" i="4"/>
  <c r="OM329" i="4"/>
  <c r="ON329" i="4"/>
  <c r="OO329" i="4"/>
  <c r="OP329" i="4"/>
  <c r="OQ329" i="4"/>
  <c r="OR329" i="4"/>
  <c r="OS329" i="4"/>
  <c r="OT329" i="4"/>
  <c r="OU329" i="4"/>
  <c r="OV329" i="4"/>
  <c r="OW329" i="4"/>
  <c r="OX329" i="4"/>
  <c r="OY329" i="4"/>
  <c r="OZ329" i="4"/>
  <c r="PA329" i="4"/>
  <c r="PB329" i="4"/>
  <c r="PC329" i="4"/>
  <c r="PD329" i="4"/>
  <c r="PE329" i="4"/>
  <c r="PF329" i="4"/>
  <c r="PG329" i="4"/>
  <c r="PH329" i="4"/>
  <c r="PI329" i="4"/>
  <c r="PJ329" i="4"/>
  <c r="PK329" i="4"/>
  <c r="PL329" i="4"/>
  <c r="PM329" i="4"/>
  <c r="PN329" i="4"/>
  <c r="PO329" i="4"/>
  <c r="PP329" i="4"/>
  <c r="PQ329" i="4"/>
  <c r="PR329" i="4"/>
  <c r="PS329" i="4"/>
  <c r="PT329" i="4"/>
  <c r="PU329" i="4"/>
  <c r="PV329" i="4"/>
  <c r="PW329" i="4"/>
  <c r="PX329" i="4"/>
  <c r="PY329" i="4"/>
  <c r="PZ329" i="4"/>
  <c r="NR330" i="4"/>
  <c r="NS330" i="4"/>
  <c r="NT330" i="4"/>
  <c r="NU330" i="4"/>
  <c r="NV330" i="4"/>
  <c r="NW330" i="4"/>
  <c r="NX330" i="4"/>
  <c r="NY330" i="4"/>
  <c r="NZ330" i="4"/>
  <c r="OA330" i="4"/>
  <c r="OB330" i="4"/>
  <c r="OC330" i="4"/>
  <c r="OD330" i="4"/>
  <c r="OE330" i="4"/>
  <c r="OF330" i="4"/>
  <c r="OG330" i="4"/>
  <c r="OH330" i="4"/>
  <c r="OI330" i="4"/>
  <c r="OJ330" i="4"/>
  <c r="OK330" i="4"/>
  <c r="OL330" i="4"/>
  <c r="OM330" i="4"/>
  <c r="ON330" i="4"/>
  <c r="OO330" i="4"/>
  <c r="OP330" i="4"/>
  <c r="OQ330" i="4"/>
  <c r="OR330" i="4"/>
  <c r="OS330" i="4"/>
  <c r="OT330" i="4"/>
  <c r="OU330" i="4"/>
  <c r="OV330" i="4"/>
  <c r="OW330" i="4"/>
  <c r="OX330" i="4"/>
  <c r="OY330" i="4"/>
  <c r="OZ330" i="4"/>
  <c r="PA330" i="4"/>
  <c r="PB330" i="4"/>
  <c r="PC330" i="4"/>
  <c r="PD330" i="4"/>
  <c r="PE330" i="4"/>
  <c r="PF330" i="4"/>
  <c r="PG330" i="4"/>
  <c r="PH330" i="4"/>
  <c r="PI330" i="4"/>
  <c r="PJ330" i="4"/>
  <c r="PK330" i="4"/>
  <c r="PL330" i="4"/>
  <c r="PM330" i="4"/>
  <c r="PN330" i="4"/>
  <c r="PO330" i="4"/>
  <c r="PP330" i="4"/>
  <c r="PQ330" i="4"/>
  <c r="PR330" i="4"/>
  <c r="PS330" i="4"/>
  <c r="PT330" i="4"/>
  <c r="PU330" i="4"/>
  <c r="PV330" i="4"/>
  <c r="PW330" i="4"/>
  <c r="PX330" i="4"/>
  <c r="PY330" i="4"/>
  <c r="PZ330" i="4"/>
  <c r="NR331" i="4"/>
  <c r="NS331" i="4"/>
  <c r="NT331" i="4"/>
  <c r="NU331" i="4"/>
  <c r="NV331" i="4"/>
  <c r="NX331" i="4" s="1"/>
  <c r="NW331" i="4"/>
  <c r="NY331" i="4"/>
  <c r="NZ331" i="4"/>
  <c r="OA331" i="4"/>
  <c r="OB331" i="4"/>
  <c r="OC331" i="4"/>
  <c r="OD331" i="4"/>
  <c r="OE331" i="4"/>
  <c r="OF331" i="4"/>
  <c r="OG331" i="4"/>
  <c r="OH331" i="4"/>
  <c r="OI331" i="4"/>
  <c r="OJ331" i="4"/>
  <c r="OK331" i="4"/>
  <c r="OL331" i="4"/>
  <c r="OM331" i="4"/>
  <c r="ON331" i="4"/>
  <c r="OO331" i="4"/>
  <c r="OP331" i="4"/>
  <c r="OQ331" i="4"/>
  <c r="OR331" i="4"/>
  <c r="OS331" i="4"/>
  <c r="OT331" i="4"/>
  <c r="OU331" i="4"/>
  <c r="OV331" i="4"/>
  <c r="OW331" i="4"/>
  <c r="OX331" i="4"/>
  <c r="OY331" i="4"/>
  <c r="OZ331" i="4"/>
  <c r="PA331" i="4"/>
  <c r="PB331" i="4"/>
  <c r="PC331" i="4"/>
  <c r="PD331" i="4"/>
  <c r="PE331" i="4"/>
  <c r="PF331" i="4"/>
  <c r="PG331" i="4"/>
  <c r="PH331" i="4"/>
  <c r="PI331" i="4"/>
  <c r="PJ331" i="4"/>
  <c r="PK331" i="4"/>
  <c r="PL331" i="4"/>
  <c r="PM331" i="4"/>
  <c r="PN331" i="4"/>
  <c r="PO331" i="4"/>
  <c r="PP331" i="4"/>
  <c r="PQ331" i="4"/>
  <c r="PR331" i="4"/>
  <c r="PS331" i="4"/>
  <c r="PT331" i="4"/>
  <c r="PU331" i="4"/>
  <c r="PV331" i="4"/>
  <c r="PW331" i="4"/>
  <c r="PX331" i="4"/>
  <c r="PY331" i="4"/>
  <c r="PZ331" i="4"/>
  <c r="NR332" i="4"/>
  <c r="NS332" i="4"/>
  <c r="NT332" i="4"/>
  <c r="NU332" i="4"/>
  <c r="NV332" i="4"/>
  <c r="NX332" i="4" s="1"/>
  <c r="NW332" i="4"/>
  <c r="NY332" i="4"/>
  <c r="NZ332" i="4"/>
  <c r="OA332" i="4"/>
  <c r="OB332" i="4"/>
  <c r="OC332" i="4"/>
  <c r="OD332" i="4"/>
  <c r="OE332" i="4"/>
  <c r="OF332" i="4"/>
  <c r="OG332" i="4"/>
  <c r="OH332" i="4"/>
  <c r="OI332" i="4"/>
  <c r="OJ332" i="4"/>
  <c r="OK332" i="4"/>
  <c r="OL332" i="4"/>
  <c r="OM332" i="4"/>
  <c r="ON332" i="4"/>
  <c r="OO332" i="4"/>
  <c r="OP332" i="4"/>
  <c r="OQ332" i="4"/>
  <c r="OR332" i="4"/>
  <c r="OS332" i="4"/>
  <c r="OT332" i="4"/>
  <c r="OU332" i="4"/>
  <c r="OV332" i="4"/>
  <c r="OW332" i="4"/>
  <c r="OX332" i="4"/>
  <c r="OY332" i="4"/>
  <c r="OZ332" i="4"/>
  <c r="PA332" i="4"/>
  <c r="PB332" i="4"/>
  <c r="PC332" i="4"/>
  <c r="PD332" i="4"/>
  <c r="PE332" i="4"/>
  <c r="PF332" i="4"/>
  <c r="PG332" i="4"/>
  <c r="PH332" i="4"/>
  <c r="PI332" i="4"/>
  <c r="PJ332" i="4"/>
  <c r="PK332" i="4"/>
  <c r="PL332" i="4"/>
  <c r="PM332" i="4"/>
  <c r="PN332" i="4"/>
  <c r="PO332" i="4"/>
  <c r="PP332" i="4"/>
  <c r="PQ332" i="4"/>
  <c r="PR332" i="4"/>
  <c r="PS332" i="4"/>
  <c r="PT332" i="4"/>
  <c r="PU332" i="4"/>
  <c r="PV332" i="4"/>
  <c r="PW332" i="4"/>
  <c r="PX332" i="4"/>
  <c r="PY332" i="4"/>
  <c r="PZ332" i="4"/>
  <c r="NR333" i="4"/>
  <c r="NS333" i="4"/>
  <c r="NT333" i="4"/>
  <c r="NU333" i="4"/>
  <c r="NV333" i="4"/>
  <c r="NW333" i="4"/>
  <c r="NX333" i="4"/>
  <c r="NY333" i="4"/>
  <c r="NZ333" i="4"/>
  <c r="OA333" i="4"/>
  <c r="OB333" i="4"/>
  <c r="OC333" i="4"/>
  <c r="OD333" i="4"/>
  <c r="OE333" i="4"/>
  <c r="OF333" i="4"/>
  <c r="OG333" i="4"/>
  <c r="OH333" i="4"/>
  <c r="OI333" i="4"/>
  <c r="OJ333" i="4"/>
  <c r="OK333" i="4"/>
  <c r="OL333" i="4"/>
  <c r="OM333" i="4"/>
  <c r="ON333" i="4"/>
  <c r="OO333" i="4"/>
  <c r="OP333" i="4"/>
  <c r="OQ333" i="4"/>
  <c r="OR333" i="4"/>
  <c r="OS333" i="4"/>
  <c r="OT333" i="4"/>
  <c r="OU333" i="4"/>
  <c r="OV333" i="4"/>
  <c r="OW333" i="4"/>
  <c r="OX333" i="4"/>
  <c r="OY333" i="4"/>
  <c r="OZ333" i="4"/>
  <c r="PA333" i="4"/>
  <c r="PB333" i="4"/>
  <c r="PC333" i="4"/>
  <c r="PD333" i="4"/>
  <c r="PE333" i="4"/>
  <c r="PF333" i="4"/>
  <c r="PG333" i="4"/>
  <c r="PH333" i="4"/>
  <c r="PI333" i="4"/>
  <c r="PJ333" i="4"/>
  <c r="PK333" i="4"/>
  <c r="PL333" i="4"/>
  <c r="PM333" i="4"/>
  <c r="PN333" i="4"/>
  <c r="PO333" i="4"/>
  <c r="PP333" i="4"/>
  <c r="PQ333" i="4"/>
  <c r="PR333" i="4"/>
  <c r="PS333" i="4"/>
  <c r="PT333" i="4"/>
  <c r="PU333" i="4"/>
  <c r="PV333" i="4"/>
  <c r="PW333" i="4"/>
  <c r="PX333" i="4"/>
  <c r="PY333" i="4"/>
  <c r="PZ333" i="4"/>
  <c r="NR334" i="4"/>
  <c r="NS334" i="4"/>
  <c r="NT334" i="4"/>
  <c r="NU334" i="4"/>
  <c r="NV334" i="4"/>
  <c r="NW334" i="4"/>
  <c r="NX334" i="4" s="1"/>
  <c r="NY334" i="4"/>
  <c r="NZ334" i="4"/>
  <c r="OA334" i="4"/>
  <c r="OB334" i="4"/>
  <c r="OC334" i="4"/>
  <c r="OD334" i="4"/>
  <c r="OE334" i="4"/>
  <c r="OF334" i="4"/>
  <c r="OG334" i="4"/>
  <c r="OH334" i="4"/>
  <c r="OI334" i="4"/>
  <c r="OJ334" i="4"/>
  <c r="OK334" i="4"/>
  <c r="OL334" i="4"/>
  <c r="OM334" i="4"/>
  <c r="ON334" i="4"/>
  <c r="OO334" i="4"/>
  <c r="OP334" i="4"/>
  <c r="OQ334" i="4"/>
  <c r="OR334" i="4"/>
  <c r="OS334" i="4"/>
  <c r="OT334" i="4"/>
  <c r="OU334" i="4"/>
  <c r="OV334" i="4"/>
  <c r="OW334" i="4"/>
  <c r="OX334" i="4"/>
  <c r="OY334" i="4"/>
  <c r="OZ334" i="4"/>
  <c r="PA334" i="4"/>
  <c r="PB334" i="4"/>
  <c r="PC334" i="4"/>
  <c r="PD334" i="4"/>
  <c r="PE334" i="4"/>
  <c r="PF334" i="4"/>
  <c r="PG334" i="4"/>
  <c r="PH334" i="4"/>
  <c r="PI334" i="4"/>
  <c r="PJ334" i="4"/>
  <c r="PK334" i="4"/>
  <c r="PL334" i="4"/>
  <c r="PM334" i="4"/>
  <c r="PN334" i="4"/>
  <c r="PO334" i="4"/>
  <c r="PP334" i="4"/>
  <c r="PQ334" i="4"/>
  <c r="PR334" i="4"/>
  <c r="PS334" i="4"/>
  <c r="PT334" i="4"/>
  <c r="PU334" i="4"/>
  <c r="PV334" i="4"/>
  <c r="PW334" i="4"/>
  <c r="PX334" i="4"/>
  <c r="PY334" i="4"/>
  <c r="PZ334" i="4"/>
  <c r="NR335" i="4"/>
  <c r="NS335" i="4"/>
  <c r="NT335" i="4"/>
  <c r="NU335" i="4"/>
  <c r="NV335" i="4"/>
  <c r="NW335" i="4"/>
  <c r="NX335" i="4"/>
  <c r="NY335" i="4"/>
  <c r="NZ335" i="4"/>
  <c r="OA335" i="4"/>
  <c r="OB335" i="4"/>
  <c r="OC335" i="4"/>
  <c r="OD335" i="4"/>
  <c r="OE335" i="4"/>
  <c r="OF335" i="4"/>
  <c r="OG335" i="4"/>
  <c r="OH335" i="4"/>
  <c r="OI335" i="4"/>
  <c r="OJ335" i="4"/>
  <c r="OK335" i="4"/>
  <c r="OL335" i="4"/>
  <c r="OM335" i="4"/>
  <c r="ON335" i="4"/>
  <c r="OO335" i="4"/>
  <c r="OP335" i="4"/>
  <c r="OQ335" i="4"/>
  <c r="OR335" i="4"/>
  <c r="OS335" i="4"/>
  <c r="OT335" i="4"/>
  <c r="OU335" i="4"/>
  <c r="OV335" i="4"/>
  <c r="OW335" i="4"/>
  <c r="OX335" i="4"/>
  <c r="OY335" i="4"/>
  <c r="OZ335" i="4"/>
  <c r="PA335" i="4"/>
  <c r="PB335" i="4"/>
  <c r="PC335" i="4"/>
  <c r="PD335" i="4"/>
  <c r="PE335" i="4"/>
  <c r="PF335" i="4"/>
  <c r="PG335" i="4"/>
  <c r="PH335" i="4"/>
  <c r="PI335" i="4"/>
  <c r="PJ335" i="4"/>
  <c r="PK335" i="4"/>
  <c r="PL335" i="4"/>
  <c r="PM335" i="4"/>
  <c r="PN335" i="4"/>
  <c r="PO335" i="4"/>
  <c r="PP335" i="4"/>
  <c r="PQ335" i="4"/>
  <c r="PR335" i="4"/>
  <c r="PS335" i="4"/>
  <c r="PT335" i="4"/>
  <c r="PU335" i="4"/>
  <c r="PV335" i="4"/>
  <c r="PW335" i="4"/>
  <c r="PX335" i="4"/>
  <c r="PY335" i="4"/>
  <c r="PZ335" i="4"/>
  <c r="NR336" i="4"/>
  <c r="NS336" i="4"/>
  <c r="NT336" i="4"/>
  <c r="NU336" i="4"/>
  <c r="NV336" i="4"/>
  <c r="NX336" i="4" s="1"/>
  <c r="NW336" i="4"/>
  <c r="NY336" i="4"/>
  <c r="NZ336" i="4"/>
  <c r="OA336" i="4"/>
  <c r="OB336" i="4"/>
  <c r="OC336" i="4"/>
  <c r="OD336" i="4"/>
  <c r="OE336" i="4"/>
  <c r="OF336" i="4"/>
  <c r="OG336" i="4"/>
  <c r="OH336" i="4"/>
  <c r="OI336" i="4"/>
  <c r="OJ336" i="4"/>
  <c r="OK336" i="4"/>
  <c r="OL336" i="4"/>
  <c r="OM336" i="4"/>
  <c r="ON336" i="4"/>
  <c r="OO336" i="4"/>
  <c r="OP336" i="4"/>
  <c r="OQ336" i="4"/>
  <c r="OR336" i="4"/>
  <c r="OS336" i="4"/>
  <c r="OT336" i="4"/>
  <c r="OU336" i="4"/>
  <c r="OV336" i="4"/>
  <c r="OW336" i="4"/>
  <c r="OX336" i="4"/>
  <c r="OY336" i="4"/>
  <c r="OZ336" i="4"/>
  <c r="PA336" i="4"/>
  <c r="PB336" i="4"/>
  <c r="PC336" i="4"/>
  <c r="PD336" i="4"/>
  <c r="PE336" i="4"/>
  <c r="PF336" i="4"/>
  <c r="PG336" i="4"/>
  <c r="PH336" i="4"/>
  <c r="PI336" i="4"/>
  <c r="PJ336" i="4"/>
  <c r="PK336" i="4"/>
  <c r="PL336" i="4"/>
  <c r="PM336" i="4"/>
  <c r="PN336" i="4"/>
  <c r="PO336" i="4"/>
  <c r="PP336" i="4"/>
  <c r="PQ336" i="4"/>
  <c r="PR336" i="4"/>
  <c r="PS336" i="4"/>
  <c r="PT336" i="4"/>
  <c r="PU336" i="4"/>
  <c r="PV336" i="4"/>
  <c r="PW336" i="4"/>
  <c r="PX336" i="4"/>
  <c r="PY336" i="4"/>
  <c r="PZ336" i="4"/>
  <c r="NR337" i="4"/>
  <c r="NS337" i="4"/>
  <c r="NT337" i="4"/>
  <c r="NU337" i="4"/>
  <c r="NV337" i="4"/>
  <c r="NX337" i="4" s="1"/>
  <c r="NW337" i="4"/>
  <c r="NY337" i="4"/>
  <c r="NZ337" i="4"/>
  <c r="OA337" i="4"/>
  <c r="OB337" i="4"/>
  <c r="OC337" i="4"/>
  <c r="OD337" i="4"/>
  <c r="OE337" i="4"/>
  <c r="OF337" i="4"/>
  <c r="OG337" i="4"/>
  <c r="OH337" i="4"/>
  <c r="OI337" i="4"/>
  <c r="OJ337" i="4"/>
  <c r="OK337" i="4"/>
  <c r="OL337" i="4"/>
  <c r="OM337" i="4"/>
  <c r="ON337" i="4"/>
  <c r="OO337" i="4"/>
  <c r="OP337" i="4"/>
  <c r="OQ337" i="4"/>
  <c r="OR337" i="4"/>
  <c r="OS337" i="4"/>
  <c r="OT337" i="4"/>
  <c r="OU337" i="4"/>
  <c r="OV337" i="4"/>
  <c r="OW337" i="4"/>
  <c r="OX337" i="4"/>
  <c r="OY337" i="4"/>
  <c r="OZ337" i="4"/>
  <c r="PA337" i="4"/>
  <c r="PB337" i="4"/>
  <c r="PC337" i="4"/>
  <c r="PD337" i="4"/>
  <c r="PE337" i="4"/>
  <c r="PF337" i="4"/>
  <c r="PG337" i="4"/>
  <c r="PH337" i="4"/>
  <c r="PI337" i="4"/>
  <c r="PJ337" i="4"/>
  <c r="PK337" i="4"/>
  <c r="PL337" i="4"/>
  <c r="PM337" i="4"/>
  <c r="PN337" i="4"/>
  <c r="PO337" i="4"/>
  <c r="PP337" i="4"/>
  <c r="PQ337" i="4"/>
  <c r="PR337" i="4"/>
  <c r="PS337" i="4"/>
  <c r="PT337" i="4"/>
  <c r="PU337" i="4"/>
  <c r="PV337" i="4"/>
  <c r="PW337" i="4"/>
  <c r="PX337" i="4"/>
  <c r="PY337" i="4"/>
  <c r="PZ337" i="4"/>
  <c r="NR338" i="4"/>
  <c r="NS338" i="4"/>
  <c r="NT338" i="4"/>
  <c r="NU338" i="4"/>
  <c r="NV338" i="4"/>
  <c r="NW338" i="4"/>
  <c r="NX338" i="4"/>
  <c r="NY338" i="4"/>
  <c r="NZ338" i="4"/>
  <c r="OA338" i="4"/>
  <c r="OB338" i="4"/>
  <c r="OC338" i="4"/>
  <c r="OD338" i="4"/>
  <c r="OE338" i="4"/>
  <c r="OF338" i="4"/>
  <c r="OG338" i="4"/>
  <c r="OH338" i="4"/>
  <c r="OI338" i="4"/>
  <c r="OJ338" i="4"/>
  <c r="OK338" i="4"/>
  <c r="OL338" i="4"/>
  <c r="OM338" i="4"/>
  <c r="ON338" i="4"/>
  <c r="OO338" i="4"/>
  <c r="OP338" i="4"/>
  <c r="OQ338" i="4"/>
  <c r="OR338" i="4"/>
  <c r="OS338" i="4"/>
  <c r="OT338" i="4"/>
  <c r="OU338" i="4"/>
  <c r="OV338" i="4"/>
  <c r="OW338" i="4"/>
  <c r="OX338" i="4"/>
  <c r="OY338" i="4"/>
  <c r="OZ338" i="4"/>
  <c r="PA338" i="4"/>
  <c r="PB338" i="4"/>
  <c r="PC338" i="4"/>
  <c r="PD338" i="4"/>
  <c r="PE338" i="4"/>
  <c r="PF338" i="4"/>
  <c r="PG338" i="4"/>
  <c r="PH338" i="4"/>
  <c r="PI338" i="4"/>
  <c r="PJ338" i="4"/>
  <c r="PK338" i="4"/>
  <c r="PL338" i="4"/>
  <c r="PM338" i="4"/>
  <c r="PN338" i="4"/>
  <c r="PO338" i="4"/>
  <c r="PP338" i="4"/>
  <c r="PQ338" i="4"/>
  <c r="PR338" i="4"/>
  <c r="PS338" i="4"/>
  <c r="PT338" i="4"/>
  <c r="PU338" i="4"/>
  <c r="PV338" i="4"/>
  <c r="PW338" i="4"/>
  <c r="PX338" i="4"/>
  <c r="PY338" i="4"/>
  <c r="PZ338" i="4"/>
  <c r="NR339" i="4"/>
  <c r="NS339" i="4"/>
  <c r="NT339" i="4"/>
  <c r="NU339" i="4"/>
  <c r="NV339" i="4"/>
  <c r="NX339" i="4" s="1"/>
  <c r="NW339" i="4"/>
  <c r="NY339" i="4"/>
  <c r="NZ339" i="4"/>
  <c r="OA339" i="4"/>
  <c r="OB339" i="4"/>
  <c r="OC339" i="4"/>
  <c r="OD339" i="4"/>
  <c r="OE339" i="4"/>
  <c r="OF339" i="4"/>
  <c r="OG339" i="4"/>
  <c r="OH339" i="4"/>
  <c r="OI339" i="4"/>
  <c r="OJ339" i="4"/>
  <c r="OK339" i="4"/>
  <c r="OL339" i="4"/>
  <c r="OM339" i="4"/>
  <c r="ON339" i="4"/>
  <c r="OO339" i="4"/>
  <c r="OP339" i="4"/>
  <c r="OQ339" i="4"/>
  <c r="OR339" i="4"/>
  <c r="OS339" i="4"/>
  <c r="OT339" i="4"/>
  <c r="OU339" i="4"/>
  <c r="OV339" i="4"/>
  <c r="OW339" i="4"/>
  <c r="OX339" i="4"/>
  <c r="OY339" i="4"/>
  <c r="OZ339" i="4"/>
  <c r="PA339" i="4"/>
  <c r="PB339" i="4"/>
  <c r="PC339" i="4"/>
  <c r="PD339" i="4"/>
  <c r="PE339" i="4"/>
  <c r="PF339" i="4"/>
  <c r="PG339" i="4"/>
  <c r="PH339" i="4"/>
  <c r="PI339" i="4"/>
  <c r="PJ339" i="4"/>
  <c r="PK339" i="4"/>
  <c r="PL339" i="4"/>
  <c r="PM339" i="4"/>
  <c r="PN339" i="4"/>
  <c r="PO339" i="4"/>
  <c r="PP339" i="4"/>
  <c r="PQ339" i="4"/>
  <c r="PR339" i="4"/>
  <c r="PS339" i="4"/>
  <c r="PT339" i="4"/>
  <c r="PU339" i="4"/>
  <c r="PV339" i="4"/>
  <c r="PW339" i="4"/>
  <c r="PX339" i="4"/>
  <c r="PY339" i="4"/>
  <c r="PZ339" i="4"/>
  <c r="NR340" i="4"/>
  <c r="NS340" i="4"/>
  <c r="NT340" i="4"/>
  <c r="NU340" i="4"/>
  <c r="NV340" i="4"/>
  <c r="NX340" i="4" s="1"/>
  <c r="NW340" i="4"/>
  <c r="NY340" i="4"/>
  <c r="NZ340" i="4"/>
  <c r="OA340" i="4"/>
  <c r="OB340" i="4"/>
  <c r="OC340" i="4"/>
  <c r="OD340" i="4"/>
  <c r="OE340" i="4"/>
  <c r="OF340" i="4"/>
  <c r="OG340" i="4"/>
  <c r="OH340" i="4"/>
  <c r="OI340" i="4"/>
  <c r="OJ340" i="4"/>
  <c r="OK340" i="4"/>
  <c r="OL340" i="4"/>
  <c r="OM340" i="4"/>
  <c r="ON340" i="4"/>
  <c r="OO340" i="4"/>
  <c r="OP340" i="4"/>
  <c r="OQ340" i="4"/>
  <c r="OR340" i="4"/>
  <c r="OS340" i="4"/>
  <c r="OT340" i="4"/>
  <c r="OU340" i="4"/>
  <c r="OV340" i="4"/>
  <c r="OW340" i="4"/>
  <c r="OX340" i="4"/>
  <c r="OY340" i="4"/>
  <c r="OZ340" i="4"/>
  <c r="PA340" i="4"/>
  <c r="PB340" i="4"/>
  <c r="PC340" i="4"/>
  <c r="PD340" i="4"/>
  <c r="PE340" i="4"/>
  <c r="PF340" i="4"/>
  <c r="PG340" i="4"/>
  <c r="PH340" i="4"/>
  <c r="PI340" i="4"/>
  <c r="PJ340" i="4"/>
  <c r="PK340" i="4"/>
  <c r="PL340" i="4"/>
  <c r="PM340" i="4"/>
  <c r="PN340" i="4"/>
  <c r="PO340" i="4"/>
  <c r="PP340" i="4"/>
  <c r="PQ340" i="4"/>
  <c r="PR340" i="4"/>
  <c r="PS340" i="4"/>
  <c r="PT340" i="4"/>
  <c r="PU340" i="4"/>
  <c r="PV340" i="4"/>
  <c r="PW340" i="4"/>
  <c r="PX340" i="4"/>
  <c r="PY340" i="4"/>
  <c r="PZ340" i="4"/>
  <c r="NR341" i="4"/>
  <c r="NS341" i="4"/>
  <c r="NT341" i="4"/>
  <c r="NU341" i="4"/>
  <c r="NV341" i="4"/>
  <c r="NW341" i="4"/>
  <c r="NX341" i="4"/>
  <c r="NY341" i="4"/>
  <c r="NZ341" i="4"/>
  <c r="OA341" i="4"/>
  <c r="OB341" i="4"/>
  <c r="OC341" i="4"/>
  <c r="OD341" i="4"/>
  <c r="OE341" i="4"/>
  <c r="OF341" i="4"/>
  <c r="OG341" i="4"/>
  <c r="OH341" i="4"/>
  <c r="OI341" i="4"/>
  <c r="OJ341" i="4"/>
  <c r="OK341" i="4"/>
  <c r="OL341" i="4"/>
  <c r="OM341" i="4"/>
  <c r="ON341" i="4"/>
  <c r="OO341" i="4"/>
  <c r="OP341" i="4"/>
  <c r="OQ341" i="4"/>
  <c r="OR341" i="4"/>
  <c r="OS341" i="4"/>
  <c r="OT341" i="4"/>
  <c r="OU341" i="4"/>
  <c r="OV341" i="4"/>
  <c r="OW341" i="4"/>
  <c r="OX341" i="4"/>
  <c r="OY341" i="4"/>
  <c r="OZ341" i="4"/>
  <c r="PA341" i="4"/>
  <c r="PB341" i="4"/>
  <c r="PC341" i="4"/>
  <c r="PD341" i="4"/>
  <c r="PE341" i="4"/>
  <c r="PF341" i="4"/>
  <c r="PG341" i="4"/>
  <c r="PH341" i="4"/>
  <c r="PI341" i="4"/>
  <c r="PJ341" i="4"/>
  <c r="PK341" i="4"/>
  <c r="PL341" i="4"/>
  <c r="PM341" i="4"/>
  <c r="PN341" i="4"/>
  <c r="PO341" i="4"/>
  <c r="PP341" i="4"/>
  <c r="PQ341" i="4"/>
  <c r="PR341" i="4"/>
  <c r="PS341" i="4"/>
  <c r="PT341" i="4"/>
  <c r="PU341" i="4"/>
  <c r="PV341" i="4"/>
  <c r="PW341" i="4"/>
  <c r="PX341" i="4"/>
  <c r="PY341" i="4"/>
  <c r="PZ341" i="4"/>
  <c r="NR342" i="4"/>
  <c r="NS342" i="4"/>
  <c r="NT342" i="4"/>
  <c r="NU342" i="4"/>
  <c r="NV342" i="4"/>
  <c r="NW342" i="4"/>
  <c r="NX342" i="4" s="1"/>
  <c r="NY342" i="4"/>
  <c r="NZ342" i="4"/>
  <c r="OA342" i="4"/>
  <c r="OB342" i="4"/>
  <c r="OC342" i="4"/>
  <c r="OD342" i="4"/>
  <c r="OE342" i="4"/>
  <c r="OF342" i="4"/>
  <c r="OG342" i="4"/>
  <c r="OH342" i="4"/>
  <c r="OI342" i="4"/>
  <c r="OJ342" i="4"/>
  <c r="OK342" i="4"/>
  <c r="OL342" i="4"/>
  <c r="OM342" i="4"/>
  <c r="ON342" i="4"/>
  <c r="OO342" i="4"/>
  <c r="OP342" i="4"/>
  <c r="OQ342" i="4"/>
  <c r="OR342" i="4"/>
  <c r="OS342" i="4"/>
  <c r="OT342" i="4"/>
  <c r="OU342" i="4"/>
  <c r="OV342" i="4"/>
  <c r="OW342" i="4"/>
  <c r="OX342" i="4"/>
  <c r="OY342" i="4"/>
  <c r="OZ342" i="4"/>
  <c r="PA342" i="4"/>
  <c r="PB342" i="4"/>
  <c r="PC342" i="4"/>
  <c r="PD342" i="4"/>
  <c r="PE342" i="4"/>
  <c r="PF342" i="4"/>
  <c r="PG342" i="4"/>
  <c r="PH342" i="4"/>
  <c r="PI342" i="4"/>
  <c r="PJ342" i="4"/>
  <c r="PK342" i="4"/>
  <c r="PL342" i="4"/>
  <c r="PM342" i="4"/>
  <c r="PN342" i="4"/>
  <c r="PO342" i="4"/>
  <c r="PP342" i="4"/>
  <c r="PQ342" i="4"/>
  <c r="PR342" i="4"/>
  <c r="PS342" i="4"/>
  <c r="PT342" i="4"/>
  <c r="PU342" i="4"/>
  <c r="PV342" i="4"/>
  <c r="PW342" i="4"/>
  <c r="PX342" i="4"/>
  <c r="PY342" i="4"/>
  <c r="PZ342" i="4"/>
  <c r="NR343" i="4"/>
  <c r="NS343" i="4"/>
  <c r="NT343" i="4"/>
  <c r="NU343" i="4"/>
  <c r="NV343" i="4"/>
  <c r="NW343" i="4"/>
  <c r="NX343" i="4"/>
  <c r="NY343" i="4"/>
  <c r="NZ343" i="4"/>
  <c r="OA343" i="4"/>
  <c r="OB343" i="4"/>
  <c r="OC343" i="4"/>
  <c r="OD343" i="4"/>
  <c r="OE343" i="4"/>
  <c r="OF343" i="4"/>
  <c r="OG343" i="4"/>
  <c r="OH343" i="4"/>
  <c r="OI343" i="4"/>
  <c r="OJ343" i="4"/>
  <c r="OK343" i="4"/>
  <c r="OL343" i="4"/>
  <c r="OM343" i="4"/>
  <c r="ON343" i="4"/>
  <c r="OO343" i="4"/>
  <c r="OP343" i="4"/>
  <c r="OQ343" i="4"/>
  <c r="OR343" i="4"/>
  <c r="OS343" i="4"/>
  <c r="OT343" i="4"/>
  <c r="OU343" i="4"/>
  <c r="OV343" i="4"/>
  <c r="OW343" i="4"/>
  <c r="OX343" i="4"/>
  <c r="OY343" i="4"/>
  <c r="OZ343" i="4"/>
  <c r="PA343" i="4"/>
  <c r="PB343" i="4"/>
  <c r="PC343" i="4"/>
  <c r="PD343" i="4"/>
  <c r="PE343" i="4"/>
  <c r="PF343" i="4"/>
  <c r="PG343" i="4"/>
  <c r="PH343" i="4"/>
  <c r="PI343" i="4"/>
  <c r="PJ343" i="4"/>
  <c r="PK343" i="4"/>
  <c r="PL343" i="4"/>
  <c r="PM343" i="4"/>
  <c r="PN343" i="4"/>
  <c r="PO343" i="4"/>
  <c r="PP343" i="4"/>
  <c r="PQ343" i="4"/>
  <c r="PR343" i="4"/>
  <c r="PS343" i="4"/>
  <c r="PT343" i="4"/>
  <c r="PU343" i="4"/>
  <c r="PV343" i="4"/>
  <c r="PW343" i="4"/>
  <c r="PX343" i="4"/>
  <c r="PY343" i="4"/>
  <c r="PZ343" i="4"/>
  <c r="NR344" i="4"/>
  <c r="NS344" i="4"/>
  <c r="NT344" i="4"/>
  <c r="NU344" i="4"/>
  <c r="NV344" i="4"/>
  <c r="NX344" i="4" s="1"/>
  <c r="NW344" i="4"/>
  <c r="NY344" i="4"/>
  <c r="NZ344" i="4"/>
  <c r="OA344" i="4"/>
  <c r="OB344" i="4"/>
  <c r="OC344" i="4"/>
  <c r="OD344" i="4"/>
  <c r="OE344" i="4"/>
  <c r="OF344" i="4"/>
  <c r="OG344" i="4"/>
  <c r="OH344" i="4"/>
  <c r="OI344" i="4"/>
  <c r="OJ344" i="4"/>
  <c r="OK344" i="4"/>
  <c r="OL344" i="4"/>
  <c r="OM344" i="4"/>
  <c r="ON344" i="4"/>
  <c r="OO344" i="4"/>
  <c r="OP344" i="4"/>
  <c r="OQ344" i="4"/>
  <c r="OR344" i="4"/>
  <c r="OS344" i="4"/>
  <c r="OT344" i="4"/>
  <c r="OU344" i="4"/>
  <c r="OV344" i="4"/>
  <c r="OW344" i="4"/>
  <c r="OX344" i="4"/>
  <c r="OY344" i="4"/>
  <c r="OZ344" i="4"/>
  <c r="PA344" i="4"/>
  <c r="PB344" i="4"/>
  <c r="PC344" i="4"/>
  <c r="PD344" i="4"/>
  <c r="PE344" i="4"/>
  <c r="PF344" i="4"/>
  <c r="PG344" i="4"/>
  <c r="PH344" i="4"/>
  <c r="PI344" i="4"/>
  <c r="PJ344" i="4"/>
  <c r="PK344" i="4"/>
  <c r="PL344" i="4"/>
  <c r="PM344" i="4"/>
  <c r="PN344" i="4"/>
  <c r="PO344" i="4"/>
  <c r="PP344" i="4"/>
  <c r="PQ344" i="4"/>
  <c r="PR344" i="4"/>
  <c r="PS344" i="4"/>
  <c r="PT344" i="4"/>
  <c r="PU344" i="4"/>
  <c r="PV344" i="4"/>
  <c r="PW344" i="4"/>
  <c r="PX344" i="4"/>
  <c r="PY344" i="4"/>
  <c r="PZ344" i="4"/>
  <c r="NR345" i="4"/>
  <c r="NS345" i="4"/>
  <c r="NT345" i="4"/>
  <c r="NU345" i="4"/>
  <c r="NV345" i="4"/>
  <c r="NX345" i="4" s="1"/>
  <c r="NW345" i="4"/>
  <c r="NY345" i="4"/>
  <c r="NZ345" i="4"/>
  <c r="OA345" i="4"/>
  <c r="OB345" i="4"/>
  <c r="OC345" i="4"/>
  <c r="OD345" i="4"/>
  <c r="OE345" i="4"/>
  <c r="OF345" i="4"/>
  <c r="OG345" i="4"/>
  <c r="OH345" i="4"/>
  <c r="OI345" i="4"/>
  <c r="OJ345" i="4"/>
  <c r="OK345" i="4"/>
  <c r="OL345" i="4"/>
  <c r="OM345" i="4"/>
  <c r="ON345" i="4"/>
  <c r="OO345" i="4"/>
  <c r="OP345" i="4"/>
  <c r="OQ345" i="4"/>
  <c r="OR345" i="4"/>
  <c r="OS345" i="4"/>
  <c r="OT345" i="4"/>
  <c r="OU345" i="4"/>
  <c r="OV345" i="4"/>
  <c r="OW345" i="4"/>
  <c r="OX345" i="4"/>
  <c r="OY345" i="4"/>
  <c r="OZ345" i="4"/>
  <c r="PA345" i="4"/>
  <c r="PB345" i="4"/>
  <c r="PC345" i="4"/>
  <c r="PD345" i="4"/>
  <c r="PE345" i="4"/>
  <c r="PF345" i="4"/>
  <c r="PG345" i="4"/>
  <c r="PH345" i="4"/>
  <c r="PI345" i="4"/>
  <c r="PJ345" i="4"/>
  <c r="PK345" i="4"/>
  <c r="PL345" i="4"/>
  <c r="PM345" i="4"/>
  <c r="PN345" i="4"/>
  <c r="PO345" i="4"/>
  <c r="PP345" i="4"/>
  <c r="PQ345" i="4"/>
  <c r="PR345" i="4"/>
  <c r="PS345" i="4"/>
  <c r="PT345" i="4"/>
  <c r="PU345" i="4"/>
  <c r="PV345" i="4"/>
  <c r="PW345" i="4"/>
  <c r="PX345" i="4"/>
  <c r="PY345" i="4"/>
  <c r="PZ345" i="4"/>
  <c r="NR346" i="4"/>
  <c r="NS346" i="4"/>
  <c r="NT346" i="4"/>
  <c r="NU346" i="4"/>
  <c r="NV346" i="4"/>
  <c r="NW346" i="4"/>
  <c r="NX346" i="4"/>
  <c r="NY346" i="4"/>
  <c r="NZ346" i="4"/>
  <c r="OA346" i="4"/>
  <c r="OB346" i="4"/>
  <c r="OC346" i="4"/>
  <c r="OD346" i="4"/>
  <c r="OE346" i="4"/>
  <c r="OF346" i="4"/>
  <c r="OG346" i="4"/>
  <c r="OH346" i="4"/>
  <c r="OI346" i="4"/>
  <c r="OJ346" i="4"/>
  <c r="OK346" i="4"/>
  <c r="OL346" i="4"/>
  <c r="OM346" i="4"/>
  <c r="ON346" i="4"/>
  <c r="OO346" i="4"/>
  <c r="OP346" i="4"/>
  <c r="OQ346" i="4"/>
  <c r="OR346" i="4"/>
  <c r="OS346" i="4"/>
  <c r="OT346" i="4"/>
  <c r="OU346" i="4"/>
  <c r="OV346" i="4"/>
  <c r="OW346" i="4"/>
  <c r="OX346" i="4"/>
  <c r="OY346" i="4"/>
  <c r="OZ346" i="4"/>
  <c r="PA346" i="4"/>
  <c r="PB346" i="4"/>
  <c r="PC346" i="4"/>
  <c r="PD346" i="4"/>
  <c r="PE346" i="4"/>
  <c r="PF346" i="4"/>
  <c r="PG346" i="4"/>
  <c r="PH346" i="4"/>
  <c r="PI346" i="4"/>
  <c r="PJ346" i="4"/>
  <c r="PK346" i="4"/>
  <c r="PL346" i="4"/>
  <c r="PM346" i="4"/>
  <c r="PN346" i="4"/>
  <c r="PO346" i="4"/>
  <c r="PP346" i="4"/>
  <c r="PQ346" i="4"/>
  <c r="PR346" i="4"/>
  <c r="PS346" i="4"/>
  <c r="PT346" i="4"/>
  <c r="PU346" i="4"/>
  <c r="PV346" i="4"/>
  <c r="PW346" i="4"/>
  <c r="PX346" i="4"/>
  <c r="PY346" i="4"/>
  <c r="PZ346" i="4"/>
  <c r="NR347" i="4"/>
  <c r="NS347" i="4"/>
  <c r="NT347" i="4"/>
  <c r="NU347" i="4"/>
  <c r="NV347" i="4"/>
  <c r="NX347" i="4" s="1"/>
  <c r="NW347" i="4"/>
  <c r="NY347" i="4"/>
  <c r="NZ347" i="4"/>
  <c r="OA347" i="4"/>
  <c r="OB347" i="4"/>
  <c r="OC347" i="4"/>
  <c r="OD347" i="4"/>
  <c r="OE347" i="4"/>
  <c r="OF347" i="4"/>
  <c r="OG347" i="4"/>
  <c r="OH347" i="4"/>
  <c r="OI347" i="4"/>
  <c r="OJ347" i="4"/>
  <c r="OK347" i="4"/>
  <c r="OL347" i="4"/>
  <c r="OM347" i="4"/>
  <c r="ON347" i="4"/>
  <c r="OO347" i="4"/>
  <c r="OP347" i="4"/>
  <c r="OQ347" i="4"/>
  <c r="OR347" i="4"/>
  <c r="OS347" i="4"/>
  <c r="OT347" i="4"/>
  <c r="OU347" i="4"/>
  <c r="OV347" i="4"/>
  <c r="OW347" i="4"/>
  <c r="OX347" i="4"/>
  <c r="OY347" i="4"/>
  <c r="OZ347" i="4"/>
  <c r="PA347" i="4"/>
  <c r="PB347" i="4"/>
  <c r="PC347" i="4"/>
  <c r="PD347" i="4"/>
  <c r="PE347" i="4"/>
  <c r="PF347" i="4"/>
  <c r="PG347" i="4"/>
  <c r="PH347" i="4"/>
  <c r="PI347" i="4"/>
  <c r="PJ347" i="4"/>
  <c r="PK347" i="4"/>
  <c r="PL347" i="4"/>
  <c r="PM347" i="4"/>
  <c r="PN347" i="4"/>
  <c r="PO347" i="4"/>
  <c r="PP347" i="4"/>
  <c r="PQ347" i="4"/>
  <c r="PR347" i="4"/>
  <c r="PS347" i="4"/>
  <c r="PT347" i="4"/>
  <c r="PU347" i="4"/>
  <c r="PV347" i="4"/>
  <c r="PW347" i="4"/>
  <c r="PX347" i="4"/>
  <c r="PY347" i="4"/>
  <c r="PZ347" i="4"/>
  <c r="NR348" i="4"/>
  <c r="NS348" i="4"/>
  <c r="NT348" i="4"/>
  <c r="NU348" i="4"/>
  <c r="NV348" i="4"/>
  <c r="NX348" i="4" s="1"/>
  <c r="NW348" i="4"/>
  <c r="NY348" i="4"/>
  <c r="NZ348" i="4"/>
  <c r="OA348" i="4"/>
  <c r="OB348" i="4"/>
  <c r="OC348" i="4"/>
  <c r="OD348" i="4"/>
  <c r="OE348" i="4"/>
  <c r="OF348" i="4"/>
  <c r="OG348" i="4"/>
  <c r="OH348" i="4"/>
  <c r="OI348" i="4"/>
  <c r="OJ348" i="4"/>
  <c r="OK348" i="4"/>
  <c r="OL348" i="4"/>
  <c r="OM348" i="4"/>
  <c r="ON348" i="4"/>
  <c r="OO348" i="4"/>
  <c r="OP348" i="4"/>
  <c r="OQ348" i="4"/>
  <c r="OR348" i="4"/>
  <c r="OS348" i="4"/>
  <c r="OT348" i="4"/>
  <c r="OU348" i="4"/>
  <c r="OV348" i="4"/>
  <c r="OW348" i="4"/>
  <c r="OX348" i="4"/>
  <c r="OY348" i="4"/>
  <c r="OZ348" i="4"/>
  <c r="PA348" i="4"/>
  <c r="PB348" i="4"/>
  <c r="PC348" i="4"/>
  <c r="PD348" i="4"/>
  <c r="PE348" i="4"/>
  <c r="PF348" i="4"/>
  <c r="PG348" i="4"/>
  <c r="PH348" i="4"/>
  <c r="PI348" i="4"/>
  <c r="PJ348" i="4"/>
  <c r="PK348" i="4"/>
  <c r="PL348" i="4"/>
  <c r="PM348" i="4"/>
  <c r="PN348" i="4"/>
  <c r="PO348" i="4"/>
  <c r="PP348" i="4"/>
  <c r="PQ348" i="4"/>
  <c r="PR348" i="4"/>
  <c r="PS348" i="4"/>
  <c r="PT348" i="4"/>
  <c r="PU348" i="4"/>
  <c r="PV348" i="4"/>
  <c r="PW348" i="4"/>
  <c r="PX348" i="4"/>
  <c r="PY348" i="4"/>
  <c r="PZ348" i="4"/>
  <c r="NR349" i="4"/>
  <c r="NS349" i="4"/>
  <c r="NT349" i="4"/>
  <c r="NU349" i="4"/>
  <c r="NV349" i="4"/>
  <c r="NW349" i="4"/>
  <c r="NX349" i="4"/>
  <c r="NY349" i="4"/>
  <c r="NZ349" i="4"/>
  <c r="OA349" i="4"/>
  <c r="OB349" i="4"/>
  <c r="OC349" i="4"/>
  <c r="OD349" i="4"/>
  <c r="OE349" i="4"/>
  <c r="OF349" i="4"/>
  <c r="OG349" i="4"/>
  <c r="OH349" i="4"/>
  <c r="OI349" i="4"/>
  <c r="OJ349" i="4"/>
  <c r="OK349" i="4"/>
  <c r="OL349" i="4"/>
  <c r="OM349" i="4"/>
  <c r="ON349" i="4"/>
  <c r="OO349" i="4"/>
  <c r="OP349" i="4"/>
  <c r="OQ349" i="4"/>
  <c r="OR349" i="4"/>
  <c r="OS349" i="4"/>
  <c r="OT349" i="4"/>
  <c r="OU349" i="4"/>
  <c r="OV349" i="4"/>
  <c r="OW349" i="4"/>
  <c r="OX349" i="4"/>
  <c r="OY349" i="4"/>
  <c r="OZ349" i="4"/>
  <c r="PA349" i="4"/>
  <c r="PB349" i="4"/>
  <c r="PC349" i="4"/>
  <c r="PD349" i="4"/>
  <c r="PE349" i="4"/>
  <c r="PF349" i="4"/>
  <c r="PG349" i="4"/>
  <c r="PH349" i="4"/>
  <c r="PI349" i="4"/>
  <c r="PJ349" i="4"/>
  <c r="PK349" i="4"/>
  <c r="PL349" i="4"/>
  <c r="PM349" i="4"/>
  <c r="PN349" i="4"/>
  <c r="PO349" i="4"/>
  <c r="PP349" i="4"/>
  <c r="PQ349" i="4"/>
  <c r="PR349" i="4"/>
  <c r="PS349" i="4"/>
  <c r="PT349" i="4"/>
  <c r="PU349" i="4"/>
  <c r="PV349" i="4"/>
  <c r="PW349" i="4"/>
  <c r="PX349" i="4"/>
  <c r="PY349" i="4"/>
  <c r="PZ349" i="4"/>
  <c r="NR350" i="4"/>
  <c r="NS350" i="4"/>
  <c r="NT350" i="4"/>
  <c r="NU350" i="4"/>
  <c r="NV350" i="4"/>
  <c r="NW350" i="4"/>
  <c r="NX350" i="4" s="1"/>
  <c r="NY350" i="4"/>
  <c r="NZ350" i="4"/>
  <c r="OA350" i="4"/>
  <c r="OB350" i="4"/>
  <c r="OC350" i="4"/>
  <c r="OD350" i="4"/>
  <c r="OE350" i="4"/>
  <c r="OF350" i="4"/>
  <c r="OG350" i="4"/>
  <c r="OH350" i="4"/>
  <c r="OI350" i="4"/>
  <c r="OJ350" i="4"/>
  <c r="OK350" i="4"/>
  <c r="OL350" i="4"/>
  <c r="OM350" i="4"/>
  <c r="ON350" i="4"/>
  <c r="OO350" i="4"/>
  <c r="OP350" i="4"/>
  <c r="OQ350" i="4"/>
  <c r="OR350" i="4"/>
  <c r="OS350" i="4"/>
  <c r="OT350" i="4"/>
  <c r="OU350" i="4"/>
  <c r="OV350" i="4"/>
  <c r="OW350" i="4"/>
  <c r="OX350" i="4"/>
  <c r="OY350" i="4"/>
  <c r="OZ350" i="4"/>
  <c r="PA350" i="4"/>
  <c r="PB350" i="4"/>
  <c r="PC350" i="4"/>
  <c r="PD350" i="4"/>
  <c r="PE350" i="4"/>
  <c r="PF350" i="4"/>
  <c r="PG350" i="4"/>
  <c r="PH350" i="4"/>
  <c r="PI350" i="4"/>
  <c r="PJ350" i="4"/>
  <c r="PK350" i="4"/>
  <c r="PL350" i="4"/>
  <c r="PM350" i="4"/>
  <c r="PN350" i="4"/>
  <c r="PO350" i="4"/>
  <c r="PP350" i="4"/>
  <c r="PQ350" i="4"/>
  <c r="PR350" i="4"/>
  <c r="PS350" i="4"/>
  <c r="PT350" i="4"/>
  <c r="PU350" i="4"/>
  <c r="PV350" i="4"/>
  <c r="PW350" i="4"/>
  <c r="PX350" i="4"/>
  <c r="PY350" i="4"/>
  <c r="PZ350" i="4"/>
  <c r="NR351" i="4"/>
  <c r="NS351" i="4"/>
  <c r="NT351" i="4"/>
  <c r="NU351" i="4"/>
  <c r="NV351" i="4"/>
  <c r="NW351" i="4"/>
  <c r="NX351" i="4"/>
  <c r="NY351" i="4"/>
  <c r="NZ351" i="4"/>
  <c r="OA351" i="4"/>
  <c r="OB351" i="4"/>
  <c r="OC351" i="4"/>
  <c r="OD351" i="4"/>
  <c r="OE351" i="4"/>
  <c r="OF351" i="4"/>
  <c r="OG351" i="4"/>
  <c r="OH351" i="4"/>
  <c r="OI351" i="4"/>
  <c r="OJ351" i="4"/>
  <c r="OK351" i="4"/>
  <c r="OL351" i="4"/>
  <c r="OM351" i="4"/>
  <c r="ON351" i="4"/>
  <c r="OO351" i="4"/>
  <c r="OP351" i="4"/>
  <c r="OQ351" i="4"/>
  <c r="OR351" i="4"/>
  <c r="OS351" i="4"/>
  <c r="OT351" i="4"/>
  <c r="OU351" i="4"/>
  <c r="OV351" i="4"/>
  <c r="OW351" i="4"/>
  <c r="OX351" i="4"/>
  <c r="OY351" i="4"/>
  <c r="OZ351" i="4"/>
  <c r="PA351" i="4"/>
  <c r="PB351" i="4"/>
  <c r="PC351" i="4"/>
  <c r="PD351" i="4"/>
  <c r="PE351" i="4"/>
  <c r="PF351" i="4"/>
  <c r="PG351" i="4"/>
  <c r="PH351" i="4"/>
  <c r="PI351" i="4"/>
  <c r="PJ351" i="4"/>
  <c r="PK351" i="4"/>
  <c r="PL351" i="4"/>
  <c r="PM351" i="4"/>
  <c r="PN351" i="4"/>
  <c r="PO351" i="4"/>
  <c r="PP351" i="4"/>
  <c r="PQ351" i="4"/>
  <c r="PR351" i="4"/>
  <c r="PS351" i="4"/>
  <c r="PT351" i="4"/>
  <c r="PU351" i="4"/>
  <c r="PV351" i="4"/>
  <c r="PW351" i="4"/>
  <c r="PX351" i="4"/>
  <c r="PY351" i="4"/>
  <c r="PZ351" i="4"/>
  <c r="NR352" i="4"/>
  <c r="NS352" i="4"/>
  <c r="NT352" i="4"/>
  <c r="NU352" i="4"/>
  <c r="NV352" i="4"/>
  <c r="NX352" i="4" s="1"/>
  <c r="NW352" i="4"/>
  <c r="NY352" i="4"/>
  <c r="NZ352" i="4"/>
  <c r="OA352" i="4"/>
  <c r="OB352" i="4"/>
  <c r="OC352" i="4"/>
  <c r="OD352" i="4"/>
  <c r="OE352" i="4"/>
  <c r="OF352" i="4"/>
  <c r="OG352" i="4"/>
  <c r="OH352" i="4"/>
  <c r="OI352" i="4"/>
  <c r="OJ352" i="4"/>
  <c r="OK352" i="4"/>
  <c r="OL352" i="4"/>
  <c r="OM352" i="4"/>
  <c r="ON352" i="4"/>
  <c r="OO352" i="4"/>
  <c r="OP352" i="4"/>
  <c r="OQ352" i="4"/>
  <c r="OR352" i="4"/>
  <c r="OS352" i="4"/>
  <c r="OT352" i="4"/>
  <c r="OU352" i="4"/>
  <c r="OV352" i="4"/>
  <c r="OW352" i="4"/>
  <c r="OX352" i="4"/>
  <c r="OY352" i="4"/>
  <c r="OZ352" i="4"/>
  <c r="PA352" i="4"/>
  <c r="PB352" i="4"/>
  <c r="PC352" i="4"/>
  <c r="PD352" i="4"/>
  <c r="PE352" i="4"/>
  <c r="PF352" i="4"/>
  <c r="PG352" i="4"/>
  <c r="PH352" i="4"/>
  <c r="PI352" i="4"/>
  <c r="PJ352" i="4"/>
  <c r="PK352" i="4"/>
  <c r="PL352" i="4"/>
  <c r="PM352" i="4"/>
  <c r="PN352" i="4"/>
  <c r="PO352" i="4"/>
  <c r="PP352" i="4"/>
  <c r="PQ352" i="4"/>
  <c r="PR352" i="4"/>
  <c r="PS352" i="4"/>
  <c r="PT352" i="4"/>
  <c r="PU352" i="4"/>
  <c r="PV352" i="4"/>
  <c r="PW352" i="4"/>
  <c r="PX352" i="4"/>
  <c r="PY352" i="4"/>
  <c r="PZ352" i="4"/>
  <c r="NR353" i="4"/>
  <c r="NS353" i="4"/>
  <c r="NT353" i="4"/>
  <c r="NU353" i="4"/>
  <c r="NV353" i="4"/>
  <c r="NX353" i="4" s="1"/>
  <c r="NW353" i="4"/>
  <c r="NY353" i="4"/>
  <c r="NZ353" i="4"/>
  <c r="OA353" i="4"/>
  <c r="OB353" i="4"/>
  <c r="OC353" i="4"/>
  <c r="OD353" i="4"/>
  <c r="OE353" i="4"/>
  <c r="OF353" i="4"/>
  <c r="OG353" i="4"/>
  <c r="OH353" i="4"/>
  <c r="OI353" i="4"/>
  <c r="OJ353" i="4"/>
  <c r="OK353" i="4"/>
  <c r="OL353" i="4"/>
  <c r="OM353" i="4"/>
  <c r="ON353" i="4"/>
  <c r="OO353" i="4"/>
  <c r="OP353" i="4"/>
  <c r="OQ353" i="4"/>
  <c r="OR353" i="4"/>
  <c r="OS353" i="4"/>
  <c r="OT353" i="4"/>
  <c r="OU353" i="4"/>
  <c r="OV353" i="4"/>
  <c r="OW353" i="4"/>
  <c r="OX353" i="4"/>
  <c r="OY353" i="4"/>
  <c r="OZ353" i="4"/>
  <c r="PA353" i="4"/>
  <c r="PB353" i="4"/>
  <c r="PC353" i="4"/>
  <c r="PD353" i="4"/>
  <c r="PE353" i="4"/>
  <c r="PF353" i="4"/>
  <c r="PG353" i="4"/>
  <c r="PH353" i="4"/>
  <c r="PI353" i="4"/>
  <c r="PJ353" i="4"/>
  <c r="PK353" i="4"/>
  <c r="PL353" i="4"/>
  <c r="PM353" i="4"/>
  <c r="PN353" i="4"/>
  <c r="PO353" i="4"/>
  <c r="PP353" i="4"/>
  <c r="PQ353" i="4"/>
  <c r="PR353" i="4"/>
  <c r="PS353" i="4"/>
  <c r="PT353" i="4"/>
  <c r="PU353" i="4"/>
  <c r="PV353" i="4"/>
  <c r="PW353" i="4"/>
  <c r="PX353" i="4"/>
  <c r="PY353" i="4"/>
  <c r="PZ353" i="4"/>
  <c r="NR354" i="4"/>
  <c r="NS354" i="4"/>
  <c r="NT354" i="4"/>
  <c r="NU354" i="4"/>
  <c r="NV354" i="4"/>
  <c r="NW354" i="4"/>
  <c r="NX354" i="4"/>
  <c r="NY354" i="4"/>
  <c r="NZ354" i="4"/>
  <c r="OA354" i="4"/>
  <c r="OB354" i="4"/>
  <c r="OC354" i="4"/>
  <c r="OD354" i="4"/>
  <c r="OE354" i="4"/>
  <c r="OF354" i="4"/>
  <c r="OG354" i="4"/>
  <c r="OH354" i="4"/>
  <c r="OI354" i="4"/>
  <c r="OJ354" i="4"/>
  <c r="OK354" i="4"/>
  <c r="OL354" i="4"/>
  <c r="OM354" i="4"/>
  <c r="ON354" i="4"/>
  <c r="OO354" i="4"/>
  <c r="OP354" i="4"/>
  <c r="OQ354" i="4"/>
  <c r="OR354" i="4"/>
  <c r="OS354" i="4"/>
  <c r="OT354" i="4"/>
  <c r="OU354" i="4"/>
  <c r="OV354" i="4"/>
  <c r="OW354" i="4"/>
  <c r="OX354" i="4"/>
  <c r="OY354" i="4"/>
  <c r="OZ354" i="4"/>
  <c r="PA354" i="4"/>
  <c r="PB354" i="4"/>
  <c r="PC354" i="4"/>
  <c r="PD354" i="4"/>
  <c r="PE354" i="4"/>
  <c r="PF354" i="4"/>
  <c r="PG354" i="4"/>
  <c r="PH354" i="4"/>
  <c r="PI354" i="4"/>
  <c r="PJ354" i="4"/>
  <c r="PK354" i="4"/>
  <c r="PL354" i="4"/>
  <c r="PM354" i="4"/>
  <c r="PN354" i="4"/>
  <c r="PO354" i="4"/>
  <c r="PP354" i="4"/>
  <c r="PQ354" i="4"/>
  <c r="PR354" i="4"/>
  <c r="PS354" i="4"/>
  <c r="PT354" i="4"/>
  <c r="PU354" i="4"/>
  <c r="PV354" i="4"/>
  <c r="PW354" i="4"/>
  <c r="PX354" i="4"/>
  <c r="PY354" i="4"/>
  <c r="PZ354" i="4"/>
  <c r="NR355" i="4"/>
  <c r="NS355" i="4"/>
  <c r="NT355" i="4"/>
  <c r="NU355" i="4"/>
  <c r="NV355" i="4"/>
  <c r="NX355" i="4" s="1"/>
  <c r="NW355" i="4"/>
  <c r="NY355" i="4"/>
  <c r="NZ355" i="4"/>
  <c r="OA355" i="4"/>
  <c r="OB355" i="4"/>
  <c r="OC355" i="4"/>
  <c r="OD355" i="4"/>
  <c r="OE355" i="4"/>
  <c r="OF355" i="4"/>
  <c r="OG355" i="4"/>
  <c r="OH355" i="4"/>
  <c r="OI355" i="4"/>
  <c r="OJ355" i="4"/>
  <c r="OK355" i="4"/>
  <c r="OL355" i="4"/>
  <c r="OM355" i="4"/>
  <c r="ON355" i="4"/>
  <c r="OO355" i="4"/>
  <c r="OP355" i="4"/>
  <c r="OQ355" i="4"/>
  <c r="OR355" i="4"/>
  <c r="OS355" i="4"/>
  <c r="OT355" i="4"/>
  <c r="OU355" i="4"/>
  <c r="OV355" i="4"/>
  <c r="OW355" i="4"/>
  <c r="OX355" i="4"/>
  <c r="OY355" i="4"/>
  <c r="OZ355" i="4"/>
  <c r="PA355" i="4"/>
  <c r="PB355" i="4"/>
  <c r="PC355" i="4"/>
  <c r="PD355" i="4"/>
  <c r="PE355" i="4"/>
  <c r="PF355" i="4"/>
  <c r="PG355" i="4"/>
  <c r="PH355" i="4"/>
  <c r="PI355" i="4"/>
  <c r="PJ355" i="4"/>
  <c r="PK355" i="4"/>
  <c r="PL355" i="4"/>
  <c r="PM355" i="4"/>
  <c r="PN355" i="4"/>
  <c r="PO355" i="4"/>
  <c r="PP355" i="4"/>
  <c r="PQ355" i="4"/>
  <c r="PR355" i="4"/>
  <c r="PS355" i="4"/>
  <c r="PT355" i="4"/>
  <c r="PU355" i="4"/>
  <c r="PV355" i="4"/>
  <c r="PW355" i="4"/>
  <c r="PX355" i="4"/>
  <c r="PY355" i="4"/>
  <c r="PZ355" i="4"/>
  <c r="NR356" i="4"/>
  <c r="NS356" i="4"/>
  <c r="NT356" i="4"/>
  <c r="NU356" i="4"/>
  <c r="NV356" i="4"/>
  <c r="NX356" i="4" s="1"/>
  <c r="NW356" i="4"/>
  <c r="NY356" i="4"/>
  <c r="NZ356" i="4"/>
  <c r="OA356" i="4"/>
  <c r="OB356" i="4"/>
  <c r="OC356" i="4"/>
  <c r="OD356" i="4"/>
  <c r="OE356" i="4"/>
  <c r="OF356" i="4"/>
  <c r="OG356" i="4"/>
  <c r="OH356" i="4"/>
  <c r="OI356" i="4"/>
  <c r="OJ356" i="4"/>
  <c r="OK356" i="4"/>
  <c r="OL356" i="4"/>
  <c r="OM356" i="4"/>
  <c r="ON356" i="4"/>
  <c r="OO356" i="4"/>
  <c r="OP356" i="4"/>
  <c r="OQ356" i="4"/>
  <c r="OR356" i="4"/>
  <c r="OS356" i="4"/>
  <c r="OT356" i="4"/>
  <c r="OU356" i="4"/>
  <c r="OV356" i="4"/>
  <c r="OW356" i="4"/>
  <c r="OX356" i="4"/>
  <c r="OY356" i="4"/>
  <c r="OZ356" i="4"/>
  <c r="PA356" i="4"/>
  <c r="PB356" i="4"/>
  <c r="PC356" i="4"/>
  <c r="PD356" i="4"/>
  <c r="PE356" i="4"/>
  <c r="PF356" i="4"/>
  <c r="PG356" i="4"/>
  <c r="PH356" i="4"/>
  <c r="PI356" i="4"/>
  <c r="PJ356" i="4"/>
  <c r="PK356" i="4"/>
  <c r="PL356" i="4"/>
  <c r="PM356" i="4"/>
  <c r="PN356" i="4"/>
  <c r="PO356" i="4"/>
  <c r="PP356" i="4"/>
  <c r="PQ356" i="4"/>
  <c r="PR356" i="4"/>
  <c r="PS356" i="4"/>
  <c r="PT356" i="4"/>
  <c r="PU356" i="4"/>
  <c r="PV356" i="4"/>
  <c r="PW356" i="4"/>
  <c r="PX356" i="4"/>
  <c r="PY356" i="4"/>
  <c r="PZ356" i="4"/>
  <c r="NR357" i="4"/>
  <c r="NS357" i="4"/>
  <c r="NT357" i="4"/>
  <c r="NU357" i="4"/>
  <c r="NV357" i="4"/>
  <c r="NW357" i="4"/>
  <c r="NX357" i="4"/>
  <c r="NY357" i="4"/>
  <c r="NZ357" i="4"/>
  <c r="OA357" i="4"/>
  <c r="OB357" i="4"/>
  <c r="OC357" i="4"/>
  <c r="OD357" i="4"/>
  <c r="OE357" i="4"/>
  <c r="OF357" i="4"/>
  <c r="OG357" i="4"/>
  <c r="OH357" i="4"/>
  <c r="OI357" i="4"/>
  <c r="OJ357" i="4"/>
  <c r="OK357" i="4"/>
  <c r="OL357" i="4"/>
  <c r="OM357" i="4"/>
  <c r="ON357" i="4"/>
  <c r="OO357" i="4"/>
  <c r="OP357" i="4"/>
  <c r="OQ357" i="4"/>
  <c r="OR357" i="4"/>
  <c r="OS357" i="4"/>
  <c r="OT357" i="4"/>
  <c r="OU357" i="4"/>
  <c r="OV357" i="4"/>
  <c r="OW357" i="4"/>
  <c r="OX357" i="4"/>
  <c r="OY357" i="4"/>
  <c r="OZ357" i="4"/>
  <c r="PA357" i="4"/>
  <c r="PB357" i="4"/>
  <c r="PC357" i="4"/>
  <c r="PD357" i="4"/>
  <c r="PE357" i="4"/>
  <c r="PF357" i="4"/>
  <c r="PG357" i="4"/>
  <c r="PH357" i="4"/>
  <c r="PI357" i="4"/>
  <c r="PJ357" i="4"/>
  <c r="PK357" i="4"/>
  <c r="PL357" i="4"/>
  <c r="PM357" i="4"/>
  <c r="PN357" i="4"/>
  <c r="PO357" i="4"/>
  <c r="PP357" i="4"/>
  <c r="PQ357" i="4"/>
  <c r="PR357" i="4"/>
  <c r="PS357" i="4"/>
  <c r="PT357" i="4"/>
  <c r="PU357" i="4"/>
  <c r="PV357" i="4"/>
  <c r="PW357" i="4"/>
  <c r="PX357" i="4"/>
  <c r="PY357" i="4"/>
  <c r="PZ357" i="4"/>
  <c r="NR358" i="4"/>
  <c r="NS358" i="4"/>
  <c r="NT358" i="4"/>
  <c r="NU358" i="4"/>
  <c r="NV358" i="4"/>
  <c r="NW358" i="4"/>
  <c r="NX358" i="4" s="1"/>
  <c r="NY358" i="4"/>
  <c r="NZ358" i="4"/>
  <c r="OA358" i="4"/>
  <c r="OB358" i="4"/>
  <c r="OC358" i="4"/>
  <c r="OD358" i="4"/>
  <c r="OE358" i="4"/>
  <c r="OF358" i="4"/>
  <c r="OG358" i="4"/>
  <c r="OH358" i="4"/>
  <c r="OI358" i="4"/>
  <c r="OJ358" i="4"/>
  <c r="OK358" i="4"/>
  <c r="OL358" i="4"/>
  <c r="OM358" i="4"/>
  <c r="ON358" i="4"/>
  <c r="OO358" i="4"/>
  <c r="OP358" i="4"/>
  <c r="OQ358" i="4"/>
  <c r="OR358" i="4"/>
  <c r="OS358" i="4"/>
  <c r="OT358" i="4"/>
  <c r="OU358" i="4"/>
  <c r="OV358" i="4"/>
  <c r="OW358" i="4"/>
  <c r="OX358" i="4"/>
  <c r="OY358" i="4"/>
  <c r="OZ358" i="4"/>
  <c r="PA358" i="4"/>
  <c r="PB358" i="4"/>
  <c r="PC358" i="4"/>
  <c r="PD358" i="4"/>
  <c r="PE358" i="4"/>
  <c r="PF358" i="4"/>
  <c r="PG358" i="4"/>
  <c r="PH358" i="4"/>
  <c r="PI358" i="4"/>
  <c r="PJ358" i="4"/>
  <c r="PK358" i="4"/>
  <c r="PL358" i="4"/>
  <c r="PM358" i="4"/>
  <c r="PN358" i="4"/>
  <c r="PO358" i="4"/>
  <c r="PP358" i="4"/>
  <c r="PQ358" i="4"/>
  <c r="PR358" i="4"/>
  <c r="PS358" i="4"/>
  <c r="PT358" i="4"/>
  <c r="PU358" i="4"/>
  <c r="PV358" i="4"/>
  <c r="PW358" i="4"/>
  <c r="PX358" i="4"/>
  <c r="PY358" i="4"/>
  <c r="PZ358" i="4"/>
  <c r="NR359" i="4"/>
  <c r="NS359" i="4"/>
  <c r="NT359" i="4"/>
  <c r="NU359" i="4"/>
  <c r="NV359" i="4"/>
  <c r="NW359" i="4"/>
  <c r="NX359" i="4"/>
  <c r="NY359" i="4"/>
  <c r="NZ359" i="4"/>
  <c r="OA359" i="4"/>
  <c r="OB359" i="4"/>
  <c r="OC359" i="4"/>
  <c r="OD359" i="4"/>
  <c r="OE359" i="4"/>
  <c r="OF359" i="4"/>
  <c r="OG359" i="4"/>
  <c r="OH359" i="4"/>
  <c r="OI359" i="4"/>
  <c r="OJ359" i="4"/>
  <c r="OK359" i="4"/>
  <c r="OL359" i="4"/>
  <c r="OM359" i="4"/>
  <c r="ON359" i="4"/>
  <c r="OO359" i="4"/>
  <c r="OP359" i="4"/>
  <c r="OQ359" i="4"/>
  <c r="OR359" i="4"/>
  <c r="OS359" i="4"/>
  <c r="OT359" i="4"/>
  <c r="OU359" i="4"/>
  <c r="OV359" i="4"/>
  <c r="OW359" i="4"/>
  <c r="OX359" i="4"/>
  <c r="OY359" i="4"/>
  <c r="OZ359" i="4"/>
  <c r="PA359" i="4"/>
  <c r="PB359" i="4"/>
  <c r="PC359" i="4"/>
  <c r="PD359" i="4"/>
  <c r="PE359" i="4"/>
  <c r="PF359" i="4"/>
  <c r="PG359" i="4"/>
  <c r="PH359" i="4"/>
  <c r="PI359" i="4"/>
  <c r="PJ359" i="4"/>
  <c r="PK359" i="4"/>
  <c r="PL359" i="4"/>
  <c r="PM359" i="4"/>
  <c r="PN359" i="4"/>
  <c r="PO359" i="4"/>
  <c r="PP359" i="4"/>
  <c r="PQ359" i="4"/>
  <c r="PR359" i="4"/>
  <c r="PS359" i="4"/>
  <c r="PT359" i="4"/>
  <c r="PU359" i="4"/>
  <c r="PV359" i="4"/>
  <c r="PW359" i="4"/>
  <c r="PX359" i="4"/>
  <c r="PY359" i="4"/>
  <c r="PZ359" i="4"/>
  <c r="NR360" i="4"/>
  <c r="NS360" i="4"/>
  <c r="NT360" i="4"/>
  <c r="NU360" i="4"/>
  <c r="NV360" i="4"/>
  <c r="NW360" i="4"/>
  <c r="NX360" i="4"/>
  <c r="NY360" i="4"/>
  <c r="NZ360" i="4"/>
  <c r="OA360" i="4"/>
  <c r="OB360" i="4"/>
  <c r="OC360" i="4"/>
  <c r="OD360" i="4"/>
  <c r="OE360" i="4"/>
  <c r="OF360" i="4"/>
  <c r="OG360" i="4"/>
  <c r="OH360" i="4"/>
  <c r="OI360" i="4"/>
  <c r="OJ360" i="4"/>
  <c r="OK360" i="4"/>
  <c r="OL360" i="4"/>
  <c r="OM360" i="4"/>
  <c r="ON360" i="4"/>
  <c r="OO360" i="4"/>
  <c r="OP360" i="4"/>
  <c r="OQ360" i="4"/>
  <c r="OR360" i="4"/>
  <c r="OS360" i="4"/>
  <c r="OT360" i="4"/>
  <c r="OU360" i="4"/>
  <c r="OV360" i="4"/>
  <c r="OW360" i="4"/>
  <c r="OX360" i="4"/>
  <c r="OY360" i="4"/>
  <c r="OZ360" i="4"/>
  <c r="PA360" i="4"/>
  <c r="PB360" i="4"/>
  <c r="PC360" i="4"/>
  <c r="PD360" i="4"/>
  <c r="PE360" i="4"/>
  <c r="PF360" i="4"/>
  <c r="PG360" i="4"/>
  <c r="PH360" i="4"/>
  <c r="PI360" i="4"/>
  <c r="PJ360" i="4"/>
  <c r="PK360" i="4"/>
  <c r="PL360" i="4"/>
  <c r="PM360" i="4"/>
  <c r="PN360" i="4"/>
  <c r="PO360" i="4"/>
  <c r="PP360" i="4"/>
  <c r="PQ360" i="4"/>
  <c r="PR360" i="4"/>
  <c r="PS360" i="4"/>
  <c r="PT360" i="4"/>
  <c r="PU360" i="4"/>
  <c r="PV360" i="4"/>
  <c r="PW360" i="4"/>
  <c r="PX360" i="4"/>
  <c r="PY360" i="4"/>
  <c r="PZ360" i="4"/>
  <c r="NR361" i="4"/>
  <c r="NS361" i="4"/>
  <c r="NT361" i="4"/>
  <c r="NU361" i="4"/>
  <c r="NV361" i="4"/>
  <c r="NX361" i="4" s="1"/>
  <c r="NW361" i="4"/>
  <c r="NY361" i="4"/>
  <c r="NZ361" i="4"/>
  <c r="OA361" i="4"/>
  <c r="OB361" i="4"/>
  <c r="OC361" i="4"/>
  <c r="OD361" i="4"/>
  <c r="OE361" i="4"/>
  <c r="OF361" i="4"/>
  <c r="OG361" i="4"/>
  <c r="OH361" i="4"/>
  <c r="OI361" i="4"/>
  <c r="OJ361" i="4"/>
  <c r="OK361" i="4"/>
  <c r="OL361" i="4"/>
  <c r="OM361" i="4"/>
  <c r="ON361" i="4"/>
  <c r="OO361" i="4"/>
  <c r="OP361" i="4"/>
  <c r="OQ361" i="4"/>
  <c r="OR361" i="4"/>
  <c r="OS361" i="4"/>
  <c r="OT361" i="4"/>
  <c r="OU361" i="4"/>
  <c r="OV361" i="4"/>
  <c r="OW361" i="4"/>
  <c r="OX361" i="4"/>
  <c r="OY361" i="4"/>
  <c r="OZ361" i="4"/>
  <c r="PA361" i="4"/>
  <c r="PB361" i="4"/>
  <c r="PC361" i="4"/>
  <c r="PD361" i="4"/>
  <c r="PE361" i="4"/>
  <c r="PF361" i="4"/>
  <c r="PG361" i="4"/>
  <c r="PH361" i="4"/>
  <c r="PI361" i="4"/>
  <c r="PJ361" i="4"/>
  <c r="PK361" i="4"/>
  <c r="PL361" i="4"/>
  <c r="PM361" i="4"/>
  <c r="PN361" i="4"/>
  <c r="PO361" i="4"/>
  <c r="PP361" i="4"/>
  <c r="PQ361" i="4"/>
  <c r="PR361" i="4"/>
  <c r="PS361" i="4"/>
  <c r="PT361" i="4"/>
  <c r="PU361" i="4"/>
  <c r="PV361" i="4"/>
  <c r="PW361" i="4"/>
  <c r="PX361" i="4"/>
  <c r="PY361" i="4"/>
  <c r="PZ361" i="4"/>
  <c r="NR362" i="4"/>
  <c r="NS362" i="4"/>
  <c r="NT362" i="4"/>
  <c r="NU362" i="4"/>
  <c r="NV362" i="4"/>
  <c r="NW362" i="4"/>
  <c r="NX362" i="4"/>
  <c r="NY362" i="4"/>
  <c r="NZ362" i="4"/>
  <c r="OA362" i="4"/>
  <c r="OB362" i="4"/>
  <c r="OC362" i="4"/>
  <c r="OD362" i="4"/>
  <c r="OE362" i="4"/>
  <c r="OF362" i="4"/>
  <c r="OG362" i="4"/>
  <c r="OH362" i="4"/>
  <c r="OI362" i="4"/>
  <c r="OJ362" i="4"/>
  <c r="OK362" i="4"/>
  <c r="OL362" i="4"/>
  <c r="OM362" i="4"/>
  <c r="ON362" i="4"/>
  <c r="OO362" i="4"/>
  <c r="OP362" i="4"/>
  <c r="OQ362" i="4"/>
  <c r="OR362" i="4"/>
  <c r="OS362" i="4"/>
  <c r="OT362" i="4"/>
  <c r="OU362" i="4"/>
  <c r="OV362" i="4"/>
  <c r="OW362" i="4"/>
  <c r="OX362" i="4"/>
  <c r="OY362" i="4"/>
  <c r="OZ362" i="4"/>
  <c r="PA362" i="4"/>
  <c r="PB362" i="4"/>
  <c r="PC362" i="4"/>
  <c r="PD362" i="4"/>
  <c r="PE362" i="4"/>
  <c r="PF362" i="4"/>
  <c r="PG362" i="4"/>
  <c r="PH362" i="4"/>
  <c r="PI362" i="4"/>
  <c r="PJ362" i="4"/>
  <c r="PK362" i="4"/>
  <c r="PL362" i="4"/>
  <c r="PM362" i="4"/>
  <c r="PN362" i="4"/>
  <c r="PO362" i="4"/>
  <c r="PP362" i="4"/>
  <c r="PQ362" i="4"/>
  <c r="PR362" i="4"/>
  <c r="PS362" i="4"/>
  <c r="PT362" i="4"/>
  <c r="PU362" i="4"/>
  <c r="PV362" i="4"/>
  <c r="PW362" i="4"/>
  <c r="PX362" i="4"/>
  <c r="PY362" i="4"/>
  <c r="PZ362" i="4"/>
  <c r="NR363" i="4"/>
  <c r="NS363" i="4"/>
  <c r="NT363" i="4"/>
  <c r="NU363" i="4"/>
  <c r="NV363" i="4"/>
  <c r="NX363" i="4" s="1"/>
  <c r="NW363" i="4"/>
  <c r="NY363" i="4"/>
  <c r="NZ363" i="4"/>
  <c r="OA363" i="4"/>
  <c r="OB363" i="4"/>
  <c r="OC363" i="4"/>
  <c r="OD363" i="4"/>
  <c r="OE363" i="4"/>
  <c r="OF363" i="4"/>
  <c r="OG363" i="4"/>
  <c r="OH363" i="4"/>
  <c r="OI363" i="4"/>
  <c r="OJ363" i="4"/>
  <c r="OK363" i="4"/>
  <c r="OL363" i="4"/>
  <c r="OM363" i="4"/>
  <c r="ON363" i="4"/>
  <c r="OO363" i="4"/>
  <c r="OP363" i="4"/>
  <c r="OQ363" i="4"/>
  <c r="OR363" i="4"/>
  <c r="OS363" i="4"/>
  <c r="OT363" i="4"/>
  <c r="OU363" i="4"/>
  <c r="OV363" i="4"/>
  <c r="OW363" i="4"/>
  <c r="OX363" i="4"/>
  <c r="OY363" i="4"/>
  <c r="OZ363" i="4"/>
  <c r="PA363" i="4"/>
  <c r="PB363" i="4"/>
  <c r="PC363" i="4"/>
  <c r="PD363" i="4"/>
  <c r="PE363" i="4"/>
  <c r="PF363" i="4"/>
  <c r="PG363" i="4"/>
  <c r="PH363" i="4"/>
  <c r="PI363" i="4"/>
  <c r="PJ363" i="4"/>
  <c r="PK363" i="4"/>
  <c r="PL363" i="4"/>
  <c r="PM363" i="4"/>
  <c r="PN363" i="4"/>
  <c r="PO363" i="4"/>
  <c r="PP363" i="4"/>
  <c r="PQ363" i="4"/>
  <c r="PR363" i="4"/>
  <c r="PS363" i="4"/>
  <c r="PT363" i="4"/>
  <c r="PU363" i="4"/>
  <c r="PV363" i="4"/>
  <c r="PW363" i="4"/>
  <c r="PX363" i="4"/>
  <c r="PY363" i="4"/>
  <c r="PZ363" i="4"/>
  <c r="NR364" i="4"/>
  <c r="NS364" i="4"/>
  <c r="NT364" i="4"/>
  <c r="NU364" i="4"/>
  <c r="NV364" i="4"/>
  <c r="NX364" i="4" s="1"/>
  <c r="NW364" i="4"/>
  <c r="NY364" i="4"/>
  <c r="NZ364" i="4"/>
  <c r="OA364" i="4"/>
  <c r="OB364" i="4"/>
  <c r="OC364" i="4"/>
  <c r="OD364" i="4"/>
  <c r="OE364" i="4"/>
  <c r="OF364" i="4"/>
  <c r="OG364" i="4"/>
  <c r="OH364" i="4"/>
  <c r="OI364" i="4"/>
  <c r="OJ364" i="4"/>
  <c r="OK364" i="4"/>
  <c r="OL364" i="4"/>
  <c r="OM364" i="4"/>
  <c r="ON364" i="4"/>
  <c r="OO364" i="4"/>
  <c r="OP364" i="4"/>
  <c r="OQ364" i="4"/>
  <c r="OR364" i="4"/>
  <c r="OS364" i="4"/>
  <c r="OT364" i="4"/>
  <c r="OU364" i="4"/>
  <c r="OV364" i="4"/>
  <c r="OW364" i="4"/>
  <c r="OX364" i="4"/>
  <c r="OY364" i="4"/>
  <c r="OZ364" i="4"/>
  <c r="PA364" i="4"/>
  <c r="PB364" i="4"/>
  <c r="PC364" i="4"/>
  <c r="PD364" i="4"/>
  <c r="PE364" i="4"/>
  <c r="PF364" i="4"/>
  <c r="PG364" i="4"/>
  <c r="PH364" i="4"/>
  <c r="PI364" i="4"/>
  <c r="PJ364" i="4"/>
  <c r="PK364" i="4"/>
  <c r="PL364" i="4"/>
  <c r="PM364" i="4"/>
  <c r="PN364" i="4"/>
  <c r="PO364" i="4"/>
  <c r="PP364" i="4"/>
  <c r="PQ364" i="4"/>
  <c r="PR364" i="4"/>
  <c r="PS364" i="4"/>
  <c r="PT364" i="4"/>
  <c r="PU364" i="4"/>
  <c r="PV364" i="4"/>
  <c r="PW364" i="4"/>
  <c r="PX364" i="4"/>
  <c r="PY364" i="4"/>
  <c r="PZ364" i="4"/>
  <c r="NR365" i="4"/>
  <c r="NS365" i="4"/>
  <c r="NT365" i="4"/>
  <c r="NU365" i="4"/>
  <c r="NV365" i="4"/>
  <c r="NW365" i="4"/>
  <c r="NX365" i="4"/>
  <c r="NY365" i="4"/>
  <c r="NZ365" i="4"/>
  <c r="OA365" i="4"/>
  <c r="OB365" i="4"/>
  <c r="OC365" i="4"/>
  <c r="OD365" i="4"/>
  <c r="OE365" i="4"/>
  <c r="OF365" i="4"/>
  <c r="OG365" i="4"/>
  <c r="OH365" i="4"/>
  <c r="OI365" i="4"/>
  <c r="OJ365" i="4"/>
  <c r="OK365" i="4"/>
  <c r="OL365" i="4"/>
  <c r="OM365" i="4"/>
  <c r="ON365" i="4"/>
  <c r="OO365" i="4"/>
  <c r="OP365" i="4"/>
  <c r="OQ365" i="4"/>
  <c r="OR365" i="4"/>
  <c r="OS365" i="4"/>
  <c r="OT365" i="4"/>
  <c r="OU365" i="4"/>
  <c r="OV365" i="4"/>
  <c r="OW365" i="4"/>
  <c r="OX365" i="4"/>
  <c r="OY365" i="4"/>
  <c r="OZ365" i="4"/>
  <c r="PA365" i="4"/>
  <c r="PB365" i="4"/>
  <c r="PC365" i="4"/>
  <c r="PD365" i="4"/>
  <c r="PE365" i="4"/>
  <c r="PF365" i="4"/>
  <c r="PG365" i="4"/>
  <c r="PH365" i="4"/>
  <c r="PI365" i="4"/>
  <c r="PJ365" i="4"/>
  <c r="PK365" i="4"/>
  <c r="PL365" i="4"/>
  <c r="PM365" i="4"/>
  <c r="PN365" i="4"/>
  <c r="PO365" i="4"/>
  <c r="PP365" i="4"/>
  <c r="PQ365" i="4"/>
  <c r="PR365" i="4"/>
  <c r="PS365" i="4"/>
  <c r="PT365" i="4"/>
  <c r="PU365" i="4"/>
  <c r="PV365" i="4"/>
  <c r="PW365" i="4"/>
  <c r="PX365" i="4"/>
  <c r="PY365" i="4"/>
  <c r="PZ365" i="4"/>
  <c r="NR366" i="4"/>
  <c r="NS366" i="4"/>
  <c r="NT366" i="4"/>
  <c r="NU366" i="4"/>
  <c r="NV366" i="4"/>
  <c r="NW366" i="4"/>
  <c r="NX366" i="4" s="1"/>
  <c r="NY366" i="4"/>
  <c r="NZ366" i="4"/>
  <c r="OA366" i="4"/>
  <c r="OB366" i="4"/>
  <c r="OC366" i="4"/>
  <c r="OD366" i="4"/>
  <c r="OE366" i="4"/>
  <c r="OF366" i="4"/>
  <c r="OG366" i="4"/>
  <c r="OH366" i="4"/>
  <c r="OI366" i="4"/>
  <c r="OJ366" i="4"/>
  <c r="OK366" i="4"/>
  <c r="OL366" i="4"/>
  <c r="OM366" i="4"/>
  <c r="ON366" i="4"/>
  <c r="OO366" i="4"/>
  <c r="OP366" i="4"/>
  <c r="OQ366" i="4"/>
  <c r="OR366" i="4"/>
  <c r="OS366" i="4"/>
  <c r="OT366" i="4"/>
  <c r="OU366" i="4"/>
  <c r="OV366" i="4"/>
  <c r="OW366" i="4"/>
  <c r="OX366" i="4"/>
  <c r="OY366" i="4"/>
  <c r="OZ366" i="4"/>
  <c r="PA366" i="4"/>
  <c r="PB366" i="4"/>
  <c r="PC366" i="4"/>
  <c r="PD366" i="4"/>
  <c r="PE366" i="4"/>
  <c r="PF366" i="4"/>
  <c r="PG366" i="4"/>
  <c r="PH366" i="4"/>
  <c r="PI366" i="4"/>
  <c r="PJ366" i="4"/>
  <c r="PK366" i="4"/>
  <c r="PL366" i="4"/>
  <c r="PM366" i="4"/>
  <c r="PN366" i="4"/>
  <c r="PO366" i="4"/>
  <c r="PP366" i="4"/>
  <c r="PQ366" i="4"/>
  <c r="PR366" i="4"/>
  <c r="PS366" i="4"/>
  <c r="PT366" i="4"/>
  <c r="PU366" i="4"/>
  <c r="PV366" i="4"/>
  <c r="PW366" i="4"/>
  <c r="PX366" i="4"/>
  <c r="PY366" i="4"/>
  <c r="PZ366" i="4"/>
  <c r="NR367" i="4"/>
  <c r="NS367" i="4"/>
  <c r="NT367" i="4"/>
  <c r="NU367" i="4"/>
  <c r="NV367" i="4"/>
  <c r="NW367" i="4"/>
  <c r="NX367" i="4"/>
  <c r="NY367" i="4"/>
  <c r="NZ367" i="4"/>
  <c r="OA367" i="4"/>
  <c r="OB367" i="4"/>
  <c r="OC367" i="4"/>
  <c r="OD367" i="4"/>
  <c r="OE367" i="4"/>
  <c r="OF367" i="4"/>
  <c r="OG367" i="4"/>
  <c r="OH367" i="4"/>
  <c r="OI367" i="4"/>
  <c r="OJ367" i="4"/>
  <c r="OK367" i="4"/>
  <c r="OL367" i="4"/>
  <c r="OM367" i="4"/>
  <c r="ON367" i="4"/>
  <c r="OO367" i="4"/>
  <c r="OP367" i="4"/>
  <c r="OQ367" i="4"/>
  <c r="OR367" i="4"/>
  <c r="OS367" i="4"/>
  <c r="OT367" i="4"/>
  <c r="OU367" i="4"/>
  <c r="OV367" i="4"/>
  <c r="OW367" i="4"/>
  <c r="OX367" i="4"/>
  <c r="OY367" i="4"/>
  <c r="OZ367" i="4"/>
  <c r="PA367" i="4"/>
  <c r="PB367" i="4"/>
  <c r="PC367" i="4"/>
  <c r="PD367" i="4"/>
  <c r="PE367" i="4"/>
  <c r="PF367" i="4"/>
  <c r="PG367" i="4"/>
  <c r="PH367" i="4"/>
  <c r="PI367" i="4"/>
  <c r="PJ367" i="4"/>
  <c r="PK367" i="4"/>
  <c r="PL367" i="4"/>
  <c r="PM367" i="4"/>
  <c r="PN367" i="4"/>
  <c r="PO367" i="4"/>
  <c r="PP367" i="4"/>
  <c r="PQ367" i="4"/>
  <c r="PR367" i="4"/>
  <c r="PS367" i="4"/>
  <c r="PT367" i="4"/>
  <c r="PU367" i="4"/>
  <c r="PV367" i="4"/>
  <c r="PW367" i="4"/>
  <c r="PX367" i="4"/>
  <c r="PY367" i="4"/>
  <c r="PZ367" i="4"/>
  <c r="NR368" i="4"/>
  <c r="NS368" i="4"/>
  <c r="NT368" i="4"/>
  <c r="NU368" i="4"/>
  <c r="NV368" i="4"/>
  <c r="NW368" i="4"/>
  <c r="NX368" i="4" s="1"/>
  <c r="NY368" i="4"/>
  <c r="NZ368" i="4"/>
  <c r="OA368" i="4"/>
  <c r="OB368" i="4"/>
  <c r="OC368" i="4"/>
  <c r="OD368" i="4"/>
  <c r="OE368" i="4"/>
  <c r="OF368" i="4"/>
  <c r="OG368" i="4"/>
  <c r="OH368" i="4"/>
  <c r="OI368" i="4"/>
  <c r="OJ368" i="4"/>
  <c r="OK368" i="4"/>
  <c r="OL368" i="4"/>
  <c r="OM368" i="4"/>
  <c r="ON368" i="4"/>
  <c r="OO368" i="4"/>
  <c r="OP368" i="4"/>
  <c r="OQ368" i="4"/>
  <c r="OR368" i="4"/>
  <c r="OS368" i="4"/>
  <c r="OT368" i="4"/>
  <c r="OU368" i="4"/>
  <c r="OV368" i="4"/>
  <c r="OW368" i="4"/>
  <c r="OX368" i="4"/>
  <c r="OY368" i="4"/>
  <c r="OZ368" i="4"/>
  <c r="PA368" i="4"/>
  <c r="PB368" i="4"/>
  <c r="PC368" i="4"/>
  <c r="PD368" i="4"/>
  <c r="PE368" i="4"/>
  <c r="PF368" i="4"/>
  <c r="PG368" i="4"/>
  <c r="PH368" i="4"/>
  <c r="PI368" i="4"/>
  <c r="PJ368" i="4"/>
  <c r="PK368" i="4"/>
  <c r="PL368" i="4"/>
  <c r="PM368" i="4"/>
  <c r="PN368" i="4"/>
  <c r="PO368" i="4"/>
  <c r="PP368" i="4"/>
  <c r="PQ368" i="4"/>
  <c r="PR368" i="4"/>
  <c r="PS368" i="4"/>
  <c r="PT368" i="4"/>
  <c r="PU368" i="4"/>
  <c r="PV368" i="4"/>
  <c r="PW368" i="4"/>
  <c r="PX368" i="4"/>
  <c r="PY368" i="4"/>
  <c r="PZ368" i="4"/>
  <c r="NR369" i="4"/>
  <c r="NS369" i="4"/>
  <c r="NT369" i="4"/>
  <c r="NU369" i="4"/>
  <c r="NV369" i="4"/>
  <c r="NX369" i="4" s="1"/>
  <c r="NW369" i="4"/>
  <c r="NY369" i="4"/>
  <c r="NZ369" i="4"/>
  <c r="OA369" i="4"/>
  <c r="OB369" i="4"/>
  <c r="OC369" i="4"/>
  <c r="OD369" i="4"/>
  <c r="OE369" i="4"/>
  <c r="OF369" i="4"/>
  <c r="OG369" i="4"/>
  <c r="OH369" i="4"/>
  <c r="OI369" i="4"/>
  <c r="OJ369" i="4"/>
  <c r="OK369" i="4"/>
  <c r="OL369" i="4"/>
  <c r="OM369" i="4"/>
  <c r="ON369" i="4"/>
  <c r="OO369" i="4"/>
  <c r="OP369" i="4"/>
  <c r="OQ369" i="4"/>
  <c r="OR369" i="4"/>
  <c r="OS369" i="4"/>
  <c r="OT369" i="4"/>
  <c r="OU369" i="4"/>
  <c r="OV369" i="4"/>
  <c r="OW369" i="4"/>
  <c r="OX369" i="4"/>
  <c r="OY369" i="4"/>
  <c r="OZ369" i="4"/>
  <c r="PA369" i="4"/>
  <c r="PB369" i="4"/>
  <c r="PC369" i="4"/>
  <c r="PD369" i="4"/>
  <c r="PE369" i="4"/>
  <c r="PF369" i="4"/>
  <c r="PG369" i="4"/>
  <c r="PH369" i="4"/>
  <c r="PI369" i="4"/>
  <c r="PJ369" i="4"/>
  <c r="PK369" i="4"/>
  <c r="PL369" i="4"/>
  <c r="PM369" i="4"/>
  <c r="PN369" i="4"/>
  <c r="PO369" i="4"/>
  <c r="PP369" i="4"/>
  <c r="PQ369" i="4"/>
  <c r="PR369" i="4"/>
  <c r="PS369" i="4"/>
  <c r="PT369" i="4"/>
  <c r="PU369" i="4"/>
  <c r="PV369" i="4"/>
  <c r="PW369" i="4"/>
  <c r="PX369" i="4"/>
  <c r="PY369" i="4"/>
  <c r="PZ369" i="4"/>
  <c r="NR370" i="4"/>
  <c r="NS370" i="4"/>
  <c r="NT370" i="4"/>
  <c r="NU370" i="4"/>
  <c r="NV370" i="4"/>
  <c r="NW370" i="4"/>
  <c r="NX370" i="4"/>
  <c r="NY370" i="4"/>
  <c r="NZ370" i="4"/>
  <c r="OA370" i="4"/>
  <c r="OB370" i="4"/>
  <c r="OC370" i="4"/>
  <c r="OD370" i="4"/>
  <c r="OE370" i="4"/>
  <c r="OF370" i="4"/>
  <c r="OG370" i="4"/>
  <c r="OH370" i="4"/>
  <c r="OI370" i="4"/>
  <c r="OJ370" i="4"/>
  <c r="OK370" i="4"/>
  <c r="OL370" i="4"/>
  <c r="OM370" i="4"/>
  <c r="ON370" i="4"/>
  <c r="OO370" i="4"/>
  <c r="OP370" i="4"/>
  <c r="OQ370" i="4"/>
  <c r="OR370" i="4"/>
  <c r="OS370" i="4"/>
  <c r="OT370" i="4"/>
  <c r="OU370" i="4"/>
  <c r="OV370" i="4"/>
  <c r="OW370" i="4"/>
  <c r="OX370" i="4"/>
  <c r="OY370" i="4"/>
  <c r="OZ370" i="4"/>
  <c r="PA370" i="4"/>
  <c r="PB370" i="4"/>
  <c r="PC370" i="4"/>
  <c r="PD370" i="4"/>
  <c r="PE370" i="4"/>
  <c r="PF370" i="4"/>
  <c r="PG370" i="4"/>
  <c r="PH370" i="4"/>
  <c r="PI370" i="4"/>
  <c r="PJ370" i="4"/>
  <c r="PK370" i="4"/>
  <c r="PL370" i="4"/>
  <c r="PM370" i="4"/>
  <c r="PN370" i="4"/>
  <c r="PO370" i="4"/>
  <c r="PP370" i="4"/>
  <c r="PQ370" i="4"/>
  <c r="PR370" i="4"/>
  <c r="PS370" i="4"/>
  <c r="PT370" i="4"/>
  <c r="PU370" i="4"/>
  <c r="PV370" i="4"/>
  <c r="PW370" i="4"/>
  <c r="PX370" i="4"/>
  <c r="PY370" i="4"/>
  <c r="PZ370" i="4"/>
  <c r="NR371" i="4"/>
  <c r="NS371" i="4"/>
  <c r="NT371" i="4"/>
  <c r="NU371" i="4"/>
  <c r="NV371" i="4"/>
  <c r="NX371" i="4" s="1"/>
  <c r="NW371" i="4"/>
  <c r="NY371" i="4"/>
  <c r="NZ371" i="4"/>
  <c r="OA371" i="4"/>
  <c r="OB371" i="4"/>
  <c r="OC371" i="4"/>
  <c r="OD371" i="4"/>
  <c r="OE371" i="4"/>
  <c r="OF371" i="4"/>
  <c r="OG371" i="4"/>
  <c r="OH371" i="4"/>
  <c r="OI371" i="4"/>
  <c r="OJ371" i="4"/>
  <c r="OK371" i="4"/>
  <c r="OL371" i="4"/>
  <c r="OM371" i="4"/>
  <c r="ON371" i="4"/>
  <c r="OO371" i="4"/>
  <c r="OP371" i="4"/>
  <c r="OQ371" i="4"/>
  <c r="OR371" i="4"/>
  <c r="OS371" i="4"/>
  <c r="OT371" i="4"/>
  <c r="OU371" i="4"/>
  <c r="OV371" i="4"/>
  <c r="OW371" i="4"/>
  <c r="OX371" i="4"/>
  <c r="OY371" i="4"/>
  <c r="OZ371" i="4"/>
  <c r="PA371" i="4"/>
  <c r="PB371" i="4"/>
  <c r="PC371" i="4"/>
  <c r="PD371" i="4"/>
  <c r="PE371" i="4"/>
  <c r="PF371" i="4"/>
  <c r="PG371" i="4"/>
  <c r="PH371" i="4"/>
  <c r="PI371" i="4"/>
  <c r="PJ371" i="4"/>
  <c r="PK371" i="4"/>
  <c r="PL371" i="4"/>
  <c r="PM371" i="4"/>
  <c r="PN371" i="4"/>
  <c r="PO371" i="4"/>
  <c r="PP371" i="4"/>
  <c r="PQ371" i="4"/>
  <c r="PR371" i="4"/>
  <c r="PS371" i="4"/>
  <c r="PT371" i="4"/>
  <c r="PU371" i="4"/>
  <c r="PV371" i="4"/>
  <c r="PW371" i="4"/>
  <c r="PX371" i="4"/>
  <c r="PY371" i="4"/>
  <c r="PZ371" i="4"/>
  <c r="NR372" i="4"/>
  <c r="NS372" i="4"/>
  <c r="NT372" i="4"/>
  <c r="NU372" i="4"/>
  <c r="NV372" i="4"/>
  <c r="NX372" i="4" s="1"/>
  <c r="NW372" i="4"/>
  <c r="NY372" i="4"/>
  <c r="NZ372" i="4"/>
  <c r="OA372" i="4"/>
  <c r="OB372" i="4"/>
  <c r="OC372" i="4"/>
  <c r="OD372" i="4"/>
  <c r="OE372" i="4"/>
  <c r="OF372" i="4"/>
  <c r="OG372" i="4"/>
  <c r="OH372" i="4"/>
  <c r="OI372" i="4"/>
  <c r="OJ372" i="4"/>
  <c r="OK372" i="4"/>
  <c r="OL372" i="4"/>
  <c r="OM372" i="4"/>
  <c r="ON372" i="4"/>
  <c r="OO372" i="4"/>
  <c r="OP372" i="4"/>
  <c r="OQ372" i="4"/>
  <c r="OR372" i="4"/>
  <c r="OS372" i="4"/>
  <c r="OT372" i="4"/>
  <c r="OU372" i="4"/>
  <c r="OV372" i="4"/>
  <c r="OW372" i="4"/>
  <c r="OX372" i="4"/>
  <c r="OY372" i="4"/>
  <c r="OZ372" i="4"/>
  <c r="PA372" i="4"/>
  <c r="PB372" i="4"/>
  <c r="PC372" i="4"/>
  <c r="PD372" i="4"/>
  <c r="PE372" i="4"/>
  <c r="PF372" i="4"/>
  <c r="PG372" i="4"/>
  <c r="PH372" i="4"/>
  <c r="PI372" i="4"/>
  <c r="PJ372" i="4"/>
  <c r="PK372" i="4"/>
  <c r="PL372" i="4"/>
  <c r="PM372" i="4"/>
  <c r="PN372" i="4"/>
  <c r="PO372" i="4"/>
  <c r="PP372" i="4"/>
  <c r="PQ372" i="4"/>
  <c r="PR372" i="4"/>
  <c r="PS372" i="4"/>
  <c r="PT372" i="4"/>
  <c r="PU372" i="4"/>
  <c r="PV372" i="4"/>
  <c r="PW372" i="4"/>
  <c r="PX372" i="4"/>
  <c r="PY372" i="4"/>
  <c r="PZ372" i="4"/>
  <c r="NR373" i="4"/>
  <c r="NS373" i="4"/>
  <c r="NT373" i="4"/>
  <c r="NU373" i="4"/>
  <c r="NV373" i="4"/>
  <c r="NW373" i="4"/>
  <c r="NX373" i="4"/>
  <c r="NY373" i="4"/>
  <c r="NZ373" i="4"/>
  <c r="OA373" i="4"/>
  <c r="OB373" i="4"/>
  <c r="OC373" i="4"/>
  <c r="OD373" i="4"/>
  <c r="OE373" i="4"/>
  <c r="OF373" i="4"/>
  <c r="OG373" i="4"/>
  <c r="OH373" i="4"/>
  <c r="OI373" i="4"/>
  <c r="OJ373" i="4"/>
  <c r="OK373" i="4"/>
  <c r="OL373" i="4"/>
  <c r="OM373" i="4"/>
  <c r="ON373" i="4"/>
  <c r="OO373" i="4"/>
  <c r="OP373" i="4"/>
  <c r="OQ373" i="4"/>
  <c r="OR373" i="4"/>
  <c r="OS373" i="4"/>
  <c r="OT373" i="4"/>
  <c r="OU373" i="4"/>
  <c r="OV373" i="4"/>
  <c r="OW373" i="4"/>
  <c r="OX373" i="4"/>
  <c r="OY373" i="4"/>
  <c r="OZ373" i="4"/>
  <c r="PA373" i="4"/>
  <c r="PB373" i="4"/>
  <c r="PC373" i="4"/>
  <c r="PD373" i="4"/>
  <c r="PE373" i="4"/>
  <c r="PF373" i="4"/>
  <c r="PG373" i="4"/>
  <c r="PH373" i="4"/>
  <c r="PI373" i="4"/>
  <c r="PJ373" i="4"/>
  <c r="PK373" i="4"/>
  <c r="PL373" i="4"/>
  <c r="PM373" i="4"/>
  <c r="PN373" i="4"/>
  <c r="PO373" i="4"/>
  <c r="PP373" i="4"/>
  <c r="PQ373" i="4"/>
  <c r="PR373" i="4"/>
  <c r="PS373" i="4"/>
  <c r="PT373" i="4"/>
  <c r="PU373" i="4"/>
  <c r="PV373" i="4"/>
  <c r="PW373" i="4"/>
  <c r="PX373" i="4"/>
  <c r="PY373" i="4"/>
  <c r="PZ373" i="4"/>
  <c r="NR374" i="4"/>
  <c r="NS374" i="4"/>
  <c r="NT374" i="4"/>
  <c r="NU374" i="4"/>
  <c r="NV374" i="4"/>
  <c r="NW374" i="4"/>
  <c r="NX374" i="4" s="1"/>
  <c r="NY374" i="4"/>
  <c r="NZ374" i="4"/>
  <c r="OA374" i="4"/>
  <c r="OB374" i="4"/>
  <c r="OC374" i="4"/>
  <c r="OD374" i="4"/>
  <c r="OE374" i="4"/>
  <c r="OF374" i="4"/>
  <c r="OG374" i="4"/>
  <c r="OH374" i="4"/>
  <c r="OI374" i="4"/>
  <c r="OJ374" i="4"/>
  <c r="OK374" i="4"/>
  <c r="OL374" i="4"/>
  <c r="OM374" i="4"/>
  <c r="ON374" i="4"/>
  <c r="OO374" i="4"/>
  <c r="OP374" i="4"/>
  <c r="OQ374" i="4"/>
  <c r="OR374" i="4"/>
  <c r="OS374" i="4"/>
  <c r="OT374" i="4"/>
  <c r="OU374" i="4"/>
  <c r="OV374" i="4"/>
  <c r="OW374" i="4"/>
  <c r="OX374" i="4"/>
  <c r="OY374" i="4"/>
  <c r="OZ374" i="4"/>
  <c r="PA374" i="4"/>
  <c r="PB374" i="4"/>
  <c r="PC374" i="4"/>
  <c r="PD374" i="4"/>
  <c r="PE374" i="4"/>
  <c r="PF374" i="4"/>
  <c r="PG374" i="4"/>
  <c r="PH374" i="4"/>
  <c r="PI374" i="4"/>
  <c r="PJ374" i="4"/>
  <c r="PK374" i="4"/>
  <c r="PL374" i="4"/>
  <c r="PM374" i="4"/>
  <c r="PN374" i="4"/>
  <c r="PO374" i="4"/>
  <c r="PP374" i="4"/>
  <c r="PQ374" i="4"/>
  <c r="PR374" i="4"/>
  <c r="PS374" i="4"/>
  <c r="PT374" i="4"/>
  <c r="PU374" i="4"/>
  <c r="PV374" i="4"/>
  <c r="PW374" i="4"/>
  <c r="PX374" i="4"/>
  <c r="PY374" i="4"/>
  <c r="PZ374" i="4"/>
  <c r="NR375" i="4"/>
  <c r="NS375" i="4"/>
  <c r="NT375" i="4"/>
  <c r="NU375" i="4"/>
  <c r="NV375" i="4"/>
  <c r="NW375" i="4"/>
  <c r="NX375" i="4"/>
  <c r="NY375" i="4"/>
  <c r="NZ375" i="4"/>
  <c r="OA375" i="4"/>
  <c r="OB375" i="4"/>
  <c r="OC375" i="4"/>
  <c r="OD375" i="4"/>
  <c r="OE375" i="4"/>
  <c r="OF375" i="4"/>
  <c r="OG375" i="4"/>
  <c r="OH375" i="4"/>
  <c r="OI375" i="4"/>
  <c r="OJ375" i="4"/>
  <c r="OK375" i="4"/>
  <c r="OL375" i="4"/>
  <c r="OM375" i="4"/>
  <c r="ON375" i="4"/>
  <c r="OO375" i="4"/>
  <c r="OP375" i="4"/>
  <c r="OQ375" i="4"/>
  <c r="OR375" i="4"/>
  <c r="OS375" i="4"/>
  <c r="OT375" i="4"/>
  <c r="OU375" i="4"/>
  <c r="OV375" i="4"/>
  <c r="OW375" i="4"/>
  <c r="OX375" i="4"/>
  <c r="OY375" i="4"/>
  <c r="OZ375" i="4"/>
  <c r="PA375" i="4"/>
  <c r="PB375" i="4"/>
  <c r="PC375" i="4"/>
  <c r="PD375" i="4"/>
  <c r="PE375" i="4"/>
  <c r="PF375" i="4"/>
  <c r="PG375" i="4"/>
  <c r="PH375" i="4"/>
  <c r="PI375" i="4"/>
  <c r="PJ375" i="4"/>
  <c r="PK375" i="4"/>
  <c r="PL375" i="4"/>
  <c r="PM375" i="4"/>
  <c r="PN375" i="4"/>
  <c r="PO375" i="4"/>
  <c r="PP375" i="4"/>
  <c r="PQ375" i="4"/>
  <c r="PR375" i="4"/>
  <c r="PS375" i="4"/>
  <c r="PT375" i="4"/>
  <c r="PU375" i="4"/>
  <c r="PV375" i="4"/>
  <c r="PW375" i="4"/>
  <c r="PX375" i="4"/>
  <c r="PY375" i="4"/>
  <c r="PZ375" i="4"/>
  <c r="NR376" i="4"/>
  <c r="NS376" i="4"/>
  <c r="NT376" i="4"/>
  <c r="NU376" i="4"/>
  <c r="NV376" i="4"/>
  <c r="NW376" i="4"/>
  <c r="NX376" i="4" s="1"/>
  <c r="NY376" i="4"/>
  <c r="NZ376" i="4"/>
  <c r="OA376" i="4"/>
  <c r="OB376" i="4"/>
  <c r="OC376" i="4"/>
  <c r="OD376" i="4"/>
  <c r="OE376" i="4"/>
  <c r="OF376" i="4"/>
  <c r="OG376" i="4"/>
  <c r="OH376" i="4"/>
  <c r="OI376" i="4"/>
  <c r="OJ376" i="4"/>
  <c r="OK376" i="4"/>
  <c r="OL376" i="4"/>
  <c r="OM376" i="4"/>
  <c r="ON376" i="4"/>
  <c r="OO376" i="4"/>
  <c r="OP376" i="4"/>
  <c r="OQ376" i="4"/>
  <c r="OR376" i="4"/>
  <c r="OS376" i="4"/>
  <c r="OT376" i="4"/>
  <c r="OU376" i="4"/>
  <c r="OV376" i="4"/>
  <c r="OW376" i="4"/>
  <c r="OX376" i="4"/>
  <c r="OY376" i="4"/>
  <c r="OZ376" i="4"/>
  <c r="PA376" i="4"/>
  <c r="PB376" i="4"/>
  <c r="PC376" i="4"/>
  <c r="PD376" i="4"/>
  <c r="PE376" i="4"/>
  <c r="PF376" i="4"/>
  <c r="PG376" i="4"/>
  <c r="PH376" i="4"/>
  <c r="PI376" i="4"/>
  <c r="PJ376" i="4"/>
  <c r="PK376" i="4"/>
  <c r="PL376" i="4"/>
  <c r="PM376" i="4"/>
  <c r="PN376" i="4"/>
  <c r="PO376" i="4"/>
  <c r="PP376" i="4"/>
  <c r="PQ376" i="4"/>
  <c r="PR376" i="4"/>
  <c r="PS376" i="4"/>
  <c r="PT376" i="4"/>
  <c r="PU376" i="4"/>
  <c r="PV376" i="4"/>
  <c r="PW376" i="4"/>
  <c r="PX376" i="4"/>
  <c r="PY376" i="4"/>
  <c r="PZ376" i="4"/>
  <c r="NR377" i="4"/>
  <c r="NS377" i="4"/>
  <c r="NT377" i="4"/>
  <c r="NU377" i="4"/>
  <c r="NV377" i="4"/>
  <c r="NX377" i="4" s="1"/>
  <c r="NW377" i="4"/>
  <c r="NY377" i="4"/>
  <c r="NZ377" i="4"/>
  <c r="OA377" i="4"/>
  <c r="OB377" i="4"/>
  <c r="OC377" i="4"/>
  <c r="OD377" i="4"/>
  <c r="OE377" i="4"/>
  <c r="OF377" i="4"/>
  <c r="OG377" i="4"/>
  <c r="OH377" i="4"/>
  <c r="OI377" i="4"/>
  <c r="OJ377" i="4"/>
  <c r="OK377" i="4"/>
  <c r="OL377" i="4"/>
  <c r="OM377" i="4"/>
  <c r="ON377" i="4"/>
  <c r="OO377" i="4"/>
  <c r="OP377" i="4"/>
  <c r="OQ377" i="4"/>
  <c r="OR377" i="4"/>
  <c r="OS377" i="4"/>
  <c r="OT377" i="4"/>
  <c r="OU377" i="4"/>
  <c r="OV377" i="4"/>
  <c r="OW377" i="4"/>
  <c r="OX377" i="4"/>
  <c r="OY377" i="4"/>
  <c r="OZ377" i="4"/>
  <c r="PA377" i="4"/>
  <c r="PB377" i="4"/>
  <c r="PC377" i="4"/>
  <c r="PD377" i="4"/>
  <c r="PE377" i="4"/>
  <c r="PF377" i="4"/>
  <c r="PG377" i="4"/>
  <c r="PH377" i="4"/>
  <c r="PI377" i="4"/>
  <c r="PJ377" i="4"/>
  <c r="PK377" i="4"/>
  <c r="PL377" i="4"/>
  <c r="PM377" i="4"/>
  <c r="PN377" i="4"/>
  <c r="PO377" i="4"/>
  <c r="PP377" i="4"/>
  <c r="PQ377" i="4"/>
  <c r="PR377" i="4"/>
  <c r="PS377" i="4"/>
  <c r="PT377" i="4"/>
  <c r="PU377" i="4"/>
  <c r="PV377" i="4"/>
  <c r="PW377" i="4"/>
  <c r="PX377" i="4"/>
  <c r="PY377" i="4"/>
  <c r="PZ377" i="4"/>
  <c r="NR378" i="4"/>
  <c r="NS378" i="4"/>
  <c r="NT378" i="4"/>
  <c r="NU378" i="4"/>
  <c r="NV378" i="4"/>
  <c r="NW378" i="4"/>
  <c r="NX378" i="4"/>
  <c r="NY378" i="4"/>
  <c r="NZ378" i="4"/>
  <c r="OA378" i="4"/>
  <c r="OB378" i="4"/>
  <c r="OC378" i="4"/>
  <c r="OD378" i="4"/>
  <c r="OE378" i="4"/>
  <c r="OF378" i="4"/>
  <c r="OG378" i="4"/>
  <c r="OH378" i="4"/>
  <c r="OI378" i="4"/>
  <c r="OJ378" i="4"/>
  <c r="OK378" i="4"/>
  <c r="OL378" i="4"/>
  <c r="OM378" i="4"/>
  <c r="ON378" i="4"/>
  <c r="OO378" i="4"/>
  <c r="OP378" i="4"/>
  <c r="OQ378" i="4"/>
  <c r="OR378" i="4"/>
  <c r="OS378" i="4"/>
  <c r="OT378" i="4"/>
  <c r="OU378" i="4"/>
  <c r="OV378" i="4"/>
  <c r="OW378" i="4"/>
  <c r="OX378" i="4"/>
  <c r="OY378" i="4"/>
  <c r="OZ378" i="4"/>
  <c r="PA378" i="4"/>
  <c r="PB378" i="4"/>
  <c r="PC378" i="4"/>
  <c r="PD378" i="4"/>
  <c r="PE378" i="4"/>
  <c r="PF378" i="4"/>
  <c r="PG378" i="4"/>
  <c r="PH378" i="4"/>
  <c r="PI378" i="4"/>
  <c r="PJ378" i="4"/>
  <c r="PK378" i="4"/>
  <c r="PL378" i="4"/>
  <c r="PM378" i="4"/>
  <c r="PN378" i="4"/>
  <c r="PO378" i="4"/>
  <c r="PP378" i="4"/>
  <c r="PQ378" i="4"/>
  <c r="PR378" i="4"/>
  <c r="PS378" i="4"/>
  <c r="PT378" i="4"/>
  <c r="PU378" i="4"/>
  <c r="PV378" i="4"/>
  <c r="PW378" i="4"/>
  <c r="PX378" i="4"/>
  <c r="PY378" i="4"/>
  <c r="PZ378" i="4"/>
  <c r="NR379" i="4"/>
  <c r="NS379" i="4"/>
  <c r="NT379" i="4"/>
  <c r="NU379" i="4"/>
  <c r="NV379" i="4"/>
  <c r="NX379" i="4" s="1"/>
  <c r="NW379" i="4"/>
  <c r="NY379" i="4"/>
  <c r="NZ379" i="4"/>
  <c r="OA379" i="4"/>
  <c r="OB379" i="4"/>
  <c r="OC379" i="4"/>
  <c r="OD379" i="4"/>
  <c r="OE379" i="4"/>
  <c r="OF379" i="4"/>
  <c r="OG379" i="4"/>
  <c r="OH379" i="4"/>
  <c r="OI379" i="4"/>
  <c r="OJ379" i="4"/>
  <c r="OK379" i="4"/>
  <c r="OL379" i="4"/>
  <c r="OM379" i="4"/>
  <c r="ON379" i="4"/>
  <c r="OO379" i="4"/>
  <c r="OP379" i="4"/>
  <c r="OQ379" i="4"/>
  <c r="OR379" i="4"/>
  <c r="OS379" i="4"/>
  <c r="OT379" i="4"/>
  <c r="OU379" i="4"/>
  <c r="OV379" i="4"/>
  <c r="OW379" i="4"/>
  <c r="OX379" i="4"/>
  <c r="OY379" i="4"/>
  <c r="OZ379" i="4"/>
  <c r="PA379" i="4"/>
  <c r="PB379" i="4"/>
  <c r="PC379" i="4"/>
  <c r="PD379" i="4"/>
  <c r="PE379" i="4"/>
  <c r="PF379" i="4"/>
  <c r="PG379" i="4"/>
  <c r="PH379" i="4"/>
  <c r="PI379" i="4"/>
  <c r="PJ379" i="4"/>
  <c r="PK379" i="4"/>
  <c r="PL379" i="4"/>
  <c r="PM379" i="4"/>
  <c r="PN379" i="4"/>
  <c r="PO379" i="4"/>
  <c r="PP379" i="4"/>
  <c r="PQ379" i="4"/>
  <c r="PR379" i="4"/>
  <c r="PS379" i="4"/>
  <c r="PT379" i="4"/>
  <c r="PU379" i="4"/>
  <c r="PV379" i="4"/>
  <c r="PW379" i="4"/>
  <c r="PX379" i="4"/>
  <c r="PY379" i="4"/>
  <c r="PZ379" i="4"/>
  <c r="NR380" i="4"/>
  <c r="NS380" i="4"/>
  <c r="NT380" i="4"/>
  <c r="NU380" i="4"/>
  <c r="NV380" i="4"/>
  <c r="NX380" i="4" s="1"/>
  <c r="NW380" i="4"/>
  <c r="NY380" i="4"/>
  <c r="NZ380" i="4"/>
  <c r="OA380" i="4"/>
  <c r="OB380" i="4"/>
  <c r="OC380" i="4"/>
  <c r="OD380" i="4"/>
  <c r="OE380" i="4"/>
  <c r="OF380" i="4"/>
  <c r="OG380" i="4"/>
  <c r="OH380" i="4"/>
  <c r="OI380" i="4"/>
  <c r="OJ380" i="4"/>
  <c r="OK380" i="4"/>
  <c r="OL380" i="4"/>
  <c r="OM380" i="4"/>
  <c r="ON380" i="4"/>
  <c r="OO380" i="4"/>
  <c r="OP380" i="4"/>
  <c r="OQ380" i="4"/>
  <c r="OR380" i="4"/>
  <c r="OS380" i="4"/>
  <c r="OT380" i="4"/>
  <c r="OU380" i="4"/>
  <c r="OV380" i="4"/>
  <c r="OW380" i="4"/>
  <c r="OX380" i="4"/>
  <c r="OY380" i="4"/>
  <c r="OZ380" i="4"/>
  <c r="PA380" i="4"/>
  <c r="PB380" i="4"/>
  <c r="PC380" i="4"/>
  <c r="PD380" i="4"/>
  <c r="PE380" i="4"/>
  <c r="PF380" i="4"/>
  <c r="PG380" i="4"/>
  <c r="PH380" i="4"/>
  <c r="PI380" i="4"/>
  <c r="PJ380" i="4"/>
  <c r="PK380" i="4"/>
  <c r="PL380" i="4"/>
  <c r="PM380" i="4"/>
  <c r="PN380" i="4"/>
  <c r="PO380" i="4"/>
  <c r="PP380" i="4"/>
  <c r="PQ380" i="4"/>
  <c r="PR380" i="4"/>
  <c r="PS380" i="4"/>
  <c r="PT380" i="4"/>
  <c r="PU380" i="4"/>
  <c r="PV380" i="4"/>
  <c r="PW380" i="4"/>
  <c r="PX380" i="4"/>
  <c r="PY380" i="4"/>
  <c r="PZ380" i="4"/>
  <c r="NR381" i="4"/>
  <c r="NS381" i="4"/>
  <c r="NT381" i="4"/>
  <c r="NU381" i="4"/>
  <c r="NV381" i="4"/>
  <c r="NW381" i="4"/>
  <c r="NX381" i="4"/>
  <c r="NY381" i="4"/>
  <c r="NZ381" i="4"/>
  <c r="OA381" i="4"/>
  <c r="OB381" i="4"/>
  <c r="OC381" i="4"/>
  <c r="OD381" i="4"/>
  <c r="OE381" i="4"/>
  <c r="OF381" i="4"/>
  <c r="OG381" i="4"/>
  <c r="OH381" i="4"/>
  <c r="OI381" i="4"/>
  <c r="OJ381" i="4"/>
  <c r="OK381" i="4"/>
  <c r="OL381" i="4"/>
  <c r="OM381" i="4"/>
  <c r="ON381" i="4"/>
  <c r="OO381" i="4"/>
  <c r="OP381" i="4"/>
  <c r="OQ381" i="4"/>
  <c r="OR381" i="4"/>
  <c r="OS381" i="4"/>
  <c r="OT381" i="4"/>
  <c r="OU381" i="4"/>
  <c r="OV381" i="4"/>
  <c r="OW381" i="4"/>
  <c r="OX381" i="4"/>
  <c r="OY381" i="4"/>
  <c r="OZ381" i="4"/>
  <c r="PA381" i="4"/>
  <c r="PB381" i="4"/>
  <c r="PC381" i="4"/>
  <c r="PD381" i="4"/>
  <c r="PE381" i="4"/>
  <c r="PF381" i="4"/>
  <c r="PG381" i="4"/>
  <c r="PH381" i="4"/>
  <c r="PI381" i="4"/>
  <c r="PJ381" i="4"/>
  <c r="PK381" i="4"/>
  <c r="PL381" i="4"/>
  <c r="PM381" i="4"/>
  <c r="PN381" i="4"/>
  <c r="PO381" i="4"/>
  <c r="PP381" i="4"/>
  <c r="PQ381" i="4"/>
  <c r="PR381" i="4"/>
  <c r="PS381" i="4"/>
  <c r="PT381" i="4"/>
  <c r="PU381" i="4"/>
  <c r="PV381" i="4"/>
  <c r="PW381" i="4"/>
  <c r="PX381" i="4"/>
  <c r="PY381" i="4"/>
  <c r="PZ381" i="4"/>
  <c r="NR382" i="4"/>
  <c r="NS382" i="4"/>
  <c r="NT382" i="4"/>
  <c r="NU382" i="4"/>
  <c r="NV382" i="4"/>
  <c r="NX382" i="4" s="1"/>
  <c r="NW382" i="4"/>
  <c r="NY382" i="4"/>
  <c r="NZ382" i="4"/>
  <c r="OA382" i="4"/>
  <c r="OB382" i="4"/>
  <c r="OC382" i="4"/>
  <c r="OD382" i="4"/>
  <c r="OE382" i="4"/>
  <c r="OF382" i="4"/>
  <c r="OG382" i="4"/>
  <c r="OH382" i="4"/>
  <c r="OI382" i="4"/>
  <c r="OJ382" i="4"/>
  <c r="OK382" i="4"/>
  <c r="OL382" i="4"/>
  <c r="OM382" i="4"/>
  <c r="ON382" i="4"/>
  <c r="OO382" i="4"/>
  <c r="OP382" i="4"/>
  <c r="OQ382" i="4"/>
  <c r="OR382" i="4"/>
  <c r="OS382" i="4"/>
  <c r="OT382" i="4"/>
  <c r="OU382" i="4"/>
  <c r="OV382" i="4"/>
  <c r="OW382" i="4"/>
  <c r="OX382" i="4"/>
  <c r="OY382" i="4"/>
  <c r="OZ382" i="4"/>
  <c r="PA382" i="4"/>
  <c r="PB382" i="4"/>
  <c r="PC382" i="4"/>
  <c r="PD382" i="4"/>
  <c r="PE382" i="4"/>
  <c r="PF382" i="4"/>
  <c r="PG382" i="4"/>
  <c r="PH382" i="4"/>
  <c r="PI382" i="4"/>
  <c r="PJ382" i="4"/>
  <c r="PK382" i="4"/>
  <c r="PL382" i="4"/>
  <c r="PM382" i="4"/>
  <c r="PN382" i="4"/>
  <c r="PO382" i="4"/>
  <c r="PP382" i="4"/>
  <c r="PQ382" i="4"/>
  <c r="PR382" i="4"/>
  <c r="PS382" i="4"/>
  <c r="PT382" i="4"/>
  <c r="PU382" i="4"/>
  <c r="PV382" i="4"/>
  <c r="PW382" i="4"/>
  <c r="PX382" i="4"/>
  <c r="PY382" i="4"/>
  <c r="PZ382" i="4"/>
  <c r="NR383" i="4"/>
  <c r="NS383" i="4"/>
  <c r="NT383" i="4"/>
  <c r="NU383" i="4"/>
  <c r="NV383" i="4"/>
  <c r="NW383" i="4"/>
  <c r="NX383" i="4"/>
  <c r="NY383" i="4"/>
  <c r="NZ383" i="4"/>
  <c r="OA383" i="4"/>
  <c r="OB383" i="4"/>
  <c r="OC383" i="4"/>
  <c r="OD383" i="4"/>
  <c r="OE383" i="4"/>
  <c r="OF383" i="4"/>
  <c r="OG383" i="4"/>
  <c r="OH383" i="4"/>
  <c r="OI383" i="4"/>
  <c r="OJ383" i="4"/>
  <c r="OK383" i="4"/>
  <c r="OL383" i="4"/>
  <c r="OM383" i="4"/>
  <c r="ON383" i="4"/>
  <c r="OO383" i="4"/>
  <c r="OP383" i="4"/>
  <c r="OQ383" i="4"/>
  <c r="OR383" i="4"/>
  <c r="OS383" i="4"/>
  <c r="OT383" i="4"/>
  <c r="OU383" i="4"/>
  <c r="OV383" i="4"/>
  <c r="OW383" i="4"/>
  <c r="OX383" i="4"/>
  <c r="OY383" i="4"/>
  <c r="OZ383" i="4"/>
  <c r="PA383" i="4"/>
  <c r="PB383" i="4"/>
  <c r="PC383" i="4"/>
  <c r="PD383" i="4"/>
  <c r="PE383" i="4"/>
  <c r="PF383" i="4"/>
  <c r="PG383" i="4"/>
  <c r="PH383" i="4"/>
  <c r="PI383" i="4"/>
  <c r="PJ383" i="4"/>
  <c r="PK383" i="4"/>
  <c r="PL383" i="4"/>
  <c r="PM383" i="4"/>
  <c r="PN383" i="4"/>
  <c r="PO383" i="4"/>
  <c r="PP383" i="4"/>
  <c r="PQ383" i="4"/>
  <c r="PR383" i="4"/>
  <c r="PS383" i="4"/>
  <c r="PT383" i="4"/>
  <c r="PU383" i="4"/>
  <c r="PV383" i="4"/>
  <c r="PW383" i="4"/>
  <c r="PX383" i="4"/>
  <c r="PY383" i="4"/>
  <c r="PZ383" i="4"/>
  <c r="NR384" i="4"/>
  <c r="NS384" i="4"/>
  <c r="NT384" i="4"/>
  <c r="NU384" i="4"/>
  <c r="NV384" i="4"/>
  <c r="NW384" i="4"/>
  <c r="NX384" i="4"/>
  <c r="NY384" i="4"/>
  <c r="NZ384" i="4"/>
  <c r="OA384" i="4"/>
  <c r="OB384" i="4"/>
  <c r="OC384" i="4"/>
  <c r="OD384" i="4"/>
  <c r="OE384" i="4"/>
  <c r="OF384" i="4"/>
  <c r="OG384" i="4"/>
  <c r="OH384" i="4"/>
  <c r="OI384" i="4"/>
  <c r="OJ384" i="4"/>
  <c r="OK384" i="4"/>
  <c r="OL384" i="4"/>
  <c r="OM384" i="4"/>
  <c r="ON384" i="4"/>
  <c r="OO384" i="4"/>
  <c r="OP384" i="4"/>
  <c r="OQ384" i="4"/>
  <c r="OR384" i="4"/>
  <c r="OS384" i="4"/>
  <c r="OT384" i="4"/>
  <c r="OU384" i="4"/>
  <c r="OV384" i="4"/>
  <c r="OW384" i="4"/>
  <c r="OX384" i="4"/>
  <c r="OY384" i="4"/>
  <c r="OZ384" i="4"/>
  <c r="PA384" i="4"/>
  <c r="PB384" i="4"/>
  <c r="PC384" i="4"/>
  <c r="PD384" i="4"/>
  <c r="PE384" i="4"/>
  <c r="PF384" i="4"/>
  <c r="PG384" i="4"/>
  <c r="PH384" i="4"/>
  <c r="PI384" i="4"/>
  <c r="PJ384" i="4"/>
  <c r="PK384" i="4"/>
  <c r="PL384" i="4"/>
  <c r="PM384" i="4"/>
  <c r="PN384" i="4"/>
  <c r="PO384" i="4"/>
  <c r="PP384" i="4"/>
  <c r="PQ384" i="4"/>
  <c r="PR384" i="4"/>
  <c r="PS384" i="4"/>
  <c r="PT384" i="4"/>
  <c r="PU384" i="4"/>
  <c r="PV384" i="4"/>
  <c r="PW384" i="4"/>
  <c r="PX384" i="4"/>
  <c r="PY384" i="4"/>
  <c r="PZ384" i="4"/>
  <c r="NR385" i="4"/>
  <c r="NS385" i="4"/>
  <c r="NT385" i="4"/>
  <c r="NU385" i="4"/>
  <c r="NV385" i="4"/>
  <c r="NX385" i="4" s="1"/>
  <c r="NW385" i="4"/>
  <c r="NY385" i="4"/>
  <c r="NZ385" i="4"/>
  <c r="OA385" i="4"/>
  <c r="OB385" i="4"/>
  <c r="OC385" i="4"/>
  <c r="OD385" i="4"/>
  <c r="OE385" i="4"/>
  <c r="OF385" i="4"/>
  <c r="OG385" i="4"/>
  <c r="OH385" i="4"/>
  <c r="OI385" i="4"/>
  <c r="OJ385" i="4"/>
  <c r="OK385" i="4"/>
  <c r="OL385" i="4"/>
  <c r="OM385" i="4"/>
  <c r="ON385" i="4"/>
  <c r="OO385" i="4"/>
  <c r="OP385" i="4"/>
  <c r="OQ385" i="4"/>
  <c r="OR385" i="4"/>
  <c r="OS385" i="4"/>
  <c r="OT385" i="4"/>
  <c r="OU385" i="4"/>
  <c r="OV385" i="4"/>
  <c r="OW385" i="4"/>
  <c r="OX385" i="4"/>
  <c r="OY385" i="4"/>
  <c r="OZ385" i="4"/>
  <c r="PA385" i="4"/>
  <c r="PB385" i="4"/>
  <c r="PC385" i="4"/>
  <c r="PD385" i="4"/>
  <c r="PE385" i="4"/>
  <c r="PF385" i="4"/>
  <c r="PG385" i="4"/>
  <c r="PH385" i="4"/>
  <c r="PI385" i="4"/>
  <c r="PJ385" i="4"/>
  <c r="PK385" i="4"/>
  <c r="PL385" i="4"/>
  <c r="PM385" i="4"/>
  <c r="PN385" i="4"/>
  <c r="PO385" i="4"/>
  <c r="PP385" i="4"/>
  <c r="PQ385" i="4"/>
  <c r="PR385" i="4"/>
  <c r="PS385" i="4"/>
  <c r="PT385" i="4"/>
  <c r="PU385" i="4"/>
  <c r="PV385" i="4"/>
  <c r="PW385" i="4"/>
  <c r="PX385" i="4"/>
  <c r="PY385" i="4"/>
  <c r="PZ385" i="4"/>
  <c r="NR386" i="4"/>
  <c r="NS386" i="4"/>
  <c r="NT386" i="4"/>
  <c r="NU386" i="4"/>
  <c r="NV386" i="4"/>
  <c r="NW386" i="4"/>
  <c r="NX386" i="4"/>
  <c r="NY386" i="4"/>
  <c r="NZ386" i="4"/>
  <c r="OA386" i="4"/>
  <c r="OB386" i="4"/>
  <c r="OC386" i="4"/>
  <c r="OD386" i="4"/>
  <c r="OE386" i="4"/>
  <c r="OF386" i="4"/>
  <c r="OG386" i="4"/>
  <c r="OH386" i="4"/>
  <c r="OI386" i="4"/>
  <c r="OJ386" i="4"/>
  <c r="OK386" i="4"/>
  <c r="OL386" i="4"/>
  <c r="OM386" i="4"/>
  <c r="ON386" i="4"/>
  <c r="OO386" i="4"/>
  <c r="OP386" i="4"/>
  <c r="OQ386" i="4"/>
  <c r="OR386" i="4"/>
  <c r="OS386" i="4"/>
  <c r="OT386" i="4"/>
  <c r="OU386" i="4"/>
  <c r="OV386" i="4"/>
  <c r="OW386" i="4"/>
  <c r="OX386" i="4"/>
  <c r="OY386" i="4"/>
  <c r="OZ386" i="4"/>
  <c r="PA386" i="4"/>
  <c r="PB386" i="4"/>
  <c r="PC386" i="4"/>
  <c r="PD386" i="4"/>
  <c r="PE386" i="4"/>
  <c r="PF386" i="4"/>
  <c r="PG386" i="4"/>
  <c r="PH386" i="4"/>
  <c r="PI386" i="4"/>
  <c r="PJ386" i="4"/>
  <c r="PK386" i="4"/>
  <c r="PL386" i="4"/>
  <c r="PM386" i="4"/>
  <c r="PN386" i="4"/>
  <c r="PO386" i="4"/>
  <c r="PP386" i="4"/>
  <c r="PQ386" i="4"/>
  <c r="PR386" i="4"/>
  <c r="PS386" i="4"/>
  <c r="PT386" i="4"/>
  <c r="PU386" i="4"/>
  <c r="PV386" i="4"/>
  <c r="PW386" i="4"/>
  <c r="PX386" i="4"/>
  <c r="PY386" i="4"/>
  <c r="PZ386" i="4"/>
  <c r="NR387" i="4"/>
  <c r="NS387" i="4"/>
  <c r="NT387" i="4"/>
  <c r="NU387" i="4"/>
  <c r="NV387" i="4"/>
  <c r="NX387" i="4" s="1"/>
  <c r="NW387" i="4"/>
  <c r="NY387" i="4"/>
  <c r="NZ387" i="4"/>
  <c r="OA387" i="4"/>
  <c r="OB387" i="4"/>
  <c r="OC387" i="4"/>
  <c r="OD387" i="4"/>
  <c r="OE387" i="4"/>
  <c r="OF387" i="4"/>
  <c r="OG387" i="4"/>
  <c r="OH387" i="4"/>
  <c r="OI387" i="4"/>
  <c r="OJ387" i="4"/>
  <c r="OK387" i="4"/>
  <c r="OL387" i="4"/>
  <c r="OM387" i="4"/>
  <c r="ON387" i="4"/>
  <c r="OO387" i="4"/>
  <c r="OP387" i="4"/>
  <c r="OQ387" i="4"/>
  <c r="OR387" i="4"/>
  <c r="OS387" i="4"/>
  <c r="OT387" i="4"/>
  <c r="OU387" i="4"/>
  <c r="OV387" i="4"/>
  <c r="OW387" i="4"/>
  <c r="OX387" i="4"/>
  <c r="OY387" i="4"/>
  <c r="OZ387" i="4"/>
  <c r="PA387" i="4"/>
  <c r="PB387" i="4"/>
  <c r="PC387" i="4"/>
  <c r="PD387" i="4"/>
  <c r="PE387" i="4"/>
  <c r="PF387" i="4"/>
  <c r="PG387" i="4"/>
  <c r="PH387" i="4"/>
  <c r="PI387" i="4"/>
  <c r="PJ387" i="4"/>
  <c r="PK387" i="4"/>
  <c r="PL387" i="4"/>
  <c r="PM387" i="4"/>
  <c r="PN387" i="4"/>
  <c r="PO387" i="4"/>
  <c r="PP387" i="4"/>
  <c r="PQ387" i="4"/>
  <c r="PR387" i="4"/>
  <c r="PS387" i="4"/>
  <c r="PT387" i="4"/>
  <c r="PU387" i="4"/>
  <c r="PV387" i="4"/>
  <c r="PW387" i="4"/>
  <c r="PX387" i="4"/>
  <c r="PY387" i="4"/>
  <c r="PZ387" i="4"/>
  <c r="NR388" i="4"/>
  <c r="NS388" i="4"/>
  <c r="NT388" i="4"/>
  <c r="NU388" i="4"/>
  <c r="NV388" i="4"/>
  <c r="NX388" i="4" s="1"/>
  <c r="NW388" i="4"/>
  <c r="NY388" i="4"/>
  <c r="NZ388" i="4"/>
  <c r="OA388" i="4"/>
  <c r="OB388" i="4"/>
  <c r="OC388" i="4"/>
  <c r="OD388" i="4"/>
  <c r="OE388" i="4"/>
  <c r="OF388" i="4"/>
  <c r="OG388" i="4"/>
  <c r="OH388" i="4"/>
  <c r="OI388" i="4"/>
  <c r="OJ388" i="4"/>
  <c r="OK388" i="4"/>
  <c r="OL388" i="4"/>
  <c r="OM388" i="4"/>
  <c r="ON388" i="4"/>
  <c r="OO388" i="4"/>
  <c r="OP388" i="4"/>
  <c r="OQ388" i="4"/>
  <c r="OR388" i="4"/>
  <c r="OS388" i="4"/>
  <c r="OT388" i="4"/>
  <c r="OU388" i="4"/>
  <c r="OV388" i="4"/>
  <c r="OW388" i="4"/>
  <c r="OX388" i="4"/>
  <c r="OY388" i="4"/>
  <c r="OZ388" i="4"/>
  <c r="PA388" i="4"/>
  <c r="PB388" i="4"/>
  <c r="PC388" i="4"/>
  <c r="PD388" i="4"/>
  <c r="PE388" i="4"/>
  <c r="PF388" i="4"/>
  <c r="PG388" i="4"/>
  <c r="PH388" i="4"/>
  <c r="PI388" i="4"/>
  <c r="PJ388" i="4"/>
  <c r="PK388" i="4"/>
  <c r="PL388" i="4"/>
  <c r="PM388" i="4"/>
  <c r="PN388" i="4"/>
  <c r="PO388" i="4"/>
  <c r="PP388" i="4"/>
  <c r="PQ388" i="4"/>
  <c r="PR388" i="4"/>
  <c r="PS388" i="4"/>
  <c r="PT388" i="4"/>
  <c r="PU388" i="4"/>
  <c r="PV388" i="4"/>
  <c r="PW388" i="4"/>
  <c r="PX388" i="4"/>
  <c r="PY388" i="4"/>
  <c r="PZ388" i="4"/>
  <c r="NR389" i="4"/>
  <c r="NS389" i="4"/>
  <c r="NT389" i="4"/>
  <c r="NU389" i="4"/>
  <c r="NV389" i="4"/>
  <c r="NW389" i="4"/>
  <c r="NX389" i="4"/>
  <c r="NY389" i="4"/>
  <c r="NZ389" i="4"/>
  <c r="OA389" i="4"/>
  <c r="OB389" i="4"/>
  <c r="OC389" i="4"/>
  <c r="OD389" i="4"/>
  <c r="OE389" i="4"/>
  <c r="OF389" i="4"/>
  <c r="OG389" i="4"/>
  <c r="OH389" i="4"/>
  <c r="OI389" i="4"/>
  <c r="OJ389" i="4"/>
  <c r="OK389" i="4"/>
  <c r="OL389" i="4"/>
  <c r="OM389" i="4"/>
  <c r="ON389" i="4"/>
  <c r="OO389" i="4"/>
  <c r="OP389" i="4"/>
  <c r="OQ389" i="4"/>
  <c r="OR389" i="4"/>
  <c r="OS389" i="4"/>
  <c r="OT389" i="4"/>
  <c r="OU389" i="4"/>
  <c r="OV389" i="4"/>
  <c r="OW389" i="4"/>
  <c r="OX389" i="4"/>
  <c r="OY389" i="4"/>
  <c r="OZ389" i="4"/>
  <c r="PA389" i="4"/>
  <c r="PB389" i="4"/>
  <c r="PC389" i="4"/>
  <c r="PD389" i="4"/>
  <c r="PE389" i="4"/>
  <c r="PF389" i="4"/>
  <c r="PG389" i="4"/>
  <c r="PH389" i="4"/>
  <c r="PI389" i="4"/>
  <c r="PJ389" i="4"/>
  <c r="PK389" i="4"/>
  <c r="PL389" i="4"/>
  <c r="PM389" i="4"/>
  <c r="PN389" i="4"/>
  <c r="PO389" i="4"/>
  <c r="PP389" i="4"/>
  <c r="PQ389" i="4"/>
  <c r="PR389" i="4"/>
  <c r="PS389" i="4"/>
  <c r="PT389" i="4"/>
  <c r="PU389" i="4"/>
  <c r="PV389" i="4"/>
  <c r="PW389" i="4"/>
  <c r="PX389" i="4"/>
  <c r="PY389" i="4"/>
  <c r="PZ389" i="4"/>
  <c r="NR390" i="4"/>
  <c r="NS390" i="4"/>
  <c r="NT390" i="4"/>
  <c r="NU390" i="4"/>
  <c r="NV390" i="4"/>
  <c r="NX390" i="4" s="1"/>
  <c r="NW390" i="4"/>
  <c r="NY390" i="4"/>
  <c r="NZ390" i="4"/>
  <c r="OA390" i="4"/>
  <c r="OB390" i="4"/>
  <c r="OC390" i="4"/>
  <c r="OD390" i="4"/>
  <c r="OE390" i="4"/>
  <c r="OF390" i="4"/>
  <c r="OG390" i="4"/>
  <c r="OH390" i="4"/>
  <c r="OI390" i="4"/>
  <c r="OJ390" i="4"/>
  <c r="OK390" i="4"/>
  <c r="OL390" i="4"/>
  <c r="OM390" i="4"/>
  <c r="ON390" i="4"/>
  <c r="OO390" i="4"/>
  <c r="OP390" i="4"/>
  <c r="OQ390" i="4"/>
  <c r="OR390" i="4"/>
  <c r="OS390" i="4"/>
  <c r="OT390" i="4"/>
  <c r="OU390" i="4"/>
  <c r="OV390" i="4"/>
  <c r="OW390" i="4"/>
  <c r="OX390" i="4"/>
  <c r="OY390" i="4"/>
  <c r="OZ390" i="4"/>
  <c r="PA390" i="4"/>
  <c r="PB390" i="4"/>
  <c r="PC390" i="4"/>
  <c r="PD390" i="4"/>
  <c r="PE390" i="4"/>
  <c r="PF390" i="4"/>
  <c r="PG390" i="4"/>
  <c r="PH390" i="4"/>
  <c r="PI390" i="4"/>
  <c r="PJ390" i="4"/>
  <c r="PK390" i="4"/>
  <c r="PL390" i="4"/>
  <c r="PM390" i="4"/>
  <c r="PN390" i="4"/>
  <c r="PO390" i="4"/>
  <c r="PP390" i="4"/>
  <c r="PQ390" i="4"/>
  <c r="PR390" i="4"/>
  <c r="PS390" i="4"/>
  <c r="PT390" i="4"/>
  <c r="PU390" i="4"/>
  <c r="PV390" i="4"/>
  <c r="PW390" i="4"/>
  <c r="PX390" i="4"/>
  <c r="PY390" i="4"/>
  <c r="PZ390" i="4"/>
  <c r="NR391" i="4"/>
  <c r="NS391" i="4"/>
  <c r="NT391" i="4"/>
  <c r="NU391" i="4"/>
  <c r="NV391" i="4"/>
  <c r="NW391" i="4"/>
  <c r="NX391" i="4"/>
  <c r="NY391" i="4"/>
  <c r="NZ391" i="4"/>
  <c r="OA391" i="4"/>
  <c r="OB391" i="4"/>
  <c r="OC391" i="4"/>
  <c r="OD391" i="4"/>
  <c r="OE391" i="4"/>
  <c r="OF391" i="4"/>
  <c r="OG391" i="4"/>
  <c r="OH391" i="4"/>
  <c r="OI391" i="4"/>
  <c r="OJ391" i="4"/>
  <c r="OK391" i="4"/>
  <c r="OL391" i="4"/>
  <c r="OM391" i="4"/>
  <c r="ON391" i="4"/>
  <c r="OO391" i="4"/>
  <c r="OP391" i="4"/>
  <c r="OQ391" i="4"/>
  <c r="OR391" i="4"/>
  <c r="OS391" i="4"/>
  <c r="OT391" i="4"/>
  <c r="OU391" i="4"/>
  <c r="OV391" i="4"/>
  <c r="OW391" i="4"/>
  <c r="OX391" i="4"/>
  <c r="OY391" i="4"/>
  <c r="OZ391" i="4"/>
  <c r="PA391" i="4"/>
  <c r="PB391" i="4"/>
  <c r="PC391" i="4"/>
  <c r="PD391" i="4"/>
  <c r="PE391" i="4"/>
  <c r="PF391" i="4"/>
  <c r="PG391" i="4"/>
  <c r="PH391" i="4"/>
  <c r="PI391" i="4"/>
  <c r="PJ391" i="4"/>
  <c r="PK391" i="4"/>
  <c r="PL391" i="4"/>
  <c r="PM391" i="4"/>
  <c r="PN391" i="4"/>
  <c r="PO391" i="4"/>
  <c r="PP391" i="4"/>
  <c r="PQ391" i="4"/>
  <c r="PR391" i="4"/>
  <c r="PS391" i="4"/>
  <c r="PT391" i="4"/>
  <c r="PU391" i="4"/>
  <c r="PV391" i="4"/>
  <c r="PW391" i="4"/>
  <c r="PX391" i="4"/>
  <c r="PY391" i="4"/>
  <c r="PZ391" i="4"/>
  <c r="NR392" i="4"/>
  <c r="NS392" i="4"/>
  <c r="NT392" i="4"/>
  <c r="NU392" i="4"/>
  <c r="NV392" i="4"/>
  <c r="NW392" i="4"/>
  <c r="NX392" i="4"/>
  <c r="NY392" i="4"/>
  <c r="NZ392" i="4"/>
  <c r="OA392" i="4"/>
  <c r="OB392" i="4"/>
  <c r="OC392" i="4"/>
  <c r="OD392" i="4"/>
  <c r="OE392" i="4"/>
  <c r="OF392" i="4"/>
  <c r="OG392" i="4"/>
  <c r="OH392" i="4"/>
  <c r="OI392" i="4"/>
  <c r="OJ392" i="4"/>
  <c r="OK392" i="4"/>
  <c r="OL392" i="4"/>
  <c r="OM392" i="4"/>
  <c r="ON392" i="4"/>
  <c r="OO392" i="4"/>
  <c r="OP392" i="4"/>
  <c r="OQ392" i="4"/>
  <c r="OR392" i="4"/>
  <c r="OS392" i="4"/>
  <c r="OT392" i="4"/>
  <c r="OU392" i="4"/>
  <c r="OV392" i="4"/>
  <c r="OW392" i="4"/>
  <c r="OX392" i="4"/>
  <c r="OY392" i="4"/>
  <c r="OZ392" i="4"/>
  <c r="PA392" i="4"/>
  <c r="PB392" i="4"/>
  <c r="PC392" i="4"/>
  <c r="PD392" i="4"/>
  <c r="PE392" i="4"/>
  <c r="PF392" i="4"/>
  <c r="PG392" i="4"/>
  <c r="PH392" i="4"/>
  <c r="PI392" i="4"/>
  <c r="PJ392" i="4"/>
  <c r="PK392" i="4"/>
  <c r="PL392" i="4"/>
  <c r="PM392" i="4"/>
  <c r="PN392" i="4"/>
  <c r="PO392" i="4"/>
  <c r="PP392" i="4"/>
  <c r="PQ392" i="4"/>
  <c r="PR392" i="4"/>
  <c r="PS392" i="4"/>
  <c r="PT392" i="4"/>
  <c r="PU392" i="4"/>
  <c r="PV392" i="4"/>
  <c r="PW392" i="4"/>
  <c r="PX392" i="4"/>
  <c r="PY392" i="4"/>
  <c r="PZ392" i="4"/>
  <c r="NR393" i="4"/>
  <c r="NS393" i="4"/>
  <c r="NT393" i="4"/>
  <c r="NU393" i="4"/>
  <c r="NV393" i="4"/>
  <c r="NX393" i="4" s="1"/>
  <c r="NW393" i="4"/>
  <c r="NY393" i="4"/>
  <c r="NZ393" i="4"/>
  <c r="OA393" i="4"/>
  <c r="OB393" i="4"/>
  <c r="OC393" i="4"/>
  <c r="OD393" i="4"/>
  <c r="OE393" i="4"/>
  <c r="OF393" i="4"/>
  <c r="OG393" i="4"/>
  <c r="OH393" i="4"/>
  <c r="OI393" i="4"/>
  <c r="OJ393" i="4"/>
  <c r="OK393" i="4"/>
  <c r="OL393" i="4"/>
  <c r="OM393" i="4"/>
  <c r="ON393" i="4"/>
  <c r="OO393" i="4"/>
  <c r="OP393" i="4"/>
  <c r="OQ393" i="4"/>
  <c r="OR393" i="4"/>
  <c r="OS393" i="4"/>
  <c r="OT393" i="4"/>
  <c r="OU393" i="4"/>
  <c r="OV393" i="4"/>
  <c r="OW393" i="4"/>
  <c r="OX393" i="4"/>
  <c r="OY393" i="4"/>
  <c r="OZ393" i="4"/>
  <c r="PA393" i="4"/>
  <c r="PB393" i="4"/>
  <c r="PC393" i="4"/>
  <c r="PD393" i="4"/>
  <c r="PE393" i="4"/>
  <c r="PF393" i="4"/>
  <c r="PG393" i="4"/>
  <c r="PH393" i="4"/>
  <c r="PI393" i="4"/>
  <c r="PJ393" i="4"/>
  <c r="PK393" i="4"/>
  <c r="PL393" i="4"/>
  <c r="PM393" i="4"/>
  <c r="PN393" i="4"/>
  <c r="PO393" i="4"/>
  <c r="PP393" i="4"/>
  <c r="PQ393" i="4"/>
  <c r="PR393" i="4"/>
  <c r="PS393" i="4"/>
  <c r="PT393" i="4"/>
  <c r="PU393" i="4"/>
  <c r="PV393" i="4"/>
  <c r="PW393" i="4"/>
  <c r="PX393" i="4"/>
  <c r="PY393" i="4"/>
  <c r="PZ393" i="4"/>
  <c r="NR394" i="4"/>
  <c r="NS394" i="4"/>
  <c r="NT394" i="4"/>
  <c r="NU394" i="4"/>
  <c r="NV394" i="4"/>
  <c r="NW394" i="4"/>
  <c r="NX394" i="4"/>
  <c r="NY394" i="4"/>
  <c r="NZ394" i="4"/>
  <c r="OA394" i="4"/>
  <c r="OB394" i="4"/>
  <c r="OC394" i="4"/>
  <c r="OD394" i="4"/>
  <c r="OE394" i="4"/>
  <c r="OF394" i="4"/>
  <c r="OG394" i="4"/>
  <c r="OH394" i="4"/>
  <c r="OI394" i="4"/>
  <c r="OJ394" i="4"/>
  <c r="OK394" i="4"/>
  <c r="OL394" i="4"/>
  <c r="OM394" i="4"/>
  <c r="ON394" i="4"/>
  <c r="OO394" i="4"/>
  <c r="OP394" i="4"/>
  <c r="OQ394" i="4"/>
  <c r="OR394" i="4"/>
  <c r="OS394" i="4"/>
  <c r="OT394" i="4"/>
  <c r="OU394" i="4"/>
  <c r="OV394" i="4"/>
  <c r="OW394" i="4"/>
  <c r="OX394" i="4"/>
  <c r="OY394" i="4"/>
  <c r="OZ394" i="4"/>
  <c r="PA394" i="4"/>
  <c r="PB394" i="4"/>
  <c r="PC394" i="4"/>
  <c r="PD394" i="4"/>
  <c r="PE394" i="4"/>
  <c r="PF394" i="4"/>
  <c r="PG394" i="4"/>
  <c r="PH394" i="4"/>
  <c r="PI394" i="4"/>
  <c r="PJ394" i="4"/>
  <c r="PK394" i="4"/>
  <c r="PL394" i="4"/>
  <c r="PM394" i="4"/>
  <c r="PN394" i="4"/>
  <c r="PO394" i="4"/>
  <c r="PP394" i="4"/>
  <c r="PQ394" i="4"/>
  <c r="PR394" i="4"/>
  <c r="PS394" i="4"/>
  <c r="PT394" i="4"/>
  <c r="PU394" i="4"/>
  <c r="PV394" i="4"/>
  <c r="PW394" i="4"/>
  <c r="PX394" i="4"/>
  <c r="PY394" i="4"/>
  <c r="PZ394" i="4"/>
  <c r="NR395" i="4"/>
  <c r="NS395" i="4"/>
  <c r="NT395" i="4"/>
  <c r="NU395" i="4"/>
  <c r="NV395" i="4"/>
  <c r="NX395" i="4" s="1"/>
  <c r="NW395" i="4"/>
  <c r="NY395" i="4"/>
  <c r="NZ395" i="4"/>
  <c r="OA395" i="4"/>
  <c r="OB395" i="4"/>
  <c r="OC395" i="4"/>
  <c r="OD395" i="4"/>
  <c r="OE395" i="4"/>
  <c r="OF395" i="4"/>
  <c r="OG395" i="4"/>
  <c r="OH395" i="4"/>
  <c r="OI395" i="4"/>
  <c r="OJ395" i="4"/>
  <c r="OK395" i="4"/>
  <c r="OL395" i="4"/>
  <c r="OM395" i="4"/>
  <c r="ON395" i="4"/>
  <c r="OO395" i="4"/>
  <c r="OP395" i="4"/>
  <c r="OQ395" i="4"/>
  <c r="OR395" i="4"/>
  <c r="OS395" i="4"/>
  <c r="OT395" i="4"/>
  <c r="OU395" i="4"/>
  <c r="OV395" i="4"/>
  <c r="OW395" i="4"/>
  <c r="OX395" i="4"/>
  <c r="OY395" i="4"/>
  <c r="OZ395" i="4"/>
  <c r="PA395" i="4"/>
  <c r="PB395" i="4"/>
  <c r="PC395" i="4"/>
  <c r="PD395" i="4"/>
  <c r="PE395" i="4"/>
  <c r="PF395" i="4"/>
  <c r="PG395" i="4"/>
  <c r="PH395" i="4"/>
  <c r="PI395" i="4"/>
  <c r="PJ395" i="4"/>
  <c r="PK395" i="4"/>
  <c r="PL395" i="4"/>
  <c r="PM395" i="4"/>
  <c r="PN395" i="4"/>
  <c r="PO395" i="4"/>
  <c r="PP395" i="4"/>
  <c r="PQ395" i="4"/>
  <c r="PR395" i="4"/>
  <c r="PS395" i="4"/>
  <c r="PT395" i="4"/>
  <c r="PU395" i="4"/>
  <c r="PV395" i="4"/>
  <c r="PW395" i="4"/>
  <c r="PX395" i="4"/>
  <c r="PY395" i="4"/>
  <c r="PZ395" i="4"/>
  <c r="NR396" i="4"/>
  <c r="NS396" i="4"/>
  <c r="NT396" i="4"/>
  <c r="NU396" i="4"/>
  <c r="NV396" i="4"/>
  <c r="NX396" i="4" s="1"/>
  <c r="NW396" i="4"/>
  <c r="NY396" i="4"/>
  <c r="NZ396" i="4"/>
  <c r="OA396" i="4"/>
  <c r="OB396" i="4"/>
  <c r="OC396" i="4"/>
  <c r="OD396" i="4"/>
  <c r="OE396" i="4"/>
  <c r="OF396" i="4"/>
  <c r="OG396" i="4"/>
  <c r="OH396" i="4"/>
  <c r="OI396" i="4"/>
  <c r="OJ396" i="4"/>
  <c r="OK396" i="4"/>
  <c r="OL396" i="4"/>
  <c r="OM396" i="4"/>
  <c r="ON396" i="4"/>
  <c r="OO396" i="4"/>
  <c r="OP396" i="4"/>
  <c r="OQ396" i="4"/>
  <c r="OR396" i="4"/>
  <c r="OS396" i="4"/>
  <c r="OT396" i="4"/>
  <c r="OU396" i="4"/>
  <c r="OV396" i="4"/>
  <c r="OW396" i="4"/>
  <c r="OX396" i="4"/>
  <c r="OY396" i="4"/>
  <c r="OZ396" i="4"/>
  <c r="PA396" i="4"/>
  <c r="PB396" i="4"/>
  <c r="PC396" i="4"/>
  <c r="PD396" i="4"/>
  <c r="PE396" i="4"/>
  <c r="PF396" i="4"/>
  <c r="PG396" i="4"/>
  <c r="PH396" i="4"/>
  <c r="PI396" i="4"/>
  <c r="PJ396" i="4"/>
  <c r="PK396" i="4"/>
  <c r="PL396" i="4"/>
  <c r="PM396" i="4"/>
  <c r="PN396" i="4"/>
  <c r="PO396" i="4"/>
  <c r="PP396" i="4"/>
  <c r="PQ396" i="4"/>
  <c r="PR396" i="4"/>
  <c r="PS396" i="4"/>
  <c r="PT396" i="4"/>
  <c r="PU396" i="4"/>
  <c r="PV396" i="4"/>
  <c r="PW396" i="4"/>
  <c r="PX396" i="4"/>
  <c r="PY396" i="4"/>
  <c r="PZ396" i="4"/>
  <c r="NR397" i="4"/>
  <c r="NS397" i="4"/>
  <c r="NT397" i="4"/>
  <c r="NU397" i="4"/>
  <c r="NV397" i="4"/>
  <c r="NW397" i="4"/>
  <c r="NX397" i="4"/>
  <c r="NY397" i="4"/>
  <c r="NZ397" i="4"/>
  <c r="OA397" i="4"/>
  <c r="OB397" i="4"/>
  <c r="OC397" i="4"/>
  <c r="OD397" i="4"/>
  <c r="OE397" i="4"/>
  <c r="OF397" i="4"/>
  <c r="OG397" i="4"/>
  <c r="OH397" i="4"/>
  <c r="OI397" i="4"/>
  <c r="OJ397" i="4"/>
  <c r="OK397" i="4"/>
  <c r="OL397" i="4"/>
  <c r="OM397" i="4"/>
  <c r="ON397" i="4"/>
  <c r="OO397" i="4"/>
  <c r="OP397" i="4"/>
  <c r="OQ397" i="4"/>
  <c r="OR397" i="4"/>
  <c r="OS397" i="4"/>
  <c r="OT397" i="4"/>
  <c r="OU397" i="4"/>
  <c r="OV397" i="4"/>
  <c r="OW397" i="4"/>
  <c r="OX397" i="4"/>
  <c r="OY397" i="4"/>
  <c r="OZ397" i="4"/>
  <c r="PA397" i="4"/>
  <c r="PB397" i="4"/>
  <c r="PC397" i="4"/>
  <c r="PD397" i="4"/>
  <c r="PE397" i="4"/>
  <c r="PF397" i="4"/>
  <c r="PG397" i="4"/>
  <c r="PH397" i="4"/>
  <c r="PI397" i="4"/>
  <c r="PJ397" i="4"/>
  <c r="PK397" i="4"/>
  <c r="PL397" i="4"/>
  <c r="PM397" i="4"/>
  <c r="PN397" i="4"/>
  <c r="PO397" i="4"/>
  <c r="PP397" i="4"/>
  <c r="PQ397" i="4"/>
  <c r="PR397" i="4"/>
  <c r="PS397" i="4"/>
  <c r="PT397" i="4"/>
  <c r="PU397" i="4"/>
  <c r="PV397" i="4"/>
  <c r="PW397" i="4"/>
  <c r="PX397" i="4"/>
  <c r="PY397" i="4"/>
  <c r="PZ397" i="4"/>
  <c r="NR398" i="4"/>
  <c r="NS398" i="4"/>
  <c r="NT398" i="4"/>
  <c r="NU398" i="4"/>
  <c r="NV398" i="4"/>
  <c r="NX398" i="4" s="1"/>
  <c r="NW398" i="4"/>
  <c r="NY398" i="4"/>
  <c r="NZ398" i="4"/>
  <c r="OA398" i="4"/>
  <c r="OB398" i="4"/>
  <c r="OC398" i="4"/>
  <c r="OD398" i="4"/>
  <c r="OE398" i="4"/>
  <c r="OF398" i="4"/>
  <c r="OG398" i="4"/>
  <c r="OH398" i="4"/>
  <c r="OI398" i="4"/>
  <c r="OJ398" i="4"/>
  <c r="OK398" i="4"/>
  <c r="OL398" i="4"/>
  <c r="OM398" i="4"/>
  <c r="ON398" i="4"/>
  <c r="OO398" i="4"/>
  <c r="OP398" i="4"/>
  <c r="OQ398" i="4"/>
  <c r="OR398" i="4"/>
  <c r="OS398" i="4"/>
  <c r="OT398" i="4"/>
  <c r="OU398" i="4"/>
  <c r="OV398" i="4"/>
  <c r="OW398" i="4"/>
  <c r="OX398" i="4"/>
  <c r="OY398" i="4"/>
  <c r="OZ398" i="4"/>
  <c r="PA398" i="4"/>
  <c r="PB398" i="4"/>
  <c r="PC398" i="4"/>
  <c r="PD398" i="4"/>
  <c r="PE398" i="4"/>
  <c r="PF398" i="4"/>
  <c r="PG398" i="4"/>
  <c r="PH398" i="4"/>
  <c r="PI398" i="4"/>
  <c r="PJ398" i="4"/>
  <c r="PK398" i="4"/>
  <c r="PL398" i="4"/>
  <c r="PM398" i="4"/>
  <c r="PN398" i="4"/>
  <c r="PO398" i="4"/>
  <c r="PP398" i="4"/>
  <c r="PQ398" i="4"/>
  <c r="PR398" i="4"/>
  <c r="PS398" i="4"/>
  <c r="PT398" i="4"/>
  <c r="PU398" i="4"/>
  <c r="PV398" i="4"/>
  <c r="PW398" i="4"/>
  <c r="PX398" i="4"/>
  <c r="PY398" i="4"/>
  <c r="PZ398" i="4"/>
  <c r="NR399" i="4"/>
  <c r="NS399" i="4"/>
  <c r="NT399" i="4"/>
  <c r="NU399" i="4"/>
  <c r="NV399" i="4"/>
  <c r="NW399" i="4"/>
  <c r="NX399" i="4"/>
  <c r="NY399" i="4"/>
  <c r="NZ399" i="4"/>
  <c r="OA399" i="4"/>
  <c r="OB399" i="4"/>
  <c r="OC399" i="4"/>
  <c r="OD399" i="4"/>
  <c r="OE399" i="4"/>
  <c r="OF399" i="4"/>
  <c r="OG399" i="4"/>
  <c r="OH399" i="4"/>
  <c r="OI399" i="4"/>
  <c r="OJ399" i="4"/>
  <c r="OK399" i="4"/>
  <c r="OL399" i="4"/>
  <c r="OM399" i="4"/>
  <c r="ON399" i="4"/>
  <c r="OO399" i="4"/>
  <c r="OP399" i="4"/>
  <c r="OQ399" i="4"/>
  <c r="OR399" i="4"/>
  <c r="OS399" i="4"/>
  <c r="OT399" i="4"/>
  <c r="OU399" i="4"/>
  <c r="OV399" i="4"/>
  <c r="OW399" i="4"/>
  <c r="OX399" i="4"/>
  <c r="OY399" i="4"/>
  <c r="OZ399" i="4"/>
  <c r="PA399" i="4"/>
  <c r="PB399" i="4"/>
  <c r="PC399" i="4"/>
  <c r="PD399" i="4"/>
  <c r="PE399" i="4"/>
  <c r="PF399" i="4"/>
  <c r="PG399" i="4"/>
  <c r="PH399" i="4"/>
  <c r="PI399" i="4"/>
  <c r="PJ399" i="4"/>
  <c r="PK399" i="4"/>
  <c r="PL399" i="4"/>
  <c r="PM399" i="4"/>
  <c r="PN399" i="4"/>
  <c r="PO399" i="4"/>
  <c r="PP399" i="4"/>
  <c r="PQ399" i="4"/>
  <c r="PR399" i="4"/>
  <c r="PS399" i="4"/>
  <c r="PT399" i="4"/>
  <c r="PU399" i="4"/>
  <c r="PV399" i="4"/>
  <c r="PW399" i="4"/>
  <c r="PX399" i="4"/>
  <c r="PY399" i="4"/>
  <c r="PZ399" i="4"/>
  <c r="NR400" i="4"/>
  <c r="NS400" i="4"/>
  <c r="NT400" i="4"/>
  <c r="NU400" i="4"/>
  <c r="NV400" i="4"/>
  <c r="NW400" i="4"/>
  <c r="NX400" i="4" s="1"/>
  <c r="NY400" i="4"/>
  <c r="NZ400" i="4"/>
  <c r="OA400" i="4"/>
  <c r="OB400" i="4"/>
  <c r="OC400" i="4"/>
  <c r="OD400" i="4"/>
  <c r="OE400" i="4"/>
  <c r="OF400" i="4"/>
  <c r="OG400" i="4"/>
  <c r="OH400" i="4"/>
  <c r="OI400" i="4"/>
  <c r="OJ400" i="4"/>
  <c r="OK400" i="4"/>
  <c r="OL400" i="4"/>
  <c r="OM400" i="4"/>
  <c r="ON400" i="4"/>
  <c r="OO400" i="4"/>
  <c r="OP400" i="4"/>
  <c r="OQ400" i="4"/>
  <c r="OR400" i="4"/>
  <c r="OS400" i="4"/>
  <c r="OT400" i="4"/>
  <c r="OU400" i="4"/>
  <c r="OV400" i="4"/>
  <c r="OW400" i="4"/>
  <c r="OX400" i="4"/>
  <c r="OY400" i="4"/>
  <c r="OZ400" i="4"/>
  <c r="PA400" i="4"/>
  <c r="PB400" i="4"/>
  <c r="PC400" i="4"/>
  <c r="PD400" i="4"/>
  <c r="PE400" i="4"/>
  <c r="PF400" i="4"/>
  <c r="PG400" i="4"/>
  <c r="PH400" i="4"/>
  <c r="PI400" i="4"/>
  <c r="PJ400" i="4"/>
  <c r="PK400" i="4"/>
  <c r="PL400" i="4"/>
  <c r="PM400" i="4"/>
  <c r="PN400" i="4"/>
  <c r="PO400" i="4"/>
  <c r="PP400" i="4"/>
  <c r="PQ400" i="4"/>
  <c r="PR400" i="4"/>
  <c r="PS400" i="4"/>
  <c r="PT400" i="4"/>
  <c r="PU400" i="4"/>
  <c r="PV400" i="4"/>
  <c r="PW400" i="4"/>
  <c r="PX400" i="4"/>
  <c r="PY400" i="4"/>
  <c r="PZ400" i="4"/>
  <c r="NR401" i="4"/>
  <c r="NS401" i="4"/>
  <c r="NT401" i="4"/>
  <c r="NU401" i="4"/>
  <c r="NV401" i="4"/>
  <c r="NX401" i="4" s="1"/>
  <c r="NW401" i="4"/>
  <c r="NY401" i="4"/>
  <c r="NZ401" i="4"/>
  <c r="OA401" i="4"/>
  <c r="OB401" i="4"/>
  <c r="OC401" i="4"/>
  <c r="OD401" i="4"/>
  <c r="OE401" i="4"/>
  <c r="OF401" i="4"/>
  <c r="OG401" i="4"/>
  <c r="OH401" i="4"/>
  <c r="OI401" i="4"/>
  <c r="OJ401" i="4"/>
  <c r="OK401" i="4"/>
  <c r="OL401" i="4"/>
  <c r="OM401" i="4"/>
  <c r="ON401" i="4"/>
  <c r="OO401" i="4"/>
  <c r="OP401" i="4"/>
  <c r="OQ401" i="4"/>
  <c r="OR401" i="4"/>
  <c r="OS401" i="4"/>
  <c r="OT401" i="4"/>
  <c r="OU401" i="4"/>
  <c r="OV401" i="4"/>
  <c r="OW401" i="4"/>
  <c r="OX401" i="4"/>
  <c r="OY401" i="4"/>
  <c r="OZ401" i="4"/>
  <c r="PA401" i="4"/>
  <c r="PB401" i="4"/>
  <c r="PC401" i="4"/>
  <c r="PD401" i="4"/>
  <c r="PE401" i="4"/>
  <c r="PF401" i="4"/>
  <c r="PG401" i="4"/>
  <c r="PH401" i="4"/>
  <c r="PI401" i="4"/>
  <c r="PJ401" i="4"/>
  <c r="PK401" i="4"/>
  <c r="PL401" i="4"/>
  <c r="PM401" i="4"/>
  <c r="PN401" i="4"/>
  <c r="PO401" i="4"/>
  <c r="PP401" i="4"/>
  <c r="PQ401" i="4"/>
  <c r="PR401" i="4"/>
  <c r="PS401" i="4"/>
  <c r="PT401" i="4"/>
  <c r="PU401" i="4"/>
  <c r="PV401" i="4"/>
  <c r="PW401" i="4"/>
  <c r="PX401" i="4"/>
  <c r="PY401" i="4"/>
  <c r="PZ401" i="4"/>
  <c r="NR402" i="4"/>
  <c r="NS402" i="4"/>
  <c r="NT402" i="4"/>
  <c r="NU402" i="4"/>
  <c r="NV402" i="4"/>
  <c r="NW402" i="4"/>
  <c r="NX402" i="4"/>
  <c r="NY402" i="4"/>
  <c r="NZ402" i="4"/>
  <c r="OA402" i="4"/>
  <c r="OB402" i="4"/>
  <c r="OC402" i="4"/>
  <c r="OD402" i="4"/>
  <c r="OE402" i="4"/>
  <c r="OF402" i="4"/>
  <c r="OG402" i="4"/>
  <c r="OH402" i="4"/>
  <c r="OI402" i="4"/>
  <c r="OJ402" i="4"/>
  <c r="OK402" i="4"/>
  <c r="OL402" i="4"/>
  <c r="OM402" i="4"/>
  <c r="ON402" i="4"/>
  <c r="OO402" i="4"/>
  <c r="OP402" i="4"/>
  <c r="OQ402" i="4"/>
  <c r="OR402" i="4"/>
  <c r="OS402" i="4"/>
  <c r="OT402" i="4"/>
  <c r="OU402" i="4"/>
  <c r="OV402" i="4"/>
  <c r="OW402" i="4"/>
  <c r="OX402" i="4"/>
  <c r="OY402" i="4"/>
  <c r="OZ402" i="4"/>
  <c r="PA402" i="4"/>
  <c r="PB402" i="4"/>
  <c r="PC402" i="4"/>
  <c r="PD402" i="4"/>
  <c r="PE402" i="4"/>
  <c r="PF402" i="4"/>
  <c r="PG402" i="4"/>
  <c r="PH402" i="4"/>
  <c r="PI402" i="4"/>
  <c r="PJ402" i="4"/>
  <c r="PK402" i="4"/>
  <c r="PL402" i="4"/>
  <c r="PM402" i="4"/>
  <c r="PN402" i="4"/>
  <c r="PO402" i="4"/>
  <c r="PP402" i="4"/>
  <c r="PQ402" i="4"/>
  <c r="PR402" i="4"/>
  <c r="PS402" i="4"/>
  <c r="PT402" i="4"/>
  <c r="PU402" i="4"/>
  <c r="PV402" i="4"/>
  <c r="PW402" i="4"/>
  <c r="PX402" i="4"/>
  <c r="PY402" i="4"/>
  <c r="PZ402" i="4"/>
  <c r="NR403" i="4"/>
  <c r="NS403" i="4"/>
  <c r="NT403" i="4"/>
  <c r="NU403" i="4"/>
  <c r="NV403" i="4"/>
  <c r="NX403" i="4" s="1"/>
  <c r="NW403" i="4"/>
  <c r="NY403" i="4"/>
  <c r="NZ403" i="4"/>
  <c r="OA403" i="4"/>
  <c r="OB403" i="4"/>
  <c r="OC403" i="4"/>
  <c r="OD403" i="4"/>
  <c r="OE403" i="4"/>
  <c r="OF403" i="4"/>
  <c r="OG403" i="4"/>
  <c r="OH403" i="4"/>
  <c r="OI403" i="4"/>
  <c r="OJ403" i="4"/>
  <c r="OK403" i="4"/>
  <c r="OL403" i="4"/>
  <c r="OM403" i="4"/>
  <c r="ON403" i="4"/>
  <c r="OO403" i="4"/>
  <c r="OP403" i="4"/>
  <c r="OQ403" i="4"/>
  <c r="OR403" i="4"/>
  <c r="OS403" i="4"/>
  <c r="OT403" i="4"/>
  <c r="OU403" i="4"/>
  <c r="OV403" i="4"/>
  <c r="OW403" i="4"/>
  <c r="OX403" i="4"/>
  <c r="OY403" i="4"/>
  <c r="OZ403" i="4"/>
  <c r="PA403" i="4"/>
  <c r="PB403" i="4"/>
  <c r="PC403" i="4"/>
  <c r="PD403" i="4"/>
  <c r="PE403" i="4"/>
  <c r="PF403" i="4"/>
  <c r="PG403" i="4"/>
  <c r="PH403" i="4"/>
  <c r="PI403" i="4"/>
  <c r="PJ403" i="4"/>
  <c r="PK403" i="4"/>
  <c r="PL403" i="4"/>
  <c r="PM403" i="4"/>
  <c r="PN403" i="4"/>
  <c r="PO403" i="4"/>
  <c r="PP403" i="4"/>
  <c r="PQ403" i="4"/>
  <c r="PR403" i="4"/>
  <c r="PS403" i="4"/>
  <c r="PT403" i="4"/>
  <c r="PU403" i="4"/>
  <c r="PV403" i="4"/>
  <c r="PW403" i="4"/>
  <c r="PX403" i="4"/>
  <c r="PY403" i="4"/>
  <c r="PZ403" i="4"/>
  <c r="NR404" i="4"/>
  <c r="NS404" i="4"/>
  <c r="NT404" i="4"/>
  <c r="NU404" i="4"/>
  <c r="NV404" i="4"/>
  <c r="NX404" i="4" s="1"/>
  <c r="NW404" i="4"/>
  <c r="NY404" i="4"/>
  <c r="NZ404" i="4"/>
  <c r="OA404" i="4"/>
  <c r="OB404" i="4"/>
  <c r="OC404" i="4"/>
  <c r="OD404" i="4"/>
  <c r="OE404" i="4"/>
  <c r="OF404" i="4"/>
  <c r="OG404" i="4"/>
  <c r="OH404" i="4"/>
  <c r="OI404" i="4"/>
  <c r="OJ404" i="4"/>
  <c r="OK404" i="4"/>
  <c r="OL404" i="4"/>
  <c r="OM404" i="4"/>
  <c r="ON404" i="4"/>
  <c r="OO404" i="4"/>
  <c r="OP404" i="4"/>
  <c r="OQ404" i="4"/>
  <c r="OR404" i="4"/>
  <c r="OS404" i="4"/>
  <c r="OT404" i="4"/>
  <c r="OU404" i="4"/>
  <c r="OV404" i="4"/>
  <c r="OW404" i="4"/>
  <c r="OX404" i="4"/>
  <c r="OY404" i="4"/>
  <c r="OZ404" i="4"/>
  <c r="PA404" i="4"/>
  <c r="PB404" i="4"/>
  <c r="PC404" i="4"/>
  <c r="PD404" i="4"/>
  <c r="PE404" i="4"/>
  <c r="PF404" i="4"/>
  <c r="PG404" i="4"/>
  <c r="PH404" i="4"/>
  <c r="PI404" i="4"/>
  <c r="PJ404" i="4"/>
  <c r="PK404" i="4"/>
  <c r="PL404" i="4"/>
  <c r="PM404" i="4"/>
  <c r="PN404" i="4"/>
  <c r="PO404" i="4"/>
  <c r="PP404" i="4"/>
  <c r="PQ404" i="4"/>
  <c r="PR404" i="4"/>
  <c r="PS404" i="4"/>
  <c r="PT404" i="4"/>
  <c r="PU404" i="4"/>
  <c r="PV404" i="4"/>
  <c r="PW404" i="4"/>
  <c r="PX404" i="4"/>
  <c r="PY404" i="4"/>
  <c r="PZ404" i="4"/>
  <c r="NR405" i="4"/>
  <c r="NS405" i="4"/>
  <c r="NT405" i="4"/>
  <c r="NU405" i="4"/>
  <c r="NV405" i="4"/>
  <c r="NW405" i="4"/>
  <c r="NX405" i="4"/>
  <c r="NY405" i="4"/>
  <c r="NZ405" i="4"/>
  <c r="OA405" i="4"/>
  <c r="OB405" i="4"/>
  <c r="OC405" i="4"/>
  <c r="OD405" i="4"/>
  <c r="OE405" i="4"/>
  <c r="OF405" i="4"/>
  <c r="OG405" i="4"/>
  <c r="OH405" i="4"/>
  <c r="OI405" i="4"/>
  <c r="OJ405" i="4"/>
  <c r="OK405" i="4"/>
  <c r="OL405" i="4"/>
  <c r="OM405" i="4"/>
  <c r="ON405" i="4"/>
  <c r="OO405" i="4"/>
  <c r="OP405" i="4"/>
  <c r="OQ405" i="4"/>
  <c r="OR405" i="4"/>
  <c r="OS405" i="4"/>
  <c r="OT405" i="4"/>
  <c r="OU405" i="4"/>
  <c r="OV405" i="4"/>
  <c r="OW405" i="4"/>
  <c r="OX405" i="4"/>
  <c r="OY405" i="4"/>
  <c r="OZ405" i="4"/>
  <c r="PA405" i="4"/>
  <c r="PB405" i="4"/>
  <c r="PC405" i="4"/>
  <c r="PD405" i="4"/>
  <c r="PE405" i="4"/>
  <c r="PF405" i="4"/>
  <c r="PG405" i="4"/>
  <c r="PH405" i="4"/>
  <c r="PI405" i="4"/>
  <c r="PJ405" i="4"/>
  <c r="PK405" i="4"/>
  <c r="PL405" i="4"/>
  <c r="PM405" i="4"/>
  <c r="PN405" i="4"/>
  <c r="PO405" i="4"/>
  <c r="PP405" i="4"/>
  <c r="PQ405" i="4"/>
  <c r="PR405" i="4"/>
  <c r="PS405" i="4"/>
  <c r="PT405" i="4"/>
  <c r="PU405" i="4"/>
  <c r="PV405" i="4"/>
  <c r="PW405" i="4"/>
  <c r="PX405" i="4"/>
  <c r="PY405" i="4"/>
  <c r="PZ405" i="4"/>
  <c r="NR406" i="4"/>
  <c r="NS406" i="4"/>
  <c r="NT406" i="4"/>
  <c r="NU406" i="4"/>
  <c r="NV406" i="4"/>
  <c r="NX406" i="4" s="1"/>
  <c r="NW406" i="4"/>
  <c r="NY406" i="4"/>
  <c r="NZ406" i="4"/>
  <c r="OA406" i="4"/>
  <c r="OB406" i="4"/>
  <c r="OC406" i="4"/>
  <c r="OD406" i="4"/>
  <c r="OE406" i="4"/>
  <c r="OF406" i="4"/>
  <c r="OG406" i="4"/>
  <c r="OH406" i="4"/>
  <c r="OI406" i="4"/>
  <c r="OJ406" i="4"/>
  <c r="OK406" i="4"/>
  <c r="OL406" i="4"/>
  <c r="OM406" i="4"/>
  <c r="ON406" i="4"/>
  <c r="OO406" i="4"/>
  <c r="OP406" i="4"/>
  <c r="OQ406" i="4"/>
  <c r="OR406" i="4"/>
  <c r="OS406" i="4"/>
  <c r="OT406" i="4"/>
  <c r="OU406" i="4"/>
  <c r="OV406" i="4"/>
  <c r="OW406" i="4"/>
  <c r="OX406" i="4"/>
  <c r="OY406" i="4"/>
  <c r="OZ406" i="4"/>
  <c r="PA406" i="4"/>
  <c r="PB406" i="4"/>
  <c r="PC406" i="4"/>
  <c r="PD406" i="4"/>
  <c r="PE406" i="4"/>
  <c r="PF406" i="4"/>
  <c r="PG406" i="4"/>
  <c r="PH406" i="4"/>
  <c r="PI406" i="4"/>
  <c r="PJ406" i="4"/>
  <c r="PK406" i="4"/>
  <c r="PL406" i="4"/>
  <c r="PM406" i="4"/>
  <c r="PN406" i="4"/>
  <c r="PO406" i="4"/>
  <c r="PP406" i="4"/>
  <c r="PQ406" i="4"/>
  <c r="PR406" i="4"/>
  <c r="PS406" i="4"/>
  <c r="PT406" i="4"/>
  <c r="PU406" i="4"/>
  <c r="PV406" i="4"/>
  <c r="PW406" i="4"/>
  <c r="PX406" i="4"/>
  <c r="PY406" i="4"/>
  <c r="PZ406" i="4"/>
  <c r="NR407" i="4"/>
  <c r="NS407" i="4"/>
  <c r="NT407" i="4"/>
  <c r="NU407" i="4"/>
  <c r="NV407" i="4"/>
  <c r="NW407" i="4"/>
  <c r="NX407" i="4"/>
  <c r="NY407" i="4"/>
  <c r="NZ407" i="4"/>
  <c r="OA407" i="4"/>
  <c r="OB407" i="4"/>
  <c r="OC407" i="4"/>
  <c r="OD407" i="4"/>
  <c r="OE407" i="4"/>
  <c r="OF407" i="4"/>
  <c r="OG407" i="4"/>
  <c r="OH407" i="4"/>
  <c r="OI407" i="4"/>
  <c r="OJ407" i="4"/>
  <c r="OK407" i="4"/>
  <c r="OL407" i="4"/>
  <c r="OM407" i="4"/>
  <c r="ON407" i="4"/>
  <c r="OO407" i="4"/>
  <c r="OP407" i="4"/>
  <c r="OQ407" i="4"/>
  <c r="OR407" i="4"/>
  <c r="OS407" i="4"/>
  <c r="OT407" i="4"/>
  <c r="OU407" i="4"/>
  <c r="OV407" i="4"/>
  <c r="OW407" i="4"/>
  <c r="OX407" i="4"/>
  <c r="OY407" i="4"/>
  <c r="OZ407" i="4"/>
  <c r="PA407" i="4"/>
  <c r="PB407" i="4"/>
  <c r="PC407" i="4"/>
  <c r="PD407" i="4"/>
  <c r="PE407" i="4"/>
  <c r="PF407" i="4"/>
  <c r="PG407" i="4"/>
  <c r="PH407" i="4"/>
  <c r="PI407" i="4"/>
  <c r="PJ407" i="4"/>
  <c r="PK407" i="4"/>
  <c r="PL407" i="4"/>
  <c r="PM407" i="4"/>
  <c r="PN407" i="4"/>
  <c r="PO407" i="4"/>
  <c r="PP407" i="4"/>
  <c r="PQ407" i="4"/>
  <c r="PR407" i="4"/>
  <c r="PS407" i="4"/>
  <c r="PT407" i="4"/>
  <c r="PU407" i="4"/>
  <c r="PV407" i="4"/>
  <c r="PW407" i="4"/>
  <c r="PX407" i="4"/>
  <c r="PY407" i="4"/>
  <c r="PZ407" i="4"/>
  <c r="NR408" i="4"/>
  <c r="NS408" i="4"/>
  <c r="NT408" i="4"/>
  <c r="NU408" i="4"/>
  <c r="NV408" i="4"/>
  <c r="NX408" i="4" s="1"/>
  <c r="NW408" i="4"/>
  <c r="NY408" i="4"/>
  <c r="NZ408" i="4"/>
  <c r="OA408" i="4"/>
  <c r="OB408" i="4"/>
  <c r="OC408" i="4"/>
  <c r="OD408" i="4"/>
  <c r="OE408" i="4"/>
  <c r="OF408" i="4"/>
  <c r="OG408" i="4"/>
  <c r="OH408" i="4"/>
  <c r="OI408" i="4"/>
  <c r="OJ408" i="4"/>
  <c r="OK408" i="4"/>
  <c r="OL408" i="4"/>
  <c r="OM408" i="4"/>
  <c r="ON408" i="4"/>
  <c r="OO408" i="4"/>
  <c r="OP408" i="4"/>
  <c r="OQ408" i="4"/>
  <c r="OR408" i="4"/>
  <c r="OS408" i="4"/>
  <c r="OT408" i="4"/>
  <c r="OU408" i="4"/>
  <c r="OV408" i="4"/>
  <c r="OW408" i="4"/>
  <c r="OX408" i="4"/>
  <c r="OY408" i="4"/>
  <c r="OZ408" i="4"/>
  <c r="PA408" i="4"/>
  <c r="PB408" i="4"/>
  <c r="PC408" i="4"/>
  <c r="PD408" i="4"/>
  <c r="PE408" i="4"/>
  <c r="PF408" i="4"/>
  <c r="PG408" i="4"/>
  <c r="PH408" i="4"/>
  <c r="PI408" i="4"/>
  <c r="PJ408" i="4"/>
  <c r="PK408" i="4"/>
  <c r="PL408" i="4"/>
  <c r="PM408" i="4"/>
  <c r="PN408" i="4"/>
  <c r="PO408" i="4"/>
  <c r="PP408" i="4"/>
  <c r="PQ408" i="4"/>
  <c r="PR408" i="4"/>
  <c r="PS408" i="4"/>
  <c r="PT408" i="4"/>
  <c r="PU408" i="4"/>
  <c r="PV408" i="4"/>
  <c r="PW408" i="4"/>
  <c r="PX408" i="4"/>
  <c r="PY408" i="4"/>
  <c r="PZ408" i="4"/>
  <c r="NR409" i="4"/>
  <c r="NS409" i="4"/>
  <c r="NT409" i="4"/>
  <c r="NU409" i="4"/>
  <c r="NV409" i="4"/>
  <c r="NX409" i="4" s="1"/>
  <c r="NW409" i="4"/>
  <c r="NY409" i="4"/>
  <c r="NZ409" i="4"/>
  <c r="OA409" i="4"/>
  <c r="OB409" i="4"/>
  <c r="OC409" i="4"/>
  <c r="OD409" i="4"/>
  <c r="OE409" i="4"/>
  <c r="OF409" i="4"/>
  <c r="OG409" i="4"/>
  <c r="OH409" i="4"/>
  <c r="OI409" i="4"/>
  <c r="OJ409" i="4"/>
  <c r="OK409" i="4"/>
  <c r="OL409" i="4"/>
  <c r="OM409" i="4"/>
  <c r="ON409" i="4"/>
  <c r="OO409" i="4"/>
  <c r="OP409" i="4"/>
  <c r="OQ409" i="4"/>
  <c r="OR409" i="4"/>
  <c r="OS409" i="4"/>
  <c r="OT409" i="4"/>
  <c r="OU409" i="4"/>
  <c r="OV409" i="4"/>
  <c r="OW409" i="4"/>
  <c r="OX409" i="4"/>
  <c r="OY409" i="4"/>
  <c r="OZ409" i="4"/>
  <c r="PA409" i="4"/>
  <c r="PB409" i="4"/>
  <c r="PC409" i="4"/>
  <c r="PD409" i="4"/>
  <c r="PE409" i="4"/>
  <c r="PF409" i="4"/>
  <c r="PG409" i="4"/>
  <c r="PH409" i="4"/>
  <c r="PI409" i="4"/>
  <c r="PJ409" i="4"/>
  <c r="PK409" i="4"/>
  <c r="PL409" i="4"/>
  <c r="PM409" i="4"/>
  <c r="PN409" i="4"/>
  <c r="PO409" i="4"/>
  <c r="PP409" i="4"/>
  <c r="PQ409" i="4"/>
  <c r="PR409" i="4"/>
  <c r="PS409" i="4"/>
  <c r="PT409" i="4"/>
  <c r="PU409" i="4"/>
  <c r="PV409" i="4"/>
  <c r="PW409" i="4"/>
  <c r="PX409" i="4"/>
  <c r="PY409" i="4"/>
  <c r="PZ409" i="4"/>
  <c r="NR410" i="4"/>
  <c r="NS410" i="4"/>
  <c r="NT410" i="4"/>
  <c r="NU410" i="4"/>
  <c r="NV410" i="4"/>
  <c r="NW410" i="4"/>
  <c r="NX410" i="4"/>
  <c r="NY410" i="4"/>
  <c r="NZ410" i="4"/>
  <c r="OA410" i="4"/>
  <c r="OB410" i="4"/>
  <c r="OC410" i="4"/>
  <c r="OD410" i="4"/>
  <c r="OE410" i="4"/>
  <c r="OF410" i="4"/>
  <c r="OG410" i="4"/>
  <c r="OH410" i="4"/>
  <c r="OI410" i="4"/>
  <c r="OJ410" i="4"/>
  <c r="OK410" i="4"/>
  <c r="OL410" i="4"/>
  <c r="OM410" i="4"/>
  <c r="ON410" i="4"/>
  <c r="OO410" i="4"/>
  <c r="OP410" i="4"/>
  <c r="OQ410" i="4"/>
  <c r="OR410" i="4"/>
  <c r="OS410" i="4"/>
  <c r="OT410" i="4"/>
  <c r="OU410" i="4"/>
  <c r="OV410" i="4"/>
  <c r="OW410" i="4"/>
  <c r="OX410" i="4"/>
  <c r="OY410" i="4"/>
  <c r="OZ410" i="4"/>
  <c r="PA410" i="4"/>
  <c r="PB410" i="4"/>
  <c r="PC410" i="4"/>
  <c r="PD410" i="4"/>
  <c r="PE410" i="4"/>
  <c r="PF410" i="4"/>
  <c r="PG410" i="4"/>
  <c r="PH410" i="4"/>
  <c r="PI410" i="4"/>
  <c r="PJ410" i="4"/>
  <c r="PK410" i="4"/>
  <c r="PL410" i="4"/>
  <c r="PM410" i="4"/>
  <c r="PN410" i="4"/>
  <c r="PO410" i="4"/>
  <c r="PP410" i="4"/>
  <c r="PQ410" i="4"/>
  <c r="PR410" i="4"/>
  <c r="PS410" i="4"/>
  <c r="PT410" i="4"/>
  <c r="PU410" i="4"/>
  <c r="PV410" i="4"/>
  <c r="PW410" i="4"/>
  <c r="PX410" i="4"/>
  <c r="PY410" i="4"/>
  <c r="PZ410" i="4"/>
  <c r="NR411" i="4"/>
  <c r="NS411" i="4"/>
  <c r="NT411" i="4"/>
  <c r="NU411" i="4"/>
  <c r="NV411" i="4"/>
  <c r="NX411" i="4" s="1"/>
  <c r="NW411" i="4"/>
  <c r="NY411" i="4"/>
  <c r="NZ411" i="4"/>
  <c r="OA411" i="4"/>
  <c r="OB411" i="4"/>
  <c r="OC411" i="4"/>
  <c r="OD411" i="4"/>
  <c r="OE411" i="4"/>
  <c r="OF411" i="4"/>
  <c r="OG411" i="4"/>
  <c r="OH411" i="4"/>
  <c r="OI411" i="4"/>
  <c r="OJ411" i="4"/>
  <c r="OK411" i="4"/>
  <c r="OL411" i="4"/>
  <c r="OM411" i="4"/>
  <c r="ON411" i="4"/>
  <c r="OO411" i="4"/>
  <c r="OP411" i="4"/>
  <c r="OQ411" i="4"/>
  <c r="OR411" i="4"/>
  <c r="OS411" i="4"/>
  <c r="OT411" i="4"/>
  <c r="OU411" i="4"/>
  <c r="OV411" i="4"/>
  <c r="OW411" i="4"/>
  <c r="OX411" i="4"/>
  <c r="OY411" i="4"/>
  <c r="OZ411" i="4"/>
  <c r="PA411" i="4"/>
  <c r="PB411" i="4"/>
  <c r="PC411" i="4"/>
  <c r="PD411" i="4"/>
  <c r="PE411" i="4"/>
  <c r="PF411" i="4"/>
  <c r="PG411" i="4"/>
  <c r="PH411" i="4"/>
  <c r="PI411" i="4"/>
  <c r="PJ411" i="4"/>
  <c r="PK411" i="4"/>
  <c r="PL411" i="4"/>
  <c r="PM411" i="4"/>
  <c r="PN411" i="4"/>
  <c r="PO411" i="4"/>
  <c r="PP411" i="4"/>
  <c r="PQ411" i="4"/>
  <c r="PR411" i="4"/>
  <c r="PS411" i="4"/>
  <c r="PT411" i="4"/>
  <c r="PU411" i="4"/>
  <c r="PV411" i="4"/>
  <c r="PW411" i="4"/>
  <c r="PX411" i="4"/>
  <c r="PY411" i="4"/>
  <c r="PZ411" i="4"/>
  <c r="NR412" i="4"/>
  <c r="NS412" i="4"/>
  <c r="NT412" i="4"/>
  <c r="NU412" i="4"/>
  <c r="NV412" i="4"/>
  <c r="NX412" i="4" s="1"/>
  <c r="NW412" i="4"/>
  <c r="NY412" i="4"/>
  <c r="NZ412" i="4"/>
  <c r="OA412" i="4"/>
  <c r="OB412" i="4"/>
  <c r="OC412" i="4"/>
  <c r="OD412" i="4"/>
  <c r="OE412" i="4"/>
  <c r="OF412" i="4"/>
  <c r="OG412" i="4"/>
  <c r="OH412" i="4"/>
  <c r="OI412" i="4"/>
  <c r="OJ412" i="4"/>
  <c r="OK412" i="4"/>
  <c r="OL412" i="4"/>
  <c r="OM412" i="4"/>
  <c r="ON412" i="4"/>
  <c r="OO412" i="4"/>
  <c r="OP412" i="4"/>
  <c r="OQ412" i="4"/>
  <c r="OR412" i="4"/>
  <c r="OS412" i="4"/>
  <c r="OT412" i="4"/>
  <c r="OU412" i="4"/>
  <c r="OV412" i="4"/>
  <c r="OW412" i="4"/>
  <c r="OX412" i="4"/>
  <c r="OY412" i="4"/>
  <c r="OZ412" i="4"/>
  <c r="PA412" i="4"/>
  <c r="PB412" i="4"/>
  <c r="PC412" i="4"/>
  <c r="PD412" i="4"/>
  <c r="PE412" i="4"/>
  <c r="PF412" i="4"/>
  <c r="PG412" i="4"/>
  <c r="PH412" i="4"/>
  <c r="PI412" i="4"/>
  <c r="PJ412" i="4"/>
  <c r="PK412" i="4"/>
  <c r="PL412" i="4"/>
  <c r="PM412" i="4"/>
  <c r="PN412" i="4"/>
  <c r="PO412" i="4"/>
  <c r="PP412" i="4"/>
  <c r="PQ412" i="4"/>
  <c r="PR412" i="4"/>
  <c r="PS412" i="4"/>
  <c r="PT412" i="4"/>
  <c r="PU412" i="4"/>
  <c r="PV412" i="4"/>
  <c r="PW412" i="4"/>
  <c r="PX412" i="4"/>
  <c r="PY412" i="4"/>
  <c r="PZ412" i="4"/>
  <c r="NR413" i="4"/>
  <c r="NS413" i="4"/>
  <c r="NT413" i="4"/>
  <c r="NU413" i="4"/>
  <c r="NV413" i="4"/>
  <c r="NW413" i="4"/>
  <c r="NX413" i="4"/>
  <c r="NY413" i="4"/>
  <c r="NZ413" i="4"/>
  <c r="OA413" i="4"/>
  <c r="OB413" i="4"/>
  <c r="OC413" i="4"/>
  <c r="OD413" i="4"/>
  <c r="OE413" i="4"/>
  <c r="OF413" i="4"/>
  <c r="OG413" i="4"/>
  <c r="OH413" i="4"/>
  <c r="OI413" i="4"/>
  <c r="OJ413" i="4"/>
  <c r="OK413" i="4"/>
  <c r="OL413" i="4"/>
  <c r="OM413" i="4"/>
  <c r="ON413" i="4"/>
  <c r="OO413" i="4"/>
  <c r="OP413" i="4"/>
  <c r="OQ413" i="4"/>
  <c r="OR413" i="4"/>
  <c r="OS413" i="4"/>
  <c r="OT413" i="4"/>
  <c r="OU413" i="4"/>
  <c r="OV413" i="4"/>
  <c r="OW413" i="4"/>
  <c r="OX413" i="4"/>
  <c r="OY413" i="4"/>
  <c r="OZ413" i="4"/>
  <c r="PA413" i="4"/>
  <c r="PB413" i="4"/>
  <c r="PC413" i="4"/>
  <c r="PD413" i="4"/>
  <c r="PE413" i="4"/>
  <c r="PF413" i="4"/>
  <c r="PG413" i="4"/>
  <c r="PH413" i="4"/>
  <c r="PI413" i="4"/>
  <c r="PJ413" i="4"/>
  <c r="PK413" i="4"/>
  <c r="PL413" i="4"/>
  <c r="PM413" i="4"/>
  <c r="PN413" i="4"/>
  <c r="PO413" i="4"/>
  <c r="PP413" i="4"/>
  <c r="PQ413" i="4"/>
  <c r="PR413" i="4"/>
  <c r="PS413" i="4"/>
  <c r="PT413" i="4"/>
  <c r="PU413" i="4"/>
  <c r="PV413" i="4"/>
  <c r="PW413" i="4"/>
  <c r="PX413" i="4"/>
  <c r="PY413" i="4"/>
  <c r="PZ413" i="4"/>
  <c r="NR414" i="4"/>
  <c r="NS414" i="4"/>
  <c r="NT414" i="4"/>
  <c r="NU414" i="4"/>
  <c r="NV414" i="4"/>
  <c r="NW414" i="4"/>
  <c r="NX414" i="4" s="1"/>
  <c r="NY414" i="4"/>
  <c r="NZ414" i="4"/>
  <c r="OA414" i="4"/>
  <c r="OB414" i="4"/>
  <c r="OC414" i="4"/>
  <c r="OD414" i="4"/>
  <c r="OE414" i="4"/>
  <c r="OF414" i="4"/>
  <c r="OG414" i="4"/>
  <c r="OH414" i="4"/>
  <c r="OI414" i="4"/>
  <c r="OJ414" i="4"/>
  <c r="OK414" i="4"/>
  <c r="OL414" i="4"/>
  <c r="OM414" i="4"/>
  <c r="ON414" i="4"/>
  <c r="OO414" i="4"/>
  <c r="OP414" i="4"/>
  <c r="OQ414" i="4"/>
  <c r="OR414" i="4"/>
  <c r="OS414" i="4"/>
  <c r="OT414" i="4"/>
  <c r="OU414" i="4"/>
  <c r="OV414" i="4"/>
  <c r="OW414" i="4"/>
  <c r="OX414" i="4"/>
  <c r="OY414" i="4"/>
  <c r="OZ414" i="4"/>
  <c r="PA414" i="4"/>
  <c r="PB414" i="4"/>
  <c r="PC414" i="4"/>
  <c r="PD414" i="4"/>
  <c r="PE414" i="4"/>
  <c r="PF414" i="4"/>
  <c r="PG414" i="4"/>
  <c r="PH414" i="4"/>
  <c r="PI414" i="4"/>
  <c r="PJ414" i="4"/>
  <c r="PK414" i="4"/>
  <c r="PL414" i="4"/>
  <c r="PM414" i="4"/>
  <c r="PN414" i="4"/>
  <c r="PO414" i="4"/>
  <c r="PP414" i="4"/>
  <c r="PQ414" i="4"/>
  <c r="PR414" i="4"/>
  <c r="PS414" i="4"/>
  <c r="PT414" i="4"/>
  <c r="PU414" i="4"/>
  <c r="PV414" i="4"/>
  <c r="PW414" i="4"/>
  <c r="PX414" i="4"/>
  <c r="PY414" i="4"/>
  <c r="PZ414" i="4"/>
  <c r="NR415" i="4"/>
  <c r="NS415" i="4"/>
  <c r="NT415" i="4"/>
  <c r="NU415" i="4"/>
  <c r="NV415" i="4"/>
  <c r="NW415" i="4"/>
  <c r="NX415" i="4"/>
  <c r="NY415" i="4"/>
  <c r="NZ415" i="4"/>
  <c r="OA415" i="4"/>
  <c r="OB415" i="4"/>
  <c r="OC415" i="4"/>
  <c r="OD415" i="4"/>
  <c r="OE415" i="4"/>
  <c r="OF415" i="4"/>
  <c r="OG415" i="4"/>
  <c r="OH415" i="4"/>
  <c r="OI415" i="4"/>
  <c r="OJ415" i="4"/>
  <c r="OK415" i="4"/>
  <c r="OL415" i="4"/>
  <c r="OM415" i="4"/>
  <c r="ON415" i="4"/>
  <c r="OO415" i="4"/>
  <c r="OP415" i="4"/>
  <c r="OQ415" i="4"/>
  <c r="OR415" i="4"/>
  <c r="OS415" i="4"/>
  <c r="OT415" i="4"/>
  <c r="OU415" i="4"/>
  <c r="OV415" i="4"/>
  <c r="OW415" i="4"/>
  <c r="OX415" i="4"/>
  <c r="OY415" i="4"/>
  <c r="OZ415" i="4"/>
  <c r="PA415" i="4"/>
  <c r="PB415" i="4"/>
  <c r="PC415" i="4"/>
  <c r="PD415" i="4"/>
  <c r="PE415" i="4"/>
  <c r="PF415" i="4"/>
  <c r="PG415" i="4"/>
  <c r="PH415" i="4"/>
  <c r="PI415" i="4"/>
  <c r="PJ415" i="4"/>
  <c r="PK415" i="4"/>
  <c r="PL415" i="4"/>
  <c r="PM415" i="4"/>
  <c r="PN415" i="4"/>
  <c r="PO415" i="4"/>
  <c r="PP415" i="4"/>
  <c r="PQ415" i="4"/>
  <c r="PR415" i="4"/>
  <c r="PS415" i="4"/>
  <c r="PT415" i="4"/>
  <c r="PU415" i="4"/>
  <c r="PV415" i="4"/>
  <c r="PW415" i="4"/>
  <c r="PX415" i="4"/>
  <c r="PY415" i="4"/>
  <c r="PZ415" i="4"/>
  <c r="NR416" i="4"/>
  <c r="NS416" i="4"/>
  <c r="NT416" i="4"/>
  <c r="NU416" i="4"/>
  <c r="NV416" i="4"/>
  <c r="NX416" i="4" s="1"/>
  <c r="NW416" i="4"/>
  <c r="NY416" i="4"/>
  <c r="NZ416" i="4"/>
  <c r="OA416" i="4"/>
  <c r="OB416" i="4"/>
  <c r="OC416" i="4"/>
  <c r="OD416" i="4"/>
  <c r="OE416" i="4"/>
  <c r="OF416" i="4"/>
  <c r="OG416" i="4"/>
  <c r="OH416" i="4"/>
  <c r="OI416" i="4"/>
  <c r="OJ416" i="4"/>
  <c r="OK416" i="4"/>
  <c r="OL416" i="4"/>
  <c r="OM416" i="4"/>
  <c r="ON416" i="4"/>
  <c r="OO416" i="4"/>
  <c r="OP416" i="4"/>
  <c r="OQ416" i="4"/>
  <c r="OR416" i="4"/>
  <c r="OS416" i="4"/>
  <c r="OT416" i="4"/>
  <c r="OU416" i="4"/>
  <c r="OV416" i="4"/>
  <c r="OW416" i="4"/>
  <c r="OX416" i="4"/>
  <c r="OY416" i="4"/>
  <c r="OZ416" i="4"/>
  <c r="PA416" i="4"/>
  <c r="PB416" i="4"/>
  <c r="PC416" i="4"/>
  <c r="PD416" i="4"/>
  <c r="PE416" i="4"/>
  <c r="PF416" i="4"/>
  <c r="PG416" i="4"/>
  <c r="PH416" i="4"/>
  <c r="PI416" i="4"/>
  <c r="PJ416" i="4"/>
  <c r="PK416" i="4"/>
  <c r="PL416" i="4"/>
  <c r="PM416" i="4"/>
  <c r="PN416" i="4"/>
  <c r="PO416" i="4"/>
  <c r="PP416" i="4"/>
  <c r="PQ416" i="4"/>
  <c r="PR416" i="4"/>
  <c r="PS416" i="4"/>
  <c r="PT416" i="4"/>
  <c r="PU416" i="4"/>
  <c r="PV416" i="4"/>
  <c r="PW416" i="4"/>
  <c r="PX416" i="4"/>
  <c r="PY416" i="4"/>
  <c r="PZ416" i="4"/>
  <c r="NR417" i="4"/>
  <c r="NS417" i="4"/>
  <c r="NT417" i="4"/>
  <c r="NU417" i="4"/>
  <c r="NV417" i="4"/>
  <c r="NX417" i="4" s="1"/>
  <c r="NW417" i="4"/>
  <c r="NY417" i="4"/>
  <c r="NZ417" i="4"/>
  <c r="OA417" i="4"/>
  <c r="OB417" i="4"/>
  <c r="OC417" i="4"/>
  <c r="OD417" i="4"/>
  <c r="OE417" i="4"/>
  <c r="OF417" i="4"/>
  <c r="OG417" i="4"/>
  <c r="OH417" i="4"/>
  <c r="OI417" i="4"/>
  <c r="OJ417" i="4"/>
  <c r="OK417" i="4"/>
  <c r="OL417" i="4"/>
  <c r="OM417" i="4"/>
  <c r="ON417" i="4"/>
  <c r="OO417" i="4"/>
  <c r="OP417" i="4"/>
  <c r="OQ417" i="4"/>
  <c r="OR417" i="4"/>
  <c r="OS417" i="4"/>
  <c r="OT417" i="4"/>
  <c r="OU417" i="4"/>
  <c r="OV417" i="4"/>
  <c r="OW417" i="4"/>
  <c r="OX417" i="4"/>
  <c r="OY417" i="4"/>
  <c r="OZ417" i="4"/>
  <c r="PA417" i="4"/>
  <c r="PB417" i="4"/>
  <c r="PC417" i="4"/>
  <c r="PD417" i="4"/>
  <c r="PE417" i="4"/>
  <c r="PF417" i="4"/>
  <c r="PG417" i="4"/>
  <c r="PH417" i="4"/>
  <c r="PI417" i="4"/>
  <c r="PJ417" i="4"/>
  <c r="PK417" i="4"/>
  <c r="PL417" i="4"/>
  <c r="PM417" i="4"/>
  <c r="PN417" i="4"/>
  <c r="PO417" i="4"/>
  <c r="PP417" i="4"/>
  <c r="PQ417" i="4"/>
  <c r="PR417" i="4"/>
  <c r="PS417" i="4"/>
  <c r="PT417" i="4"/>
  <c r="PU417" i="4"/>
  <c r="PV417" i="4"/>
  <c r="PW417" i="4"/>
  <c r="PX417" i="4"/>
  <c r="PY417" i="4"/>
  <c r="PZ417" i="4"/>
  <c r="NR418" i="4"/>
  <c r="NS418" i="4"/>
  <c r="NT418" i="4"/>
  <c r="NU418" i="4"/>
  <c r="NV418" i="4"/>
  <c r="NW418" i="4"/>
  <c r="NX418" i="4"/>
  <c r="NY418" i="4"/>
  <c r="NZ418" i="4"/>
  <c r="OA418" i="4"/>
  <c r="OB418" i="4"/>
  <c r="OC418" i="4"/>
  <c r="OD418" i="4"/>
  <c r="OE418" i="4"/>
  <c r="OF418" i="4"/>
  <c r="OG418" i="4"/>
  <c r="OH418" i="4"/>
  <c r="OI418" i="4"/>
  <c r="OJ418" i="4"/>
  <c r="OK418" i="4"/>
  <c r="OL418" i="4"/>
  <c r="OM418" i="4"/>
  <c r="ON418" i="4"/>
  <c r="OO418" i="4"/>
  <c r="OP418" i="4"/>
  <c r="OQ418" i="4"/>
  <c r="OR418" i="4"/>
  <c r="OS418" i="4"/>
  <c r="OT418" i="4"/>
  <c r="OU418" i="4"/>
  <c r="OV418" i="4"/>
  <c r="OW418" i="4"/>
  <c r="OX418" i="4"/>
  <c r="OY418" i="4"/>
  <c r="OZ418" i="4"/>
  <c r="PA418" i="4"/>
  <c r="PB418" i="4"/>
  <c r="PC418" i="4"/>
  <c r="PD418" i="4"/>
  <c r="PE418" i="4"/>
  <c r="PF418" i="4"/>
  <c r="PG418" i="4"/>
  <c r="PH418" i="4"/>
  <c r="PI418" i="4"/>
  <c r="PJ418" i="4"/>
  <c r="PK418" i="4"/>
  <c r="PL418" i="4"/>
  <c r="PM418" i="4"/>
  <c r="PN418" i="4"/>
  <c r="PO418" i="4"/>
  <c r="PP418" i="4"/>
  <c r="PQ418" i="4"/>
  <c r="PR418" i="4"/>
  <c r="PS418" i="4"/>
  <c r="PT418" i="4"/>
  <c r="PU418" i="4"/>
  <c r="PV418" i="4"/>
  <c r="PW418" i="4"/>
  <c r="PX418" i="4"/>
  <c r="PY418" i="4"/>
  <c r="PZ418" i="4"/>
  <c r="NR419" i="4"/>
  <c r="NS419" i="4"/>
  <c r="NT419" i="4"/>
  <c r="NU419" i="4"/>
  <c r="NV419" i="4"/>
  <c r="NX419" i="4" s="1"/>
  <c r="NW419" i="4"/>
  <c r="NY419" i="4"/>
  <c r="NZ419" i="4"/>
  <c r="OA419" i="4"/>
  <c r="OB419" i="4"/>
  <c r="OC419" i="4"/>
  <c r="OD419" i="4"/>
  <c r="OE419" i="4"/>
  <c r="OF419" i="4"/>
  <c r="OG419" i="4"/>
  <c r="OH419" i="4"/>
  <c r="OI419" i="4"/>
  <c r="OJ419" i="4"/>
  <c r="OK419" i="4"/>
  <c r="OL419" i="4"/>
  <c r="OM419" i="4"/>
  <c r="ON419" i="4"/>
  <c r="OO419" i="4"/>
  <c r="OP419" i="4"/>
  <c r="OQ419" i="4"/>
  <c r="OR419" i="4"/>
  <c r="OS419" i="4"/>
  <c r="OT419" i="4"/>
  <c r="OU419" i="4"/>
  <c r="OV419" i="4"/>
  <c r="OW419" i="4"/>
  <c r="OX419" i="4"/>
  <c r="OY419" i="4"/>
  <c r="OZ419" i="4"/>
  <c r="PA419" i="4"/>
  <c r="PB419" i="4"/>
  <c r="PC419" i="4"/>
  <c r="PD419" i="4"/>
  <c r="PE419" i="4"/>
  <c r="PF419" i="4"/>
  <c r="PG419" i="4"/>
  <c r="PH419" i="4"/>
  <c r="PI419" i="4"/>
  <c r="PJ419" i="4"/>
  <c r="PK419" i="4"/>
  <c r="PL419" i="4"/>
  <c r="PM419" i="4"/>
  <c r="PN419" i="4"/>
  <c r="PO419" i="4"/>
  <c r="PP419" i="4"/>
  <c r="PQ419" i="4"/>
  <c r="PR419" i="4"/>
  <c r="PS419" i="4"/>
  <c r="PT419" i="4"/>
  <c r="PU419" i="4"/>
  <c r="PV419" i="4"/>
  <c r="PW419" i="4"/>
  <c r="PX419" i="4"/>
  <c r="PY419" i="4"/>
  <c r="PZ419" i="4"/>
  <c r="NR420" i="4"/>
  <c r="NS420" i="4"/>
  <c r="NT420" i="4"/>
  <c r="NU420" i="4"/>
  <c r="NV420" i="4"/>
  <c r="NX420" i="4" s="1"/>
  <c r="NW420" i="4"/>
  <c r="NY420" i="4"/>
  <c r="NZ420" i="4"/>
  <c r="OA420" i="4"/>
  <c r="OB420" i="4"/>
  <c r="OC420" i="4"/>
  <c r="OD420" i="4"/>
  <c r="OE420" i="4"/>
  <c r="OF420" i="4"/>
  <c r="OG420" i="4"/>
  <c r="OH420" i="4"/>
  <c r="OI420" i="4"/>
  <c r="OJ420" i="4"/>
  <c r="OK420" i="4"/>
  <c r="OL420" i="4"/>
  <c r="OM420" i="4"/>
  <c r="ON420" i="4"/>
  <c r="OO420" i="4"/>
  <c r="OP420" i="4"/>
  <c r="OQ420" i="4"/>
  <c r="OR420" i="4"/>
  <c r="OS420" i="4"/>
  <c r="OT420" i="4"/>
  <c r="OU420" i="4"/>
  <c r="OV420" i="4"/>
  <c r="OW420" i="4"/>
  <c r="OX420" i="4"/>
  <c r="OY420" i="4"/>
  <c r="OZ420" i="4"/>
  <c r="PA420" i="4"/>
  <c r="PB420" i="4"/>
  <c r="PC420" i="4"/>
  <c r="PD420" i="4"/>
  <c r="PE420" i="4"/>
  <c r="PF420" i="4"/>
  <c r="PG420" i="4"/>
  <c r="PH420" i="4"/>
  <c r="PI420" i="4"/>
  <c r="PJ420" i="4"/>
  <c r="PK420" i="4"/>
  <c r="PL420" i="4"/>
  <c r="PM420" i="4"/>
  <c r="PN420" i="4"/>
  <c r="PO420" i="4"/>
  <c r="PP420" i="4"/>
  <c r="PQ420" i="4"/>
  <c r="PR420" i="4"/>
  <c r="PS420" i="4"/>
  <c r="PT420" i="4"/>
  <c r="PU420" i="4"/>
  <c r="PV420" i="4"/>
  <c r="PW420" i="4"/>
  <c r="PX420" i="4"/>
  <c r="PY420" i="4"/>
  <c r="PZ420" i="4"/>
  <c r="NR421" i="4"/>
  <c r="NS421" i="4"/>
  <c r="NT421" i="4"/>
  <c r="NU421" i="4"/>
  <c r="NV421" i="4"/>
  <c r="NW421" i="4"/>
  <c r="NX421" i="4"/>
  <c r="NY421" i="4"/>
  <c r="NZ421" i="4"/>
  <c r="OA421" i="4"/>
  <c r="OB421" i="4"/>
  <c r="OC421" i="4"/>
  <c r="OD421" i="4"/>
  <c r="OE421" i="4"/>
  <c r="OF421" i="4"/>
  <c r="OG421" i="4"/>
  <c r="OH421" i="4"/>
  <c r="OI421" i="4"/>
  <c r="OJ421" i="4"/>
  <c r="OK421" i="4"/>
  <c r="OL421" i="4"/>
  <c r="OM421" i="4"/>
  <c r="ON421" i="4"/>
  <c r="OO421" i="4"/>
  <c r="OP421" i="4"/>
  <c r="OQ421" i="4"/>
  <c r="OR421" i="4"/>
  <c r="OS421" i="4"/>
  <c r="OT421" i="4"/>
  <c r="OU421" i="4"/>
  <c r="OV421" i="4"/>
  <c r="OW421" i="4"/>
  <c r="OX421" i="4"/>
  <c r="OY421" i="4"/>
  <c r="OZ421" i="4"/>
  <c r="PA421" i="4"/>
  <c r="PB421" i="4"/>
  <c r="PC421" i="4"/>
  <c r="PD421" i="4"/>
  <c r="PE421" i="4"/>
  <c r="PF421" i="4"/>
  <c r="PG421" i="4"/>
  <c r="PH421" i="4"/>
  <c r="PI421" i="4"/>
  <c r="PJ421" i="4"/>
  <c r="PK421" i="4"/>
  <c r="PL421" i="4"/>
  <c r="PM421" i="4"/>
  <c r="PN421" i="4"/>
  <c r="PO421" i="4"/>
  <c r="PP421" i="4"/>
  <c r="PQ421" i="4"/>
  <c r="PR421" i="4"/>
  <c r="PS421" i="4"/>
  <c r="PT421" i="4"/>
  <c r="PU421" i="4"/>
  <c r="PV421" i="4"/>
  <c r="PW421" i="4"/>
  <c r="PX421" i="4"/>
  <c r="PY421" i="4"/>
  <c r="PZ421" i="4"/>
  <c r="NR422" i="4"/>
  <c r="NS422" i="4"/>
  <c r="NT422" i="4"/>
  <c r="NU422" i="4"/>
  <c r="NV422" i="4"/>
  <c r="NW422" i="4"/>
  <c r="NX422" i="4" s="1"/>
  <c r="NY422" i="4"/>
  <c r="NZ422" i="4"/>
  <c r="OA422" i="4"/>
  <c r="OB422" i="4"/>
  <c r="OC422" i="4"/>
  <c r="OD422" i="4"/>
  <c r="OE422" i="4"/>
  <c r="OF422" i="4"/>
  <c r="OG422" i="4"/>
  <c r="OH422" i="4"/>
  <c r="OI422" i="4"/>
  <c r="OJ422" i="4"/>
  <c r="OK422" i="4"/>
  <c r="OL422" i="4"/>
  <c r="OM422" i="4"/>
  <c r="ON422" i="4"/>
  <c r="OO422" i="4"/>
  <c r="OP422" i="4"/>
  <c r="OQ422" i="4"/>
  <c r="OR422" i="4"/>
  <c r="OS422" i="4"/>
  <c r="OT422" i="4"/>
  <c r="OU422" i="4"/>
  <c r="OV422" i="4"/>
  <c r="OW422" i="4"/>
  <c r="OX422" i="4"/>
  <c r="OY422" i="4"/>
  <c r="OZ422" i="4"/>
  <c r="PA422" i="4"/>
  <c r="PB422" i="4"/>
  <c r="PC422" i="4"/>
  <c r="PD422" i="4"/>
  <c r="PE422" i="4"/>
  <c r="PF422" i="4"/>
  <c r="PG422" i="4"/>
  <c r="PH422" i="4"/>
  <c r="PI422" i="4"/>
  <c r="PJ422" i="4"/>
  <c r="PK422" i="4"/>
  <c r="PL422" i="4"/>
  <c r="PM422" i="4"/>
  <c r="PN422" i="4"/>
  <c r="PO422" i="4"/>
  <c r="PP422" i="4"/>
  <c r="PQ422" i="4"/>
  <c r="PR422" i="4"/>
  <c r="PS422" i="4"/>
  <c r="PT422" i="4"/>
  <c r="PU422" i="4"/>
  <c r="PV422" i="4"/>
  <c r="PW422" i="4"/>
  <c r="PX422" i="4"/>
  <c r="PY422" i="4"/>
  <c r="PZ422" i="4"/>
  <c r="NR423" i="4"/>
  <c r="NS423" i="4"/>
  <c r="NT423" i="4"/>
  <c r="NU423" i="4"/>
  <c r="NV423" i="4"/>
  <c r="NW423" i="4"/>
  <c r="NX423" i="4"/>
  <c r="NY423" i="4"/>
  <c r="NZ423" i="4"/>
  <c r="OA423" i="4"/>
  <c r="OB423" i="4"/>
  <c r="OC423" i="4"/>
  <c r="OD423" i="4"/>
  <c r="OE423" i="4"/>
  <c r="OF423" i="4"/>
  <c r="OG423" i="4"/>
  <c r="OH423" i="4"/>
  <c r="OI423" i="4"/>
  <c r="OJ423" i="4"/>
  <c r="OK423" i="4"/>
  <c r="OL423" i="4"/>
  <c r="OM423" i="4"/>
  <c r="ON423" i="4"/>
  <c r="OO423" i="4"/>
  <c r="OP423" i="4"/>
  <c r="OQ423" i="4"/>
  <c r="OR423" i="4"/>
  <c r="OS423" i="4"/>
  <c r="OT423" i="4"/>
  <c r="OU423" i="4"/>
  <c r="OV423" i="4"/>
  <c r="OW423" i="4"/>
  <c r="OX423" i="4"/>
  <c r="OY423" i="4"/>
  <c r="OZ423" i="4"/>
  <c r="PA423" i="4"/>
  <c r="PB423" i="4"/>
  <c r="PC423" i="4"/>
  <c r="PD423" i="4"/>
  <c r="PE423" i="4"/>
  <c r="PF423" i="4"/>
  <c r="PG423" i="4"/>
  <c r="PH423" i="4"/>
  <c r="PI423" i="4"/>
  <c r="PJ423" i="4"/>
  <c r="PK423" i="4"/>
  <c r="PL423" i="4"/>
  <c r="PM423" i="4"/>
  <c r="PN423" i="4"/>
  <c r="PO423" i="4"/>
  <c r="PP423" i="4"/>
  <c r="PQ423" i="4"/>
  <c r="PR423" i="4"/>
  <c r="PS423" i="4"/>
  <c r="PT423" i="4"/>
  <c r="PU423" i="4"/>
  <c r="PV423" i="4"/>
  <c r="PW423" i="4"/>
  <c r="PX423" i="4"/>
  <c r="PY423" i="4"/>
  <c r="PZ423" i="4"/>
  <c r="NR424" i="4"/>
  <c r="NS424" i="4"/>
  <c r="NT424" i="4"/>
  <c r="NU424" i="4"/>
  <c r="NV424" i="4"/>
  <c r="NX424" i="4" s="1"/>
  <c r="NW424" i="4"/>
  <c r="NY424" i="4"/>
  <c r="NZ424" i="4"/>
  <c r="OA424" i="4"/>
  <c r="OB424" i="4"/>
  <c r="OC424" i="4"/>
  <c r="OD424" i="4"/>
  <c r="OE424" i="4"/>
  <c r="OF424" i="4"/>
  <c r="OG424" i="4"/>
  <c r="OH424" i="4"/>
  <c r="OI424" i="4"/>
  <c r="OJ424" i="4"/>
  <c r="OK424" i="4"/>
  <c r="OL424" i="4"/>
  <c r="OM424" i="4"/>
  <c r="ON424" i="4"/>
  <c r="OO424" i="4"/>
  <c r="OP424" i="4"/>
  <c r="OQ424" i="4"/>
  <c r="OR424" i="4"/>
  <c r="OS424" i="4"/>
  <c r="OT424" i="4"/>
  <c r="OU424" i="4"/>
  <c r="OV424" i="4"/>
  <c r="OW424" i="4"/>
  <c r="OX424" i="4"/>
  <c r="OY424" i="4"/>
  <c r="OZ424" i="4"/>
  <c r="PA424" i="4"/>
  <c r="PB424" i="4"/>
  <c r="PC424" i="4"/>
  <c r="PD424" i="4"/>
  <c r="PE424" i="4"/>
  <c r="PF424" i="4"/>
  <c r="PG424" i="4"/>
  <c r="PH424" i="4"/>
  <c r="PI424" i="4"/>
  <c r="PJ424" i="4"/>
  <c r="PK424" i="4"/>
  <c r="PL424" i="4"/>
  <c r="PM424" i="4"/>
  <c r="PN424" i="4"/>
  <c r="PO424" i="4"/>
  <c r="PP424" i="4"/>
  <c r="PQ424" i="4"/>
  <c r="PR424" i="4"/>
  <c r="PS424" i="4"/>
  <c r="PT424" i="4"/>
  <c r="PU424" i="4"/>
  <c r="PV424" i="4"/>
  <c r="PW424" i="4"/>
  <c r="PX424" i="4"/>
  <c r="PY424" i="4"/>
  <c r="PZ424" i="4"/>
  <c r="NR425" i="4"/>
  <c r="NS425" i="4"/>
  <c r="NT425" i="4"/>
  <c r="NU425" i="4"/>
  <c r="NV425" i="4"/>
  <c r="NX425" i="4" s="1"/>
  <c r="NW425" i="4"/>
  <c r="NY425" i="4"/>
  <c r="NZ425" i="4"/>
  <c r="OA425" i="4"/>
  <c r="OB425" i="4"/>
  <c r="OC425" i="4"/>
  <c r="OD425" i="4"/>
  <c r="OE425" i="4"/>
  <c r="OF425" i="4"/>
  <c r="OG425" i="4"/>
  <c r="OH425" i="4"/>
  <c r="OI425" i="4"/>
  <c r="OJ425" i="4"/>
  <c r="OK425" i="4"/>
  <c r="OL425" i="4"/>
  <c r="OM425" i="4"/>
  <c r="ON425" i="4"/>
  <c r="OO425" i="4"/>
  <c r="OP425" i="4"/>
  <c r="OQ425" i="4"/>
  <c r="OR425" i="4"/>
  <c r="OS425" i="4"/>
  <c r="OT425" i="4"/>
  <c r="OU425" i="4"/>
  <c r="OV425" i="4"/>
  <c r="OW425" i="4"/>
  <c r="OX425" i="4"/>
  <c r="OY425" i="4"/>
  <c r="OZ425" i="4"/>
  <c r="PA425" i="4"/>
  <c r="PB425" i="4"/>
  <c r="PC425" i="4"/>
  <c r="PD425" i="4"/>
  <c r="PE425" i="4"/>
  <c r="PF425" i="4"/>
  <c r="PG425" i="4"/>
  <c r="PH425" i="4"/>
  <c r="PI425" i="4"/>
  <c r="PJ425" i="4"/>
  <c r="PK425" i="4"/>
  <c r="PL425" i="4"/>
  <c r="PM425" i="4"/>
  <c r="PN425" i="4"/>
  <c r="PO425" i="4"/>
  <c r="PP425" i="4"/>
  <c r="PQ425" i="4"/>
  <c r="PR425" i="4"/>
  <c r="PS425" i="4"/>
  <c r="PT425" i="4"/>
  <c r="PU425" i="4"/>
  <c r="PV425" i="4"/>
  <c r="PW425" i="4"/>
  <c r="PX425" i="4"/>
  <c r="PY425" i="4"/>
  <c r="PZ425" i="4"/>
  <c r="NR426" i="4"/>
  <c r="NS426" i="4"/>
  <c r="NT426" i="4"/>
  <c r="NU426" i="4"/>
  <c r="NV426" i="4"/>
  <c r="NW426" i="4"/>
  <c r="NX426" i="4"/>
  <c r="NY426" i="4"/>
  <c r="NZ426" i="4"/>
  <c r="OA426" i="4"/>
  <c r="OB426" i="4"/>
  <c r="OC426" i="4"/>
  <c r="OD426" i="4"/>
  <c r="OE426" i="4"/>
  <c r="OF426" i="4"/>
  <c r="OG426" i="4"/>
  <c r="OH426" i="4"/>
  <c r="OI426" i="4"/>
  <c r="OJ426" i="4"/>
  <c r="OK426" i="4"/>
  <c r="OL426" i="4"/>
  <c r="OM426" i="4"/>
  <c r="ON426" i="4"/>
  <c r="OO426" i="4"/>
  <c r="OP426" i="4"/>
  <c r="OQ426" i="4"/>
  <c r="OR426" i="4"/>
  <c r="OS426" i="4"/>
  <c r="OT426" i="4"/>
  <c r="OU426" i="4"/>
  <c r="OV426" i="4"/>
  <c r="OW426" i="4"/>
  <c r="OX426" i="4"/>
  <c r="OY426" i="4"/>
  <c r="OZ426" i="4"/>
  <c r="PA426" i="4"/>
  <c r="PB426" i="4"/>
  <c r="PC426" i="4"/>
  <c r="PD426" i="4"/>
  <c r="PE426" i="4"/>
  <c r="PF426" i="4"/>
  <c r="PG426" i="4"/>
  <c r="PH426" i="4"/>
  <c r="PI426" i="4"/>
  <c r="PJ426" i="4"/>
  <c r="PK426" i="4"/>
  <c r="PL426" i="4"/>
  <c r="PM426" i="4"/>
  <c r="PN426" i="4"/>
  <c r="PO426" i="4"/>
  <c r="PP426" i="4"/>
  <c r="PQ426" i="4"/>
  <c r="PR426" i="4"/>
  <c r="PS426" i="4"/>
  <c r="PT426" i="4"/>
  <c r="PU426" i="4"/>
  <c r="PV426" i="4"/>
  <c r="PW426" i="4"/>
  <c r="PX426" i="4"/>
  <c r="PY426" i="4"/>
  <c r="PZ426" i="4"/>
  <c r="NR427" i="4"/>
  <c r="NS427" i="4"/>
  <c r="NT427" i="4"/>
  <c r="NU427" i="4"/>
  <c r="NV427" i="4"/>
  <c r="NX427" i="4" s="1"/>
  <c r="NW427" i="4"/>
  <c r="NY427" i="4"/>
  <c r="NZ427" i="4"/>
  <c r="OA427" i="4"/>
  <c r="OB427" i="4"/>
  <c r="OC427" i="4"/>
  <c r="OD427" i="4"/>
  <c r="OE427" i="4"/>
  <c r="OF427" i="4"/>
  <c r="OG427" i="4"/>
  <c r="OH427" i="4"/>
  <c r="OI427" i="4"/>
  <c r="OJ427" i="4"/>
  <c r="OK427" i="4"/>
  <c r="OL427" i="4"/>
  <c r="OM427" i="4"/>
  <c r="ON427" i="4"/>
  <c r="OO427" i="4"/>
  <c r="OP427" i="4"/>
  <c r="OQ427" i="4"/>
  <c r="OR427" i="4"/>
  <c r="OS427" i="4"/>
  <c r="OT427" i="4"/>
  <c r="OU427" i="4"/>
  <c r="OV427" i="4"/>
  <c r="OW427" i="4"/>
  <c r="OX427" i="4"/>
  <c r="OY427" i="4"/>
  <c r="OZ427" i="4"/>
  <c r="PA427" i="4"/>
  <c r="PB427" i="4"/>
  <c r="PC427" i="4"/>
  <c r="PD427" i="4"/>
  <c r="PE427" i="4"/>
  <c r="PF427" i="4"/>
  <c r="PG427" i="4"/>
  <c r="PH427" i="4"/>
  <c r="PI427" i="4"/>
  <c r="PJ427" i="4"/>
  <c r="PK427" i="4"/>
  <c r="PL427" i="4"/>
  <c r="PM427" i="4"/>
  <c r="PN427" i="4"/>
  <c r="PO427" i="4"/>
  <c r="PP427" i="4"/>
  <c r="PQ427" i="4"/>
  <c r="PR427" i="4"/>
  <c r="PS427" i="4"/>
  <c r="PT427" i="4"/>
  <c r="PU427" i="4"/>
  <c r="PV427" i="4"/>
  <c r="PW427" i="4"/>
  <c r="PX427" i="4"/>
  <c r="PY427" i="4"/>
  <c r="PZ427" i="4"/>
  <c r="NR428" i="4"/>
  <c r="NS428" i="4"/>
  <c r="NT428" i="4"/>
  <c r="NU428" i="4"/>
  <c r="NV428" i="4"/>
  <c r="NX428" i="4" s="1"/>
  <c r="NW428" i="4"/>
  <c r="NY428" i="4"/>
  <c r="NZ428" i="4"/>
  <c r="OA428" i="4"/>
  <c r="OB428" i="4"/>
  <c r="OC428" i="4"/>
  <c r="OD428" i="4"/>
  <c r="OE428" i="4"/>
  <c r="OF428" i="4"/>
  <c r="OG428" i="4"/>
  <c r="OH428" i="4"/>
  <c r="OI428" i="4"/>
  <c r="OJ428" i="4"/>
  <c r="OK428" i="4"/>
  <c r="OL428" i="4"/>
  <c r="OM428" i="4"/>
  <c r="ON428" i="4"/>
  <c r="OO428" i="4"/>
  <c r="OP428" i="4"/>
  <c r="OQ428" i="4"/>
  <c r="OR428" i="4"/>
  <c r="OS428" i="4"/>
  <c r="OT428" i="4"/>
  <c r="OU428" i="4"/>
  <c r="OV428" i="4"/>
  <c r="OW428" i="4"/>
  <c r="OX428" i="4"/>
  <c r="OY428" i="4"/>
  <c r="OZ428" i="4"/>
  <c r="PA428" i="4"/>
  <c r="PB428" i="4"/>
  <c r="PC428" i="4"/>
  <c r="PD428" i="4"/>
  <c r="PE428" i="4"/>
  <c r="PF428" i="4"/>
  <c r="PG428" i="4"/>
  <c r="PH428" i="4"/>
  <c r="PI428" i="4"/>
  <c r="PJ428" i="4"/>
  <c r="PK428" i="4"/>
  <c r="PL428" i="4"/>
  <c r="PM428" i="4"/>
  <c r="PN428" i="4"/>
  <c r="PO428" i="4"/>
  <c r="PP428" i="4"/>
  <c r="PQ428" i="4"/>
  <c r="PR428" i="4"/>
  <c r="PS428" i="4"/>
  <c r="PT428" i="4"/>
  <c r="PU428" i="4"/>
  <c r="PV428" i="4"/>
  <c r="PW428" i="4"/>
  <c r="PX428" i="4"/>
  <c r="PY428" i="4"/>
  <c r="PZ428" i="4"/>
  <c r="NR429" i="4"/>
  <c r="NS429" i="4"/>
  <c r="NT429" i="4"/>
  <c r="NU429" i="4"/>
  <c r="NV429" i="4"/>
  <c r="NW429" i="4"/>
  <c r="NX429" i="4"/>
  <c r="NY429" i="4"/>
  <c r="NZ429" i="4"/>
  <c r="OA429" i="4"/>
  <c r="OB429" i="4"/>
  <c r="OC429" i="4"/>
  <c r="OD429" i="4"/>
  <c r="OE429" i="4"/>
  <c r="OF429" i="4"/>
  <c r="OG429" i="4"/>
  <c r="OH429" i="4"/>
  <c r="OI429" i="4"/>
  <c r="OJ429" i="4"/>
  <c r="OK429" i="4"/>
  <c r="OL429" i="4"/>
  <c r="OM429" i="4"/>
  <c r="ON429" i="4"/>
  <c r="OO429" i="4"/>
  <c r="OP429" i="4"/>
  <c r="OQ429" i="4"/>
  <c r="OR429" i="4"/>
  <c r="OS429" i="4"/>
  <c r="OT429" i="4"/>
  <c r="OU429" i="4"/>
  <c r="OV429" i="4"/>
  <c r="OW429" i="4"/>
  <c r="OX429" i="4"/>
  <c r="OY429" i="4"/>
  <c r="OZ429" i="4"/>
  <c r="PA429" i="4"/>
  <c r="PB429" i="4"/>
  <c r="PC429" i="4"/>
  <c r="PD429" i="4"/>
  <c r="PE429" i="4"/>
  <c r="PF429" i="4"/>
  <c r="PG429" i="4"/>
  <c r="PH429" i="4"/>
  <c r="PI429" i="4"/>
  <c r="PJ429" i="4"/>
  <c r="PK429" i="4"/>
  <c r="PL429" i="4"/>
  <c r="PM429" i="4"/>
  <c r="PN429" i="4"/>
  <c r="PO429" i="4"/>
  <c r="PP429" i="4"/>
  <c r="PQ429" i="4"/>
  <c r="PR429" i="4"/>
  <c r="PS429" i="4"/>
  <c r="PT429" i="4"/>
  <c r="PU429" i="4"/>
  <c r="PV429" i="4"/>
  <c r="PW429" i="4"/>
  <c r="PX429" i="4"/>
  <c r="PY429" i="4"/>
  <c r="PZ429" i="4"/>
  <c r="NR430" i="4"/>
  <c r="NS430" i="4"/>
  <c r="NT430" i="4"/>
  <c r="NU430" i="4"/>
  <c r="NV430" i="4"/>
  <c r="NW430" i="4"/>
  <c r="NX430" i="4" s="1"/>
  <c r="NY430" i="4"/>
  <c r="NZ430" i="4"/>
  <c r="OA430" i="4"/>
  <c r="OB430" i="4"/>
  <c r="OC430" i="4"/>
  <c r="OD430" i="4"/>
  <c r="OE430" i="4"/>
  <c r="OF430" i="4"/>
  <c r="OG430" i="4"/>
  <c r="OH430" i="4"/>
  <c r="OI430" i="4"/>
  <c r="OJ430" i="4"/>
  <c r="OK430" i="4"/>
  <c r="OL430" i="4"/>
  <c r="OM430" i="4"/>
  <c r="ON430" i="4"/>
  <c r="OO430" i="4"/>
  <c r="OP430" i="4"/>
  <c r="OQ430" i="4"/>
  <c r="OR430" i="4"/>
  <c r="OS430" i="4"/>
  <c r="OT430" i="4"/>
  <c r="OU430" i="4"/>
  <c r="OV430" i="4"/>
  <c r="OW430" i="4"/>
  <c r="OX430" i="4"/>
  <c r="OY430" i="4"/>
  <c r="OZ430" i="4"/>
  <c r="PA430" i="4"/>
  <c r="PB430" i="4"/>
  <c r="PC430" i="4"/>
  <c r="PD430" i="4"/>
  <c r="PE430" i="4"/>
  <c r="PF430" i="4"/>
  <c r="PG430" i="4"/>
  <c r="PH430" i="4"/>
  <c r="PI430" i="4"/>
  <c r="PJ430" i="4"/>
  <c r="PK430" i="4"/>
  <c r="PL430" i="4"/>
  <c r="PM430" i="4"/>
  <c r="PN430" i="4"/>
  <c r="PO430" i="4"/>
  <c r="PP430" i="4"/>
  <c r="PQ430" i="4"/>
  <c r="PR430" i="4"/>
  <c r="PS430" i="4"/>
  <c r="PT430" i="4"/>
  <c r="PU430" i="4"/>
  <c r="PV430" i="4"/>
  <c r="PW430" i="4"/>
  <c r="PX430" i="4"/>
  <c r="PY430" i="4"/>
  <c r="PZ430" i="4"/>
  <c r="NR431" i="4"/>
  <c r="NS431" i="4"/>
  <c r="NT431" i="4"/>
  <c r="NU431" i="4"/>
  <c r="NV431" i="4"/>
  <c r="NW431" i="4"/>
  <c r="NX431" i="4"/>
  <c r="NY431" i="4"/>
  <c r="NZ431" i="4"/>
  <c r="OA431" i="4"/>
  <c r="OB431" i="4"/>
  <c r="OC431" i="4"/>
  <c r="OD431" i="4"/>
  <c r="OE431" i="4"/>
  <c r="OF431" i="4"/>
  <c r="OG431" i="4"/>
  <c r="OH431" i="4"/>
  <c r="OI431" i="4"/>
  <c r="OJ431" i="4"/>
  <c r="OK431" i="4"/>
  <c r="OL431" i="4"/>
  <c r="OM431" i="4"/>
  <c r="ON431" i="4"/>
  <c r="OO431" i="4"/>
  <c r="OP431" i="4"/>
  <c r="OQ431" i="4"/>
  <c r="OR431" i="4"/>
  <c r="OS431" i="4"/>
  <c r="OT431" i="4"/>
  <c r="OU431" i="4"/>
  <c r="OV431" i="4"/>
  <c r="OW431" i="4"/>
  <c r="OX431" i="4"/>
  <c r="OY431" i="4"/>
  <c r="OZ431" i="4"/>
  <c r="PA431" i="4"/>
  <c r="PB431" i="4"/>
  <c r="PC431" i="4"/>
  <c r="PD431" i="4"/>
  <c r="PE431" i="4"/>
  <c r="PF431" i="4"/>
  <c r="PG431" i="4"/>
  <c r="PH431" i="4"/>
  <c r="PI431" i="4"/>
  <c r="PJ431" i="4"/>
  <c r="PK431" i="4"/>
  <c r="PL431" i="4"/>
  <c r="PM431" i="4"/>
  <c r="PN431" i="4"/>
  <c r="PO431" i="4"/>
  <c r="PP431" i="4"/>
  <c r="PQ431" i="4"/>
  <c r="PR431" i="4"/>
  <c r="PS431" i="4"/>
  <c r="PT431" i="4"/>
  <c r="PU431" i="4"/>
  <c r="PV431" i="4"/>
  <c r="PW431" i="4"/>
  <c r="PX431" i="4"/>
  <c r="PY431" i="4"/>
  <c r="PZ431" i="4"/>
  <c r="NR432" i="4"/>
  <c r="NS432" i="4"/>
  <c r="NT432" i="4"/>
  <c r="NU432" i="4"/>
  <c r="NV432" i="4"/>
  <c r="NX432" i="4" s="1"/>
  <c r="NW432" i="4"/>
  <c r="NY432" i="4"/>
  <c r="NZ432" i="4"/>
  <c r="OA432" i="4"/>
  <c r="OB432" i="4"/>
  <c r="OC432" i="4"/>
  <c r="OD432" i="4"/>
  <c r="OE432" i="4"/>
  <c r="OF432" i="4"/>
  <c r="OG432" i="4"/>
  <c r="OH432" i="4"/>
  <c r="OI432" i="4"/>
  <c r="OJ432" i="4"/>
  <c r="OK432" i="4"/>
  <c r="OL432" i="4"/>
  <c r="OM432" i="4"/>
  <c r="ON432" i="4"/>
  <c r="OO432" i="4"/>
  <c r="OP432" i="4"/>
  <c r="OQ432" i="4"/>
  <c r="OR432" i="4"/>
  <c r="OS432" i="4"/>
  <c r="OT432" i="4"/>
  <c r="OU432" i="4"/>
  <c r="OV432" i="4"/>
  <c r="OW432" i="4"/>
  <c r="OX432" i="4"/>
  <c r="OY432" i="4"/>
  <c r="OZ432" i="4"/>
  <c r="PA432" i="4"/>
  <c r="PB432" i="4"/>
  <c r="PC432" i="4"/>
  <c r="PD432" i="4"/>
  <c r="PE432" i="4"/>
  <c r="PF432" i="4"/>
  <c r="PG432" i="4"/>
  <c r="PH432" i="4"/>
  <c r="PI432" i="4"/>
  <c r="PJ432" i="4"/>
  <c r="PK432" i="4"/>
  <c r="PL432" i="4"/>
  <c r="PM432" i="4"/>
  <c r="PN432" i="4"/>
  <c r="PO432" i="4"/>
  <c r="PP432" i="4"/>
  <c r="PQ432" i="4"/>
  <c r="PR432" i="4"/>
  <c r="PS432" i="4"/>
  <c r="PT432" i="4"/>
  <c r="PU432" i="4"/>
  <c r="PV432" i="4"/>
  <c r="PW432" i="4"/>
  <c r="PX432" i="4"/>
  <c r="PY432" i="4"/>
  <c r="PZ432" i="4"/>
  <c r="NR433" i="4"/>
  <c r="NS433" i="4"/>
  <c r="NT433" i="4"/>
  <c r="NU433" i="4"/>
  <c r="NV433" i="4"/>
  <c r="NW433" i="4"/>
  <c r="NX433" i="4"/>
  <c r="NY433" i="4"/>
  <c r="NZ433" i="4"/>
  <c r="OA433" i="4"/>
  <c r="OB433" i="4"/>
  <c r="OC433" i="4"/>
  <c r="OD433" i="4"/>
  <c r="OE433" i="4"/>
  <c r="OF433" i="4"/>
  <c r="OG433" i="4"/>
  <c r="OH433" i="4"/>
  <c r="OI433" i="4"/>
  <c r="OJ433" i="4"/>
  <c r="OK433" i="4"/>
  <c r="OL433" i="4"/>
  <c r="OM433" i="4"/>
  <c r="ON433" i="4"/>
  <c r="OO433" i="4"/>
  <c r="OP433" i="4"/>
  <c r="OQ433" i="4"/>
  <c r="OR433" i="4"/>
  <c r="OS433" i="4"/>
  <c r="OT433" i="4"/>
  <c r="OU433" i="4"/>
  <c r="OV433" i="4"/>
  <c r="OW433" i="4"/>
  <c r="OX433" i="4"/>
  <c r="OY433" i="4"/>
  <c r="OZ433" i="4"/>
  <c r="PA433" i="4"/>
  <c r="PB433" i="4"/>
  <c r="PC433" i="4"/>
  <c r="PD433" i="4"/>
  <c r="PE433" i="4"/>
  <c r="PF433" i="4"/>
  <c r="PG433" i="4"/>
  <c r="PH433" i="4"/>
  <c r="PI433" i="4"/>
  <c r="PJ433" i="4"/>
  <c r="PK433" i="4"/>
  <c r="PL433" i="4"/>
  <c r="PM433" i="4"/>
  <c r="PN433" i="4"/>
  <c r="PO433" i="4"/>
  <c r="PP433" i="4"/>
  <c r="PQ433" i="4"/>
  <c r="PR433" i="4"/>
  <c r="PS433" i="4"/>
  <c r="PT433" i="4"/>
  <c r="PU433" i="4"/>
  <c r="PV433" i="4"/>
  <c r="PW433" i="4"/>
  <c r="PX433" i="4"/>
  <c r="PY433" i="4"/>
  <c r="PZ433" i="4"/>
  <c r="NR434" i="4"/>
  <c r="NS434" i="4"/>
  <c r="NT434" i="4"/>
  <c r="NU434" i="4"/>
  <c r="NV434" i="4"/>
  <c r="NW434" i="4"/>
  <c r="NX434" i="4"/>
  <c r="NY434" i="4"/>
  <c r="NZ434" i="4"/>
  <c r="OA434" i="4"/>
  <c r="OB434" i="4"/>
  <c r="OC434" i="4"/>
  <c r="OD434" i="4"/>
  <c r="OE434" i="4"/>
  <c r="OF434" i="4"/>
  <c r="OG434" i="4"/>
  <c r="OH434" i="4"/>
  <c r="OI434" i="4"/>
  <c r="OJ434" i="4"/>
  <c r="OK434" i="4"/>
  <c r="OL434" i="4"/>
  <c r="OM434" i="4"/>
  <c r="ON434" i="4"/>
  <c r="OO434" i="4"/>
  <c r="OP434" i="4"/>
  <c r="OQ434" i="4"/>
  <c r="OR434" i="4"/>
  <c r="OS434" i="4"/>
  <c r="OT434" i="4"/>
  <c r="OU434" i="4"/>
  <c r="OV434" i="4"/>
  <c r="OW434" i="4"/>
  <c r="OX434" i="4"/>
  <c r="OY434" i="4"/>
  <c r="OZ434" i="4"/>
  <c r="PA434" i="4"/>
  <c r="PB434" i="4"/>
  <c r="PC434" i="4"/>
  <c r="PD434" i="4"/>
  <c r="PE434" i="4"/>
  <c r="PF434" i="4"/>
  <c r="PG434" i="4"/>
  <c r="PH434" i="4"/>
  <c r="PI434" i="4"/>
  <c r="PJ434" i="4"/>
  <c r="PK434" i="4"/>
  <c r="PL434" i="4"/>
  <c r="PM434" i="4"/>
  <c r="PN434" i="4"/>
  <c r="PO434" i="4"/>
  <c r="PP434" i="4"/>
  <c r="PQ434" i="4"/>
  <c r="PR434" i="4"/>
  <c r="PS434" i="4"/>
  <c r="PT434" i="4"/>
  <c r="PU434" i="4"/>
  <c r="PV434" i="4"/>
  <c r="PW434" i="4"/>
  <c r="PX434" i="4"/>
  <c r="PY434" i="4"/>
  <c r="PZ434" i="4"/>
  <c r="NR435" i="4"/>
  <c r="NS435" i="4"/>
  <c r="NT435" i="4"/>
  <c r="NU435" i="4"/>
  <c r="NV435" i="4"/>
  <c r="NX435" i="4" s="1"/>
  <c r="NW435" i="4"/>
  <c r="NY435" i="4"/>
  <c r="NZ435" i="4"/>
  <c r="OA435" i="4"/>
  <c r="OB435" i="4"/>
  <c r="OC435" i="4"/>
  <c r="OD435" i="4"/>
  <c r="OE435" i="4"/>
  <c r="OF435" i="4"/>
  <c r="OG435" i="4"/>
  <c r="OH435" i="4"/>
  <c r="OI435" i="4"/>
  <c r="OJ435" i="4"/>
  <c r="OK435" i="4"/>
  <c r="OL435" i="4"/>
  <c r="OM435" i="4"/>
  <c r="ON435" i="4"/>
  <c r="OO435" i="4"/>
  <c r="OP435" i="4"/>
  <c r="OQ435" i="4"/>
  <c r="OR435" i="4"/>
  <c r="OS435" i="4"/>
  <c r="OT435" i="4"/>
  <c r="OU435" i="4"/>
  <c r="OV435" i="4"/>
  <c r="OW435" i="4"/>
  <c r="OX435" i="4"/>
  <c r="OY435" i="4"/>
  <c r="OZ435" i="4"/>
  <c r="PA435" i="4"/>
  <c r="PB435" i="4"/>
  <c r="PC435" i="4"/>
  <c r="PD435" i="4"/>
  <c r="PE435" i="4"/>
  <c r="PF435" i="4"/>
  <c r="PG435" i="4"/>
  <c r="PH435" i="4"/>
  <c r="PI435" i="4"/>
  <c r="PJ435" i="4"/>
  <c r="PK435" i="4"/>
  <c r="PL435" i="4"/>
  <c r="PM435" i="4"/>
  <c r="PN435" i="4"/>
  <c r="PO435" i="4"/>
  <c r="PP435" i="4"/>
  <c r="PQ435" i="4"/>
  <c r="PR435" i="4"/>
  <c r="PS435" i="4"/>
  <c r="PT435" i="4"/>
  <c r="PU435" i="4"/>
  <c r="PV435" i="4"/>
  <c r="PW435" i="4"/>
  <c r="PX435" i="4"/>
  <c r="PY435" i="4"/>
  <c r="PZ435" i="4"/>
  <c r="NR436" i="4"/>
  <c r="NS436" i="4"/>
  <c r="NT436" i="4"/>
  <c r="NU436" i="4"/>
  <c r="NV436" i="4"/>
  <c r="NX436" i="4" s="1"/>
  <c r="NW436" i="4"/>
  <c r="NY436" i="4"/>
  <c r="NZ436" i="4"/>
  <c r="OA436" i="4"/>
  <c r="OB436" i="4"/>
  <c r="OC436" i="4"/>
  <c r="OD436" i="4"/>
  <c r="OE436" i="4"/>
  <c r="OF436" i="4"/>
  <c r="OG436" i="4"/>
  <c r="OH436" i="4"/>
  <c r="OI436" i="4"/>
  <c r="OJ436" i="4"/>
  <c r="OK436" i="4"/>
  <c r="OL436" i="4"/>
  <c r="OM436" i="4"/>
  <c r="ON436" i="4"/>
  <c r="OO436" i="4"/>
  <c r="OP436" i="4"/>
  <c r="OQ436" i="4"/>
  <c r="OR436" i="4"/>
  <c r="OS436" i="4"/>
  <c r="OT436" i="4"/>
  <c r="OU436" i="4"/>
  <c r="OV436" i="4"/>
  <c r="OW436" i="4"/>
  <c r="OX436" i="4"/>
  <c r="OY436" i="4"/>
  <c r="OZ436" i="4"/>
  <c r="PA436" i="4"/>
  <c r="PB436" i="4"/>
  <c r="PC436" i="4"/>
  <c r="PD436" i="4"/>
  <c r="PE436" i="4"/>
  <c r="PF436" i="4"/>
  <c r="PG436" i="4"/>
  <c r="PH436" i="4"/>
  <c r="PI436" i="4"/>
  <c r="PJ436" i="4"/>
  <c r="PK436" i="4"/>
  <c r="PL436" i="4"/>
  <c r="PM436" i="4"/>
  <c r="PN436" i="4"/>
  <c r="PO436" i="4"/>
  <c r="PP436" i="4"/>
  <c r="PQ436" i="4"/>
  <c r="PR436" i="4"/>
  <c r="PS436" i="4"/>
  <c r="PT436" i="4"/>
  <c r="PU436" i="4"/>
  <c r="PV436" i="4"/>
  <c r="PW436" i="4"/>
  <c r="PX436" i="4"/>
  <c r="PY436" i="4"/>
  <c r="PZ436" i="4"/>
  <c r="NR437" i="4"/>
  <c r="NS437" i="4"/>
  <c r="NT437" i="4"/>
  <c r="NU437" i="4"/>
  <c r="NV437" i="4"/>
  <c r="NW437" i="4"/>
  <c r="NX437" i="4"/>
  <c r="NY437" i="4"/>
  <c r="NZ437" i="4"/>
  <c r="OA437" i="4"/>
  <c r="OB437" i="4"/>
  <c r="OC437" i="4"/>
  <c r="OD437" i="4"/>
  <c r="OE437" i="4"/>
  <c r="OF437" i="4"/>
  <c r="OG437" i="4"/>
  <c r="OH437" i="4"/>
  <c r="OI437" i="4"/>
  <c r="OJ437" i="4"/>
  <c r="OK437" i="4"/>
  <c r="OL437" i="4"/>
  <c r="OM437" i="4"/>
  <c r="ON437" i="4"/>
  <c r="OO437" i="4"/>
  <c r="OP437" i="4"/>
  <c r="OQ437" i="4"/>
  <c r="OR437" i="4"/>
  <c r="OS437" i="4"/>
  <c r="OT437" i="4"/>
  <c r="OU437" i="4"/>
  <c r="OV437" i="4"/>
  <c r="OW437" i="4"/>
  <c r="OX437" i="4"/>
  <c r="OY437" i="4"/>
  <c r="OZ437" i="4"/>
  <c r="PA437" i="4"/>
  <c r="PB437" i="4"/>
  <c r="PC437" i="4"/>
  <c r="PD437" i="4"/>
  <c r="PE437" i="4"/>
  <c r="PF437" i="4"/>
  <c r="PG437" i="4"/>
  <c r="PH437" i="4"/>
  <c r="PI437" i="4"/>
  <c r="PJ437" i="4"/>
  <c r="PK437" i="4"/>
  <c r="PL437" i="4"/>
  <c r="PM437" i="4"/>
  <c r="PN437" i="4"/>
  <c r="PO437" i="4"/>
  <c r="PP437" i="4"/>
  <c r="PQ437" i="4"/>
  <c r="PR437" i="4"/>
  <c r="PS437" i="4"/>
  <c r="PT437" i="4"/>
  <c r="PU437" i="4"/>
  <c r="PV437" i="4"/>
  <c r="PW437" i="4"/>
  <c r="PX437" i="4"/>
  <c r="PY437" i="4"/>
  <c r="PZ437" i="4"/>
  <c r="NR438" i="4"/>
  <c r="NS438" i="4"/>
  <c r="NT438" i="4"/>
  <c r="NU438" i="4"/>
  <c r="NV438" i="4"/>
  <c r="NW438" i="4"/>
  <c r="NX438" i="4" s="1"/>
  <c r="NY438" i="4"/>
  <c r="NZ438" i="4"/>
  <c r="OA438" i="4"/>
  <c r="OB438" i="4"/>
  <c r="OC438" i="4"/>
  <c r="OD438" i="4"/>
  <c r="OE438" i="4"/>
  <c r="OF438" i="4"/>
  <c r="OG438" i="4"/>
  <c r="OH438" i="4"/>
  <c r="OI438" i="4"/>
  <c r="OJ438" i="4"/>
  <c r="OK438" i="4"/>
  <c r="OL438" i="4"/>
  <c r="OM438" i="4"/>
  <c r="ON438" i="4"/>
  <c r="OO438" i="4"/>
  <c r="OP438" i="4"/>
  <c r="OQ438" i="4"/>
  <c r="OR438" i="4"/>
  <c r="OS438" i="4"/>
  <c r="OT438" i="4"/>
  <c r="OU438" i="4"/>
  <c r="OV438" i="4"/>
  <c r="OW438" i="4"/>
  <c r="OX438" i="4"/>
  <c r="OY438" i="4"/>
  <c r="OZ438" i="4"/>
  <c r="PA438" i="4"/>
  <c r="PB438" i="4"/>
  <c r="PC438" i="4"/>
  <c r="PD438" i="4"/>
  <c r="PE438" i="4"/>
  <c r="PF438" i="4"/>
  <c r="PG438" i="4"/>
  <c r="PH438" i="4"/>
  <c r="PI438" i="4"/>
  <c r="PJ438" i="4"/>
  <c r="PK438" i="4"/>
  <c r="PL438" i="4"/>
  <c r="PM438" i="4"/>
  <c r="PN438" i="4"/>
  <c r="PO438" i="4"/>
  <c r="PP438" i="4"/>
  <c r="PQ438" i="4"/>
  <c r="PR438" i="4"/>
  <c r="PS438" i="4"/>
  <c r="PT438" i="4"/>
  <c r="PU438" i="4"/>
  <c r="PV438" i="4"/>
  <c r="PW438" i="4"/>
  <c r="PX438" i="4"/>
  <c r="PY438" i="4"/>
  <c r="PZ438" i="4"/>
  <c r="NR439" i="4"/>
  <c r="NS439" i="4"/>
  <c r="NT439" i="4"/>
  <c r="NU439" i="4"/>
  <c r="NV439" i="4"/>
  <c r="NW439" i="4"/>
  <c r="NX439" i="4"/>
  <c r="NY439" i="4"/>
  <c r="NZ439" i="4"/>
  <c r="OA439" i="4"/>
  <c r="OB439" i="4"/>
  <c r="OC439" i="4"/>
  <c r="OD439" i="4"/>
  <c r="OE439" i="4"/>
  <c r="OF439" i="4"/>
  <c r="OG439" i="4"/>
  <c r="OH439" i="4"/>
  <c r="OI439" i="4"/>
  <c r="OJ439" i="4"/>
  <c r="OK439" i="4"/>
  <c r="OL439" i="4"/>
  <c r="OM439" i="4"/>
  <c r="ON439" i="4"/>
  <c r="OO439" i="4"/>
  <c r="OP439" i="4"/>
  <c r="OQ439" i="4"/>
  <c r="OR439" i="4"/>
  <c r="OS439" i="4"/>
  <c r="OT439" i="4"/>
  <c r="OU439" i="4"/>
  <c r="OV439" i="4"/>
  <c r="OW439" i="4"/>
  <c r="OX439" i="4"/>
  <c r="OY439" i="4"/>
  <c r="OZ439" i="4"/>
  <c r="PA439" i="4"/>
  <c r="PB439" i="4"/>
  <c r="PC439" i="4"/>
  <c r="PD439" i="4"/>
  <c r="PE439" i="4"/>
  <c r="PF439" i="4"/>
  <c r="PG439" i="4"/>
  <c r="PH439" i="4"/>
  <c r="PI439" i="4"/>
  <c r="PJ439" i="4"/>
  <c r="PK439" i="4"/>
  <c r="PL439" i="4"/>
  <c r="PM439" i="4"/>
  <c r="PN439" i="4"/>
  <c r="PO439" i="4"/>
  <c r="PP439" i="4"/>
  <c r="PQ439" i="4"/>
  <c r="PR439" i="4"/>
  <c r="PS439" i="4"/>
  <c r="PT439" i="4"/>
  <c r="PU439" i="4"/>
  <c r="PV439" i="4"/>
  <c r="PW439" i="4"/>
  <c r="PX439" i="4"/>
  <c r="PY439" i="4"/>
  <c r="PZ439" i="4"/>
  <c r="NR440" i="4"/>
  <c r="NS440" i="4"/>
  <c r="NT440" i="4"/>
  <c r="NU440" i="4"/>
  <c r="NV440" i="4"/>
  <c r="NX440" i="4" s="1"/>
  <c r="NW440" i="4"/>
  <c r="NY440" i="4"/>
  <c r="NZ440" i="4"/>
  <c r="OA440" i="4"/>
  <c r="OB440" i="4"/>
  <c r="OC440" i="4"/>
  <c r="OD440" i="4"/>
  <c r="OE440" i="4"/>
  <c r="OF440" i="4"/>
  <c r="OG440" i="4"/>
  <c r="OH440" i="4"/>
  <c r="OI440" i="4"/>
  <c r="OJ440" i="4"/>
  <c r="OK440" i="4"/>
  <c r="OL440" i="4"/>
  <c r="OM440" i="4"/>
  <c r="ON440" i="4"/>
  <c r="OO440" i="4"/>
  <c r="OP440" i="4"/>
  <c r="OQ440" i="4"/>
  <c r="OR440" i="4"/>
  <c r="OS440" i="4"/>
  <c r="OT440" i="4"/>
  <c r="OU440" i="4"/>
  <c r="OV440" i="4"/>
  <c r="OW440" i="4"/>
  <c r="OX440" i="4"/>
  <c r="OY440" i="4"/>
  <c r="OZ440" i="4"/>
  <c r="PA440" i="4"/>
  <c r="PB440" i="4"/>
  <c r="PC440" i="4"/>
  <c r="PD440" i="4"/>
  <c r="PE440" i="4"/>
  <c r="PF440" i="4"/>
  <c r="PG440" i="4"/>
  <c r="PH440" i="4"/>
  <c r="PI440" i="4"/>
  <c r="PJ440" i="4"/>
  <c r="PK440" i="4"/>
  <c r="PL440" i="4"/>
  <c r="PM440" i="4"/>
  <c r="PN440" i="4"/>
  <c r="PO440" i="4"/>
  <c r="PP440" i="4"/>
  <c r="PQ440" i="4"/>
  <c r="PR440" i="4"/>
  <c r="PS440" i="4"/>
  <c r="PT440" i="4"/>
  <c r="PU440" i="4"/>
  <c r="PV440" i="4"/>
  <c r="PW440" i="4"/>
  <c r="PX440" i="4"/>
  <c r="PY440" i="4"/>
  <c r="PZ440" i="4"/>
  <c r="NR441" i="4"/>
  <c r="NS441" i="4"/>
  <c r="NT441" i="4"/>
  <c r="NU441" i="4"/>
  <c r="NV441" i="4"/>
  <c r="NW441" i="4"/>
  <c r="NX441" i="4"/>
  <c r="NY441" i="4"/>
  <c r="NZ441" i="4"/>
  <c r="OA441" i="4"/>
  <c r="OB441" i="4"/>
  <c r="OC441" i="4"/>
  <c r="OD441" i="4"/>
  <c r="OE441" i="4"/>
  <c r="OF441" i="4"/>
  <c r="OG441" i="4"/>
  <c r="OH441" i="4"/>
  <c r="OI441" i="4"/>
  <c r="OJ441" i="4"/>
  <c r="OK441" i="4"/>
  <c r="OL441" i="4"/>
  <c r="OM441" i="4"/>
  <c r="ON441" i="4"/>
  <c r="OO441" i="4"/>
  <c r="OP441" i="4"/>
  <c r="OQ441" i="4"/>
  <c r="OR441" i="4"/>
  <c r="OS441" i="4"/>
  <c r="OT441" i="4"/>
  <c r="OU441" i="4"/>
  <c r="OV441" i="4"/>
  <c r="OW441" i="4"/>
  <c r="OX441" i="4"/>
  <c r="OY441" i="4"/>
  <c r="OZ441" i="4"/>
  <c r="PA441" i="4"/>
  <c r="PB441" i="4"/>
  <c r="PC441" i="4"/>
  <c r="PD441" i="4"/>
  <c r="PE441" i="4"/>
  <c r="PF441" i="4"/>
  <c r="PG441" i="4"/>
  <c r="PH441" i="4"/>
  <c r="PI441" i="4"/>
  <c r="PJ441" i="4"/>
  <c r="PK441" i="4"/>
  <c r="PL441" i="4"/>
  <c r="PM441" i="4"/>
  <c r="PN441" i="4"/>
  <c r="PO441" i="4"/>
  <c r="PP441" i="4"/>
  <c r="PQ441" i="4"/>
  <c r="PR441" i="4"/>
  <c r="PS441" i="4"/>
  <c r="PT441" i="4"/>
  <c r="PU441" i="4"/>
  <c r="PV441" i="4"/>
  <c r="PW441" i="4"/>
  <c r="PX441" i="4"/>
  <c r="PY441" i="4"/>
  <c r="PZ441" i="4"/>
  <c r="NR442" i="4"/>
  <c r="NS442" i="4"/>
  <c r="NT442" i="4"/>
  <c r="NU442" i="4"/>
  <c r="NV442" i="4"/>
  <c r="NW442" i="4"/>
  <c r="NX442" i="4"/>
  <c r="NY442" i="4"/>
  <c r="NZ442" i="4"/>
  <c r="OA442" i="4"/>
  <c r="OB442" i="4"/>
  <c r="OC442" i="4"/>
  <c r="OD442" i="4"/>
  <c r="OE442" i="4"/>
  <c r="OF442" i="4"/>
  <c r="OG442" i="4"/>
  <c r="OH442" i="4"/>
  <c r="OI442" i="4"/>
  <c r="OJ442" i="4"/>
  <c r="OK442" i="4"/>
  <c r="OL442" i="4"/>
  <c r="OM442" i="4"/>
  <c r="ON442" i="4"/>
  <c r="OO442" i="4"/>
  <c r="OP442" i="4"/>
  <c r="OQ442" i="4"/>
  <c r="OR442" i="4"/>
  <c r="OS442" i="4"/>
  <c r="OT442" i="4"/>
  <c r="OU442" i="4"/>
  <c r="OV442" i="4"/>
  <c r="OW442" i="4"/>
  <c r="OX442" i="4"/>
  <c r="OY442" i="4"/>
  <c r="OZ442" i="4"/>
  <c r="PA442" i="4"/>
  <c r="PB442" i="4"/>
  <c r="PC442" i="4"/>
  <c r="PD442" i="4"/>
  <c r="PE442" i="4"/>
  <c r="PF442" i="4"/>
  <c r="PG442" i="4"/>
  <c r="PH442" i="4"/>
  <c r="PI442" i="4"/>
  <c r="PJ442" i="4"/>
  <c r="PK442" i="4"/>
  <c r="PL442" i="4"/>
  <c r="PM442" i="4"/>
  <c r="PN442" i="4"/>
  <c r="PO442" i="4"/>
  <c r="PP442" i="4"/>
  <c r="PQ442" i="4"/>
  <c r="PR442" i="4"/>
  <c r="PS442" i="4"/>
  <c r="PT442" i="4"/>
  <c r="PU442" i="4"/>
  <c r="PV442" i="4"/>
  <c r="PW442" i="4"/>
  <c r="PX442" i="4"/>
  <c r="PY442" i="4"/>
  <c r="PZ442" i="4"/>
  <c r="NR443" i="4"/>
  <c r="NS443" i="4"/>
  <c r="NT443" i="4"/>
  <c r="NU443" i="4"/>
  <c r="NV443" i="4"/>
  <c r="NX443" i="4" s="1"/>
  <c r="NW443" i="4"/>
  <c r="NY443" i="4"/>
  <c r="NZ443" i="4"/>
  <c r="OA443" i="4"/>
  <c r="OB443" i="4"/>
  <c r="OC443" i="4"/>
  <c r="OD443" i="4"/>
  <c r="OE443" i="4"/>
  <c r="OF443" i="4"/>
  <c r="OG443" i="4"/>
  <c r="OH443" i="4"/>
  <c r="OI443" i="4"/>
  <c r="OJ443" i="4"/>
  <c r="OK443" i="4"/>
  <c r="OL443" i="4"/>
  <c r="OM443" i="4"/>
  <c r="ON443" i="4"/>
  <c r="OO443" i="4"/>
  <c r="OP443" i="4"/>
  <c r="OQ443" i="4"/>
  <c r="OR443" i="4"/>
  <c r="OS443" i="4"/>
  <c r="OT443" i="4"/>
  <c r="OU443" i="4"/>
  <c r="OV443" i="4"/>
  <c r="OW443" i="4"/>
  <c r="OX443" i="4"/>
  <c r="OY443" i="4"/>
  <c r="OZ443" i="4"/>
  <c r="PA443" i="4"/>
  <c r="PB443" i="4"/>
  <c r="PC443" i="4"/>
  <c r="PD443" i="4"/>
  <c r="PE443" i="4"/>
  <c r="PF443" i="4"/>
  <c r="PG443" i="4"/>
  <c r="PH443" i="4"/>
  <c r="PI443" i="4"/>
  <c r="PJ443" i="4"/>
  <c r="PK443" i="4"/>
  <c r="PL443" i="4"/>
  <c r="PM443" i="4"/>
  <c r="PN443" i="4"/>
  <c r="PO443" i="4"/>
  <c r="PP443" i="4"/>
  <c r="PQ443" i="4"/>
  <c r="PR443" i="4"/>
  <c r="PS443" i="4"/>
  <c r="PT443" i="4"/>
  <c r="PU443" i="4"/>
  <c r="PV443" i="4"/>
  <c r="PW443" i="4"/>
  <c r="PX443" i="4"/>
  <c r="PY443" i="4"/>
  <c r="PZ443" i="4"/>
  <c r="NR444" i="4"/>
  <c r="NS444" i="4"/>
  <c r="NT444" i="4"/>
  <c r="NU444" i="4"/>
  <c r="NV444" i="4"/>
  <c r="NX444" i="4" s="1"/>
  <c r="NW444" i="4"/>
  <c r="NY444" i="4"/>
  <c r="NZ444" i="4"/>
  <c r="OA444" i="4"/>
  <c r="OB444" i="4"/>
  <c r="OC444" i="4"/>
  <c r="OD444" i="4"/>
  <c r="OE444" i="4"/>
  <c r="OF444" i="4"/>
  <c r="OG444" i="4"/>
  <c r="OH444" i="4"/>
  <c r="OI444" i="4"/>
  <c r="OJ444" i="4"/>
  <c r="OK444" i="4"/>
  <c r="OL444" i="4"/>
  <c r="OM444" i="4"/>
  <c r="ON444" i="4"/>
  <c r="OO444" i="4"/>
  <c r="OP444" i="4"/>
  <c r="OQ444" i="4"/>
  <c r="OR444" i="4"/>
  <c r="OS444" i="4"/>
  <c r="OT444" i="4"/>
  <c r="OU444" i="4"/>
  <c r="OV444" i="4"/>
  <c r="OW444" i="4"/>
  <c r="OX444" i="4"/>
  <c r="OY444" i="4"/>
  <c r="OZ444" i="4"/>
  <c r="PA444" i="4"/>
  <c r="PB444" i="4"/>
  <c r="PC444" i="4"/>
  <c r="PD444" i="4"/>
  <c r="PE444" i="4"/>
  <c r="PF444" i="4"/>
  <c r="PG444" i="4"/>
  <c r="PH444" i="4"/>
  <c r="PI444" i="4"/>
  <c r="PJ444" i="4"/>
  <c r="PK444" i="4"/>
  <c r="PL444" i="4"/>
  <c r="PM444" i="4"/>
  <c r="PN444" i="4"/>
  <c r="PO444" i="4"/>
  <c r="PP444" i="4"/>
  <c r="PQ444" i="4"/>
  <c r="PR444" i="4"/>
  <c r="PS444" i="4"/>
  <c r="PT444" i="4"/>
  <c r="PU444" i="4"/>
  <c r="PV444" i="4"/>
  <c r="PW444" i="4"/>
  <c r="PX444" i="4"/>
  <c r="PY444" i="4"/>
  <c r="PZ444" i="4"/>
  <c r="NR445" i="4"/>
  <c r="NS445" i="4"/>
  <c r="NT445" i="4"/>
  <c r="NU445" i="4"/>
  <c r="NV445" i="4"/>
  <c r="NW445" i="4"/>
  <c r="NX445" i="4"/>
  <c r="NY445" i="4"/>
  <c r="NZ445" i="4"/>
  <c r="OA445" i="4"/>
  <c r="OB445" i="4"/>
  <c r="OC445" i="4"/>
  <c r="OD445" i="4"/>
  <c r="OE445" i="4"/>
  <c r="OF445" i="4"/>
  <c r="OG445" i="4"/>
  <c r="OH445" i="4"/>
  <c r="OI445" i="4"/>
  <c r="OJ445" i="4"/>
  <c r="OK445" i="4"/>
  <c r="OL445" i="4"/>
  <c r="OM445" i="4"/>
  <c r="ON445" i="4"/>
  <c r="OO445" i="4"/>
  <c r="OP445" i="4"/>
  <c r="OQ445" i="4"/>
  <c r="OR445" i="4"/>
  <c r="OS445" i="4"/>
  <c r="OT445" i="4"/>
  <c r="OU445" i="4"/>
  <c r="OV445" i="4"/>
  <c r="OW445" i="4"/>
  <c r="OX445" i="4"/>
  <c r="OY445" i="4"/>
  <c r="OZ445" i="4"/>
  <c r="PA445" i="4"/>
  <c r="PB445" i="4"/>
  <c r="PC445" i="4"/>
  <c r="PD445" i="4"/>
  <c r="PE445" i="4"/>
  <c r="PF445" i="4"/>
  <c r="PG445" i="4"/>
  <c r="PH445" i="4"/>
  <c r="PI445" i="4"/>
  <c r="PJ445" i="4"/>
  <c r="PK445" i="4"/>
  <c r="PL445" i="4"/>
  <c r="PM445" i="4"/>
  <c r="PN445" i="4"/>
  <c r="PO445" i="4"/>
  <c r="PP445" i="4"/>
  <c r="PQ445" i="4"/>
  <c r="PR445" i="4"/>
  <c r="PS445" i="4"/>
  <c r="PT445" i="4"/>
  <c r="PU445" i="4"/>
  <c r="PV445" i="4"/>
  <c r="PW445" i="4"/>
  <c r="PX445" i="4"/>
  <c r="PY445" i="4"/>
  <c r="PZ445" i="4"/>
  <c r="NR446" i="4"/>
  <c r="NS446" i="4"/>
  <c r="NT446" i="4"/>
  <c r="NU446" i="4"/>
  <c r="NV446" i="4"/>
  <c r="NW446" i="4"/>
  <c r="NX446" i="4" s="1"/>
  <c r="NY446" i="4"/>
  <c r="NZ446" i="4"/>
  <c r="OA446" i="4"/>
  <c r="OB446" i="4"/>
  <c r="OC446" i="4"/>
  <c r="OD446" i="4"/>
  <c r="OE446" i="4"/>
  <c r="OF446" i="4"/>
  <c r="OG446" i="4"/>
  <c r="OH446" i="4"/>
  <c r="OI446" i="4"/>
  <c r="OJ446" i="4"/>
  <c r="OK446" i="4"/>
  <c r="OL446" i="4"/>
  <c r="OM446" i="4"/>
  <c r="ON446" i="4"/>
  <c r="OO446" i="4"/>
  <c r="OP446" i="4"/>
  <c r="OQ446" i="4"/>
  <c r="OR446" i="4"/>
  <c r="OS446" i="4"/>
  <c r="OT446" i="4"/>
  <c r="OU446" i="4"/>
  <c r="OV446" i="4"/>
  <c r="OW446" i="4"/>
  <c r="OX446" i="4"/>
  <c r="OY446" i="4"/>
  <c r="OZ446" i="4"/>
  <c r="PA446" i="4"/>
  <c r="PB446" i="4"/>
  <c r="PC446" i="4"/>
  <c r="PD446" i="4"/>
  <c r="PE446" i="4"/>
  <c r="PF446" i="4"/>
  <c r="PG446" i="4"/>
  <c r="PH446" i="4"/>
  <c r="PI446" i="4"/>
  <c r="PJ446" i="4"/>
  <c r="PK446" i="4"/>
  <c r="PL446" i="4"/>
  <c r="PM446" i="4"/>
  <c r="PN446" i="4"/>
  <c r="PO446" i="4"/>
  <c r="PP446" i="4"/>
  <c r="PQ446" i="4"/>
  <c r="PR446" i="4"/>
  <c r="PS446" i="4"/>
  <c r="PT446" i="4"/>
  <c r="PU446" i="4"/>
  <c r="PV446" i="4"/>
  <c r="PW446" i="4"/>
  <c r="PX446" i="4"/>
  <c r="PY446" i="4"/>
  <c r="PZ446" i="4"/>
  <c r="NR447" i="4"/>
  <c r="NS447" i="4"/>
  <c r="NT447" i="4"/>
  <c r="NU447" i="4"/>
  <c r="NV447" i="4"/>
  <c r="NW447" i="4"/>
  <c r="NX447" i="4"/>
  <c r="NY447" i="4"/>
  <c r="NZ447" i="4"/>
  <c r="OA447" i="4"/>
  <c r="OB447" i="4"/>
  <c r="OC447" i="4"/>
  <c r="OD447" i="4"/>
  <c r="OE447" i="4"/>
  <c r="OF447" i="4"/>
  <c r="OG447" i="4"/>
  <c r="OH447" i="4"/>
  <c r="OI447" i="4"/>
  <c r="OJ447" i="4"/>
  <c r="OK447" i="4"/>
  <c r="OL447" i="4"/>
  <c r="OM447" i="4"/>
  <c r="ON447" i="4"/>
  <c r="OO447" i="4"/>
  <c r="OP447" i="4"/>
  <c r="OQ447" i="4"/>
  <c r="OR447" i="4"/>
  <c r="OS447" i="4"/>
  <c r="OT447" i="4"/>
  <c r="OU447" i="4"/>
  <c r="OV447" i="4"/>
  <c r="OW447" i="4"/>
  <c r="OX447" i="4"/>
  <c r="OY447" i="4"/>
  <c r="OZ447" i="4"/>
  <c r="PA447" i="4"/>
  <c r="PB447" i="4"/>
  <c r="PC447" i="4"/>
  <c r="PD447" i="4"/>
  <c r="PE447" i="4"/>
  <c r="PF447" i="4"/>
  <c r="PG447" i="4"/>
  <c r="PH447" i="4"/>
  <c r="PI447" i="4"/>
  <c r="PJ447" i="4"/>
  <c r="PK447" i="4"/>
  <c r="PL447" i="4"/>
  <c r="PM447" i="4"/>
  <c r="PN447" i="4"/>
  <c r="PO447" i="4"/>
  <c r="PP447" i="4"/>
  <c r="PQ447" i="4"/>
  <c r="PR447" i="4"/>
  <c r="PS447" i="4"/>
  <c r="PT447" i="4"/>
  <c r="PU447" i="4"/>
  <c r="PV447" i="4"/>
  <c r="PW447" i="4"/>
  <c r="PX447" i="4"/>
  <c r="PY447" i="4"/>
  <c r="PZ447" i="4"/>
  <c r="NR448" i="4"/>
  <c r="NS448" i="4"/>
  <c r="NT448" i="4"/>
  <c r="NU448" i="4"/>
  <c r="NV448" i="4"/>
  <c r="NX448" i="4" s="1"/>
  <c r="NW448" i="4"/>
  <c r="NY448" i="4"/>
  <c r="NZ448" i="4"/>
  <c r="OA448" i="4"/>
  <c r="OB448" i="4"/>
  <c r="OC448" i="4"/>
  <c r="OD448" i="4"/>
  <c r="OE448" i="4"/>
  <c r="OF448" i="4"/>
  <c r="OG448" i="4"/>
  <c r="OH448" i="4"/>
  <c r="OI448" i="4"/>
  <c r="OJ448" i="4"/>
  <c r="OK448" i="4"/>
  <c r="OL448" i="4"/>
  <c r="OM448" i="4"/>
  <c r="ON448" i="4"/>
  <c r="OO448" i="4"/>
  <c r="OP448" i="4"/>
  <c r="OQ448" i="4"/>
  <c r="OR448" i="4"/>
  <c r="OS448" i="4"/>
  <c r="OT448" i="4"/>
  <c r="OU448" i="4"/>
  <c r="OV448" i="4"/>
  <c r="OW448" i="4"/>
  <c r="OX448" i="4"/>
  <c r="OY448" i="4"/>
  <c r="OZ448" i="4"/>
  <c r="PA448" i="4"/>
  <c r="PB448" i="4"/>
  <c r="PC448" i="4"/>
  <c r="PD448" i="4"/>
  <c r="PE448" i="4"/>
  <c r="PF448" i="4"/>
  <c r="PG448" i="4"/>
  <c r="PH448" i="4"/>
  <c r="PI448" i="4"/>
  <c r="PJ448" i="4"/>
  <c r="PK448" i="4"/>
  <c r="PL448" i="4"/>
  <c r="PM448" i="4"/>
  <c r="PN448" i="4"/>
  <c r="PO448" i="4"/>
  <c r="PP448" i="4"/>
  <c r="PQ448" i="4"/>
  <c r="PR448" i="4"/>
  <c r="PS448" i="4"/>
  <c r="PT448" i="4"/>
  <c r="PU448" i="4"/>
  <c r="PV448" i="4"/>
  <c r="PW448" i="4"/>
  <c r="PX448" i="4"/>
  <c r="PY448" i="4"/>
  <c r="PZ448" i="4"/>
  <c r="NR449" i="4"/>
  <c r="NS449" i="4"/>
  <c r="NT449" i="4"/>
  <c r="NU449" i="4"/>
  <c r="NV449" i="4"/>
  <c r="NW449" i="4"/>
  <c r="NX449" i="4"/>
  <c r="NY449" i="4"/>
  <c r="NZ449" i="4"/>
  <c r="OA449" i="4"/>
  <c r="OB449" i="4"/>
  <c r="OC449" i="4"/>
  <c r="OD449" i="4"/>
  <c r="OE449" i="4"/>
  <c r="OF449" i="4"/>
  <c r="OG449" i="4"/>
  <c r="OH449" i="4"/>
  <c r="OI449" i="4"/>
  <c r="OJ449" i="4"/>
  <c r="OK449" i="4"/>
  <c r="OL449" i="4"/>
  <c r="OM449" i="4"/>
  <c r="ON449" i="4"/>
  <c r="OO449" i="4"/>
  <c r="OP449" i="4"/>
  <c r="OQ449" i="4"/>
  <c r="OR449" i="4"/>
  <c r="OS449" i="4"/>
  <c r="OT449" i="4"/>
  <c r="OU449" i="4"/>
  <c r="OV449" i="4"/>
  <c r="OW449" i="4"/>
  <c r="OX449" i="4"/>
  <c r="OY449" i="4"/>
  <c r="OZ449" i="4"/>
  <c r="PA449" i="4"/>
  <c r="PB449" i="4"/>
  <c r="PC449" i="4"/>
  <c r="PD449" i="4"/>
  <c r="PE449" i="4"/>
  <c r="PF449" i="4"/>
  <c r="PG449" i="4"/>
  <c r="PH449" i="4"/>
  <c r="PI449" i="4"/>
  <c r="PJ449" i="4"/>
  <c r="PK449" i="4"/>
  <c r="PL449" i="4"/>
  <c r="PM449" i="4"/>
  <c r="PN449" i="4"/>
  <c r="PO449" i="4"/>
  <c r="PP449" i="4"/>
  <c r="PQ449" i="4"/>
  <c r="PR449" i="4"/>
  <c r="PS449" i="4"/>
  <c r="PT449" i="4"/>
  <c r="PU449" i="4"/>
  <c r="PV449" i="4"/>
  <c r="PW449" i="4"/>
  <c r="PX449" i="4"/>
  <c r="PY449" i="4"/>
  <c r="PZ449" i="4"/>
  <c r="NR450" i="4"/>
  <c r="NS450" i="4"/>
  <c r="NT450" i="4"/>
  <c r="NU450" i="4"/>
  <c r="NV450" i="4"/>
  <c r="NW450" i="4"/>
  <c r="NX450" i="4"/>
  <c r="NY450" i="4"/>
  <c r="NZ450" i="4"/>
  <c r="OA450" i="4"/>
  <c r="OB450" i="4"/>
  <c r="OC450" i="4"/>
  <c r="OD450" i="4"/>
  <c r="OE450" i="4"/>
  <c r="OF450" i="4"/>
  <c r="OG450" i="4"/>
  <c r="OH450" i="4"/>
  <c r="OI450" i="4"/>
  <c r="OJ450" i="4"/>
  <c r="OK450" i="4"/>
  <c r="OL450" i="4"/>
  <c r="OM450" i="4"/>
  <c r="ON450" i="4"/>
  <c r="OO450" i="4"/>
  <c r="OP450" i="4"/>
  <c r="OQ450" i="4"/>
  <c r="OR450" i="4"/>
  <c r="OS450" i="4"/>
  <c r="OT450" i="4"/>
  <c r="OU450" i="4"/>
  <c r="OV450" i="4"/>
  <c r="OW450" i="4"/>
  <c r="OX450" i="4"/>
  <c r="OY450" i="4"/>
  <c r="OZ450" i="4"/>
  <c r="PA450" i="4"/>
  <c r="PB450" i="4"/>
  <c r="PC450" i="4"/>
  <c r="PD450" i="4"/>
  <c r="PE450" i="4"/>
  <c r="PF450" i="4"/>
  <c r="PG450" i="4"/>
  <c r="PH450" i="4"/>
  <c r="PI450" i="4"/>
  <c r="PJ450" i="4"/>
  <c r="PK450" i="4"/>
  <c r="PL450" i="4"/>
  <c r="PM450" i="4"/>
  <c r="PN450" i="4"/>
  <c r="PO450" i="4"/>
  <c r="PP450" i="4"/>
  <c r="PQ450" i="4"/>
  <c r="PR450" i="4"/>
  <c r="PS450" i="4"/>
  <c r="PT450" i="4"/>
  <c r="PU450" i="4"/>
  <c r="PV450" i="4"/>
  <c r="PW450" i="4"/>
  <c r="PX450" i="4"/>
  <c r="PY450" i="4"/>
  <c r="PZ450" i="4"/>
  <c r="NR451" i="4"/>
  <c r="NS451" i="4"/>
  <c r="NT451" i="4"/>
  <c r="NU451" i="4"/>
  <c r="NV451" i="4"/>
  <c r="NX451" i="4" s="1"/>
  <c r="NW451" i="4"/>
  <c r="NY451" i="4"/>
  <c r="NZ451" i="4"/>
  <c r="OA451" i="4"/>
  <c r="OB451" i="4"/>
  <c r="OC451" i="4"/>
  <c r="OD451" i="4"/>
  <c r="OE451" i="4"/>
  <c r="OF451" i="4"/>
  <c r="OG451" i="4"/>
  <c r="OH451" i="4"/>
  <c r="OI451" i="4"/>
  <c r="OJ451" i="4"/>
  <c r="OK451" i="4"/>
  <c r="OL451" i="4"/>
  <c r="OM451" i="4"/>
  <c r="ON451" i="4"/>
  <c r="OO451" i="4"/>
  <c r="OP451" i="4"/>
  <c r="OQ451" i="4"/>
  <c r="OR451" i="4"/>
  <c r="OS451" i="4"/>
  <c r="OT451" i="4"/>
  <c r="OU451" i="4"/>
  <c r="OV451" i="4"/>
  <c r="OW451" i="4"/>
  <c r="OX451" i="4"/>
  <c r="OY451" i="4"/>
  <c r="OZ451" i="4"/>
  <c r="PA451" i="4"/>
  <c r="PB451" i="4"/>
  <c r="PC451" i="4"/>
  <c r="PD451" i="4"/>
  <c r="PE451" i="4"/>
  <c r="PF451" i="4"/>
  <c r="PG451" i="4"/>
  <c r="PH451" i="4"/>
  <c r="PI451" i="4"/>
  <c r="PJ451" i="4"/>
  <c r="PK451" i="4"/>
  <c r="PL451" i="4"/>
  <c r="PM451" i="4"/>
  <c r="PN451" i="4"/>
  <c r="PO451" i="4"/>
  <c r="PP451" i="4"/>
  <c r="PQ451" i="4"/>
  <c r="PR451" i="4"/>
  <c r="PS451" i="4"/>
  <c r="PT451" i="4"/>
  <c r="PU451" i="4"/>
  <c r="PV451" i="4"/>
  <c r="PW451" i="4"/>
  <c r="PX451" i="4"/>
  <c r="PY451" i="4"/>
  <c r="PZ451" i="4"/>
  <c r="NR452" i="4"/>
  <c r="NS452" i="4"/>
  <c r="NT452" i="4"/>
  <c r="NU452" i="4"/>
  <c r="NV452" i="4"/>
  <c r="NX452" i="4" s="1"/>
  <c r="NW452" i="4"/>
  <c r="NY452" i="4"/>
  <c r="NZ452" i="4"/>
  <c r="OA452" i="4"/>
  <c r="OB452" i="4"/>
  <c r="OC452" i="4"/>
  <c r="OD452" i="4"/>
  <c r="OE452" i="4"/>
  <c r="OF452" i="4"/>
  <c r="OG452" i="4"/>
  <c r="OH452" i="4"/>
  <c r="OI452" i="4"/>
  <c r="OJ452" i="4"/>
  <c r="OK452" i="4"/>
  <c r="OL452" i="4"/>
  <c r="OM452" i="4"/>
  <c r="ON452" i="4"/>
  <c r="OO452" i="4"/>
  <c r="OP452" i="4"/>
  <c r="OQ452" i="4"/>
  <c r="OR452" i="4"/>
  <c r="OS452" i="4"/>
  <c r="OT452" i="4"/>
  <c r="OU452" i="4"/>
  <c r="OV452" i="4"/>
  <c r="OW452" i="4"/>
  <c r="OX452" i="4"/>
  <c r="OY452" i="4"/>
  <c r="OZ452" i="4"/>
  <c r="PA452" i="4"/>
  <c r="PB452" i="4"/>
  <c r="PC452" i="4"/>
  <c r="PD452" i="4"/>
  <c r="PE452" i="4"/>
  <c r="PF452" i="4"/>
  <c r="PG452" i="4"/>
  <c r="PH452" i="4"/>
  <c r="PI452" i="4"/>
  <c r="PJ452" i="4"/>
  <c r="PK452" i="4"/>
  <c r="PL452" i="4"/>
  <c r="PM452" i="4"/>
  <c r="PN452" i="4"/>
  <c r="PO452" i="4"/>
  <c r="PP452" i="4"/>
  <c r="PQ452" i="4"/>
  <c r="PR452" i="4"/>
  <c r="PS452" i="4"/>
  <c r="PT452" i="4"/>
  <c r="PU452" i="4"/>
  <c r="PV452" i="4"/>
  <c r="PW452" i="4"/>
  <c r="PX452" i="4"/>
  <c r="PY452" i="4"/>
  <c r="PZ452" i="4"/>
  <c r="NR453" i="4"/>
  <c r="NS453" i="4"/>
  <c r="NT453" i="4"/>
  <c r="NU453" i="4"/>
  <c r="NV453" i="4"/>
  <c r="NW453" i="4"/>
  <c r="NX453" i="4"/>
  <c r="NY453" i="4"/>
  <c r="NZ453" i="4"/>
  <c r="OA453" i="4"/>
  <c r="OB453" i="4"/>
  <c r="OC453" i="4"/>
  <c r="OD453" i="4"/>
  <c r="OE453" i="4"/>
  <c r="OF453" i="4"/>
  <c r="OG453" i="4"/>
  <c r="OH453" i="4"/>
  <c r="OI453" i="4"/>
  <c r="OJ453" i="4"/>
  <c r="OK453" i="4"/>
  <c r="OL453" i="4"/>
  <c r="OM453" i="4"/>
  <c r="ON453" i="4"/>
  <c r="OO453" i="4"/>
  <c r="OP453" i="4"/>
  <c r="OQ453" i="4"/>
  <c r="OR453" i="4"/>
  <c r="OS453" i="4"/>
  <c r="OT453" i="4"/>
  <c r="OU453" i="4"/>
  <c r="OV453" i="4"/>
  <c r="OW453" i="4"/>
  <c r="OX453" i="4"/>
  <c r="OY453" i="4"/>
  <c r="OZ453" i="4"/>
  <c r="PA453" i="4"/>
  <c r="PB453" i="4"/>
  <c r="PC453" i="4"/>
  <c r="PD453" i="4"/>
  <c r="PE453" i="4"/>
  <c r="PF453" i="4"/>
  <c r="PG453" i="4"/>
  <c r="PH453" i="4"/>
  <c r="PI453" i="4"/>
  <c r="PJ453" i="4"/>
  <c r="PK453" i="4"/>
  <c r="PL453" i="4"/>
  <c r="PM453" i="4"/>
  <c r="PN453" i="4"/>
  <c r="PO453" i="4"/>
  <c r="PP453" i="4"/>
  <c r="PQ453" i="4"/>
  <c r="PR453" i="4"/>
  <c r="PS453" i="4"/>
  <c r="PT453" i="4"/>
  <c r="PU453" i="4"/>
  <c r="PV453" i="4"/>
  <c r="PW453" i="4"/>
  <c r="PX453" i="4"/>
  <c r="PY453" i="4"/>
  <c r="PZ453" i="4"/>
  <c r="NR454" i="4"/>
  <c r="NS454" i="4"/>
  <c r="NT454" i="4"/>
  <c r="NU454" i="4"/>
  <c r="NV454" i="4"/>
  <c r="NW454" i="4"/>
  <c r="NX454" i="4" s="1"/>
  <c r="NY454" i="4"/>
  <c r="NZ454" i="4"/>
  <c r="OA454" i="4"/>
  <c r="OB454" i="4"/>
  <c r="OC454" i="4"/>
  <c r="OD454" i="4"/>
  <c r="OE454" i="4"/>
  <c r="OF454" i="4"/>
  <c r="OG454" i="4"/>
  <c r="OH454" i="4"/>
  <c r="OI454" i="4"/>
  <c r="OJ454" i="4"/>
  <c r="OK454" i="4"/>
  <c r="OL454" i="4"/>
  <c r="OM454" i="4"/>
  <c r="ON454" i="4"/>
  <c r="OO454" i="4"/>
  <c r="OP454" i="4"/>
  <c r="OQ454" i="4"/>
  <c r="OR454" i="4"/>
  <c r="OS454" i="4"/>
  <c r="OT454" i="4"/>
  <c r="OU454" i="4"/>
  <c r="OV454" i="4"/>
  <c r="OW454" i="4"/>
  <c r="OX454" i="4"/>
  <c r="OY454" i="4"/>
  <c r="OZ454" i="4"/>
  <c r="PA454" i="4"/>
  <c r="PB454" i="4"/>
  <c r="PC454" i="4"/>
  <c r="PD454" i="4"/>
  <c r="PE454" i="4"/>
  <c r="PF454" i="4"/>
  <c r="PG454" i="4"/>
  <c r="PH454" i="4"/>
  <c r="PI454" i="4"/>
  <c r="PJ454" i="4"/>
  <c r="PK454" i="4"/>
  <c r="PL454" i="4"/>
  <c r="PM454" i="4"/>
  <c r="PN454" i="4"/>
  <c r="PO454" i="4"/>
  <c r="PP454" i="4"/>
  <c r="PQ454" i="4"/>
  <c r="PR454" i="4"/>
  <c r="PS454" i="4"/>
  <c r="PT454" i="4"/>
  <c r="PU454" i="4"/>
  <c r="PV454" i="4"/>
  <c r="PW454" i="4"/>
  <c r="PX454" i="4"/>
  <c r="PY454" i="4"/>
  <c r="PZ454" i="4"/>
  <c r="NR455" i="4"/>
  <c r="NS455" i="4"/>
  <c r="NT455" i="4"/>
  <c r="NU455" i="4"/>
  <c r="NV455" i="4"/>
  <c r="NW455" i="4"/>
  <c r="NX455" i="4"/>
  <c r="NY455" i="4"/>
  <c r="NZ455" i="4"/>
  <c r="OA455" i="4"/>
  <c r="OB455" i="4"/>
  <c r="OC455" i="4"/>
  <c r="OD455" i="4"/>
  <c r="OE455" i="4"/>
  <c r="OF455" i="4"/>
  <c r="OG455" i="4"/>
  <c r="OH455" i="4"/>
  <c r="OI455" i="4"/>
  <c r="OJ455" i="4"/>
  <c r="OK455" i="4"/>
  <c r="OL455" i="4"/>
  <c r="OM455" i="4"/>
  <c r="ON455" i="4"/>
  <c r="OO455" i="4"/>
  <c r="OP455" i="4"/>
  <c r="OQ455" i="4"/>
  <c r="OR455" i="4"/>
  <c r="OS455" i="4"/>
  <c r="OT455" i="4"/>
  <c r="OU455" i="4"/>
  <c r="OV455" i="4"/>
  <c r="OW455" i="4"/>
  <c r="OX455" i="4"/>
  <c r="OY455" i="4"/>
  <c r="OZ455" i="4"/>
  <c r="PA455" i="4"/>
  <c r="PB455" i="4"/>
  <c r="PC455" i="4"/>
  <c r="PD455" i="4"/>
  <c r="PE455" i="4"/>
  <c r="PF455" i="4"/>
  <c r="PG455" i="4"/>
  <c r="PH455" i="4"/>
  <c r="PI455" i="4"/>
  <c r="PJ455" i="4"/>
  <c r="PK455" i="4"/>
  <c r="PL455" i="4"/>
  <c r="PM455" i="4"/>
  <c r="PN455" i="4"/>
  <c r="PO455" i="4"/>
  <c r="PP455" i="4"/>
  <c r="PQ455" i="4"/>
  <c r="PR455" i="4"/>
  <c r="PS455" i="4"/>
  <c r="PT455" i="4"/>
  <c r="PU455" i="4"/>
  <c r="PV455" i="4"/>
  <c r="PW455" i="4"/>
  <c r="PX455" i="4"/>
  <c r="PY455" i="4"/>
  <c r="PZ455" i="4"/>
  <c r="NR456" i="4"/>
  <c r="NS456" i="4"/>
  <c r="NT456" i="4"/>
  <c r="NU456" i="4"/>
  <c r="NV456" i="4"/>
  <c r="NX456" i="4" s="1"/>
  <c r="NW456" i="4"/>
  <c r="NY456" i="4"/>
  <c r="NZ456" i="4"/>
  <c r="OA456" i="4"/>
  <c r="OB456" i="4"/>
  <c r="OC456" i="4"/>
  <c r="OD456" i="4"/>
  <c r="OE456" i="4"/>
  <c r="OF456" i="4"/>
  <c r="OG456" i="4"/>
  <c r="OH456" i="4"/>
  <c r="OI456" i="4"/>
  <c r="OJ456" i="4"/>
  <c r="OK456" i="4"/>
  <c r="OL456" i="4"/>
  <c r="OM456" i="4"/>
  <c r="ON456" i="4"/>
  <c r="OO456" i="4"/>
  <c r="OP456" i="4"/>
  <c r="OQ456" i="4"/>
  <c r="OR456" i="4"/>
  <c r="OS456" i="4"/>
  <c r="OT456" i="4"/>
  <c r="OU456" i="4"/>
  <c r="OV456" i="4"/>
  <c r="OW456" i="4"/>
  <c r="OX456" i="4"/>
  <c r="OY456" i="4"/>
  <c r="OZ456" i="4"/>
  <c r="PA456" i="4"/>
  <c r="PB456" i="4"/>
  <c r="PC456" i="4"/>
  <c r="PD456" i="4"/>
  <c r="PE456" i="4"/>
  <c r="PF456" i="4"/>
  <c r="PG456" i="4"/>
  <c r="PH456" i="4"/>
  <c r="PI456" i="4"/>
  <c r="PJ456" i="4"/>
  <c r="PK456" i="4"/>
  <c r="PL456" i="4"/>
  <c r="PM456" i="4"/>
  <c r="PN456" i="4"/>
  <c r="PO456" i="4"/>
  <c r="PP456" i="4"/>
  <c r="PQ456" i="4"/>
  <c r="PR456" i="4"/>
  <c r="PS456" i="4"/>
  <c r="PT456" i="4"/>
  <c r="PU456" i="4"/>
  <c r="PV456" i="4"/>
  <c r="PW456" i="4"/>
  <c r="PX456" i="4"/>
  <c r="PY456" i="4"/>
  <c r="PZ456" i="4"/>
  <c r="NR457" i="4"/>
  <c r="NS457" i="4"/>
  <c r="NT457" i="4"/>
  <c r="NU457" i="4"/>
  <c r="NV457" i="4"/>
  <c r="NW457" i="4"/>
  <c r="NX457" i="4"/>
  <c r="NY457" i="4"/>
  <c r="NZ457" i="4"/>
  <c r="OA457" i="4"/>
  <c r="OB457" i="4"/>
  <c r="OC457" i="4"/>
  <c r="OD457" i="4"/>
  <c r="OE457" i="4"/>
  <c r="OF457" i="4"/>
  <c r="OG457" i="4"/>
  <c r="OH457" i="4"/>
  <c r="OI457" i="4"/>
  <c r="OJ457" i="4"/>
  <c r="OK457" i="4"/>
  <c r="OL457" i="4"/>
  <c r="OM457" i="4"/>
  <c r="ON457" i="4"/>
  <c r="OO457" i="4"/>
  <c r="OP457" i="4"/>
  <c r="OQ457" i="4"/>
  <c r="OR457" i="4"/>
  <c r="OS457" i="4"/>
  <c r="OT457" i="4"/>
  <c r="OU457" i="4"/>
  <c r="OV457" i="4"/>
  <c r="OW457" i="4"/>
  <c r="OX457" i="4"/>
  <c r="OY457" i="4"/>
  <c r="OZ457" i="4"/>
  <c r="PA457" i="4"/>
  <c r="PB457" i="4"/>
  <c r="PC457" i="4"/>
  <c r="PD457" i="4"/>
  <c r="PE457" i="4"/>
  <c r="PF457" i="4"/>
  <c r="PG457" i="4"/>
  <c r="PH457" i="4"/>
  <c r="PI457" i="4"/>
  <c r="PJ457" i="4"/>
  <c r="PK457" i="4"/>
  <c r="PL457" i="4"/>
  <c r="PM457" i="4"/>
  <c r="PN457" i="4"/>
  <c r="PO457" i="4"/>
  <c r="PP457" i="4"/>
  <c r="PQ457" i="4"/>
  <c r="PR457" i="4"/>
  <c r="PS457" i="4"/>
  <c r="PT457" i="4"/>
  <c r="PU457" i="4"/>
  <c r="PV457" i="4"/>
  <c r="PW457" i="4"/>
  <c r="PX457" i="4"/>
  <c r="PY457" i="4"/>
  <c r="PZ457" i="4"/>
  <c r="NR458" i="4"/>
  <c r="NS458" i="4"/>
  <c r="NT458" i="4"/>
  <c r="NU458" i="4"/>
  <c r="NV458" i="4"/>
  <c r="NW458" i="4"/>
  <c r="NX458" i="4"/>
  <c r="NY458" i="4"/>
  <c r="NZ458" i="4"/>
  <c r="OA458" i="4"/>
  <c r="OB458" i="4"/>
  <c r="OC458" i="4"/>
  <c r="OD458" i="4"/>
  <c r="OE458" i="4"/>
  <c r="OF458" i="4"/>
  <c r="OG458" i="4"/>
  <c r="OH458" i="4"/>
  <c r="OI458" i="4"/>
  <c r="OJ458" i="4"/>
  <c r="OK458" i="4"/>
  <c r="OL458" i="4"/>
  <c r="OM458" i="4"/>
  <c r="ON458" i="4"/>
  <c r="OO458" i="4"/>
  <c r="OP458" i="4"/>
  <c r="OQ458" i="4"/>
  <c r="OR458" i="4"/>
  <c r="OS458" i="4"/>
  <c r="OT458" i="4"/>
  <c r="OU458" i="4"/>
  <c r="OV458" i="4"/>
  <c r="OW458" i="4"/>
  <c r="OX458" i="4"/>
  <c r="OY458" i="4"/>
  <c r="OZ458" i="4"/>
  <c r="PA458" i="4"/>
  <c r="PB458" i="4"/>
  <c r="PC458" i="4"/>
  <c r="PD458" i="4"/>
  <c r="PE458" i="4"/>
  <c r="PF458" i="4"/>
  <c r="PG458" i="4"/>
  <c r="PH458" i="4"/>
  <c r="PI458" i="4"/>
  <c r="PJ458" i="4"/>
  <c r="PK458" i="4"/>
  <c r="PL458" i="4"/>
  <c r="PM458" i="4"/>
  <c r="PN458" i="4"/>
  <c r="PO458" i="4"/>
  <c r="PP458" i="4"/>
  <c r="PQ458" i="4"/>
  <c r="PR458" i="4"/>
  <c r="PS458" i="4"/>
  <c r="PT458" i="4"/>
  <c r="PU458" i="4"/>
  <c r="PV458" i="4"/>
  <c r="PW458" i="4"/>
  <c r="PX458" i="4"/>
  <c r="PY458" i="4"/>
  <c r="PZ458" i="4"/>
  <c r="NR459" i="4"/>
  <c r="NS459" i="4"/>
  <c r="NT459" i="4"/>
  <c r="NU459" i="4"/>
  <c r="NV459" i="4"/>
  <c r="NX459" i="4" s="1"/>
  <c r="NW459" i="4"/>
  <c r="NY459" i="4"/>
  <c r="NZ459" i="4"/>
  <c r="OA459" i="4"/>
  <c r="OB459" i="4"/>
  <c r="OC459" i="4"/>
  <c r="OD459" i="4"/>
  <c r="OE459" i="4"/>
  <c r="OF459" i="4"/>
  <c r="OG459" i="4"/>
  <c r="OH459" i="4"/>
  <c r="OI459" i="4"/>
  <c r="OJ459" i="4"/>
  <c r="OK459" i="4"/>
  <c r="OL459" i="4"/>
  <c r="OM459" i="4"/>
  <c r="ON459" i="4"/>
  <c r="OO459" i="4"/>
  <c r="OP459" i="4"/>
  <c r="OQ459" i="4"/>
  <c r="OR459" i="4"/>
  <c r="OS459" i="4"/>
  <c r="OT459" i="4"/>
  <c r="OU459" i="4"/>
  <c r="OV459" i="4"/>
  <c r="OW459" i="4"/>
  <c r="OX459" i="4"/>
  <c r="OY459" i="4"/>
  <c r="OZ459" i="4"/>
  <c r="PA459" i="4"/>
  <c r="PB459" i="4"/>
  <c r="PC459" i="4"/>
  <c r="PD459" i="4"/>
  <c r="PE459" i="4"/>
  <c r="PF459" i="4"/>
  <c r="PG459" i="4"/>
  <c r="PH459" i="4"/>
  <c r="PI459" i="4"/>
  <c r="PJ459" i="4"/>
  <c r="PK459" i="4"/>
  <c r="PL459" i="4"/>
  <c r="PM459" i="4"/>
  <c r="PN459" i="4"/>
  <c r="PO459" i="4"/>
  <c r="PP459" i="4"/>
  <c r="PQ459" i="4"/>
  <c r="PR459" i="4"/>
  <c r="PS459" i="4"/>
  <c r="PT459" i="4"/>
  <c r="PU459" i="4"/>
  <c r="PV459" i="4"/>
  <c r="PW459" i="4"/>
  <c r="PX459" i="4"/>
  <c r="PY459" i="4"/>
  <c r="PZ459" i="4"/>
  <c r="NR460" i="4"/>
  <c r="NS460" i="4"/>
  <c r="NT460" i="4"/>
  <c r="NU460" i="4"/>
  <c r="NV460" i="4"/>
  <c r="NX460" i="4" s="1"/>
  <c r="NW460" i="4"/>
  <c r="NY460" i="4"/>
  <c r="NZ460" i="4"/>
  <c r="OA460" i="4"/>
  <c r="OB460" i="4"/>
  <c r="OC460" i="4"/>
  <c r="OD460" i="4"/>
  <c r="OE460" i="4"/>
  <c r="OF460" i="4"/>
  <c r="OG460" i="4"/>
  <c r="OH460" i="4"/>
  <c r="OI460" i="4"/>
  <c r="OJ460" i="4"/>
  <c r="OK460" i="4"/>
  <c r="OL460" i="4"/>
  <c r="OM460" i="4"/>
  <c r="ON460" i="4"/>
  <c r="OO460" i="4"/>
  <c r="OP460" i="4"/>
  <c r="OQ460" i="4"/>
  <c r="OR460" i="4"/>
  <c r="OS460" i="4"/>
  <c r="OT460" i="4"/>
  <c r="OU460" i="4"/>
  <c r="OV460" i="4"/>
  <c r="OW460" i="4"/>
  <c r="OX460" i="4"/>
  <c r="OY460" i="4"/>
  <c r="OZ460" i="4"/>
  <c r="PA460" i="4"/>
  <c r="PB460" i="4"/>
  <c r="PC460" i="4"/>
  <c r="PD460" i="4"/>
  <c r="PE460" i="4"/>
  <c r="PF460" i="4"/>
  <c r="PG460" i="4"/>
  <c r="PH460" i="4"/>
  <c r="PI460" i="4"/>
  <c r="PJ460" i="4"/>
  <c r="PK460" i="4"/>
  <c r="PL460" i="4"/>
  <c r="PM460" i="4"/>
  <c r="PN460" i="4"/>
  <c r="PO460" i="4"/>
  <c r="PP460" i="4"/>
  <c r="PQ460" i="4"/>
  <c r="PR460" i="4"/>
  <c r="PS460" i="4"/>
  <c r="PT460" i="4"/>
  <c r="PU460" i="4"/>
  <c r="PV460" i="4"/>
  <c r="PW460" i="4"/>
  <c r="PX460" i="4"/>
  <c r="PY460" i="4"/>
  <c r="PZ460" i="4"/>
  <c r="NR461" i="4"/>
  <c r="NS461" i="4"/>
  <c r="NT461" i="4"/>
  <c r="NU461" i="4"/>
  <c r="NV461" i="4"/>
  <c r="NW461" i="4"/>
  <c r="NX461" i="4"/>
  <c r="NY461" i="4"/>
  <c r="NZ461" i="4"/>
  <c r="OA461" i="4"/>
  <c r="OB461" i="4"/>
  <c r="OC461" i="4"/>
  <c r="OD461" i="4"/>
  <c r="OE461" i="4"/>
  <c r="OF461" i="4"/>
  <c r="OG461" i="4"/>
  <c r="OH461" i="4"/>
  <c r="OI461" i="4"/>
  <c r="OJ461" i="4"/>
  <c r="OK461" i="4"/>
  <c r="OL461" i="4"/>
  <c r="OM461" i="4"/>
  <c r="ON461" i="4"/>
  <c r="OO461" i="4"/>
  <c r="OP461" i="4"/>
  <c r="OQ461" i="4"/>
  <c r="OR461" i="4"/>
  <c r="OS461" i="4"/>
  <c r="OT461" i="4"/>
  <c r="OU461" i="4"/>
  <c r="OV461" i="4"/>
  <c r="OW461" i="4"/>
  <c r="OX461" i="4"/>
  <c r="OY461" i="4"/>
  <c r="OZ461" i="4"/>
  <c r="PA461" i="4"/>
  <c r="PB461" i="4"/>
  <c r="PC461" i="4"/>
  <c r="PD461" i="4"/>
  <c r="PE461" i="4"/>
  <c r="PF461" i="4"/>
  <c r="PG461" i="4"/>
  <c r="PH461" i="4"/>
  <c r="PI461" i="4"/>
  <c r="PJ461" i="4"/>
  <c r="PK461" i="4"/>
  <c r="PL461" i="4"/>
  <c r="PM461" i="4"/>
  <c r="PN461" i="4"/>
  <c r="PO461" i="4"/>
  <c r="PP461" i="4"/>
  <c r="PQ461" i="4"/>
  <c r="PR461" i="4"/>
  <c r="PS461" i="4"/>
  <c r="PT461" i="4"/>
  <c r="PU461" i="4"/>
  <c r="PV461" i="4"/>
  <c r="PW461" i="4"/>
  <c r="PX461" i="4"/>
  <c r="PY461" i="4"/>
  <c r="PZ461" i="4"/>
  <c r="NR462" i="4"/>
  <c r="NS462" i="4"/>
  <c r="NT462" i="4"/>
  <c r="NU462" i="4"/>
  <c r="NV462" i="4"/>
  <c r="NW462" i="4"/>
  <c r="NX462" i="4" s="1"/>
  <c r="NY462" i="4"/>
  <c r="NZ462" i="4"/>
  <c r="OA462" i="4"/>
  <c r="OB462" i="4"/>
  <c r="OC462" i="4"/>
  <c r="OD462" i="4"/>
  <c r="OE462" i="4"/>
  <c r="OF462" i="4"/>
  <c r="OG462" i="4"/>
  <c r="OH462" i="4"/>
  <c r="OI462" i="4"/>
  <c r="OJ462" i="4"/>
  <c r="OK462" i="4"/>
  <c r="OL462" i="4"/>
  <c r="OM462" i="4"/>
  <c r="ON462" i="4"/>
  <c r="OO462" i="4"/>
  <c r="OP462" i="4"/>
  <c r="OQ462" i="4"/>
  <c r="OR462" i="4"/>
  <c r="OS462" i="4"/>
  <c r="OT462" i="4"/>
  <c r="OU462" i="4"/>
  <c r="OV462" i="4"/>
  <c r="OW462" i="4"/>
  <c r="OX462" i="4"/>
  <c r="OY462" i="4"/>
  <c r="OZ462" i="4"/>
  <c r="PA462" i="4"/>
  <c r="PB462" i="4"/>
  <c r="PC462" i="4"/>
  <c r="PD462" i="4"/>
  <c r="PE462" i="4"/>
  <c r="PF462" i="4"/>
  <c r="PG462" i="4"/>
  <c r="PH462" i="4"/>
  <c r="PI462" i="4"/>
  <c r="PJ462" i="4"/>
  <c r="PK462" i="4"/>
  <c r="PL462" i="4"/>
  <c r="PM462" i="4"/>
  <c r="PN462" i="4"/>
  <c r="PO462" i="4"/>
  <c r="PP462" i="4"/>
  <c r="PQ462" i="4"/>
  <c r="PR462" i="4"/>
  <c r="PS462" i="4"/>
  <c r="PT462" i="4"/>
  <c r="PU462" i="4"/>
  <c r="PV462" i="4"/>
  <c r="PW462" i="4"/>
  <c r="PX462" i="4"/>
  <c r="PY462" i="4"/>
  <c r="PZ462" i="4"/>
  <c r="NR463" i="4"/>
  <c r="NS463" i="4"/>
  <c r="NT463" i="4"/>
  <c r="NU463" i="4"/>
  <c r="NV463" i="4"/>
  <c r="NW463" i="4"/>
  <c r="NX463" i="4"/>
  <c r="NY463" i="4"/>
  <c r="NZ463" i="4"/>
  <c r="OA463" i="4"/>
  <c r="OB463" i="4"/>
  <c r="OC463" i="4"/>
  <c r="OD463" i="4"/>
  <c r="OE463" i="4"/>
  <c r="OF463" i="4"/>
  <c r="OG463" i="4"/>
  <c r="OH463" i="4"/>
  <c r="OI463" i="4"/>
  <c r="OJ463" i="4"/>
  <c r="OK463" i="4"/>
  <c r="OL463" i="4"/>
  <c r="OM463" i="4"/>
  <c r="ON463" i="4"/>
  <c r="OO463" i="4"/>
  <c r="OP463" i="4"/>
  <c r="OQ463" i="4"/>
  <c r="OR463" i="4"/>
  <c r="OS463" i="4"/>
  <c r="OT463" i="4"/>
  <c r="OU463" i="4"/>
  <c r="OV463" i="4"/>
  <c r="OW463" i="4"/>
  <c r="OX463" i="4"/>
  <c r="OY463" i="4"/>
  <c r="OZ463" i="4"/>
  <c r="PA463" i="4"/>
  <c r="PB463" i="4"/>
  <c r="PC463" i="4"/>
  <c r="PD463" i="4"/>
  <c r="PE463" i="4"/>
  <c r="PF463" i="4"/>
  <c r="PG463" i="4"/>
  <c r="PH463" i="4"/>
  <c r="PI463" i="4"/>
  <c r="PJ463" i="4"/>
  <c r="PK463" i="4"/>
  <c r="PL463" i="4"/>
  <c r="PM463" i="4"/>
  <c r="PN463" i="4"/>
  <c r="PO463" i="4"/>
  <c r="PP463" i="4"/>
  <c r="PQ463" i="4"/>
  <c r="PR463" i="4"/>
  <c r="PS463" i="4"/>
  <c r="PT463" i="4"/>
  <c r="PU463" i="4"/>
  <c r="PV463" i="4"/>
  <c r="PW463" i="4"/>
  <c r="PX463" i="4"/>
  <c r="PY463" i="4"/>
  <c r="PZ463" i="4"/>
  <c r="NR464" i="4"/>
  <c r="NS464" i="4"/>
  <c r="NT464" i="4"/>
  <c r="NU464" i="4"/>
  <c r="NV464" i="4"/>
  <c r="NX464" i="4" s="1"/>
  <c r="NW464" i="4"/>
  <c r="NY464" i="4"/>
  <c r="NZ464" i="4"/>
  <c r="OA464" i="4"/>
  <c r="OB464" i="4"/>
  <c r="OC464" i="4"/>
  <c r="OD464" i="4"/>
  <c r="OE464" i="4"/>
  <c r="OF464" i="4"/>
  <c r="OG464" i="4"/>
  <c r="OH464" i="4"/>
  <c r="OI464" i="4"/>
  <c r="OJ464" i="4"/>
  <c r="OK464" i="4"/>
  <c r="OL464" i="4"/>
  <c r="OM464" i="4"/>
  <c r="ON464" i="4"/>
  <c r="OO464" i="4"/>
  <c r="OP464" i="4"/>
  <c r="OQ464" i="4"/>
  <c r="OR464" i="4"/>
  <c r="OS464" i="4"/>
  <c r="OT464" i="4"/>
  <c r="OU464" i="4"/>
  <c r="OV464" i="4"/>
  <c r="OW464" i="4"/>
  <c r="OX464" i="4"/>
  <c r="OY464" i="4"/>
  <c r="OZ464" i="4"/>
  <c r="PA464" i="4"/>
  <c r="PB464" i="4"/>
  <c r="PC464" i="4"/>
  <c r="PD464" i="4"/>
  <c r="PE464" i="4"/>
  <c r="PF464" i="4"/>
  <c r="PG464" i="4"/>
  <c r="PH464" i="4"/>
  <c r="PI464" i="4"/>
  <c r="PJ464" i="4"/>
  <c r="PK464" i="4"/>
  <c r="PL464" i="4"/>
  <c r="PM464" i="4"/>
  <c r="PN464" i="4"/>
  <c r="PO464" i="4"/>
  <c r="PP464" i="4"/>
  <c r="PQ464" i="4"/>
  <c r="PR464" i="4"/>
  <c r="PS464" i="4"/>
  <c r="PT464" i="4"/>
  <c r="PU464" i="4"/>
  <c r="PV464" i="4"/>
  <c r="PW464" i="4"/>
  <c r="PX464" i="4"/>
  <c r="PY464" i="4"/>
  <c r="PZ464" i="4"/>
  <c r="NR465" i="4"/>
  <c r="NS465" i="4"/>
  <c r="NT465" i="4"/>
  <c r="NU465" i="4"/>
  <c r="NV465" i="4"/>
  <c r="NW465" i="4"/>
  <c r="NX465" i="4"/>
  <c r="NY465" i="4"/>
  <c r="NZ465" i="4"/>
  <c r="OA465" i="4"/>
  <c r="OB465" i="4"/>
  <c r="OC465" i="4"/>
  <c r="OD465" i="4"/>
  <c r="OE465" i="4"/>
  <c r="OF465" i="4"/>
  <c r="OG465" i="4"/>
  <c r="OH465" i="4"/>
  <c r="OI465" i="4"/>
  <c r="OJ465" i="4"/>
  <c r="OK465" i="4"/>
  <c r="OL465" i="4"/>
  <c r="OM465" i="4"/>
  <c r="ON465" i="4"/>
  <c r="OO465" i="4"/>
  <c r="OP465" i="4"/>
  <c r="OQ465" i="4"/>
  <c r="OR465" i="4"/>
  <c r="OS465" i="4"/>
  <c r="OT465" i="4"/>
  <c r="OU465" i="4"/>
  <c r="OV465" i="4"/>
  <c r="OW465" i="4"/>
  <c r="OX465" i="4"/>
  <c r="OY465" i="4"/>
  <c r="OZ465" i="4"/>
  <c r="PA465" i="4"/>
  <c r="PB465" i="4"/>
  <c r="PC465" i="4"/>
  <c r="PD465" i="4"/>
  <c r="PE465" i="4"/>
  <c r="PF465" i="4"/>
  <c r="PG465" i="4"/>
  <c r="PH465" i="4"/>
  <c r="PI465" i="4"/>
  <c r="PJ465" i="4"/>
  <c r="PK465" i="4"/>
  <c r="PL465" i="4"/>
  <c r="PM465" i="4"/>
  <c r="PN465" i="4"/>
  <c r="PO465" i="4"/>
  <c r="PP465" i="4"/>
  <c r="PQ465" i="4"/>
  <c r="PR465" i="4"/>
  <c r="PS465" i="4"/>
  <c r="PT465" i="4"/>
  <c r="PU465" i="4"/>
  <c r="PV465" i="4"/>
  <c r="PW465" i="4"/>
  <c r="PX465" i="4"/>
  <c r="PY465" i="4"/>
  <c r="PZ465" i="4"/>
  <c r="NR466" i="4"/>
  <c r="NS466" i="4"/>
  <c r="NT466" i="4"/>
  <c r="NU466" i="4"/>
  <c r="NV466" i="4"/>
  <c r="NW466" i="4"/>
  <c r="NX466" i="4"/>
  <c r="NY466" i="4"/>
  <c r="NZ466" i="4"/>
  <c r="OA466" i="4"/>
  <c r="OB466" i="4"/>
  <c r="OC466" i="4"/>
  <c r="OD466" i="4"/>
  <c r="OE466" i="4"/>
  <c r="OF466" i="4"/>
  <c r="OG466" i="4"/>
  <c r="OH466" i="4"/>
  <c r="OI466" i="4"/>
  <c r="OJ466" i="4"/>
  <c r="OK466" i="4"/>
  <c r="OL466" i="4"/>
  <c r="OM466" i="4"/>
  <c r="ON466" i="4"/>
  <c r="OO466" i="4"/>
  <c r="OP466" i="4"/>
  <c r="OQ466" i="4"/>
  <c r="OR466" i="4"/>
  <c r="OS466" i="4"/>
  <c r="OT466" i="4"/>
  <c r="OU466" i="4"/>
  <c r="OV466" i="4"/>
  <c r="OW466" i="4"/>
  <c r="OX466" i="4"/>
  <c r="OY466" i="4"/>
  <c r="OZ466" i="4"/>
  <c r="PA466" i="4"/>
  <c r="PB466" i="4"/>
  <c r="PC466" i="4"/>
  <c r="PD466" i="4"/>
  <c r="PE466" i="4"/>
  <c r="PF466" i="4"/>
  <c r="PG466" i="4"/>
  <c r="PH466" i="4"/>
  <c r="PI466" i="4"/>
  <c r="PJ466" i="4"/>
  <c r="PK466" i="4"/>
  <c r="PL466" i="4"/>
  <c r="PM466" i="4"/>
  <c r="PN466" i="4"/>
  <c r="PO466" i="4"/>
  <c r="PP466" i="4"/>
  <c r="PQ466" i="4"/>
  <c r="PR466" i="4"/>
  <c r="PS466" i="4"/>
  <c r="PT466" i="4"/>
  <c r="PU466" i="4"/>
  <c r="PV466" i="4"/>
  <c r="PW466" i="4"/>
  <c r="PX466" i="4"/>
  <c r="PY466" i="4"/>
  <c r="PZ466" i="4"/>
  <c r="NR467" i="4"/>
  <c r="NS467" i="4"/>
  <c r="NT467" i="4"/>
  <c r="NU467" i="4"/>
  <c r="NV467" i="4"/>
  <c r="NX467" i="4" s="1"/>
  <c r="NW467" i="4"/>
  <c r="NY467" i="4"/>
  <c r="NZ467" i="4"/>
  <c r="OA467" i="4"/>
  <c r="OB467" i="4"/>
  <c r="OC467" i="4"/>
  <c r="OD467" i="4"/>
  <c r="OE467" i="4"/>
  <c r="OF467" i="4"/>
  <c r="OG467" i="4"/>
  <c r="OH467" i="4"/>
  <c r="OI467" i="4"/>
  <c r="OJ467" i="4"/>
  <c r="OK467" i="4"/>
  <c r="OL467" i="4"/>
  <c r="OM467" i="4"/>
  <c r="ON467" i="4"/>
  <c r="OO467" i="4"/>
  <c r="OP467" i="4"/>
  <c r="OQ467" i="4"/>
  <c r="OR467" i="4"/>
  <c r="OS467" i="4"/>
  <c r="OT467" i="4"/>
  <c r="OU467" i="4"/>
  <c r="OV467" i="4"/>
  <c r="OW467" i="4"/>
  <c r="OX467" i="4"/>
  <c r="OY467" i="4"/>
  <c r="OZ467" i="4"/>
  <c r="PA467" i="4"/>
  <c r="PB467" i="4"/>
  <c r="PC467" i="4"/>
  <c r="PD467" i="4"/>
  <c r="PE467" i="4"/>
  <c r="PF467" i="4"/>
  <c r="PG467" i="4"/>
  <c r="PH467" i="4"/>
  <c r="PI467" i="4"/>
  <c r="PJ467" i="4"/>
  <c r="PK467" i="4"/>
  <c r="PL467" i="4"/>
  <c r="PM467" i="4"/>
  <c r="PN467" i="4"/>
  <c r="PO467" i="4"/>
  <c r="PP467" i="4"/>
  <c r="PQ467" i="4"/>
  <c r="PR467" i="4"/>
  <c r="PS467" i="4"/>
  <c r="PT467" i="4"/>
  <c r="PU467" i="4"/>
  <c r="PV467" i="4"/>
  <c r="PW467" i="4"/>
  <c r="PX467" i="4"/>
  <c r="PY467" i="4"/>
  <c r="PZ467" i="4"/>
  <c r="NR468" i="4"/>
  <c r="NS468" i="4"/>
  <c r="NT468" i="4"/>
  <c r="NU468" i="4"/>
  <c r="NV468" i="4"/>
  <c r="NX468" i="4" s="1"/>
  <c r="NW468" i="4"/>
  <c r="NY468" i="4"/>
  <c r="NZ468" i="4"/>
  <c r="OA468" i="4"/>
  <c r="OB468" i="4"/>
  <c r="OC468" i="4"/>
  <c r="OD468" i="4"/>
  <c r="OE468" i="4"/>
  <c r="OF468" i="4"/>
  <c r="OG468" i="4"/>
  <c r="OH468" i="4"/>
  <c r="OI468" i="4"/>
  <c r="OJ468" i="4"/>
  <c r="OK468" i="4"/>
  <c r="OL468" i="4"/>
  <c r="OM468" i="4"/>
  <c r="ON468" i="4"/>
  <c r="OO468" i="4"/>
  <c r="OP468" i="4"/>
  <c r="OQ468" i="4"/>
  <c r="OR468" i="4"/>
  <c r="OS468" i="4"/>
  <c r="OT468" i="4"/>
  <c r="OU468" i="4"/>
  <c r="OV468" i="4"/>
  <c r="OW468" i="4"/>
  <c r="OX468" i="4"/>
  <c r="OY468" i="4"/>
  <c r="OZ468" i="4"/>
  <c r="PA468" i="4"/>
  <c r="PB468" i="4"/>
  <c r="PC468" i="4"/>
  <c r="PD468" i="4"/>
  <c r="PE468" i="4"/>
  <c r="PF468" i="4"/>
  <c r="PG468" i="4"/>
  <c r="PH468" i="4"/>
  <c r="PI468" i="4"/>
  <c r="PJ468" i="4"/>
  <c r="PK468" i="4"/>
  <c r="PL468" i="4"/>
  <c r="PM468" i="4"/>
  <c r="PN468" i="4"/>
  <c r="PO468" i="4"/>
  <c r="PP468" i="4"/>
  <c r="PQ468" i="4"/>
  <c r="PR468" i="4"/>
  <c r="PS468" i="4"/>
  <c r="PT468" i="4"/>
  <c r="PU468" i="4"/>
  <c r="PV468" i="4"/>
  <c r="PW468" i="4"/>
  <c r="PX468" i="4"/>
  <c r="PY468" i="4"/>
  <c r="PZ468" i="4"/>
  <c r="NR469" i="4"/>
  <c r="NS469" i="4"/>
  <c r="NT469" i="4"/>
  <c r="NU469" i="4"/>
  <c r="NV469" i="4"/>
  <c r="NW469" i="4"/>
  <c r="NX469" i="4"/>
  <c r="NY469" i="4"/>
  <c r="NZ469" i="4"/>
  <c r="OA469" i="4"/>
  <c r="OB469" i="4"/>
  <c r="OC469" i="4"/>
  <c r="OD469" i="4"/>
  <c r="OE469" i="4"/>
  <c r="OF469" i="4"/>
  <c r="OG469" i="4"/>
  <c r="OH469" i="4"/>
  <c r="OI469" i="4"/>
  <c r="OJ469" i="4"/>
  <c r="OK469" i="4"/>
  <c r="OL469" i="4"/>
  <c r="OM469" i="4"/>
  <c r="ON469" i="4"/>
  <c r="OO469" i="4"/>
  <c r="OP469" i="4"/>
  <c r="OQ469" i="4"/>
  <c r="OR469" i="4"/>
  <c r="OS469" i="4"/>
  <c r="OT469" i="4"/>
  <c r="OU469" i="4"/>
  <c r="OV469" i="4"/>
  <c r="OW469" i="4"/>
  <c r="OX469" i="4"/>
  <c r="OY469" i="4"/>
  <c r="OZ469" i="4"/>
  <c r="PA469" i="4"/>
  <c r="PB469" i="4"/>
  <c r="PC469" i="4"/>
  <c r="PD469" i="4"/>
  <c r="PE469" i="4"/>
  <c r="PF469" i="4"/>
  <c r="PG469" i="4"/>
  <c r="PH469" i="4"/>
  <c r="PI469" i="4"/>
  <c r="PJ469" i="4"/>
  <c r="PK469" i="4"/>
  <c r="PL469" i="4"/>
  <c r="PM469" i="4"/>
  <c r="PN469" i="4"/>
  <c r="PO469" i="4"/>
  <c r="PP469" i="4"/>
  <c r="PQ469" i="4"/>
  <c r="PR469" i="4"/>
  <c r="PS469" i="4"/>
  <c r="PT469" i="4"/>
  <c r="PU469" i="4"/>
  <c r="PV469" i="4"/>
  <c r="PW469" i="4"/>
  <c r="PX469" i="4"/>
  <c r="PY469" i="4"/>
  <c r="PZ469" i="4"/>
  <c r="NR470" i="4"/>
  <c r="NS470" i="4"/>
  <c r="NT470" i="4"/>
  <c r="NU470" i="4"/>
  <c r="NV470" i="4"/>
  <c r="NW470" i="4"/>
  <c r="NX470" i="4" s="1"/>
  <c r="NY470" i="4"/>
  <c r="NZ470" i="4"/>
  <c r="OA470" i="4"/>
  <c r="OB470" i="4"/>
  <c r="OC470" i="4"/>
  <c r="OD470" i="4"/>
  <c r="OE470" i="4"/>
  <c r="OF470" i="4"/>
  <c r="OG470" i="4"/>
  <c r="OH470" i="4"/>
  <c r="OI470" i="4"/>
  <c r="OJ470" i="4"/>
  <c r="OK470" i="4"/>
  <c r="OL470" i="4"/>
  <c r="OM470" i="4"/>
  <c r="ON470" i="4"/>
  <c r="OO470" i="4"/>
  <c r="OP470" i="4"/>
  <c r="OQ470" i="4"/>
  <c r="OR470" i="4"/>
  <c r="OS470" i="4"/>
  <c r="OT470" i="4"/>
  <c r="OU470" i="4"/>
  <c r="OV470" i="4"/>
  <c r="OW470" i="4"/>
  <c r="OX470" i="4"/>
  <c r="OY470" i="4"/>
  <c r="OZ470" i="4"/>
  <c r="PA470" i="4"/>
  <c r="PB470" i="4"/>
  <c r="PC470" i="4"/>
  <c r="PD470" i="4"/>
  <c r="PE470" i="4"/>
  <c r="PF470" i="4"/>
  <c r="PG470" i="4"/>
  <c r="PH470" i="4"/>
  <c r="PI470" i="4"/>
  <c r="PJ470" i="4"/>
  <c r="PK470" i="4"/>
  <c r="PL470" i="4"/>
  <c r="PM470" i="4"/>
  <c r="PN470" i="4"/>
  <c r="PO470" i="4"/>
  <c r="PP470" i="4"/>
  <c r="PQ470" i="4"/>
  <c r="PR470" i="4"/>
  <c r="PS470" i="4"/>
  <c r="PT470" i="4"/>
  <c r="PU470" i="4"/>
  <c r="PV470" i="4"/>
  <c r="PW470" i="4"/>
  <c r="PX470" i="4"/>
  <c r="PY470" i="4"/>
  <c r="PZ470" i="4"/>
  <c r="NR471" i="4"/>
  <c r="NS471" i="4"/>
  <c r="NT471" i="4"/>
  <c r="NU471" i="4"/>
  <c r="NV471" i="4"/>
  <c r="NW471" i="4"/>
  <c r="NX471" i="4"/>
  <c r="NY471" i="4"/>
  <c r="NZ471" i="4"/>
  <c r="OA471" i="4"/>
  <c r="OB471" i="4"/>
  <c r="OC471" i="4"/>
  <c r="OD471" i="4"/>
  <c r="OE471" i="4"/>
  <c r="OF471" i="4"/>
  <c r="OG471" i="4"/>
  <c r="OH471" i="4"/>
  <c r="OI471" i="4"/>
  <c r="OJ471" i="4"/>
  <c r="OK471" i="4"/>
  <c r="OL471" i="4"/>
  <c r="OM471" i="4"/>
  <c r="ON471" i="4"/>
  <c r="OO471" i="4"/>
  <c r="OP471" i="4"/>
  <c r="OQ471" i="4"/>
  <c r="OR471" i="4"/>
  <c r="OS471" i="4"/>
  <c r="OT471" i="4"/>
  <c r="OU471" i="4"/>
  <c r="OV471" i="4"/>
  <c r="OW471" i="4"/>
  <c r="OX471" i="4"/>
  <c r="OY471" i="4"/>
  <c r="OZ471" i="4"/>
  <c r="PA471" i="4"/>
  <c r="PB471" i="4"/>
  <c r="PC471" i="4"/>
  <c r="PD471" i="4"/>
  <c r="PE471" i="4"/>
  <c r="PF471" i="4"/>
  <c r="PG471" i="4"/>
  <c r="PH471" i="4"/>
  <c r="PI471" i="4"/>
  <c r="PJ471" i="4"/>
  <c r="PK471" i="4"/>
  <c r="PL471" i="4"/>
  <c r="PM471" i="4"/>
  <c r="PN471" i="4"/>
  <c r="PO471" i="4"/>
  <c r="PP471" i="4"/>
  <c r="PQ471" i="4"/>
  <c r="PR471" i="4"/>
  <c r="PS471" i="4"/>
  <c r="PT471" i="4"/>
  <c r="PU471" i="4"/>
  <c r="PV471" i="4"/>
  <c r="PW471" i="4"/>
  <c r="PX471" i="4"/>
  <c r="PY471" i="4"/>
  <c r="PZ471" i="4"/>
  <c r="NR472" i="4"/>
  <c r="NS472" i="4"/>
  <c r="NT472" i="4"/>
  <c r="NU472" i="4"/>
  <c r="NV472" i="4"/>
  <c r="NX472" i="4" s="1"/>
  <c r="NW472" i="4"/>
  <c r="NY472" i="4"/>
  <c r="NZ472" i="4"/>
  <c r="OA472" i="4"/>
  <c r="OB472" i="4"/>
  <c r="OC472" i="4"/>
  <c r="OD472" i="4"/>
  <c r="OE472" i="4"/>
  <c r="OF472" i="4"/>
  <c r="OG472" i="4"/>
  <c r="OH472" i="4"/>
  <c r="OI472" i="4"/>
  <c r="OJ472" i="4"/>
  <c r="OK472" i="4"/>
  <c r="OL472" i="4"/>
  <c r="OM472" i="4"/>
  <c r="ON472" i="4"/>
  <c r="OO472" i="4"/>
  <c r="OP472" i="4"/>
  <c r="OQ472" i="4"/>
  <c r="OR472" i="4"/>
  <c r="OS472" i="4"/>
  <c r="OT472" i="4"/>
  <c r="OU472" i="4"/>
  <c r="OV472" i="4"/>
  <c r="OW472" i="4"/>
  <c r="OX472" i="4"/>
  <c r="OY472" i="4"/>
  <c r="OZ472" i="4"/>
  <c r="PA472" i="4"/>
  <c r="PB472" i="4"/>
  <c r="PC472" i="4"/>
  <c r="PD472" i="4"/>
  <c r="PE472" i="4"/>
  <c r="PF472" i="4"/>
  <c r="PG472" i="4"/>
  <c r="PH472" i="4"/>
  <c r="PI472" i="4"/>
  <c r="PJ472" i="4"/>
  <c r="PK472" i="4"/>
  <c r="PL472" i="4"/>
  <c r="PM472" i="4"/>
  <c r="PN472" i="4"/>
  <c r="PO472" i="4"/>
  <c r="PP472" i="4"/>
  <c r="PQ472" i="4"/>
  <c r="PR472" i="4"/>
  <c r="PS472" i="4"/>
  <c r="PT472" i="4"/>
  <c r="PU472" i="4"/>
  <c r="PV472" i="4"/>
  <c r="PW472" i="4"/>
  <c r="PX472" i="4"/>
  <c r="PY472" i="4"/>
  <c r="PZ472" i="4"/>
  <c r="NR473" i="4"/>
  <c r="NS473" i="4"/>
  <c r="NT473" i="4"/>
  <c r="NU473" i="4"/>
  <c r="NV473" i="4"/>
  <c r="NW473" i="4"/>
  <c r="NX473" i="4"/>
  <c r="NY473" i="4"/>
  <c r="NZ473" i="4"/>
  <c r="OA473" i="4"/>
  <c r="OB473" i="4"/>
  <c r="OC473" i="4"/>
  <c r="OD473" i="4"/>
  <c r="OE473" i="4"/>
  <c r="OF473" i="4"/>
  <c r="OG473" i="4"/>
  <c r="OH473" i="4"/>
  <c r="OI473" i="4"/>
  <c r="OJ473" i="4"/>
  <c r="OK473" i="4"/>
  <c r="OL473" i="4"/>
  <c r="OM473" i="4"/>
  <c r="ON473" i="4"/>
  <c r="OO473" i="4"/>
  <c r="OP473" i="4"/>
  <c r="OQ473" i="4"/>
  <c r="OR473" i="4"/>
  <c r="OS473" i="4"/>
  <c r="OT473" i="4"/>
  <c r="OU473" i="4"/>
  <c r="OV473" i="4"/>
  <c r="OW473" i="4"/>
  <c r="OX473" i="4"/>
  <c r="OY473" i="4"/>
  <c r="OZ473" i="4"/>
  <c r="PA473" i="4"/>
  <c r="PB473" i="4"/>
  <c r="PC473" i="4"/>
  <c r="PD473" i="4"/>
  <c r="PE473" i="4"/>
  <c r="PF473" i="4"/>
  <c r="PG473" i="4"/>
  <c r="PH473" i="4"/>
  <c r="PI473" i="4"/>
  <c r="PJ473" i="4"/>
  <c r="PK473" i="4"/>
  <c r="PL473" i="4"/>
  <c r="PM473" i="4"/>
  <c r="PN473" i="4"/>
  <c r="PO473" i="4"/>
  <c r="PP473" i="4"/>
  <c r="PQ473" i="4"/>
  <c r="PR473" i="4"/>
  <c r="PS473" i="4"/>
  <c r="PT473" i="4"/>
  <c r="PU473" i="4"/>
  <c r="PV473" i="4"/>
  <c r="PW473" i="4"/>
  <c r="PX473" i="4"/>
  <c r="PY473" i="4"/>
  <c r="PZ473" i="4"/>
  <c r="NR474" i="4"/>
  <c r="NS474" i="4"/>
  <c r="NT474" i="4"/>
  <c r="NU474" i="4"/>
  <c r="NV474" i="4"/>
  <c r="NW474" i="4"/>
  <c r="NX474" i="4"/>
  <c r="NY474" i="4"/>
  <c r="NZ474" i="4"/>
  <c r="OA474" i="4"/>
  <c r="OB474" i="4"/>
  <c r="OC474" i="4"/>
  <c r="OD474" i="4"/>
  <c r="OE474" i="4"/>
  <c r="OF474" i="4"/>
  <c r="OG474" i="4"/>
  <c r="OH474" i="4"/>
  <c r="OI474" i="4"/>
  <c r="OJ474" i="4"/>
  <c r="OK474" i="4"/>
  <c r="OL474" i="4"/>
  <c r="OM474" i="4"/>
  <c r="ON474" i="4"/>
  <c r="OO474" i="4"/>
  <c r="OP474" i="4"/>
  <c r="OQ474" i="4"/>
  <c r="OR474" i="4"/>
  <c r="OS474" i="4"/>
  <c r="OT474" i="4"/>
  <c r="OU474" i="4"/>
  <c r="OV474" i="4"/>
  <c r="OW474" i="4"/>
  <c r="OX474" i="4"/>
  <c r="OY474" i="4"/>
  <c r="OZ474" i="4"/>
  <c r="PA474" i="4"/>
  <c r="PB474" i="4"/>
  <c r="PC474" i="4"/>
  <c r="PD474" i="4"/>
  <c r="PE474" i="4"/>
  <c r="PF474" i="4"/>
  <c r="PG474" i="4"/>
  <c r="PH474" i="4"/>
  <c r="PI474" i="4"/>
  <c r="PJ474" i="4"/>
  <c r="PK474" i="4"/>
  <c r="PL474" i="4"/>
  <c r="PM474" i="4"/>
  <c r="PN474" i="4"/>
  <c r="PO474" i="4"/>
  <c r="PP474" i="4"/>
  <c r="PQ474" i="4"/>
  <c r="PR474" i="4"/>
  <c r="PS474" i="4"/>
  <c r="PT474" i="4"/>
  <c r="PU474" i="4"/>
  <c r="PV474" i="4"/>
  <c r="PW474" i="4"/>
  <c r="PX474" i="4"/>
  <c r="PY474" i="4"/>
  <c r="PZ474" i="4"/>
  <c r="NR475" i="4"/>
  <c r="NS475" i="4"/>
  <c r="NT475" i="4"/>
  <c r="NU475" i="4"/>
  <c r="NV475" i="4"/>
  <c r="NX475" i="4" s="1"/>
  <c r="NW475" i="4"/>
  <c r="NY475" i="4"/>
  <c r="NZ475" i="4"/>
  <c r="OA475" i="4"/>
  <c r="OB475" i="4"/>
  <c r="OC475" i="4"/>
  <c r="OD475" i="4"/>
  <c r="OE475" i="4"/>
  <c r="OF475" i="4"/>
  <c r="OG475" i="4"/>
  <c r="OH475" i="4"/>
  <c r="OI475" i="4"/>
  <c r="OJ475" i="4"/>
  <c r="OK475" i="4"/>
  <c r="OL475" i="4"/>
  <c r="OM475" i="4"/>
  <c r="ON475" i="4"/>
  <c r="OO475" i="4"/>
  <c r="OP475" i="4"/>
  <c r="OQ475" i="4"/>
  <c r="OR475" i="4"/>
  <c r="OS475" i="4"/>
  <c r="OT475" i="4"/>
  <c r="OU475" i="4"/>
  <c r="OV475" i="4"/>
  <c r="OW475" i="4"/>
  <c r="OX475" i="4"/>
  <c r="OY475" i="4"/>
  <c r="OZ475" i="4"/>
  <c r="PA475" i="4"/>
  <c r="PB475" i="4"/>
  <c r="PC475" i="4"/>
  <c r="PD475" i="4"/>
  <c r="PE475" i="4"/>
  <c r="PF475" i="4"/>
  <c r="PG475" i="4"/>
  <c r="PH475" i="4"/>
  <c r="PI475" i="4"/>
  <c r="PJ475" i="4"/>
  <c r="PK475" i="4"/>
  <c r="PL475" i="4"/>
  <c r="PM475" i="4"/>
  <c r="PN475" i="4"/>
  <c r="PO475" i="4"/>
  <c r="PP475" i="4"/>
  <c r="PQ475" i="4"/>
  <c r="PR475" i="4"/>
  <c r="PS475" i="4"/>
  <c r="PT475" i="4"/>
  <c r="PU475" i="4"/>
  <c r="PV475" i="4"/>
  <c r="PW475" i="4"/>
  <c r="PX475" i="4"/>
  <c r="PY475" i="4"/>
  <c r="PZ475" i="4"/>
  <c r="NR476" i="4"/>
  <c r="NS476" i="4"/>
  <c r="NT476" i="4"/>
  <c r="NU476" i="4"/>
  <c r="NV476" i="4"/>
  <c r="NX476" i="4" s="1"/>
  <c r="NW476" i="4"/>
  <c r="NY476" i="4"/>
  <c r="NZ476" i="4"/>
  <c r="OA476" i="4"/>
  <c r="OB476" i="4"/>
  <c r="OC476" i="4"/>
  <c r="OD476" i="4"/>
  <c r="OE476" i="4"/>
  <c r="OF476" i="4"/>
  <c r="OG476" i="4"/>
  <c r="OH476" i="4"/>
  <c r="OI476" i="4"/>
  <c r="OJ476" i="4"/>
  <c r="OK476" i="4"/>
  <c r="OL476" i="4"/>
  <c r="OM476" i="4"/>
  <c r="ON476" i="4"/>
  <c r="OO476" i="4"/>
  <c r="OP476" i="4"/>
  <c r="OQ476" i="4"/>
  <c r="OR476" i="4"/>
  <c r="OS476" i="4"/>
  <c r="OT476" i="4"/>
  <c r="OU476" i="4"/>
  <c r="OV476" i="4"/>
  <c r="OW476" i="4"/>
  <c r="OX476" i="4"/>
  <c r="OY476" i="4"/>
  <c r="OZ476" i="4"/>
  <c r="PA476" i="4"/>
  <c r="PB476" i="4"/>
  <c r="PC476" i="4"/>
  <c r="PD476" i="4"/>
  <c r="PE476" i="4"/>
  <c r="PF476" i="4"/>
  <c r="PG476" i="4"/>
  <c r="PH476" i="4"/>
  <c r="PI476" i="4"/>
  <c r="PJ476" i="4"/>
  <c r="PK476" i="4"/>
  <c r="PL476" i="4"/>
  <c r="PM476" i="4"/>
  <c r="PN476" i="4"/>
  <c r="PO476" i="4"/>
  <c r="PP476" i="4"/>
  <c r="PQ476" i="4"/>
  <c r="PR476" i="4"/>
  <c r="PS476" i="4"/>
  <c r="PT476" i="4"/>
  <c r="PU476" i="4"/>
  <c r="PV476" i="4"/>
  <c r="PW476" i="4"/>
  <c r="PX476" i="4"/>
  <c r="PY476" i="4"/>
  <c r="PZ476" i="4"/>
  <c r="NR477" i="4"/>
  <c r="NS477" i="4"/>
  <c r="NT477" i="4"/>
  <c r="NU477" i="4"/>
  <c r="NV477" i="4"/>
  <c r="NW477" i="4"/>
  <c r="NX477" i="4"/>
  <c r="NY477" i="4"/>
  <c r="NZ477" i="4"/>
  <c r="OA477" i="4"/>
  <c r="OB477" i="4"/>
  <c r="OC477" i="4"/>
  <c r="OD477" i="4"/>
  <c r="OE477" i="4"/>
  <c r="OF477" i="4"/>
  <c r="OG477" i="4"/>
  <c r="OH477" i="4"/>
  <c r="OI477" i="4"/>
  <c r="OJ477" i="4"/>
  <c r="OK477" i="4"/>
  <c r="OL477" i="4"/>
  <c r="OM477" i="4"/>
  <c r="ON477" i="4"/>
  <c r="OO477" i="4"/>
  <c r="OP477" i="4"/>
  <c r="OQ477" i="4"/>
  <c r="OR477" i="4"/>
  <c r="OS477" i="4"/>
  <c r="OT477" i="4"/>
  <c r="OU477" i="4"/>
  <c r="OV477" i="4"/>
  <c r="OW477" i="4"/>
  <c r="OX477" i="4"/>
  <c r="OY477" i="4"/>
  <c r="OZ477" i="4"/>
  <c r="PA477" i="4"/>
  <c r="PB477" i="4"/>
  <c r="PC477" i="4"/>
  <c r="PD477" i="4"/>
  <c r="PE477" i="4"/>
  <c r="PF477" i="4"/>
  <c r="PG477" i="4"/>
  <c r="PH477" i="4"/>
  <c r="PI477" i="4"/>
  <c r="PJ477" i="4"/>
  <c r="PK477" i="4"/>
  <c r="PL477" i="4"/>
  <c r="PM477" i="4"/>
  <c r="PN477" i="4"/>
  <c r="PO477" i="4"/>
  <c r="PP477" i="4"/>
  <c r="PQ477" i="4"/>
  <c r="PR477" i="4"/>
  <c r="PS477" i="4"/>
  <c r="PT477" i="4"/>
  <c r="PU477" i="4"/>
  <c r="PV477" i="4"/>
  <c r="PW477" i="4"/>
  <c r="PX477" i="4"/>
  <c r="PY477" i="4"/>
  <c r="PZ477" i="4"/>
  <c r="NR478" i="4"/>
  <c r="NS478" i="4"/>
  <c r="NT478" i="4"/>
  <c r="NU478" i="4"/>
  <c r="NV478" i="4"/>
  <c r="NW478" i="4"/>
  <c r="NX478" i="4" s="1"/>
  <c r="NY478" i="4"/>
  <c r="NZ478" i="4"/>
  <c r="OA478" i="4"/>
  <c r="OB478" i="4"/>
  <c r="OC478" i="4"/>
  <c r="OD478" i="4"/>
  <c r="OE478" i="4"/>
  <c r="OF478" i="4"/>
  <c r="OG478" i="4"/>
  <c r="OH478" i="4"/>
  <c r="OI478" i="4"/>
  <c r="OJ478" i="4"/>
  <c r="OK478" i="4"/>
  <c r="OL478" i="4"/>
  <c r="OM478" i="4"/>
  <c r="ON478" i="4"/>
  <c r="OO478" i="4"/>
  <c r="OP478" i="4"/>
  <c r="OQ478" i="4"/>
  <c r="OR478" i="4"/>
  <c r="OS478" i="4"/>
  <c r="OT478" i="4"/>
  <c r="OU478" i="4"/>
  <c r="OV478" i="4"/>
  <c r="OW478" i="4"/>
  <c r="OX478" i="4"/>
  <c r="OY478" i="4"/>
  <c r="OZ478" i="4"/>
  <c r="PA478" i="4"/>
  <c r="PB478" i="4"/>
  <c r="PC478" i="4"/>
  <c r="PD478" i="4"/>
  <c r="PE478" i="4"/>
  <c r="PF478" i="4"/>
  <c r="PG478" i="4"/>
  <c r="PH478" i="4"/>
  <c r="PI478" i="4"/>
  <c r="PJ478" i="4"/>
  <c r="PK478" i="4"/>
  <c r="PL478" i="4"/>
  <c r="PM478" i="4"/>
  <c r="PN478" i="4"/>
  <c r="PO478" i="4"/>
  <c r="PP478" i="4"/>
  <c r="PQ478" i="4"/>
  <c r="PR478" i="4"/>
  <c r="PS478" i="4"/>
  <c r="PT478" i="4"/>
  <c r="PU478" i="4"/>
  <c r="PV478" i="4"/>
  <c r="PW478" i="4"/>
  <c r="PX478" i="4"/>
  <c r="PY478" i="4"/>
  <c r="PZ478" i="4"/>
  <c r="NR479" i="4"/>
  <c r="NS479" i="4"/>
  <c r="NT479" i="4"/>
  <c r="NU479" i="4"/>
  <c r="NV479" i="4"/>
  <c r="NW479" i="4"/>
  <c r="NX479" i="4"/>
  <c r="NY479" i="4"/>
  <c r="NZ479" i="4"/>
  <c r="OA479" i="4"/>
  <c r="OB479" i="4"/>
  <c r="OC479" i="4"/>
  <c r="OD479" i="4"/>
  <c r="OE479" i="4"/>
  <c r="OF479" i="4"/>
  <c r="OG479" i="4"/>
  <c r="OH479" i="4"/>
  <c r="OI479" i="4"/>
  <c r="OJ479" i="4"/>
  <c r="OK479" i="4"/>
  <c r="OL479" i="4"/>
  <c r="OM479" i="4"/>
  <c r="ON479" i="4"/>
  <c r="OO479" i="4"/>
  <c r="OP479" i="4"/>
  <c r="OQ479" i="4"/>
  <c r="OR479" i="4"/>
  <c r="OS479" i="4"/>
  <c r="OT479" i="4"/>
  <c r="OU479" i="4"/>
  <c r="OV479" i="4"/>
  <c r="OW479" i="4"/>
  <c r="OX479" i="4"/>
  <c r="OY479" i="4"/>
  <c r="OZ479" i="4"/>
  <c r="PA479" i="4"/>
  <c r="PB479" i="4"/>
  <c r="PC479" i="4"/>
  <c r="PD479" i="4"/>
  <c r="PE479" i="4"/>
  <c r="PF479" i="4"/>
  <c r="PG479" i="4"/>
  <c r="PH479" i="4"/>
  <c r="PI479" i="4"/>
  <c r="PJ479" i="4"/>
  <c r="PK479" i="4"/>
  <c r="PL479" i="4"/>
  <c r="PM479" i="4"/>
  <c r="PN479" i="4"/>
  <c r="PO479" i="4"/>
  <c r="PP479" i="4"/>
  <c r="PQ479" i="4"/>
  <c r="PR479" i="4"/>
  <c r="PS479" i="4"/>
  <c r="PT479" i="4"/>
  <c r="PU479" i="4"/>
  <c r="PV479" i="4"/>
  <c r="PW479" i="4"/>
  <c r="PX479" i="4"/>
  <c r="PY479" i="4"/>
  <c r="PZ479" i="4"/>
  <c r="NR480" i="4"/>
  <c r="NS480" i="4"/>
  <c r="NT480" i="4"/>
  <c r="NU480" i="4"/>
  <c r="NV480" i="4"/>
  <c r="NX480" i="4" s="1"/>
  <c r="NW480" i="4"/>
  <c r="NY480" i="4"/>
  <c r="NZ480" i="4"/>
  <c r="OA480" i="4"/>
  <c r="OB480" i="4"/>
  <c r="OC480" i="4"/>
  <c r="OD480" i="4"/>
  <c r="OE480" i="4"/>
  <c r="OF480" i="4"/>
  <c r="OG480" i="4"/>
  <c r="OH480" i="4"/>
  <c r="OI480" i="4"/>
  <c r="OJ480" i="4"/>
  <c r="OK480" i="4"/>
  <c r="OL480" i="4"/>
  <c r="OM480" i="4"/>
  <c r="ON480" i="4"/>
  <c r="OO480" i="4"/>
  <c r="OP480" i="4"/>
  <c r="OQ480" i="4"/>
  <c r="OR480" i="4"/>
  <c r="OS480" i="4"/>
  <c r="OT480" i="4"/>
  <c r="OU480" i="4"/>
  <c r="OV480" i="4"/>
  <c r="OW480" i="4"/>
  <c r="OX480" i="4"/>
  <c r="OY480" i="4"/>
  <c r="OZ480" i="4"/>
  <c r="PA480" i="4"/>
  <c r="PB480" i="4"/>
  <c r="PC480" i="4"/>
  <c r="PD480" i="4"/>
  <c r="PE480" i="4"/>
  <c r="PF480" i="4"/>
  <c r="PG480" i="4"/>
  <c r="PH480" i="4"/>
  <c r="PI480" i="4"/>
  <c r="PJ480" i="4"/>
  <c r="PK480" i="4"/>
  <c r="PL480" i="4"/>
  <c r="PM480" i="4"/>
  <c r="PN480" i="4"/>
  <c r="PO480" i="4"/>
  <c r="PP480" i="4"/>
  <c r="PQ480" i="4"/>
  <c r="PR480" i="4"/>
  <c r="PS480" i="4"/>
  <c r="PT480" i="4"/>
  <c r="PU480" i="4"/>
  <c r="PV480" i="4"/>
  <c r="PW480" i="4"/>
  <c r="PX480" i="4"/>
  <c r="PY480" i="4"/>
  <c r="PZ480" i="4"/>
  <c r="NR481" i="4"/>
  <c r="NS481" i="4"/>
  <c r="NT481" i="4"/>
  <c r="NU481" i="4"/>
  <c r="NV481" i="4"/>
  <c r="NW481" i="4"/>
  <c r="NX481" i="4"/>
  <c r="NY481" i="4"/>
  <c r="NZ481" i="4"/>
  <c r="OA481" i="4"/>
  <c r="OB481" i="4"/>
  <c r="OC481" i="4"/>
  <c r="OD481" i="4"/>
  <c r="OE481" i="4"/>
  <c r="OF481" i="4"/>
  <c r="OG481" i="4"/>
  <c r="OH481" i="4"/>
  <c r="OI481" i="4"/>
  <c r="OJ481" i="4"/>
  <c r="OK481" i="4"/>
  <c r="OL481" i="4"/>
  <c r="OM481" i="4"/>
  <c r="ON481" i="4"/>
  <c r="OO481" i="4"/>
  <c r="OP481" i="4"/>
  <c r="OQ481" i="4"/>
  <c r="OR481" i="4"/>
  <c r="OS481" i="4"/>
  <c r="OT481" i="4"/>
  <c r="OU481" i="4"/>
  <c r="OV481" i="4"/>
  <c r="OW481" i="4"/>
  <c r="OX481" i="4"/>
  <c r="OY481" i="4"/>
  <c r="OZ481" i="4"/>
  <c r="PA481" i="4"/>
  <c r="PB481" i="4"/>
  <c r="PC481" i="4"/>
  <c r="PD481" i="4"/>
  <c r="PE481" i="4"/>
  <c r="PF481" i="4"/>
  <c r="PG481" i="4"/>
  <c r="PH481" i="4"/>
  <c r="PI481" i="4"/>
  <c r="PJ481" i="4"/>
  <c r="PK481" i="4"/>
  <c r="PL481" i="4"/>
  <c r="PM481" i="4"/>
  <c r="PN481" i="4"/>
  <c r="PO481" i="4"/>
  <c r="PP481" i="4"/>
  <c r="PQ481" i="4"/>
  <c r="PR481" i="4"/>
  <c r="PS481" i="4"/>
  <c r="PT481" i="4"/>
  <c r="PU481" i="4"/>
  <c r="PV481" i="4"/>
  <c r="PW481" i="4"/>
  <c r="PX481" i="4"/>
  <c r="PY481" i="4"/>
  <c r="PZ481" i="4"/>
  <c r="NR482" i="4"/>
  <c r="NS482" i="4"/>
  <c r="NT482" i="4"/>
  <c r="NU482" i="4"/>
  <c r="NV482" i="4"/>
  <c r="NW482" i="4"/>
  <c r="NX482" i="4"/>
  <c r="NY482" i="4"/>
  <c r="NZ482" i="4"/>
  <c r="OA482" i="4"/>
  <c r="OB482" i="4"/>
  <c r="OC482" i="4"/>
  <c r="OD482" i="4"/>
  <c r="OE482" i="4"/>
  <c r="OF482" i="4"/>
  <c r="OG482" i="4"/>
  <c r="OH482" i="4"/>
  <c r="OI482" i="4"/>
  <c r="OJ482" i="4"/>
  <c r="OK482" i="4"/>
  <c r="OL482" i="4"/>
  <c r="OM482" i="4"/>
  <c r="ON482" i="4"/>
  <c r="OO482" i="4"/>
  <c r="OP482" i="4"/>
  <c r="OQ482" i="4"/>
  <c r="OR482" i="4"/>
  <c r="OS482" i="4"/>
  <c r="OT482" i="4"/>
  <c r="OU482" i="4"/>
  <c r="OV482" i="4"/>
  <c r="OW482" i="4"/>
  <c r="OX482" i="4"/>
  <c r="OY482" i="4"/>
  <c r="OZ482" i="4"/>
  <c r="PA482" i="4"/>
  <c r="PB482" i="4"/>
  <c r="PC482" i="4"/>
  <c r="PD482" i="4"/>
  <c r="PE482" i="4"/>
  <c r="PF482" i="4"/>
  <c r="PG482" i="4"/>
  <c r="PH482" i="4"/>
  <c r="PI482" i="4"/>
  <c r="PJ482" i="4"/>
  <c r="PK482" i="4"/>
  <c r="PL482" i="4"/>
  <c r="PM482" i="4"/>
  <c r="PN482" i="4"/>
  <c r="PO482" i="4"/>
  <c r="PP482" i="4"/>
  <c r="PQ482" i="4"/>
  <c r="PR482" i="4"/>
  <c r="PS482" i="4"/>
  <c r="PT482" i="4"/>
  <c r="PU482" i="4"/>
  <c r="PV482" i="4"/>
  <c r="PW482" i="4"/>
  <c r="PX482" i="4"/>
  <c r="PY482" i="4"/>
  <c r="PZ482" i="4"/>
  <c r="NR483" i="4"/>
  <c r="NS483" i="4"/>
  <c r="NT483" i="4"/>
  <c r="NU483" i="4"/>
  <c r="NV483" i="4"/>
  <c r="NX483" i="4" s="1"/>
  <c r="NW483" i="4"/>
  <c r="NY483" i="4"/>
  <c r="NZ483" i="4"/>
  <c r="OA483" i="4"/>
  <c r="OB483" i="4"/>
  <c r="OC483" i="4"/>
  <c r="OD483" i="4"/>
  <c r="OE483" i="4"/>
  <c r="OF483" i="4"/>
  <c r="OG483" i="4"/>
  <c r="OH483" i="4"/>
  <c r="OI483" i="4"/>
  <c r="OJ483" i="4"/>
  <c r="OK483" i="4"/>
  <c r="OL483" i="4"/>
  <c r="OM483" i="4"/>
  <c r="ON483" i="4"/>
  <c r="OO483" i="4"/>
  <c r="OP483" i="4"/>
  <c r="OQ483" i="4"/>
  <c r="OR483" i="4"/>
  <c r="OS483" i="4"/>
  <c r="OT483" i="4"/>
  <c r="OU483" i="4"/>
  <c r="OV483" i="4"/>
  <c r="OW483" i="4"/>
  <c r="OX483" i="4"/>
  <c r="OY483" i="4"/>
  <c r="OZ483" i="4"/>
  <c r="PA483" i="4"/>
  <c r="PB483" i="4"/>
  <c r="PC483" i="4"/>
  <c r="PD483" i="4"/>
  <c r="PE483" i="4"/>
  <c r="PF483" i="4"/>
  <c r="PG483" i="4"/>
  <c r="PH483" i="4"/>
  <c r="PI483" i="4"/>
  <c r="PJ483" i="4"/>
  <c r="PK483" i="4"/>
  <c r="PL483" i="4"/>
  <c r="PM483" i="4"/>
  <c r="PN483" i="4"/>
  <c r="PO483" i="4"/>
  <c r="PP483" i="4"/>
  <c r="PQ483" i="4"/>
  <c r="PR483" i="4"/>
  <c r="PS483" i="4"/>
  <c r="PT483" i="4"/>
  <c r="PU483" i="4"/>
  <c r="PV483" i="4"/>
  <c r="PW483" i="4"/>
  <c r="PX483" i="4"/>
  <c r="PY483" i="4"/>
  <c r="PZ483" i="4"/>
  <c r="NR484" i="4"/>
  <c r="NS484" i="4"/>
  <c r="NT484" i="4"/>
  <c r="NU484" i="4"/>
  <c r="NV484" i="4"/>
  <c r="NX484" i="4" s="1"/>
  <c r="NW484" i="4"/>
  <c r="NY484" i="4"/>
  <c r="NZ484" i="4"/>
  <c r="OA484" i="4"/>
  <c r="OB484" i="4"/>
  <c r="OC484" i="4"/>
  <c r="OD484" i="4"/>
  <c r="OE484" i="4"/>
  <c r="OF484" i="4"/>
  <c r="OG484" i="4"/>
  <c r="OH484" i="4"/>
  <c r="OI484" i="4"/>
  <c r="OJ484" i="4"/>
  <c r="OK484" i="4"/>
  <c r="OL484" i="4"/>
  <c r="OM484" i="4"/>
  <c r="ON484" i="4"/>
  <c r="OO484" i="4"/>
  <c r="OP484" i="4"/>
  <c r="OQ484" i="4"/>
  <c r="OR484" i="4"/>
  <c r="OS484" i="4"/>
  <c r="OT484" i="4"/>
  <c r="OU484" i="4"/>
  <c r="OV484" i="4"/>
  <c r="OW484" i="4"/>
  <c r="OX484" i="4"/>
  <c r="OY484" i="4"/>
  <c r="OZ484" i="4"/>
  <c r="PA484" i="4"/>
  <c r="PB484" i="4"/>
  <c r="PC484" i="4"/>
  <c r="PD484" i="4"/>
  <c r="PE484" i="4"/>
  <c r="PF484" i="4"/>
  <c r="PG484" i="4"/>
  <c r="PH484" i="4"/>
  <c r="PI484" i="4"/>
  <c r="PJ484" i="4"/>
  <c r="PK484" i="4"/>
  <c r="PL484" i="4"/>
  <c r="PM484" i="4"/>
  <c r="PN484" i="4"/>
  <c r="PO484" i="4"/>
  <c r="PP484" i="4"/>
  <c r="PQ484" i="4"/>
  <c r="PR484" i="4"/>
  <c r="PS484" i="4"/>
  <c r="PT484" i="4"/>
  <c r="PU484" i="4"/>
  <c r="PV484" i="4"/>
  <c r="PW484" i="4"/>
  <c r="PX484" i="4"/>
  <c r="PY484" i="4"/>
  <c r="PZ484" i="4"/>
  <c r="NR485" i="4"/>
  <c r="NS485" i="4"/>
  <c r="NT485" i="4"/>
  <c r="NU485" i="4"/>
  <c r="NV485" i="4"/>
  <c r="NW485" i="4"/>
  <c r="NX485" i="4"/>
  <c r="NY485" i="4"/>
  <c r="NZ485" i="4"/>
  <c r="OA485" i="4"/>
  <c r="OB485" i="4"/>
  <c r="OC485" i="4"/>
  <c r="OD485" i="4"/>
  <c r="OE485" i="4"/>
  <c r="OF485" i="4"/>
  <c r="OG485" i="4"/>
  <c r="OH485" i="4"/>
  <c r="OI485" i="4"/>
  <c r="OJ485" i="4"/>
  <c r="OK485" i="4"/>
  <c r="OL485" i="4"/>
  <c r="OM485" i="4"/>
  <c r="ON485" i="4"/>
  <c r="OO485" i="4"/>
  <c r="OP485" i="4"/>
  <c r="OQ485" i="4"/>
  <c r="OR485" i="4"/>
  <c r="OS485" i="4"/>
  <c r="OT485" i="4"/>
  <c r="OU485" i="4"/>
  <c r="OV485" i="4"/>
  <c r="OW485" i="4"/>
  <c r="OX485" i="4"/>
  <c r="OY485" i="4"/>
  <c r="OZ485" i="4"/>
  <c r="PA485" i="4"/>
  <c r="PB485" i="4"/>
  <c r="PC485" i="4"/>
  <c r="PD485" i="4"/>
  <c r="PE485" i="4"/>
  <c r="PF485" i="4"/>
  <c r="PG485" i="4"/>
  <c r="PH485" i="4"/>
  <c r="PI485" i="4"/>
  <c r="PJ485" i="4"/>
  <c r="PK485" i="4"/>
  <c r="PL485" i="4"/>
  <c r="PM485" i="4"/>
  <c r="PN485" i="4"/>
  <c r="PO485" i="4"/>
  <c r="PP485" i="4"/>
  <c r="PQ485" i="4"/>
  <c r="PR485" i="4"/>
  <c r="PS485" i="4"/>
  <c r="PT485" i="4"/>
  <c r="PU485" i="4"/>
  <c r="PV485" i="4"/>
  <c r="PW485" i="4"/>
  <c r="PX485" i="4"/>
  <c r="PY485" i="4"/>
  <c r="PZ485" i="4"/>
  <c r="NR486" i="4"/>
  <c r="NS486" i="4"/>
  <c r="NT486" i="4"/>
  <c r="NU486" i="4"/>
  <c r="NV486" i="4"/>
  <c r="NW486" i="4"/>
  <c r="NX486" i="4" s="1"/>
  <c r="NY486" i="4"/>
  <c r="NZ486" i="4"/>
  <c r="OA486" i="4"/>
  <c r="OB486" i="4"/>
  <c r="OC486" i="4"/>
  <c r="OD486" i="4"/>
  <c r="OE486" i="4"/>
  <c r="OF486" i="4"/>
  <c r="OG486" i="4"/>
  <c r="OH486" i="4"/>
  <c r="OI486" i="4"/>
  <c r="OJ486" i="4"/>
  <c r="OK486" i="4"/>
  <c r="OL486" i="4"/>
  <c r="OM486" i="4"/>
  <c r="ON486" i="4"/>
  <c r="OO486" i="4"/>
  <c r="OP486" i="4"/>
  <c r="OQ486" i="4"/>
  <c r="OR486" i="4"/>
  <c r="OS486" i="4"/>
  <c r="OT486" i="4"/>
  <c r="OU486" i="4"/>
  <c r="OV486" i="4"/>
  <c r="OW486" i="4"/>
  <c r="OX486" i="4"/>
  <c r="OY486" i="4"/>
  <c r="OZ486" i="4"/>
  <c r="PA486" i="4"/>
  <c r="PB486" i="4"/>
  <c r="PC486" i="4"/>
  <c r="PD486" i="4"/>
  <c r="PE486" i="4"/>
  <c r="PF486" i="4"/>
  <c r="PG486" i="4"/>
  <c r="PH486" i="4"/>
  <c r="PI486" i="4"/>
  <c r="PJ486" i="4"/>
  <c r="PK486" i="4"/>
  <c r="PL486" i="4"/>
  <c r="PM486" i="4"/>
  <c r="PN486" i="4"/>
  <c r="PO486" i="4"/>
  <c r="PP486" i="4"/>
  <c r="PQ486" i="4"/>
  <c r="PR486" i="4"/>
  <c r="PS486" i="4"/>
  <c r="PT486" i="4"/>
  <c r="PU486" i="4"/>
  <c r="PV486" i="4"/>
  <c r="PW486" i="4"/>
  <c r="PX486" i="4"/>
  <c r="PY486" i="4"/>
  <c r="PZ486" i="4"/>
  <c r="NR487" i="4"/>
  <c r="NS487" i="4"/>
  <c r="NT487" i="4"/>
  <c r="NU487" i="4"/>
  <c r="NV487" i="4"/>
  <c r="NW487" i="4"/>
  <c r="NX487" i="4"/>
  <c r="NY487" i="4"/>
  <c r="NZ487" i="4"/>
  <c r="OA487" i="4"/>
  <c r="OB487" i="4"/>
  <c r="OC487" i="4"/>
  <c r="OD487" i="4"/>
  <c r="OE487" i="4"/>
  <c r="OF487" i="4"/>
  <c r="OG487" i="4"/>
  <c r="OH487" i="4"/>
  <c r="OI487" i="4"/>
  <c r="OJ487" i="4"/>
  <c r="OK487" i="4"/>
  <c r="OL487" i="4"/>
  <c r="OM487" i="4"/>
  <c r="ON487" i="4"/>
  <c r="OO487" i="4"/>
  <c r="OP487" i="4"/>
  <c r="OQ487" i="4"/>
  <c r="OR487" i="4"/>
  <c r="OS487" i="4"/>
  <c r="OT487" i="4"/>
  <c r="OU487" i="4"/>
  <c r="OV487" i="4"/>
  <c r="OW487" i="4"/>
  <c r="OX487" i="4"/>
  <c r="OY487" i="4"/>
  <c r="OZ487" i="4"/>
  <c r="PA487" i="4"/>
  <c r="PB487" i="4"/>
  <c r="PC487" i="4"/>
  <c r="PD487" i="4"/>
  <c r="PE487" i="4"/>
  <c r="PF487" i="4"/>
  <c r="PG487" i="4"/>
  <c r="PH487" i="4"/>
  <c r="PI487" i="4"/>
  <c r="PJ487" i="4"/>
  <c r="PK487" i="4"/>
  <c r="PL487" i="4"/>
  <c r="PM487" i="4"/>
  <c r="PN487" i="4"/>
  <c r="PO487" i="4"/>
  <c r="PP487" i="4"/>
  <c r="PQ487" i="4"/>
  <c r="PR487" i="4"/>
  <c r="PS487" i="4"/>
  <c r="PT487" i="4"/>
  <c r="PU487" i="4"/>
  <c r="PV487" i="4"/>
  <c r="PW487" i="4"/>
  <c r="PX487" i="4"/>
  <c r="PY487" i="4"/>
  <c r="PZ487" i="4"/>
  <c r="NR488" i="4"/>
  <c r="NS488" i="4"/>
  <c r="NT488" i="4"/>
  <c r="NU488" i="4"/>
  <c r="NV488" i="4"/>
  <c r="NX488" i="4" s="1"/>
  <c r="NW488" i="4"/>
  <c r="NY488" i="4"/>
  <c r="NZ488" i="4"/>
  <c r="OA488" i="4"/>
  <c r="OB488" i="4"/>
  <c r="OC488" i="4"/>
  <c r="OD488" i="4"/>
  <c r="OE488" i="4"/>
  <c r="OF488" i="4"/>
  <c r="OG488" i="4"/>
  <c r="OH488" i="4"/>
  <c r="OI488" i="4"/>
  <c r="OJ488" i="4"/>
  <c r="OK488" i="4"/>
  <c r="OL488" i="4"/>
  <c r="OM488" i="4"/>
  <c r="ON488" i="4"/>
  <c r="OO488" i="4"/>
  <c r="OP488" i="4"/>
  <c r="OQ488" i="4"/>
  <c r="OR488" i="4"/>
  <c r="OS488" i="4"/>
  <c r="OT488" i="4"/>
  <c r="OU488" i="4"/>
  <c r="OV488" i="4"/>
  <c r="OW488" i="4"/>
  <c r="OX488" i="4"/>
  <c r="OY488" i="4"/>
  <c r="OZ488" i="4"/>
  <c r="PA488" i="4"/>
  <c r="PB488" i="4"/>
  <c r="PC488" i="4"/>
  <c r="PD488" i="4"/>
  <c r="PE488" i="4"/>
  <c r="PF488" i="4"/>
  <c r="PG488" i="4"/>
  <c r="PH488" i="4"/>
  <c r="PI488" i="4"/>
  <c r="PJ488" i="4"/>
  <c r="PK488" i="4"/>
  <c r="PL488" i="4"/>
  <c r="PM488" i="4"/>
  <c r="PN488" i="4"/>
  <c r="PO488" i="4"/>
  <c r="PP488" i="4"/>
  <c r="PQ488" i="4"/>
  <c r="PR488" i="4"/>
  <c r="PS488" i="4"/>
  <c r="PT488" i="4"/>
  <c r="PU488" i="4"/>
  <c r="PV488" i="4"/>
  <c r="PW488" i="4"/>
  <c r="PX488" i="4"/>
  <c r="PY488" i="4"/>
  <c r="PZ488" i="4"/>
  <c r="NR489" i="4"/>
  <c r="NS489" i="4"/>
  <c r="NT489" i="4"/>
  <c r="NU489" i="4"/>
  <c r="NV489" i="4"/>
  <c r="NW489" i="4"/>
  <c r="NX489" i="4"/>
  <c r="NY489" i="4"/>
  <c r="NZ489" i="4"/>
  <c r="OA489" i="4"/>
  <c r="OB489" i="4"/>
  <c r="OC489" i="4"/>
  <c r="OD489" i="4"/>
  <c r="OE489" i="4"/>
  <c r="OF489" i="4"/>
  <c r="OG489" i="4"/>
  <c r="OH489" i="4"/>
  <c r="OI489" i="4"/>
  <c r="OJ489" i="4"/>
  <c r="OK489" i="4"/>
  <c r="OL489" i="4"/>
  <c r="OM489" i="4"/>
  <c r="ON489" i="4"/>
  <c r="OO489" i="4"/>
  <c r="OP489" i="4"/>
  <c r="OQ489" i="4"/>
  <c r="OR489" i="4"/>
  <c r="OS489" i="4"/>
  <c r="OT489" i="4"/>
  <c r="OU489" i="4"/>
  <c r="OV489" i="4"/>
  <c r="OW489" i="4"/>
  <c r="OX489" i="4"/>
  <c r="OY489" i="4"/>
  <c r="OZ489" i="4"/>
  <c r="PA489" i="4"/>
  <c r="PB489" i="4"/>
  <c r="PC489" i="4"/>
  <c r="PD489" i="4"/>
  <c r="PE489" i="4"/>
  <c r="PF489" i="4"/>
  <c r="PG489" i="4"/>
  <c r="PH489" i="4"/>
  <c r="PI489" i="4"/>
  <c r="PJ489" i="4"/>
  <c r="PK489" i="4"/>
  <c r="PL489" i="4"/>
  <c r="PM489" i="4"/>
  <c r="PN489" i="4"/>
  <c r="PO489" i="4"/>
  <c r="PP489" i="4"/>
  <c r="PQ489" i="4"/>
  <c r="PR489" i="4"/>
  <c r="PS489" i="4"/>
  <c r="PT489" i="4"/>
  <c r="PU489" i="4"/>
  <c r="PV489" i="4"/>
  <c r="PW489" i="4"/>
  <c r="PX489" i="4"/>
  <c r="PY489" i="4"/>
  <c r="PZ489" i="4"/>
  <c r="NR490" i="4"/>
  <c r="NS490" i="4"/>
  <c r="NT490" i="4"/>
  <c r="NU490" i="4"/>
  <c r="NV490" i="4"/>
  <c r="NW490" i="4"/>
  <c r="NX490" i="4"/>
  <c r="NY490" i="4"/>
  <c r="NZ490" i="4"/>
  <c r="OA490" i="4"/>
  <c r="OB490" i="4"/>
  <c r="OC490" i="4"/>
  <c r="OD490" i="4"/>
  <c r="OE490" i="4"/>
  <c r="OF490" i="4"/>
  <c r="OG490" i="4"/>
  <c r="OH490" i="4"/>
  <c r="OI490" i="4"/>
  <c r="OJ490" i="4"/>
  <c r="OK490" i="4"/>
  <c r="OL490" i="4"/>
  <c r="OM490" i="4"/>
  <c r="ON490" i="4"/>
  <c r="OO490" i="4"/>
  <c r="OP490" i="4"/>
  <c r="OQ490" i="4"/>
  <c r="OR490" i="4"/>
  <c r="OS490" i="4"/>
  <c r="OT490" i="4"/>
  <c r="OU490" i="4"/>
  <c r="OV490" i="4"/>
  <c r="OW490" i="4"/>
  <c r="OX490" i="4"/>
  <c r="OY490" i="4"/>
  <c r="OZ490" i="4"/>
  <c r="PA490" i="4"/>
  <c r="PB490" i="4"/>
  <c r="PC490" i="4"/>
  <c r="PD490" i="4"/>
  <c r="PE490" i="4"/>
  <c r="PF490" i="4"/>
  <c r="PG490" i="4"/>
  <c r="PH490" i="4"/>
  <c r="PI490" i="4"/>
  <c r="PJ490" i="4"/>
  <c r="PK490" i="4"/>
  <c r="PL490" i="4"/>
  <c r="PM490" i="4"/>
  <c r="PN490" i="4"/>
  <c r="PO490" i="4"/>
  <c r="PP490" i="4"/>
  <c r="PQ490" i="4"/>
  <c r="PR490" i="4"/>
  <c r="PS490" i="4"/>
  <c r="PT490" i="4"/>
  <c r="PU490" i="4"/>
  <c r="PV490" i="4"/>
  <c r="PW490" i="4"/>
  <c r="PX490" i="4"/>
  <c r="PY490" i="4"/>
  <c r="PZ490" i="4"/>
  <c r="NR491" i="4"/>
  <c r="NS491" i="4"/>
  <c r="NT491" i="4"/>
  <c r="NU491" i="4"/>
  <c r="NV491" i="4"/>
  <c r="NX491" i="4" s="1"/>
  <c r="NW491" i="4"/>
  <c r="NY491" i="4"/>
  <c r="NZ491" i="4"/>
  <c r="OA491" i="4"/>
  <c r="OB491" i="4"/>
  <c r="OC491" i="4"/>
  <c r="OD491" i="4"/>
  <c r="OE491" i="4"/>
  <c r="OF491" i="4"/>
  <c r="OG491" i="4"/>
  <c r="OH491" i="4"/>
  <c r="OI491" i="4"/>
  <c r="OJ491" i="4"/>
  <c r="OK491" i="4"/>
  <c r="OL491" i="4"/>
  <c r="OM491" i="4"/>
  <c r="ON491" i="4"/>
  <c r="OO491" i="4"/>
  <c r="OP491" i="4"/>
  <c r="OQ491" i="4"/>
  <c r="OR491" i="4"/>
  <c r="OS491" i="4"/>
  <c r="OT491" i="4"/>
  <c r="OU491" i="4"/>
  <c r="OV491" i="4"/>
  <c r="OW491" i="4"/>
  <c r="OX491" i="4"/>
  <c r="OY491" i="4"/>
  <c r="OZ491" i="4"/>
  <c r="PA491" i="4"/>
  <c r="PB491" i="4"/>
  <c r="PC491" i="4"/>
  <c r="PD491" i="4"/>
  <c r="PE491" i="4"/>
  <c r="PF491" i="4"/>
  <c r="PG491" i="4"/>
  <c r="PH491" i="4"/>
  <c r="PI491" i="4"/>
  <c r="PJ491" i="4"/>
  <c r="PK491" i="4"/>
  <c r="PL491" i="4"/>
  <c r="PM491" i="4"/>
  <c r="PN491" i="4"/>
  <c r="PO491" i="4"/>
  <c r="PP491" i="4"/>
  <c r="PQ491" i="4"/>
  <c r="PR491" i="4"/>
  <c r="PS491" i="4"/>
  <c r="PT491" i="4"/>
  <c r="PU491" i="4"/>
  <c r="PV491" i="4"/>
  <c r="PW491" i="4"/>
  <c r="PX491" i="4"/>
  <c r="PY491" i="4"/>
  <c r="PZ491" i="4"/>
  <c r="NR492" i="4"/>
  <c r="NS492" i="4"/>
  <c r="NT492" i="4"/>
  <c r="NU492" i="4"/>
  <c r="NV492" i="4"/>
  <c r="NX492" i="4" s="1"/>
  <c r="NW492" i="4"/>
  <c r="NY492" i="4"/>
  <c r="NZ492" i="4"/>
  <c r="OA492" i="4"/>
  <c r="OB492" i="4"/>
  <c r="OC492" i="4"/>
  <c r="OD492" i="4"/>
  <c r="OE492" i="4"/>
  <c r="OF492" i="4"/>
  <c r="OG492" i="4"/>
  <c r="OH492" i="4"/>
  <c r="OI492" i="4"/>
  <c r="OJ492" i="4"/>
  <c r="OK492" i="4"/>
  <c r="OL492" i="4"/>
  <c r="OM492" i="4"/>
  <c r="ON492" i="4"/>
  <c r="OO492" i="4"/>
  <c r="OP492" i="4"/>
  <c r="OQ492" i="4"/>
  <c r="OR492" i="4"/>
  <c r="OS492" i="4"/>
  <c r="OT492" i="4"/>
  <c r="OU492" i="4"/>
  <c r="OV492" i="4"/>
  <c r="OW492" i="4"/>
  <c r="OX492" i="4"/>
  <c r="OY492" i="4"/>
  <c r="OZ492" i="4"/>
  <c r="PA492" i="4"/>
  <c r="PB492" i="4"/>
  <c r="PC492" i="4"/>
  <c r="PD492" i="4"/>
  <c r="PE492" i="4"/>
  <c r="PF492" i="4"/>
  <c r="PG492" i="4"/>
  <c r="PH492" i="4"/>
  <c r="PI492" i="4"/>
  <c r="PJ492" i="4"/>
  <c r="PK492" i="4"/>
  <c r="PL492" i="4"/>
  <c r="PM492" i="4"/>
  <c r="PN492" i="4"/>
  <c r="PO492" i="4"/>
  <c r="PP492" i="4"/>
  <c r="PQ492" i="4"/>
  <c r="PR492" i="4"/>
  <c r="PS492" i="4"/>
  <c r="PT492" i="4"/>
  <c r="PU492" i="4"/>
  <c r="PV492" i="4"/>
  <c r="PW492" i="4"/>
  <c r="PX492" i="4"/>
  <c r="PY492" i="4"/>
  <c r="PZ492" i="4"/>
  <c r="NR493" i="4"/>
  <c r="NS493" i="4"/>
  <c r="NT493" i="4"/>
  <c r="NU493" i="4"/>
  <c r="NV493" i="4"/>
  <c r="NW493" i="4"/>
  <c r="NX493" i="4"/>
  <c r="NY493" i="4"/>
  <c r="NZ493" i="4"/>
  <c r="OA493" i="4"/>
  <c r="OB493" i="4"/>
  <c r="OC493" i="4"/>
  <c r="OD493" i="4"/>
  <c r="OE493" i="4"/>
  <c r="OF493" i="4"/>
  <c r="OG493" i="4"/>
  <c r="OH493" i="4"/>
  <c r="OI493" i="4"/>
  <c r="OJ493" i="4"/>
  <c r="OK493" i="4"/>
  <c r="OL493" i="4"/>
  <c r="OM493" i="4"/>
  <c r="ON493" i="4"/>
  <c r="OO493" i="4"/>
  <c r="OP493" i="4"/>
  <c r="OQ493" i="4"/>
  <c r="OR493" i="4"/>
  <c r="OS493" i="4"/>
  <c r="OT493" i="4"/>
  <c r="OU493" i="4"/>
  <c r="OV493" i="4"/>
  <c r="OW493" i="4"/>
  <c r="OX493" i="4"/>
  <c r="OY493" i="4"/>
  <c r="OZ493" i="4"/>
  <c r="PA493" i="4"/>
  <c r="PB493" i="4"/>
  <c r="PC493" i="4"/>
  <c r="PD493" i="4"/>
  <c r="PE493" i="4"/>
  <c r="PF493" i="4"/>
  <c r="PG493" i="4"/>
  <c r="PH493" i="4"/>
  <c r="PI493" i="4"/>
  <c r="PJ493" i="4"/>
  <c r="PK493" i="4"/>
  <c r="PL493" i="4"/>
  <c r="PM493" i="4"/>
  <c r="PN493" i="4"/>
  <c r="PO493" i="4"/>
  <c r="PP493" i="4"/>
  <c r="PQ493" i="4"/>
  <c r="PR493" i="4"/>
  <c r="PS493" i="4"/>
  <c r="PT493" i="4"/>
  <c r="PU493" i="4"/>
  <c r="PV493" i="4"/>
  <c r="PW493" i="4"/>
  <c r="PX493" i="4"/>
  <c r="PY493" i="4"/>
  <c r="PZ493" i="4"/>
  <c r="NR494" i="4"/>
  <c r="NS494" i="4"/>
  <c r="NT494" i="4"/>
  <c r="NU494" i="4"/>
  <c r="NV494" i="4"/>
  <c r="NW494" i="4"/>
  <c r="NX494" i="4" s="1"/>
  <c r="NY494" i="4"/>
  <c r="NZ494" i="4"/>
  <c r="OA494" i="4"/>
  <c r="OB494" i="4"/>
  <c r="OC494" i="4"/>
  <c r="OD494" i="4"/>
  <c r="OE494" i="4"/>
  <c r="OF494" i="4"/>
  <c r="OG494" i="4"/>
  <c r="OH494" i="4"/>
  <c r="OI494" i="4"/>
  <c r="OJ494" i="4"/>
  <c r="OK494" i="4"/>
  <c r="OL494" i="4"/>
  <c r="OM494" i="4"/>
  <c r="ON494" i="4"/>
  <c r="OO494" i="4"/>
  <c r="OP494" i="4"/>
  <c r="OQ494" i="4"/>
  <c r="OR494" i="4"/>
  <c r="OS494" i="4"/>
  <c r="OT494" i="4"/>
  <c r="OU494" i="4"/>
  <c r="OV494" i="4"/>
  <c r="OW494" i="4"/>
  <c r="OX494" i="4"/>
  <c r="OY494" i="4"/>
  <c r="OZ494" i="4"/>
  <c r="PA494" i="4"/>
  <c r="PB494" i="4"/>
  <c r="PC494" i="4"/>
  <c r="PD494" i="4"/>
  <c r="PE494" i="4"/>
  <c r="PF494" i="4"/>
  <c r="PG494" i="4"/>
  <c r="PH494" i="4"/>
  <c r="PI494" i="4"/>
  <c r="PJ494" i="4"/>
  <c r="PK494" i="4"/>
  <c r="PL494" i="4"/>
  <c r="PM494" i="4"/>
  <c r="PN494" i="4"/>
  <c r="PO494" i="4"/>
  <c r="PP494" i="4"/>
  <c r="PQ494" i="4"/>
  <c r="PR494" i="4"/>
  <c r="PS494" i="4"/>
  <c r="PT494" i="4"/>
  <c r="PU494" i="4"/>
  <c r="PV494" i="4"/>
  <c r="PW494" i="4"/>
  <c r="PX494" i="4"/>
  <c r="PY494" i="4"/>
  <c r="PZ494" i="4"/>
  <c r="NR495" i="4"/>
  <c r="NS495" i="4"/>
  <c r="NT495" i="4"/>
  <c r="NU495" i="4"/>
  <c r="NV495" i="4"/>
  <c r="NW495" i="4"/>
  <c r="NX495" i="4"/>
  <c r="NY495" i="4"/>
  <c r="NZ495" i="4"/>
  <c r="OA495" i="4"/>
  <c r="OB495" i="4"/>
  <c r="OC495" i="4"/>
  <c r="OD495" i="4"/>
  <c r="OE495" i="4"/>
  <c r="OF495" i="4"/>
  <c r="OG495" i="4"/>
  <c r="OH495" i="4"/>
  <c r="OI495" i="4"/>
  <c r="OJ495" i="4"/>
  <c r="OK495" i="4"/>
  <c r="OL495" i="4"/>
  <c r="OM495" i="4"/>
  <c r="ON495" i="4"/>
  <c r="OO495" i="4"/>
  <c r="OP495" i="4"/>
  <c r="OQ495" i="4"/>
  <c r="OR495" i="4"/>
  <c r="OS495" i="4"/>
  <c r="OT495" i="4"/>
  <c r="OU495" i="4"/>
  <c r="OV495" i="4"/>
  <c r="OW495" i="4"/>
  <c r="OX495" i="4"/>
  <c r="OY495" i="4"/>
  <c r="OZ495" i="4"/>
  <c r="PA495" i="4"/>
  <c r="PB495" i="4"/>
  <c r="PC495" i="4"/>
  <c r="PD495" i="4"/>
  <c r="PE495" i="4"/>
  <c r="PF495" i="4"/>
  <c r="PG495" i="4"/>
  <c r="PH495" i="4"/>
  <c r="PI495" i="4"/>
  <c r="PJ495" i="4"/>
  <c r="PK495" i="4"/>
  <c r="PL495" i="4"/>
  <c r="PM495" i="4"/>
  <c r="PN495" i="4"/>
  <c r="PO495" i="4"/>
  <c r="PP495" i="4"/>
  <c r="PQ495" i="4"/>
  <c r="PR495" i="4"/>
  <c r="PS495" i="4"/>
  <c r="PT495" i="4"/>
  <c r="PU495" i="4"/>
  <c r="PV495" i="4"/>
  <c r="PW495" i="4"/>
  <c r="PX495" i="4"/>
  <c r="PY495" i="4"/>
  <c r="PZ495" i="4"/>
  <c r="NR496" i="4"/>
  <c r="NS496" i="4"/>
  <c r="NT496" i="4"/>
  <c r="NU496" i="4"/>
  <c r="NV496" i="4"/>
  <c r="NX496" i="4" s="1"/>
  <c r="NW496" i="4"/>
  <c r="NY496" i="4"/>
  <c r="NZ496" i="4"/>
  <c r="OA496" i="4"/>
  <c r="OB496" i="4"/>
  <c r="OC496" i="4"/>
  <c r="OD496" i="4"/>
  <c r="OE496" i="4"/>
  <c r="OF496" i="4"/>
  <c r="OG496" i="4"/>
  <c r="OH496" i="4"/>
  <c r="OI496" i="4"/>
  <c r="OJ496" i="4"/>
  <c r="OK496" i="4"/>
  <c r="OL496" i="4"/>
  <c r="OM496" i="4"/>
  <c r="ON496" i="4"/>
  <c r="OO496" i="4"/>
  <c r="OP496" i="4"/>
  <c r="OQ496" i="4"/>
  <c r="OR496" i="4"/>
  <c r="OS496" i="4"/>
  <c r="OT496" i="4"/>
  <c r="OU496" i="4"/>
  <c r="OV496" i="4"/>
  <c r="OW496" i="4"/>
  <c r="OX496" i="4"/>
  <c r="OY496" i="4"/>
  <c r="OZ496" i="4"/>
  <c r="PA496" i="4"/>
  <c r="PB496" i="4"/>
  <c r="PC496" i="4"/>
  <c r="PD496" i="4"/>
  <c r="PE496" i="4"/>
  <c r="PF496" i="4"/>
  <c r="PG496" i="4"/>
  <c r="PH496" i="4"/>
  <c r="PI496" i="4"/>
  <c r="PJ496" i="4"/>
  <c r="PK496" i="4"/>
  <c r="PL496" i="4"/>
  <c r="PM496" i="4"/>
  <c r="PN496" i="4"/>
  <c r="PO496" i="4"/>
  <c r="PP496" i="4"/>
  <c r="PQ496" i="4"/>
  <c r="PR496" i="4"/>
  <c r="PS496" i="4"/>
  <c r="PT496" i="4"/>
  <c r="PU496" i="4"/>
  <c r="PV496" i="4"/>
  <c r="PW496" i="4"/>
  <c r="PX496" i="4"/>
  <c r="PY496" i="4"/>
  <c r="PZ496" i="4"/>
  <c r="NR497" i="4"/>
  <c r="NS497" i="4"/>
  <c r="NT497" i="4"/>
  <c r="NU497" i="4"/>
  <c r="NV497" i="4"/>
  <c r="NW497" i="4"/>
  <c r="NX497" i="4"/>
  <c r="NY497" i="4"/>
  <c r="NZ497" i="4"/>
  <c r="OA497" i="4"/>
  <c r="OB497" i="4"/>
  <c r="OC497" i="4"/>
  <c r="OD497" i="4"/>
  <c r="OE497" i="4"/>
  <c r="OF497" i="4"/>
  <c r="OG497" i="4"/>
  <c r="OH497" i="4"/>
  <c r="OI497" i="4"/>
  <c r="OJ497" i="4"/>
  <c r="OK497" i="4"/>
  <c r="OL497" i="4"/>
  <c r="OM497" i="4"/>
  <c r="ON497" i="4"/>
  <c r="OO497" i="4"/>
  <c r="OP497" i="4"/>
  <c r="OQ497" i="4"/>
  <c r="OR497" i="4"/>
  <c r="OS497" i="4"/>
  <c r="OT497" i="4"/>
  <c r="OU497" i="4"/>
  <c r="OV497" i="4"/>
  <c r="OW497" i="4"/>
  <c r="OX497" i="4"/>
  <c r="OY497" i="4"/>
  <c r="OZ497" i="4"/>
  <c r="PA497" i="4"/>
  <c r="PB497" i="4"/>
  <c r="PC497" i="4"/>
  <c r="PD497" i="4"/>
  <c r="PE497" i="4"/>
  <c r="PF497" i="4"/>
  <c r="PG497" i="4"/>
  <c r="PH497" i="4"/>
  <c r="PI497" i="4"/>
  <c r="PJ497" i="4"/>
  <c r="PK497" i="4"/>
  <c r="PL497" i="4"/>
  <c r="PM497" i="4"/>
  <c r="PN497" i="4"/>
  <c r="PO497" i="4"/>
  <c r="PP497" i="4"/>
  <c r="PQ497" i="4"/>
  <c r="PR497" i="4"/>
  <c r="PS497" i="4"/>
  <c r="PT497" i="4"/>
  <c r="PU497" i="4"/>
  <c r="PV497" i="4"/>
  <c r="PW497" i="4"/>
  <c r="PX497" i="4"/>
  <c r="PY497" i="4"/>
  <c r="PZ497" i="4"/>
  <c r="NR498" i="4"/>
  <c r="NS498" i="4"/>
  <c r="NT498" i="4"/>
  <c r="NU498" i="4"/>
  <c r="NV498" i="4"/>
  <c r="NW498" i="4"/>
  <c r="NX498" i="4"/>
  <c r="NY498" i="4"/>
  <c r="NZ498" i="4"/>
  <c r="OA498" i="4"/>
  <c r="OB498" i="4"/>
  <c r="OC498" i="4"/>
  <c r="OD498" i="4"/>
  <c r="OE498" i="4"/>
  <c r="OF498" i="4"/>
  <c r="OG498" i="4"/>
  <c r="OH498" i="4"/>
  <c r="OI498" i="4"/>
  <c r="OJ498" i="4"/>
  <c r="OK498" i="4"/>
  <c r="OL498" i="4"/>
  <c r="OM498" i="4"/>
  <c r="ON498" i="4"/>
  <c r="OO498" i="4"/>
  <c r="OP498" i="4"/>
  <c r="OQ498" i="4"/>
  <c r="OR498" i="4"/>
  <c r="OS498" i="4"/>
  <c r="OT498" i="4"/>
  <c r="OU498" i="4"/>
  <c r="OV498" i="4"/>
  <c r="OW498" i="4"/>
  <c r="OX498" i="4"/>
  <c r="OY498" i="4"/>
  <c r="OZ498" i="4"/>
  <c r="PA498" i="4"/>
  <c r="PB498" i="4"/>
  <c r="PC498" i="4"/>
  <c r="PD498" i="4"/>
  <c r="PE498" i="4"/>
  <c r="PF498" i="4"/>
  <c r="PG498" i="4"/>
  <c r="PH498" i="4"/>
  <c r="PI498" i="4"/>
  <c r="PJ498" i="4"/>
  <c r="PK498" i="4"/>
  <c r="PL498" i="4"/>
  <c r="PM498" i="4"/>
  <c r="PN498" i="4"/>
  <c r="PO498" i="4"/>
  <c r="PP498" i="4"/>
  <c r="PQ498" i="4"/>
  <c r="PR498" i="4"/>
  <c r="PS498" i="4"/>
  <c r="PT498" i="4"/>
  <c r="PU498" i="4"/>
  <c r="PV498" i="4"/>
  <c r="PW498" i="4"/>
  <c r="PX498" i="4"/>
  <c r="PY498" i="4"/>
  <c r="PZ498" i="4"/>
  <c r="NR499" i="4"/>
  <c r="NS499" i="4"/>
  <c r="NT499" i="4"/>
  <c r="NU499" i="4"/>
  <c r="NV499" i="4"/>
  <c r="NX499" i="4" s="1"/>
  <c r="NW499" i="4"/>
  <c r="NY499" i="4"/>
  <c r="NZ499" i="4"/>
  <c r="OA499" i="4"/>
  <c r="OB499" i="4"/>
  <c r="OC499" i="4"/>
  <c r="OD499" i="4"/>
  <c r="OE499" i="4"/>
  <c r="OF499" i="4"/>
  <c r="OG499" i="4"/>
  <c r="OH499" i="4"/>
  <c r="OI499" i="4"/>
  <c r="OJ499" i="4"/>
  <c r="OK499" i="4"/>
  <c r="OL499" i="4"/>
  <c r="OM499" i="4"/>
  <c r="ON499" i="4"/>
  <c r="OO499" i="4"/>
  <c r="OP499" i="4"/>
  <c r="OQ499" i="4"/>
  <c r="OR499" i="4"/>
  <c r="OS499" i="4"/>
  <c r="OT499" i="4"/>
  <c r="OU499" i="4"/>
  <c r="OV499" i="4"/>
  <c r="OW499" i="4"/>
  <c r="OX499" i="4"/>
  <c r="OY499" i="4"/>
  <c r="OZ499" i="4"/>
  <c r="PA499" i="4"/>
  <c r="PB499" i="4"/>
  <c r="PC499" i="4"/>
  <c r="PD499" i="4"/>
  <c r="PE499" i="4"/>
  <c r="PF499" i="4"/>
  <c r="PG499" i="4"/>
  <c r="PH499" i="4"/>
  <c r="PI499" i="4"/>
  <c r="PJ499" i="4"/>
  <c r="PK499" i="4"/>
  <c r="PL499" i="4"/>
  <c r="PM499" i="4"/>
  <c r="PN499" i="4"/>
  <c r="PO499" i="4"/>
  <c r="PP499" i="4"/>
  <c r="PQ499" i="4"/>
  <c r="PR499" i="4"/>
  <c r="PS499" i="4"/>
  <c r="PT499" i="4"/>
  <c r="PU499" i="4"/>
  <c r="PV499" i="4"/>
  <c r="PW499" i="4"/>
  <c r="PX499" i="4"/>
  <c r="PY499" i="4"/>
  <c r="PZ499" i="4"/>
  <c r="NR500" i="4"/>
  <c r="NS500" i="4"/>
  <c r="NT500" i="4"/>
  <c r="NU500" i="4"/>
  <c r="NV500" i="4"/>
  <c r="NX500" i="4" s="1"/>
  <c r="NW500" i="4"/>
  <c r="NY500" i="4"/>
  <c r="NZ500" i="4"/>
  <c r="OA500" i="4"/>
  <c r="OB500" i="4"/>
  <c r="OC500" i="4"/>
  <c r="OD500" i="4"/>
  <c r="OE500" i="4"/>
  <c r="OF500" i="4"/>
  <c r="OG500" i="4"/>
  <c r="OH500" i="4"/>
  <c r="OI500" i="4"/>
  <c r="OJ500" i="4"/>
  <c r="OK500" i="4"/>
  <c r="OL500" i="4"/>
  <c r="OM500" i="4"/>
  <c r="ON500" i="4"/>
  <c r="OO500" i="4"/>
  <c r="OP500" i="4"/>
  <c r="OQ500" i="4"/>
  <c r="OR500" i="4"/>
  <c r="OS500" i="4"/>
  <c r="OT500" i="4"/>
  <c r="OU500" i="4"/>
  <c r="OV500" i="4"/>
  <c r="OW500" i="4"/>
  <c r="OX500" i="4"/>
  <c r="OY500" i="4"/>
  <c r="OZ500" i="4"/>
  <c r="PA500" i="4"/>
  <c r="PB500" i="4"/>
  <c r="PC500" i="4"/>
  <c r="PD500" i="4"/>
  <c r="PE500" i="4"/>
  <c r="PF500" i="4"/>
  <c r="PG500" i="4"/>
  <c r="PH500" i="4"/>
  <c r="PI500" i="4"/>
  <c r="PJ500" i="4"/>
  <c r="PK500" i="4"/>
  <c r="PL500" i="4"/>
  <c r="PM500" i="4"/>
  <c r="PN500" i="4"/>
  <c r="PO500" i="4"/>
  <c r="PP500" i="4"/>
  <c r="PQ500" i="4"/>
  <c r="PR500" i="4"/>
  <c r="PS500" i="4"/>
  <c r="PT500" i="4"/>
  <c r="PU500" i="4"/>
  <c r="PV500" i="4"/>
  <c r="PW500" i="4"/>
  <c r="PX500" i="4"/>
  <c r="PY500" i="4"/>
  <c r="PZ500" i="4"/>
  <c r="NR501" i="4"/>
  <c r="NS501" i="4"/>
  <c r="NT501" i="4"/>
  <c r="NU501" i="4"/>
  <c r="NV501" i="4"/>
  <c r="NW501" i="4"/>
  <c r="NX501" i="4"/>
  <c r="NY501" i="4"/>
  <c r="NZ501" i="4"/>
  <c r="OA501" i="4"/>
  <c r="OB501" i="4"/>
  <c r="OC501" i="4"/>
  <c r="OD501" i="4"/>
  <c r="OE501" i="4"/>
  <c r="OF501" i="4"/>
  <c r="OG501" i="4"/>
  <c r="OH501" i="4"/>
  <c r="OI501" i="4"/>
  <c r="OJ501" i="4"/>
  <c r="OK501" i="4"/>
  <c r="OL501" i="4"/>
  <c r="OM501" i="4"/>
  <c r="ON501" i="4"/>
  <c r="OO501" i="4"/>
  <c r="OP501" i="4"/>
  <c r="OQ501" i="4"/>
  <c r="OR501" i="4"/>
  <c r="OS501" i="4"/>
  <c r="OT501" i="4"/>
  <c r="OU501" i="4"/>
  <c r="OV501" i="4"/>
  <c r="OW501" i="4"/>
  <c r="OX501" i="4"/>
  <c r="OY501" i="4"/>
  <c r="OZ501" i="4"/>
  <c r="PA501" i="4"/>
  <c r="PB501" i="4"/>
  <c r="PC501" i="4"/>
  <c r="PD501" i="4"/>
  <c r="PE501" i="4"/>
  <c r="PF501" i="4"/>
  <c r="PG501" i="4"/>
  <c r="PH501" i="4"/>
  <c r="PI501" i="4"/>
  <c r="PJ501" i="4"/>
  <c r="PK501" i="4"/>
  <c r="PL501" i="4"/>
  <c r="PM501" i="4"/>
  <c r="PN501" i="4"/>
  <c r="PO501" i="4"/>
  <c r="PP501" i="4"/>
  <c r="PQ501" i="4"/>
  <c r="PR501" i="4"/>
  <c r="PS501" i="4"/>
  <c r="PT501" i="4"/>
  <c r="PU501" i="4"/>
  <c r="PV501" i="4"/>
  <c r="PW501" i="4"/>
  <c r="PX501" i="4"/>
  <c r="PY501" i="4"/>
  <c r="PZ501" i="4"/>
  <c r="NR502" i="4"/>
  <c r="NS502" i="4"/>
  <c r="NT502" i="4"/>
  <c r="NU502" i="4"/>
  <c r="NV502" i="4"/>
  <c r="NW502" i="4"/>
  <c r="NX502" i="4" s="1"/>
  <c r="NY502" i="4"/>
  <c r="NZ502" i="4"/>
  <c r="OA502" i="4"/>
  <c r="OB502" i="4"/>
  <c r="OC502" i="4"/>
  <c r="OD502" i="4"/>
  <c r="OE502" i="4"/>
  <c r="OF502" i="4"/>
  <c r="OG502" i="4"/>
  <c r="OH502" i="4"/>
  <c r="OI502" i="4"/>
  <c r="OJ502" i="4"/>
  <c r="OK502" i="4"/>
  <c r="OL502" i="4"/>
  <c r="OM502" i="4"/>
  <c r="ON502" i="4"/>
  <c r="OO502" i="4"/>
  <c r="OP502" i="4"/>
  <c r="OQ502" i="4"/>
  <c r="OR502" i="4"/>
  <c r="OS502" i="4"/>
  <c r="OT502" i="4"/>
  <c r="OU502" i="4"/>
  <c r="OV502" i="4"/>
  <c r="OW502" i="4"/>
  <c r="OX502" i="4"/>
  <c r="OY502" i="4"/>
  <c r="OZ502" i="4"/>
  <c r="PA502" i="4"/>
  <c r="PB502" i="4"/>
  <c r="PC502" i="4"/>
  <c r="PD502" i="4"/>
  <c r="PE502" i="4"/>
  <c r="PF502" i="4"/>
  <c r="PG502" i="4"/>
  <c r="PH502" i="4"/>
  <c r="PI502" i="4"/>
  <c r="PJ502" i="4"/>
  <c r="PK502" i="4"/>
  <c r="PL502" i="4"/>
  <c r="PM502" i="4"/>
  <c r="PN502" i="4"/>
  <c r="PO502" i="4"/>
  <c r="PP502" i="4"/>
  <c r="PQ502" i="4"/>
  <c r="PR502" i="4"/>
  <c r="PS502" i="4"/>
  <c r="PT502" i="4"/>
  <c r="PU502" i="4"/>
  <c r="PV502" i="4"/>
  <c r="PW502" i="4"/>
  <c r="PX502" i="4"/>
  <c r="PY502" i="4"/>
  <c r="PZ502" i="4"/>
  <c r="NR503" i="4"/>
  <c r="NS503" i="4"/>
  <c r="NT503" i="4"/>
  <c r="NU503" i="4"/>
  <c r="NV503" i="4"/>
  <c r="NW503" i="4"/>
  <c r="NX503" i="4"/>
  <c r="NY503" i="4"/>
  <c r="NZ503" i="4"/>
  <c r="OA503" i="4"/>
  <c r="OB503" i="4"/>
  <c r="OC503" i="4"/>
  <c r="OD503" i="4"/>
  <c r="OE503" i="4"/>
  <c r="OF503" i="4"/>
  <c r="OG503" i="4"/>
  <c r="OH503" i="4"/>
  <c r="OI503" i="4"/>
  <c r="OJ503" i="4"/>
  <c r="OK503" i="4"/>
  <c r="OL503" i="4"/>
  <c r="OM503" i="4"/>
  <c r="ON503" i="4"/>
  <c r="OO503" i="4"/>
  <c r="OP503" i="4"/>
  <c r="OQ503" i="4"/>
  <c r="OR503" i="4"/>
  <c r="OS503" i="4"/>
  <c r="OT503" i="4"/>
  <c r="OU503" i="4"/>
  <c r="OV503" i="4"/>
  <c r="OW503" i="4"/>
  <c r="OX503" i="4"/>
  <c r="OY503" i="4"/>
  <c r="OZ503" i="4"/>
  <c r="PA503" i="4"/>
  <c r="PB503" i="4"/>
  <c r="PC503" i="4"/>
  <c r="PD503" i="4"/>
  <c r="PE503" i="4"/>
  <c r="PF503" i="4"/>
  <c r="PG503" i="4"/>
  <c r="PH503" i="4"/>
  <c r="PI503" i="4"/>
  <c r="PJ503" i="4"/>
  <c r="PK503" i="4"/>
  <c r="PL503" i="4"/>
  <c r="PM503" i="4"/>
  <c r="PN503" i="4"/>
  <c r="PO503" i="4"/>
  <c r="PP503" i="4"/>
  <c r="PQ503" i="4"/>
  <c r="PR503" i="4"/>
  <c r="PS503" i="4"/>
  <c r="PT503" i="4"/>
  <c r="PU503" i="4"/>
  <c r="PV503" i="4"/>
  <c r="PW503" i="4"/>
  <c r="PX503" i="4"/>
  <c r="PY503" i="4"/>
  <c r="PZ503" i="4"/>
  <c r="NR504" i="4"/>
  <c r="NS504" i="4"/>
  <c r="NT504" i="4"/>
  <c r="NU504" i="4"/>
  <c r="NV504" i="4"/>
  <c r="NX504" i="4" s="1"/>
  <c r="NW504" i="4"/>
  <c r="NY504" i="4"/>
  <c r="NZ504" i="4"/>
  <c r="OA504" i="4"/>
  <c r="OB504" i="4"/>
  <c r="OC504" i="4"/>
  <c r="OD504" i="4"/>
  <c r="OE504" i="4"/>
  <c r="OF504" i="4"/>
  <c r="OG504" i="4"/>
  <c r="OH504" i="4"/>
  <c r="OI504" i="4"/>
  <c r="OJ504" i="4"/>
  <c r="OK504" i="4"/>
  <c r="OL504" i="4"/>
  <c r="OM504" i="4"/>
  <c r="ON504" i="4"/>
  <c r="OO504" i="4"/>
  <c r="OP504" i="4"/>
  <c r="OQ504" i="4"/>
  <c r="OR504" i="4"/>
  <c r="OS504" i="4"/>
  <c r="OT504" i="4"/>
  <c r="OU504" i="4"/>
  <c r="OV504" i="4"/>
  <c r="OW504" i="4"/>
  <c r="OX504" i="4"/>
  <c r="OY504" i="4"/>
  <c r="OZ504" i="4"/>
  <c r="PA504" i="4"/>
  <c r="PB504" i="4"/>
  <c r="PC504" i="4"/>
  <c r="PD504" i="4"/>
  <c r="PE504" i="4"/>
  <c r="PF504" i="4"/>
  <c r="PG504" i="4"/>
  <c r="PH504" i="4"/>
  <c r="PI504" i="4"/>
  <c r="PJ504" i="4"/>
  <c r="PK504" i="4"/>
  <c r="PL504" i="4"/>
  <c r="PM504" i="4"/>
  <c r="PN504" i="4"/>
  <c r="PO504" i="4"/>
  <c r="PP504" i="4"/>
  <c r="PQ504" i="4"/>
  <c r="PR504" i="4"/>
  <c r="PS504" i="4"/>
  <c r="PT504" i="4"/>
  <c r="PU504" i="4"/>
  <c r="PV504" i="4"/>
  <c r="PW504" i="4"/>
  <c r="PX504" i="4"/>
  <c r="PY504" i="4"/>
  <c r="PZ504" i="4"/>
  <c r="NR505" i="4"/>
  <c r="NS505" i="4"/>
  <c r="NT505" i="4"/>
  <c r="NU505" i="4"/>
  <c r="NV505" i="4"/>
  <c r="NW505" i="4"/>
  <c r="NX505" i="4"/>
  <c r="NY505" i="4"/>
  <c r="NZ505" i="4"/>
  <c r="OA505" i="4"/>
  <c r="OB505" i="4"/>
  <c r="OC505" i="4"/>
  <c r="OD505" i="4"/>
  <c r="OE505" i="4"/>
  <c r="OF505" i="4"/>
  <c r="OG505" i="4"/>
  <c r="OH505" i="4"/>
  <c r="OI505" i="4"/>
  <c r="OJ505" i="4"/>
  <c r="OK505" i="4"/>
  <c r="OL505" i="4"/>
  <c r="OM505" i="4"/>
  <c r="ON505" i="4"/>
  <c r="OO505" i="4"/>
  <c r="OP505" i="4"/>
  <c r="OQ505" i="4"/>
  <c r="OR505" i="4"/>
  <c r="OS505" i="4"/>
  <c r="OT505" i="4"/>
  <c r="OU505" i="4"/>
  <c r="OV505" i="4"/>
  <c r="OW505" i="4"/>
  <c r="OX505" i="4"/>
  <c r="OY505" i="4"/>
  <c r="OZ505" i="4"/>
  <c r="PA505" i="4"/>
  <c r="PB505" i="4"/>
  <c r="PC505" i="4"/>
  <c r="PD505" i="4"/>
  <c r="PE505" i="4"/>
  <c r="PF505" i="4"/>
  <c r="PG505" i="4"/>
  <c r="PH505" i="4"/>
  <c r="PI505" i="4"/>
  <c r="PJ505" i="4"/>
  <c r="PK505" i="4"/>
  <c r="PL505" i="4"/>
  <c r="PM505" i="4"/>
  <c r="PN505" i="4"/>
  <c r="PO505" i="4"/>
  <c r="PP505" i="4"/>
  <c r="PQ505" i="4"/>
  <c r="PR505" i="4"/>
  <c r="PS505" i="4"/>
  <c r="PT505" i="4"/>
  <c r="PU505" i="4"/>
  <c r="PV505" i="4"/>
  <c r="PW505" i="4"/>
  <c r="PX505" i="4"/>
  <c r="PY505" i="4"/>
  <c r="PZ505" i="4"/>
  <c r="NR506" i="4"/>
  <c r="NS506" i="4"/>
  <c r="NT506" i="4"/>
  <c r="NU506" i="4"/>
  <c r="NV506" i="4"/>
  <c r="NW506" i="4"/>
  <c r="NX506" i="4"/>
  <c r="NY506" i="4"/>
  <c r="NZ506" i="4"/>
  <c r="OA506" i="4"/>
  <c r="OB506" i="4"/>
  <c r="OC506" i="4"/>
  <c r="OD506" i="4"/>
  <c r="OE506" i="4"/>
  <c r="OF506" i="4"/>
  <c r="OG506" i="4"/>
  <c r="OH506" i="4"/>
  <c r="OI506" i="4"/>
  <c r="OJ506" i="4"/>
  <c r="OK506" i="4"/>
  <c r="OL506" i="4"/>
  <c r="OM506" i="4"/>
  <c r="ON506" i="4"/>
  <c r="OO506" i="4"/>
  <c r="OP506" i="4"/>
  <c r="OQ506" i="4"/>
  <c r="OR506" i="4"/>
  <c r="OS506" i="4"/>
  <c r="OT506" i="4"/>
  <c r="OU506" i="4"/>
  <c r="OV506" i="4"/>
  <c r="OW506" i="4"/>
  <c r="OX506" i="4"/>
  <c r="OY506" i="4"/>
  <c r="OZ506" i="4"/>
  <c r="PA506" i="4"/>
  <c r="PB506" i="4"/>
  <c r="PC506" i="4"/>
  <c r="PD506" i="4"/>
  <c r="PE506" i="4"/>
  <c r="PF506" i="4"/>
  <c r="PG506" i="4"/>
  <c r="PH506" i="4"/>
  <c r="PI506" i="4"/>
  <c r="PJ506" i="4"/>
  <c r="PK506" i="4"/>
  <c r="PL506" i="4"/>
  <c r="PM506" i="4"/>
  <c r="PN506" i="4"/>
  <c r="PO506" i="4"/>
  <c r="PP506" i="4"/>
  <c r="PQ506" i="4"/>
  <c r="PR506" i="4"/>
  <c r="PS506" i="4"/>
  <c r="PT506" i="4"/>
  <c r="PU506" i="4"/>
  <c r="PV506" i="4"/>
  <c r="PW506" i="4"/>
  <c r="PX506" i="4"/>
  <c r="PY506" i="4"/>
  <c r="PZ506" i="4"/>
  <c r="NR507" i="4"/>
  <c r="NS507" i="4"/>
  <c r="NT507" i="4"/>
  <c r="NU507" i="4"/>
  <c r="NV507" i="4"/>
  <c r="NX507" i="4" s="1"/>
  <c r="NW507" i="4"/>
  <c r="NY507" i="4"/>
  <c r="NZ507" i="4"/>
  <c r="OA507" i="4"/>
  <c r="OB507" i="4"/>
  <c r="OC507" i="4"/>
  <c r="OD507" i="4"/>
  <c r="OE507" i="4"/>
  <c r="OF507" i="4"/>
  <c r="OG507" i="4"/>
  <c r="OH507" i="4"/>
  <c r="OI507" i="4"/>
  <c r="OJ507" i="4"/>
  <c r="OK507" i="4"/>
  <c r="OL507" i="4"/>
  <c r="OM507" i="4"/>
  <c r="ON507" i="4"/>
  <c r="OO507" i="4"/>
  <c r="OP507" i="4"/>
  <c r="OQ507" i="4"/>
  <c r="OR507" i="4"/>
  <c r="OS507" i="4"/>
  <c r="OT507" i="4"/>
  <c r="OU507" i="4"/>
  <c r="OV507" i="4"/>
  <c r="OW507" i="4"/>
  <c r="OX507" i="4"/>
  <c r="OY507" i="4"/>
  <c r="OZ507" i="4"/>
  <c r="PA507" i="4"/>
  <c r="PB507" i="4"/>
  <c r="PC507" i="4"/>
  <c r="PD507" i="4"/>
  <c r="PE507" i="4"/>
  <c r="PF507" i="4"/>
  <c r="PG507" i="4"/>
  <c r="PH507" i="4"/>
  <c r="PI507" i="4"/>
  <c r="PJ507" i="4"/>
  <c r="PK507" i="4"/>
  <c r="PL507" i="4"/>
  <c r="PM507" i="4"/>
  <c r="PN507" i="4"/>
  <c r="PO507" i="4"/>
  <c r="PP507" i="4"/>
  <c r="PQ507" i="4"/>
  <c r="PR507" i="4"/>
  <c r="PS507" i="4"/>
  <c r="PT507" i="4"/>
  <c r="PU507" i="4"/>
  <c r="PV507" i="4"/>
  <c r="PW507" i="4"/>
  <c r="PX507" i="4"/>
  <c r="PY507" i="4"/>
  <c r="PZ507" i="4"/>
  <c r="NR508" i="4"/>
  <c r="NS508" i="4"/>
  <c r="NT508" i="4"/>
  <c r="NU508" i="4"/>
  <c r="NV508" i="4"/>
  <c r="NX508" i="4" s="1"/>
  <c r="NW508" i="4"/>
  <c r="NY508" i="4"/>
  <c r="NZ508" i="4"/>
  <c r="OA508" i="4"/>
  <c r="OB508" i="4"/>
  <c r="OC508" i="4"/>
  <c r="OD508" i="4"/>
  <c r="OE508" i="4"/>
  <c r="OF508" i="4"/>
  <c r="OG508" i="4"/>
  <c r="OH508" i="4"/>
  <c r="OI508" i="4"/>
  <c r="OJ508" i="4"/>
  <c r="OK508" i="4"/>
  <c r="OL508" i="4"/>
  <c r="OM508" i="4"/>
  <c r="ON508" i="4"/>
  <c r="OO508" i="4"/>
  <c r="OP508" i="4"/>
  <c r="OQ508" i="4"/>
  <c r="OR508" i="4"/>
  <c r="OS508" i="4"/>
  <c r="OT508" i="4"/>
  <c r="OU508" i="4"/>
  <c r="OV508" i="4"/>
  <c r="OW508" i="4"/>
  <c r="OX508" i="4"/>
  <c r="OY508" i="4"/>
  <c r="OZ508" i="4"/>
  <c r="PA508" i="4"/>
  <c r="PB508" i="4"/>
  <c r="PC508" i="4"/>
  <c r="PD508" i="4"/>
  <c r="PE508" i="4"/>
  <c r="PF508" i="4"/>
  <c r="PG508" i="4"/>
  <c r="PH508" i="4"/>
  <c r="PI508" i="4"/>
  <c r="PJ508" i="4"/>
  <c r="PK508" i="4"/>
  <c r="PL508" i="4"/>
  <c r="PM508" i="4"/>
  <c r="PN508" i="4"/>
  <c r="PO508" i="4"/>
  <c r="PP508" i="4"/>
  <c r="PQ508" i="4"/>
  <c r="PR508" i="4"/>
  <c r="PS508" i="4"/>
  <c r="PT508" i="4"/>
  <c r="PU508" i="4"/>
  <c r="PV508" i="4"/>
  <c r="PW508" i="4"/>
  <c r="PX508" i="4"/>
  <c r="PY508" i="4"/>
  <c r="PZ508" i="4"/>
  <c r="NR509" i="4"/>
  <c r="NS509" i="4"/>
  <c r="NT509" i="4"/>
  <c r="NU509" i="4"/>
  <c r="NV509" i="4"/>
  <c r="NW509" i="4"/>
  <c r="NX509" i="4"/>
  <c r="NY509" i="4"/>
  <c r="NZ509" i="4"/>
  <c r="OA509" i="4"/>
  <c r="OB509" i="4"/>
  <c r="OC509" i="4"/>
  <c r="OD509" i="4"/>
  <c r="OE509" i="4"/>
  <c r="OF509" i="4"/>
  <c r="OG509" i="4"/>
  <c r="OH509" i="4"/>
  <c r="OI509" i="4"/>
  <c r="OJ509" i="4"/>
  <c r="OK509" i="4"/>
  <c r="OL509" i="4"/>
  <c r="OM509" i="4"/>
  <c r="ON509" i="4"/>
  <c r="OO509" i="4"/>
  <c r="OP509" i="4"/>
  <c r="OQ509" i="4"/>
  <c r="OR509" i="4"/>
  <c r="OS509" i="4"/>
  <c r="OT509" i="4"/>
  <c r="OU509" i="4"/>
  <c r="OV509" i="4"/>
  <c r="OW509" i="4"/>
  <c r="OX509" i="4"/>
  <c r="OY509" i="4"/>
  <c r="OZ509" i="4"/>
  <c r="PA509" i="4"/>
  <c r="PB509" i="4"/>
  <c r="PC509" i="4"/>
  <c r="PD509" i="4"/>
  <c r="PE509" i="4"/>
  <c r="PF509" i="4"/>
  <c r="PG509" i="4"/>
  <c r="PH509" i="4"/>
  <c r="PI509" i="4"/>
  <c r="PJ509" i="4"/>
  <c r="PK509" i="4"/>
  <c r="PL509" i="4"/>
  <c r="PM509" i="4"/>
  <c r="PN509" i="4"/>
  <c r="PO509" i="4"/>
  <c r="PP509" i="4"/>
  <c r="PQ509" i="4"/>
  <c r="PR509" i="4"/>
  <c r="PS509" i="4"/>
  <c r="PT509" i="4"/>
  <c r="PU509" i="4"/>
  <c r="PV509" i="4"/>
  <c r="PW509" i="4"/>
  <c r="PX509" i="4"/>
  <c r="PY509" i="4"/>
  <c r="PZ509" i="4"/>
  <c r="NR510" i="4"/>
  <c r="NS510" i="4"/>
  <c r="NT510" i="4"/>
  <c r="NU510" i="4"/>
  <c r="NV510" i="4"/>
  <c r="NW510" i="4"/>
  <c r="NX510" i="4" s="1"/>
  <c r="NY510" i="4"/>
  <c r="NZ510" i="4"/>
  <c r="OA510" i="4"/>
  <c r="OB510" i="4"/>
  <c r="OC510" i="4"/>
  <c r="OD510" i="4"/>
  <c r="OE510" i="4"/>
  <c r="OF510" i="4"/>
  <c r="OG510" i="4"/>
  <c r="OH510" i="4"/>
  <c r="OI510" i="4"/>
  <c r="OJ510" i="4"/>
  <c r="OK510" i="4"/>
  <c r="OL510" i="4"/>
  <c r="OM510" i="4"/>
  <c r="ON510" i="4"/>
  <c r="OO510" i="4"/>
  <c r="OP510" i="4"/>
  <c r="OQ510" i="4"/>
  <c r="OR510" i="4"/>
  <c r="OS510" i="4"/>
  <c r="OT510" i="4"/>
  <c r="OU510" i="4"/>
  <c r="OV510" i="4"/>
  <c r="OW510" i="4"/>
  <c r="OX510" i="4"/>
  <c r="OY510" i="4"/>
  <c r="OZ510" i="4"/>
  <c r="PA510" i="4"/>
  <c r="PB510" i="4"/>
  <c r="PC510" i="4"/>
  <c r="PD510" i="4"/>
  <c r="PE510" i="4"/>
  <c r="PF510" i="4"/>
  <c r="PG510" i="4"/>
  <c r="PH510" i="4"/>
  <c r="PI510" i="4"/>
  <c r="PJ510" i="4"/>
  <c r="PK510" i="4"/>
  <c r="PL510" i="4"/>
  <c r="PM510" i="4"/>
  <c r="PN510" i="4"/>
  <c r="PO510" i="4"/>
  <c r="PP510" i="4"/>
  <c r="PQ510" i="4"/>
  <c r="PR510" i="4"/>
  <c r="PS510" i="4"/>
  <c r="PT510" i="4"/>
  <c r="PU510" i="4"/>
  <c r="PV510" i="4"/>
  <c r="PW510" i="4"/>
  <c r="PX510" i="4"/>
  <c r="PY510" i="4"/>
  <c r="PZ510" i="4"/>
  <c r="NR511" i="4"/>
  <c r="NS511" i="4"/>
  <c r="NT511" i="4"/>
  <c r="NU511" i="4"/>
  <c r="NV511" i="4"/>
  <c r="NW511" i="4"/>
  <c r="NX511" i="4"/>
  <c r="NY511" i="4"/>
  <c r="NZ511" i="4"/>
  <c r="OA511" i="4"/>
  <c r="OB511" i="4"/>
  <c r="OC511" i="4"/>
  <c r="OD511" i="4"/>
  <c r="OE511" i="4"/>
  <c r="OF511" i="4"/>
  <c r="OG511" i="4"/>
  <c r="OH511" i="4"/>
  <c r="OI511" i="4"/>
  <c r="OJ511" i="4"/>
  <c r="OK511" i="4"/>
  <c r="OL511" i="4"/>
  <c r="OM511" i="4"/>
  <c r="ON511" i="4"/>
  <c r="OO511" i="4"/>
  <c r="OP511" i="4"/>
  <c r="OQ511" i="4"/>
  <c r="OR511" i="4"/>
  <c r="OS511" i="4"/>
  <c r="OT511" i="4"/>
  <c r="OU511" i="4"/>
  <c r="OV511" i="4"/>
  <c r="OW511" i="4"/>
  <c r="OX511" i="4"/>
  <c r="OY511" i="4"/>
  <c r="OZ511" i="4"/>
  <c r="PA511" i="4"/>
  <c r="PB511" i="4"/>
  <c r="PC511" i="4"/>
  <c r="PD511" i="4"/>
  <c r="PE511" i="4"/>
  <c r="PF511" i="4"/>
  <c r="PG511" i="4"/>
  <c r="PH511" i="4"/>
  <c r="PI511" i="4"/>
  <c r="PJ511" i="4"/>
  <c r="PK511" i="4"/>
  <c r="PL511" i="4"/>
  <c r="PM511" i="4"/>
  <c r="PN511" i="4"/>
  <c r="PO511" i="4"/>
  <c r="PP511" i="4"/>
  <c r="PQ511" i="4"/>
  <c r="PR511" i="4"/>
  <c r="PS511" i="4"/>
  <c r="PT511" i="4"/>
  <c r="PU511" i="4"/>
  <c r="PV511" i="4"/>
  <c r="PW511" i="4"/>
  <c r="PX511" i="4"/>
  <c r="PY511" i="4"/>
  <c r="PZ511" i="4"/>
  <c r="NR512" i="4"/>
  <c r="NS512" i="4"/>
  <c r="NT512" i="4"/>
  <c r="NU512" i="4"/>
  <c r="NV512" i="4"/>
  <c r="NX512" i="4" s="1"/>
  <c r="NW512" i="4"/>
  <c r="NY512" i="4"/>
  <c r="NZ512" i="4"/>
  <c r="OA512" i="4"/>
  <c r="OB512" i="4"/>
  <c r="OC512" i="4"/>
  <c r="OD512" i="4"/>
  <c r="OE512" i="4"/>
  <c r="OF512" i="4"/>
  <c r="OG512" i="4"/>
  <c r="OH512" i="4"/>
  <c r="OI512" i="4"/>
  <c r="OJ512" i="4"/>
  <c r="OK512" i="4"/>
  <c r="OL512" i="4"/>
  <c r="OM512" i="4"/>
  <c r="ON512" i="4"/>
  <c r="OO512" i="4"/>
  <c r="OP512" i="4"/>
  <c r="OQ512" i="4"/>
  <c r="OR512" i="4"/>
  <c r="OS512" i="4"/>
  <c r="OT512" i="4"/>
  <c r="OU512" i="4"/>
  <c r="OV512" i="4"/>
  <c r="OW512" i="4"/>
  <c r="OX512" i="4"/>
  <c r="OY512" i="4"/>
  <c r="OZ512" i="4"/>
  <c r="PA512" i="4"/>
  <c r="PB512" i="4"/>
  <c r="PC512" i="4"/>
  <c r="PD512" i="4"/>
  <c r="PE512" i="4"/>
  <c r="PF512" i="4"/>
  <c r="PG512" i="4"/>
  <c r="PH512" i="4"/>
  <c r="PI512" i="4"/>
  <c r="PJ512" i="4"/>
  <c r="PK512" i="4"/>
  <c r="PL512" i="4"/>
  <c r="PM512" i="4"/>
  <c r="PN512" i="4"/>
  <c r="PO512" i="4"/>
  <c r="PP512" i="4"/>
  <c r="PQ512" i="4"/>
  <c r="PR512" i="4"/>
  <c r="PS512" i="4"/>
  <c r="PT512" i="4"/>
  <c r="PU512" i="4"/>
  <c r="PV512" i="4"/>
  <c r="PW512" i="4"/>
  <c r="PX512" i="4"/>
  <c r="PY512" i="4"/>
  <c r="PZ512" i="4"/>
  <c r="NR513" i="4"/>
  <c r="NS513" i="4"/>
  <c r="NT513" i="4"/>
  <c r="NU513" i="4"/>
  <c r="NV513" i="4"/>
  <c r="NW513" i="4"/>
  <c r="NX513" i="4"/>
  <c r="NY513" i="4"/>
  <c r="NZ513" i="4"/>
  <c r="OA513" i="4"/>
  <c r="OB513" i="4"/>
  <c r="OC513" i="4"/>
  <c r="OD513" i="4"/>
  <c r="OE513" i="4"/>
  <c r="OF513" i="4"/>
  <c r="OG513" i="4"/>
  <c r="OH513" i="4"/>
  <c r="OI513" i="4"/>
  <c r="OJ513" i="4"/>
  <c r="OK513" i="4"/>
  <c r="OL513" i="4"/>
  <c r="OM513" i="4"/>
  <c r="ON513" i="4"/>
  <c r="OO513" i="4"/>
  <c r="OP513" i="4"/>
  <c r="OQ513" i="4"/>
  <c r="OR513" i="4"/>
  <c r="OS513" i="4"/>
  <c r="OT513" i="4"/>
  <c r="OU513" i="4"/>
  <c r="OV513" i="4"/>
  <c r="OW513" i="4"/>
  <c r="OX513" i="4"/>
  <c r="OY513" i="4"/>
  <c r="OZ513" i="4"/>
  <c r="PA513" i="4"/>
  <c r="PB513" i="4"/>
  <c r="PC513" i="4"/>
  <c r="PD513" i="4"/>
  <c r="PE513" i="4"/>
  <c r="PF513" i="4"/>
  <c r="PG513" i="4"/>
  <c r="PH513" i="4"/>
  <c r="PI513" i="4"/>
  <c r="PJ513" i="4"/>
  <c r="PK513" i="4"/>
  <c r="PL513" i="4"/>
  <c r="PM513" i="4"/>
  <c r="PN513" i="4"/>
  <c r="PO513" i="4"/>
  <c r="PP513" i="4"/>
  <c r="PQ513" i="4"/>
  <c r="PR513" i="4"/>
  <c r="PS513" i="4"/>
  <c r="PT513" i="4"/>
  <c r="PU513" i="4"/>
  <c r="PV513" i="4"/>
  <c r="PW513" i="4"/>
  <c r="PX513" i="4"/>
  <c r="PY513" i="4"/>
  <c r="PZ513" i="4"/>
  <c r="NR514" i="4"/>
  <c r="NS514" i="4"/>
  <c r="NT514" i="4"/>
  <c r="NU514" i="4"/>
  <c r="NV514" i="4"/>
  <c r="NW514" i="4"/>
  <c r="NX514" i="4"/>
  <c r="NY514" i="4"/>
  <c r="NZ514" i="4"/>
  <c r="OA514" i="4"/>
  <c r="OB514" i="4"/>
  <c r="OC514" i="4"/>
  <c r="OD514" i="4"/>
  <c r="OE514" i="4"/>
  <c r="OF514" i="4"/>
  <c r="OG514" i="4"/>
  <c r="OH514" i="4"/>
  <c r="OI514" i="4"/>
  <c r="OJ514" i="4"/>
  <c r="OK514" i="4"/>
  <c r="OL514" i="4"/>
  <c r="OM514" i="4"/>
  <c r="ON514" i="4"/>
  <c r="OO514" i="4"/>
  <c r="OP514" i="4"/>
  <c r="OQ514" i="4"/>
  <c r="OR514" i="4"/>
  <c r="OS514" i="4"/>
  <c r="OT514" i="4"/>
  <c r="OU514" i="4"/>
  <c r="OV514" i="4"/>
  <c r="OW514" i="4"/>
  <c r="OX514" i="4"/>
  <c r="OY514" i="4"/>
  <c r="OZ514" i="4"/>
  <c r="PA514" i="4"/>
  <c r="PB514" i="4"/>
  <c r="PC514" i="4"/>
  <c r="PD514" i="4"/>
  <c r="PE514" i="4"/>
  <c r="PF514" i="4"/>
  <c r="PG514" i="4"/>
  <c r="PH514" i="4"/>
  <c r="PI514" i="4"/>
  <c r="PJ514" i="4"/>
  <c r="PK514" i="4"/>
  <c r="PL514" i="4"/>
  <c r="PM514" i="4"/>
  <c r="PN514" i="4"/>
  <c r="PO514" i="4"/>
  <c r="PP514" i="4"/>
  <c r="PQ514" i="4"/>
  <c r="PR514" i="4"/>
  <c r="PS514" i="4"/>
  <c r="PT514" i="4"/>
  <c r="PU514" i="4"/>
  <c r="PV514" i="4"/>
  <c r="PW514" i="4"/>
  <c r="PX514" i="4"/>
  <c r="PY514" i="4"/>
  <c r="PZ514" i="4"/>
  <c r="NR515" i="4"/>
  <c r="NS515" i="4"/>
  <c r="NT515" i="4"/>
  <c r="NU515" i="4"/>
  <c r="NV515" i="4"/>
  <c r="NX515" i="4" s="1"/>
  <c r="NW515" i="4"/>
  <c r="NY515" i="4"/>
  <c r="NZ515" i="4"/>
  <c r="OA515" i="4"/>
  <c r="OB515" i="4"/>
  <c r="OC515" i="4"/>
  <c r="OD515" i="4"/>
  <c r="OE515" i="4"/>
  <c r="OF515" i="4"/>
  <c r="OG515" i="4"/>
  <c r="OH515" i="4"/>
  <c r="OI515" i="4"/>
  <c r="OJ515" i="4"/>
  <c r="OK515" i="4"/>
  <c r="OL515" i="4"/>
  <c r="OM515" i="4"/>
  <c r="ON515" i="4"/>
  <c r="OO515" i="4"/>
  <c r="OP515" i="4"/>
  <c r="OQ515" i="4"/>
  <c r="OR515" i="4"/>
  <c r="OS515" i="4"/>
  <c r="OT515" i="4"/>
  <c r="OU515" i="4"/>
  <c r="OV515" i="4"/>
  <c r="OW515" i="4"/>
  <c r="OX515" i="4"/>
  <c r="OY515" i="4"/>
  <c r="OZ515" i="4"/>
  <c r="PA515" i="4"/>
  <c r="PB515" i="4"/>
  <c r="PC515" i="4"/>
  <c r="PD515" i="4"/>
  <c r="PE515" i="4"/>
  <c r="PF515" i="4"/>
  <c r="PG515" i="4"/>
  <c r="PH515" i="4"/>
  <c r="PI515" i="4"/>
  <c r="PJ515" i="4"/>
  <c r="PK515" i="4"/>
  <c r="PL515" i="4"/>
  <c r="PM515" i="4"/>
  <c r="PN515" i="4"/>
  <c r="PO515" i="4"/>
  <c r="PP515" i="4"/>
  <c r="PQ515" i="4"/>
  <c r="PR515" i="4"/>
  <c r="PS515" i="4"/>
  <c r="PT515" i="4"/>
  <c r="PU515" i="4"/>
  <c r="PV515" i="4"/>
  <c r="PW515" i="4"/>
  <c r="PX515" i="4"/>
  <c r="PY515" i="4"/>
  <c r="PZ515" i="4"/>
  <c r="NR516" i="4"/>
  <c r="NS516" i="4"/>
  <c r="NT516" i="4"/>
  <c r="NU516" i="4"/>
  <c r="NV516" i="4"/>
  <c r="NX516" i="4" s="1"/>
  <c r="NW516" i="4"/>
  <c r="NY516" i="4"/>
  <c r="NZ516" i="4"/>
  <c r="OA516" i="4"/>
  <c r="OB516" i="4"/>
  <c r="OC516" i="4"/>
  <c r="OD516" i="4"/>
  <c r="OE516" i="4"/>
  <c r="OF516" i="4"/>
  <c r="OG516" i="4"/>
  <c r="OH516" i="4"/>
  <c r="OI516" i="4"/>
  <c r="OJ516" i="4"/>
  <c r="OK516" i="4"/>
  <c r="OL516" i="4"/>
  <c r="OM516" i="4"/>
  <c r="ON516" i="4"/>
  <c r="OO516" i="4"/>
  <c r="OP516" i="4"/>
  <c r="OQ516" i="4"/>
  <c r="OR516" i="4"/>
  <c r="OS516" i="4"/>
  <c r="OT516" i="4"/>
  <c r="OU516" i="4"/>
  <c r="OV516" i="4"/>
  <c r="OW516" i="4"/>
  <c r="OX516" i="4"/>
  <c r="OY516" i="4"/>
  <c r="OZ516" i="4"/>
  <c r="PA516" i="4"/>
  <c r="PB516" i="4"/>
  <c r="PC516" i="4"/>
  <c r="PD516" i="4"/>
  <c r="PE516" i="4"/>
  <c r="PF516" i="4"/>
  <c r="PG516" i="4"/>
  <c r="PH516" i="4"/>
  <c r="PI516" i="4"/>
  <c r="PJ516" i="4"/>
  <c r="PK516" i="4"/>
  <c r="PL516" i="4"/>
  <c r="PM516" i="4"/>
  <c r="PN516" i="4"/>
  <c r="PO516" i="4"/>
  <c r="PP516" i="4"/>
  <c r="PQ516" i="4"/>
  <c r="PR516" i="4"/>
  <c r="PS516" i="4"/>
  <c r="PT516" i="4"/>
  <c r="PU516" i="4"/>
  <c r="PV516" i="4"/>
  <c r="PW516" i="4"/>
  <c r="PX516" i="4"/>
  <c r="PY516" i="4"/>
  <c r="PZ516" i="4"/>
  <c r="NR517" i="4"/>
  <c r="NS517" i="4"/>
  <c r="NT517" i="4"/>
  <c r="NU517" i="4"/>
  <c r="NV517" i="4"/>
  <c r="NX517" i="4" s="1"/>
  <c r="NW517" i="4"/>
  <c r="NY517" i="4"/>
  <c r="NZ517" i="4"/>
  <c r="OA517" i="4"/>
  <c r="OB517" i="4"/>
  <c r="OC517" i="4"/>
  <c r="OD517" i="4"/>
  <c r="OE517" i="4"/>
  <c r="OF517" i="4"/>
  <c r="OG517" i="4"/>
  <c r="OH517" i="4"/>
  <c r="OI517" i="4"/>
  <c r="OJ517" i="4"/>
  <c r="OK517" i="4"/>
  <c r="OL517" i="4"/>
  <c r="OM517" i="4"/>
  <c r="ON517" i="4"/>
  <c r="OO517" i="4"/>
  <c r="OP517" i="4"/>
  <c r="OQ517" i="4"/>
  <c r="OR517" i="4"/>
  <c r="OS517" i="4"/>
  <c r="OT517" i="4"/>
  <c r="OU517" i="4"/>
  <c r="OV517" i="4"/>
  <c r="OW517" i="4"/>
  <c r="OX517" i="4"/>
  <c r="OY517" i="4"/>
  <c r="OZ517" i="4"/>
  <c r="PA517" i="4"/>
  <c r="PB517" i="4"/>
  <c r="PC517" i="4"/>
  <c r="PD517" i="4"/>
  <c r="PE517" i="4"/>
  <c r="PF517" i="4"/>
  <c r="PG517" i="4"/>
  <c r="PH517" i="4"/>
  <c r="PI517" i="4"/>
  <c r="PJ517" i="4"/>
  <c r="PK517" i="4"/>
  <c r="PL517" i="4"/>
  <c r="PM517" i="4"/>
  <c r="PN517" i="4"/>
  <c r="PO517" i="4"/>
  <c r="PP517" i="4"/>
  <c r="PQ517" i="4"/>
  <c r="PR517" i="4"/>
  <c r="PS517" i="4"/>
  <c r="PT517" i="4"/>
  <c r="PU517" i="4"/>
  <c r="PV517" i="4"/>
  <c r="PW517" i="4"/>
  <c r="PX517" i="4"/>
  <c r="PY517" i="4"/>
  <c r="PZ517" i="4"/>
  <c r="E26" i="9" l="1"/>
  <c r="F26" i="9"/>
  <c r="D26" i="9"/>
  <c r="B9" i="16"/>
  <c r="D10" i="15"/>
  <c r="E22" i="15"/>
  <c r="C3" i="16"/>
  <c r="D9" i="15"/>
  <c r="D12" i="15"/>
  <c r="E13" i="15"/>
  <c r="D18" i="15"/>
  <c r="E21" i="15"/>
  <c r="E7" i="15"/>
  <c r="D3" i="15"/>
  <c r="E18" i="15"/>
  <c r="D12" i="17"/>
  <c r="C13" i="17"/>
  <c r="D10" i="17"/>
  <c r="C19" i="17"/>
  <c r="E8" i="15"/>
  <c r="C4" i="17"/>
  <c r="C15" i="17"/>
  <c r="E3" i="15"/>
  <c r="D7" i="15"/>
  <c r="D23" i="17"/>
  <c r="D4" i="15"/>
  <c r="C9" i="17"/>
  <c r="D16" i="17"/>
  <c r="E17" i="15"/>
  <c r="C3" i="17"/>
  <c r="D15" i="15"/>
  <c r="C22" i="17"/>
  <c r="C18" i="17"/>
  <c r="D11" i="15"/>
  <c r="D22" i="17"/>
  <c r="D7" i="17"/>
  <c r="E23" i="15"/>
  <c r="D21" i="17"/>
  <c r="D17" i="17"/>
  <c r="C2" i="16"/>
  <c r="C11" i="16"/>
  <c r="C17" i="17"/>
  <c r="B3" i="16"/>
  <c r="D21" i="15"/>
  <c r="B2" i="16"/>
  <c r="C6" i="17"/>
  <c r="B10" i="16"/>
  <c r="E5" i="15"/>
  <c r="C10" i="16"/>
  <c r="D19" i="15"/>
  <c r="E16" i="15"/>
  <c r="D16" i="15"/>
  <c r="E12" i="15"/>
  <c r="E19" i="15"/>
  <c r="D5" i="15"/>
  <c r="B7" i="16"/>
  <c r="E11" i="15"/>
  <c r="D9" i="17"/>
  <c r="C9" i="16"/>
  <c r="B6" i="16"/>
  <c r="E2" i="15"/>
  <c r="D8" i="15"/>
  <c r="D13" i="15"/>
  <c r="C4" i="16"/>
  <c r="D11" i="17"/>
  <c r="C14" i="17"/>
  <c r="D17" i="15"/>
  <c r="D22" i="15"/>
  <c r="C12" i="17"/>
  <c r="C2" i="17"/>
  <c r="C10" i="17"/>
  <c r="E14" i="15"/>
  <c r="E10" i="15"/>
  <c r="D4" i="17"/>
  <c r="D3" i="17"/>
  <c r="C23" i="17"/>
  <c r="B8" i="16"/>
  <c r="D13" i="17"/>
  <c r="D19" i="17"/>
  <c r="D20" i="17"/>
  <c r="E9" i="15"/>
  <c r="C6" i="16"/>
  <c r="D20" i="15"/>
  <c r="D14" i="17"/>
  <c r="D23" i="15"/>
  <c r="C11" i="17"/>
  <c r="D5" i="17"/>
  <c r="D8" i="17"/>
  <c r="C7" i="17"/>
  <c r="C5" i="17"/>
  <c r="C2" i="15"/>
  <c r="C7" i="16"/>
  <c r="D2" i="17"/>
  <c r="C5" i="16"/>
  <c r="B5" i="16"/>
  <c r="C8" i="17"/>
  <c r="D15" i="17"/>
  <c r="E20" i="15"/>
  <c r="D18" i="17"/>
  <c r="C20" i="17"/>
  <c r="D2" i="15"/>
  <c r="C16" i="17"/>
  <c r="E4" i="15"/>
  <c r="B11" i="16"/>
  <c r="D6" i="15"/>
  <c r="B4" i="16"/>
  <c r="E15" i="15"/>
  <c r="C21" i="17"/>
  <c r="D6" i="17"/>
  <c r="E6" i="15"/>
  <c r="C8" i="16"/>
  <c r="D14" i="15"/>
  <c r="E13" i="17" l="1"/>
  <c r="D3" i="16"/>
  <c r="E15" i="17"/>
  <c r="E5" i="17"/>
  <c r="B12" i="16"/>
  <c r="E21" i="17"/>
  <c r="E6" i="17"/>
  <c r="C12" i="16"/>
  <c r="D2" i="16"/>
  <c r="E11" i="17"/>
  <c r="E19" i="17"/>
  <c r="E4" i="17"/>
  <c r="E17" i="17"/>
  <c r="D7" i="16"/>
  <c r="G2" i="15"/>
  <c r="F2" i="15"/>
  <c r="D24" i="15"/>
  <c r="E12" i="17"/>
  <c r="C24" i="17"/>
  <c r="E8" i="17"/>
  <c r="D24" i="17"/>
  <c r="E2" i="17"/>
  <c r="D9" i="16"/>
  <c r="E20" i="17"/>
  <c r="E10" i="17"/>
  <c r="E23" i="17"/>
  <c r="E22" i="17"/>
  <c r="D5" i="16"/>
  <c r="D6" i="16"/>
  <c r="E18" i="17"/>
  <c r="E24" i="15"/>
  <c r="E3" i="17"/>
  <c r="D8" i="16"/>
  <c r="D10" i="16"/>
  <c r="D11" i="16"/>
  <c r="E9" i="17"/>
  <c r="D4" i="16"/>
  <c r="E7" i="17"/>
  <c r="E16" i="17"/>
  <c r="E14" i="17"/>
  <c r="C3" i="12"/>
  <c r="D3" i="12" s="1"/>
  <c r="C4" i="12"/>
  <c r="D4" i="12" s="1"/>
  <c r="C5" i="12"/>
  <c r="D5" i="12" s="1"/>
  <c r="C6" i="12"/>
  <c r="D6" i="12" s="1"/>
  <c r="C7" i="12"/>
  <c r="D7" i="12" s="1"/>
  <c r="C8" i="12"/>
  <c r="D8" i="12" s="1"/>
  <c r="C9" i="12"/>
  <c r="D9" i="12" s="1"/>
  <c r="C10" i="12"/>
  <c r="D10" i="12" s="1"/>
  <c r="C11" i="12"/>
  <c r="D11" i="12" s="1"/>
  <c r="C12" i="12"/>
  <c r="D12" i="12" s="1"/>
  <c r="C13" i="12"/>
  <c r="D13" i="12" s="1"/>
  <c r="C14" i="12"/>
  <c r="D14" i="12" s="1"/>
  <c r="C15" i="12"/>
  <c r="D15" i="12" s="1"/>
  <c r="C16" i="12"/>
  <c r="D16" i="12" s="1"/>
  <c r="C17" i="12"/>
  <c r="D17" i="12" s="1"/>
  <c r="C18" i="12"/>
  <c r="D18" i="12" s="1"/>
  <c r="C19" i="12"/>
  <c r="D19" i="12" s="1"/>
  <c r="C20" i="12"/>
  <c r="D20" i="12" s="1"/>
  <c r="C21" i="12"/>
  <c r="D21" i="12" s="1"/>
  <c r="C22" i="12"/>
  <c r="D22" i="12" s="1"/>
  <c r="C23" i="12"/>
  <c r="D23" i="12" s="1"/>
  <c r="C2" i="12"/>
  <c r="D2" i="12" s="1"/>
  <c r="D24" i="12" s="1"/>
  <c r="C8" i="15"/>
  <c r="D20" i="13"/>
  <c r="C18" i="13"/>
  <c r="C13" i="13"/>
  <c r="C15" i="15"/>
  <c r="D11" i="14"/>
  <c r="C15" i="14"/>
  <c r="C19" i="13"/>
  <c r="D17" i="13"/>
  <c r="D15" i="14"/>
  <c r="D14" i="14"/>
  <c r="C16" i="13"/>
  <c r="C12" i="13"/>
  <c r="C12" i="15"/>
  <c r="D3" i="14"/>
  <c r="D4" i="14"/>
  <c r="C7" i="15"/>
  <c r="D14" i="13"/>
  <c r="D23" i="14"/>
  <c r="C22" i="15"/>
  <c r="D16" i="13"/>
  <c r="C7" i="13"/>
  <c r="C3" i="15"/>
  <c r="D7" i="14"/>
  <c r="C18" i="14"/>
  <c r="D13" i="14"/>
  <c r="C11" i="14"/>
  <c r="C5" i="13"/>
  <c r="D12" i="13"/>
  <c r="C21" i="15"/>
  <c r="D23" i="13"/>
  <c r="C23" i="13"/>
  <c r="D20" i="14"/>
  <c r="C17" i="15"/>
  <c r="C6" i="14"/>
  <c r="C16" i="15"/>
  <c r="C20" i="13"/>
  <c r="D12" i="14"/>
  <c r="C9" i="13"/>
  <c r="D10" i="13"/>
  <c r="C13" i="14"/>
  <c r="D3" i="13"/>
  <c r="D22" i="13"/>
  <c r="D13" i="13"/>
  <c r="C19" i="15"/>
  <c r="C22" i="13"/>
  <c r="C16" i="14"/>
  <c r="C20" i="14"/>
  <c r="C3" i="13"/>
  <c r="D9" i="14"/>
  <c r="C14" i="15"/>
  <c r="D6" i="13"/>
  <c r="C23" i="15"/>
  <c r="C13" i="15"/>
  <c r="C23" i="14"/>
  <c r="D18" i="13"/>
  <c r="C2" i="14"/>
  <c r="D19" i="14"/>
  <c r="C14" i="13"/>
  <c r="D4" i="13"/>
  <c r="D15" i="13"/>
  <c r="C4" i="13"/>
  <c r="D16" i="14"/>
  <c r="D21" i="14"/>
  <c r="C12" i="14"/>
  <c r="C2" i="13"/>
  <c r="C21" i="13"/>
  <c r="C10" i="14"/>
  <c r="C11" i="13"/>
  <c r="C9" i="15"/>
  <c r="C21" i="14"/>
  <c r="C8" i="13"/>
  <c r="D21" i="13"/>
  <c r="D8" i="14"/>
  <c r="D6" i="14"/>
  <c r="C19" i="14"/>
  <c r="C20" i="15"/>
  <c r="D2" i="14"/>
  <c r="C11" i="15"/>
  <c r="C6" i="13"/>
  <c r="C3" i="14"/>
  <c r="D19" i="13"/>
  <c r="C5" i="15"/>
  <c r="D10" i="14"/>
  <c r="D2" i="13"/>
  <c r="D5" i="13"/>
  <c r="C4" i="15"/>
  <c r="D22" i="14"/>
  <c r="D18" i="14"/>
  <c r="C15" i="13"/>
  <c r="C4" i="14"/>
  <c r="C6" i="15"/>
  <c r="C10" i="13"/>
  <c r="C8" i="14"/>
  <c r="C7" i="14"/>
  <c r="D17" i="14"/>
  <c r="C22" i="14"/>
  <c r="D8" i="13"/>
  <c r="C14" i="14"/>
  <c r="C18" i="15"/>
  <c r="C9" i="14"/>
  <c r="C10" i="15"/>
  <c r="D5" i="14"/>
  <c r="D11" i="13"/>
  <c r="C17" i="13"/>
  <c r="D7" i="13"/>
  <c r="D9" i="13"/>
  <c r="C17" i="14"/>
  <c r="C5" i="14"/>
  <c r="F11" i="15" l="1"/>
  <c r="E24" i="17"/>
  <c r="D12" i="16"/>
  <c r="C24" i="12"/>
  <c r="F15" i="15"/>
  <c r="G15" i="15"/>
  <c r="G14" i="15"/>
  <c r="F14" i="15"/>
  <c r="F8" i="15"/>
  <c r="G8" i="15"/>
  <c r="F17" i="15"/>
  <c r="G17" i="15"/>
  <c r="F12" i="15"/>
  <c r="G12" i="15"/>
  <c r="G5" i="15"/>
  <c r="F5" i="15"/>
  <c r="F19" i="15"/>
  <c r="G19" i="15"/>
  <c r="G22" i="15"/>
  <c r="F22" i="15"/>
  <c r="G16" i="15"/>
  <c r="F16" i="15"/>
  <c r="F6" i="15"/>
  <c r="G6" i="15"/>
  <c r="F23" i="15"/>
  <c r="G23" i="15"/>
  <c r="G10" i="15"/>
  <c r="F10" i="15"/>
  <c r="F18" i="15"/>
  <c r="G18" i="15"/>
  <c r="G21" i="15"/>
  <c r="F21" i="15"/>
  <c r="F13" i="15"/>
  <c r="G13" i="15"/>
  <c r="F20" i="15"/>
  <c r="G20" i="15"/>
  <c r="G11" i="15"/>
  <c r="F7" i="15"/>
  <c r="G7" i="15"/>
  <c r="F9" i="15"/>
  <c r="G9" i="15"/>
  <c r="F3" i="15"/>
  <c r="G3" i="15"/>
  <c r="F4" i="15"/>
  <c r="G4" i="15"/>
  <c r="C24" i="15"/>
  <c r="E8" i="14"/>
  <c r="E5" i="14"/>
  <c r="E15" i="14"/>
  <c r="E19" i="14"/>
  <c r="E7" i="14"/>
  <c r="E12" i="14"/>
  <c r="E11" i="14"/>
  <c r="E22" i="14"/>
  <c r="E4" i="14"/>
  <c r="E3" i="14"/>
  <c r="E14" i="14"/>
  <c r="E18" i="14"/>
  <c r="C24" i="14"/>
  <c r="E23" i="14"/>
  <c r="E20" i="14"/>
  <c r="E6" i="14"/>
  <c r="E10" i="14"/>
  <c r="E2" i="14"/>
  <c r="D24" i="14"/>
  <c r="E21" i="14"/>
  <c r="E9" i="14"/>
  <c r="E17" i="14"/>
  <c r="E13" i="14"/>
  <c r="E16" i="14"/>
  <c r="E2" i="13"/>
  <c r="D24" i="13"/>
  <c r="E11" i="13"/>
  <c r="C24" i="13"/>
  <c r="E6" i="13"/>
  <c r="E18" i="13"/>
  <c r="E10" i="13"/>
  <c r="E8" i="13"/>
  <c r="E21" i="13"/>
  <c r="E4" i="13"/>
  <c r="E23" i="13"/>
  <c r="E22" i="13"/>
  <c r="E14" i="13"/>
  <c r="E3" i="13"/>
  <c r="E17" i="13"/>
  <c r="E7" i="13"/>
  <c r="E9" i="13"/>
  <c r="E13" i="13"/>
  <c r="E5" i="13"/>
  <c r="E19" i="13"/>
  <c r="E16" i="13"/>
  <c r="E15" i="13"/>
  <c r="E20" i="13"/>
  <c r="E12" i="13"/>
  <c r="PZ3" i="4"/>
  <c r="PO3" i="4"/>
  <c r="PN3" i="4"/>
  <c r="PM3" i="4"/>
  <c r="PL3" i="4"/>
  <c r="PK3" i="4"/>
  <c r="PG3" i="4"/>
  <c r="PF3" i="4"/>
  <c r="PE3" i="4"/>
  <c r="PD3" i="4"/>
  <c r="PC3" i="4"/>
  <c r="PB3" i="4"/>
  <c r="PA3" i="4"/>
  <c r="OZ3" i="4"/>
  <c r="OY3" i="4"/>
  <c r="OX3" i="4"/>
  <c r="OO3" i="4"/>
  <c r="ON3" i="4"/>
  <c r="OM3" i="4"/>
  <c r="OL3" i="4"/>
  <c r="OK3" i="4"/>
  <c r="OJ3" i="4"/>
  <c r="OH3" i="4"/>
  <c r="OG3" i="4"/>
  <c r="OF3" i="4"/>
  <c r="OE3" i="4"/>
  <c r="OD3" i="4"/>
  <c r="OC3" i="4"/>
  <c r="OB3" i="4"/>
  <c r="OA3" i="4"/>
  <c r="NZ3" i="4"/>
  <c r="NY3" i="4"/>
  <c r="NW3" i="4"/>
  <c r="NV3" i="4"/>
  <c r="NU3" i="4"/>
  <c r="NT3" i="4"/>
  <c r="C9" i="3"/>
  <c r="C10" i="3"/>
  <c r="C11" i="3"/>
  <c r="C12" i="3"/>
  <c r="C17" i="3"/>
  <c r="C18" i="3"/>
  <c r="B3" i="3"/>
  <c r="C3" i="3" s="1"/>
  <c r="B4" i="3"/>
  <c r="B5" i="3"/>
  <c r="C5" i="3" s="1"/>
  <c r="B6" i="3"/>
  <c r="C6" i="3" s="1"/>
  <c r="B7" i="3"/>
  <c r="C7" i="3" s="1"/>
  <c r="B8" i="3"/>
  <c r="C8" i="3" s="1"/>
  <c r="B9" i="3"/>
  <c r="B10" i="3"/>
  <c r="B11" i="3"/>
  <c r="B12" i="3"/>
  <c r="B13" i="3"/>
  <c r="C13" i="3" s="1"/>
  <c r="B14" i="3"/>
  <c r="C14" i="3" s="1"/>
  <c r="B15" i="3"/>
  <c r="C15" i="3" s="1"/>
  <c r="B16" i="3"/>
  <c r="C16" i="3" s="1"/>
  <c r="B17" i="3"/>
  <c r="B18" i="3"/>
  <c r="B19" i="3"/>
  <c r="C19" i="3" s="1"/>
  <c r="B20" i="3"/>
  <c r="C20" i="3" s="1"/>
  <c r="B21" i="3"/>
  <c r="C21" i="3" s="1"/>
  <c r="B22" i="3"/>
  <c r="C22" i="3" s="1"/>
  <c r="B23" i="3"/>
  <c r="C23" i="3" s="1"/>
  <c r="B2" i="3"/>
  <c r="C2" i="3" s="1"/>
  <c r="D7" i="8"/>
  <c r="D8" i="8"/>
  <c r="D15" i="8"/>
  <c r="D16" i="8"/>
  <c r="D2" i="8"/>
  <c r="C3" i="8"/>
  <c r="D3" i="8" s="1"/>
  <c r="C4" i="8"/>
  <c r="D4" i="8" s="1"/>
  <c r="C5" i="8"/>
  <c r="D5" i="8" s="1"/>
  <c r="C6" i="8"/>
  <c r="D6" i="8" s="1"/>
  <c r="C7" i="8"/>
  <c r="C8" i="8"/>
  <c r="C9" i="8"/>
  <c r="D9" i="8" s="1"/>
  <c r="C10" i="8"/>
  <c r="D10" i="8" s="1"/>
  <c r="C11" i="8"/>
  <c r="D11" i="8" s="1"/>
  <c r="C12" i="8"/>
  <c r="D12" i="8" s="1"/>
  <c r="C13" i="8"/>
  <c r="D13" i="8" s="1"/>
  <c r="C14" i="8"/>
  <c r="D14" i="8" s="1"/>
  <c r="C15" i="8"/>
  <c r="C16" i="8"/>
  <c r="C17" i="8"/>
  <c r="D17" i="8" s="1"/>
  <c r="C18" i="8"/>
  <c r="D18" i="8" s="1"/>
  <c r="C19" i="8"/>
  <c r="D19" i="8" s="1"/>
  <c r="C20" i="8"/>
  <c r="D20" i="8" s="1"/>
  <c r="C21" i="8"/>
  <c r="D21" i="8" s="1"/>
  <c r="C22" i="8"/>
  <c r="D22" i="8" s="1"/>
  <c r="C23" i="8"/>
  <c r="D23" i="8" s="1"/>
  <c r="C2" i="8"/>
  <c r="D9" i="11"/>
  <c r="D10" i="11"/>
  <c r="D11" i="11"/>
  <c r="D12" i="11"/>
  <c r="C3" i="11"/>
  <c r="D3" i="11" s="1"/>
  <c r="C4" i="11"/>
  <c r="D4" i="11" s="1"/>
  <c r="C5" i="11"/>
  <c r="D5" i="11" s="1"/>
  <c r="C6" i="11"/>
  <c r="D6" i="11" s="1"/>
  <c r="C7" i="11"/>
  <c r="D7" i="11" s="1"/>
  <c r="C8" i="11"/>
  <c r="D8" i="11" s="1"/>
  <c r="C9" i="11"/>
  <c r="C10" i="11"/>
  <c r="C11" i="11"/>
  <c r="C12" i="11"/>
  <c r="C13" i="11"/>
  <c r="D13" i="11" s="1"/>
  <c r="C14" i="11"/>
  <c r="D14" i="11" s="1"/>
  <c r="C15" i="11"/>
  <c r="D15" i="11" s="1"/>
  <c r="C16" i="11"/>
  <c r="D16" i="11" s="1"/>
  <c r="C17" i="11"/>
  <c r="D17" i="11" s="1"/>
  <c r="C18" i="11"/>
  <c r="D18" i="11" s="1"/>
  <c r="C19" i="11"/>
  <c r="D19" i="11" s="1"/>
  <c r="C20" i="11"/>
  <c r="D20" i="11" s="1"/>
  <c r="C21" i="11"/>
  <c r="D21" i="11" s="1"/>
  <c r="C22" i="11"/>
  <c r="D22" i="11" s="1"/>
  <c r="C23" i="11"/>
  <c r="D23" i="11" s="1"/>
  <c r="C2" i="11"/>
  <c r="E15" i="12"/>
  <c r="F3" i="11"/>
  <c r="F13" i="11"/>
  <c r="G17" i="11"/>
  <c r="E2" i="8"/>
  <c r="C2" i="1"/>
  <c r="E9" i="11"/>
  <c r="E9" i="12"/>
  <c r="F15" i="11"/>
  <c r="E11" i="11"/>
  <c r="G5" i="11"/>
  <c r="E10" i="11"/>
  <c r="E22" i="11"/>
  <c r="E16" i="12"/>
  <c r="F4" i="11"/>
  <c r="E21" i="8"/>
  <c r="G20" i="11"/>
  <c r="E2" i="11"/>
  <c r="E8" i="12"/>
  <c r="G11" i="11"/>
  <c r="E18" i="11"/>
  <c r="G12" i="11"/>
  <c r="G13" i="11"/>
  <c r="G22" i="11"/>
  <c r="E6" i="11"/>
  <c r="F18" i="11"/>
  <c r="E23" i="11"/>
  <c r="F14" i="11"/>
  <c r="E22" i="12"/>
  <c r="E11" i="12"/>
  <c r="E14" i="11"/>
  <c r="G6" i="11"/>
  <c r="E21" i="12"/>
  <c r="G10" i="11"/>
  <c r="E10" i="12"/>
  <c r="E15" i="11"/>
  <c r="E14" i="12"/>
  <c r="F8" i="11"/>
  <c r="F11" i="11"/>
  <c r="E12" i="12"/>
  <c r="G18" i="11"/>
  <c r="E4" i="11"/>
  <c r="F22" i="11"/>
  <c r="E2" i="12"/>
  <c r="E3" i="11"/>
  <c r="F21" i="11"/>
  <c r="E20" i="12"/>
  <c r="F20" i="11"/>
  <c r="E23" i="12"/>
  <c r="G14" i="11"/>
  <c r="G7" i="11"/>
  <c r="E19" i="12"/>
  <c r="G16" i="11"/>
  <c r="F2" i="11"/>
  <c r="E3" i="12"/>
  <c r="E6" i="12"/>
  <c r="F12" i="11"/>
  <c r="E7" i="12"/>
  <c r="E17" i="11"/>
  <c r="F19" i="11"/>
  <c r="G21" i="11"/>
  <c r="G4" i="11"/>
  <c r="E5" i="12"/>
  <c r="G23" i="11"/>
  <c r="F16" i="11"/>
  <c r="F9" i="11"/>
  <c r="F23" i="11"/>
  <c r="F17" i="11"/>
  <c r="E19" i="11"/>
  <c r="E7" i="11"/>
  <c r="E16" i="11"/>
  <c r="E4" i="12"/>
  <c r="E5" i="11"/>
  <c r="F5" i="11"/>
  <c r="E8" i="11"/>
  <c r="F7" i="11"/>
  <c r="E21" i="11"/>
  <c r="G3" i="11"/>
  <c r="E17" i="12"/>
  <c r="F6" i="11"/>
  <c r="G15" i="11"/>
  <c r="G19" i="11"/>
  <c r="E18" i="12"/>
  <c r="F10" i="11"/>
  <c r="G8" i="11"/>
  <c r="E12" i="11"/>
  <c r="E13" i="12"/>
  <c r="G9" i="11"/>
  <c r="E13" i="11"/>
  <c r="E20" i="11"/>
  <c r="G2" i="11"/>
  <c r="B24" i="3" l="1"/>
  <c r="C24" i="11"/>
  <c r="C24" i="8"/>
  <c r="C4" i="3"/>
  <c r="C24" i="3" s="1"/>
  <c r="D24" i="8"/>
  <c r="D2" i="11"/>
  <c r="D24" i="11" s="1"/>
  <c r="E24" i="13"/>
  <c r="G24" i="15"/>
  <c r="F24" i="15"/>
  <c r="NX3" i="4"/>
  <c r="E24" i="14"/>
  <c r="G2" i="12"/>
  <c r="E24" i="12"/>
  <c r="F2" i="12"/>
  <c r="F10" i="12"/>
  <c r="G10" i="12"/>
  <c r="F9" i="12"/>
  <c r="G9" i="12"/>
  <c r="G16" i="12"/>
  <c r="F16" i="12"/>
  <c r="F23" i="12"/>
  <c r="G23" i="12"/>
  <c r="F7" i="12"/>
  <c r="G7" i="12"/>
  <c r="G14" i="12"/>
  <c r="F14" i="12"/>
  <c r="F4" i="12"/>
  <c r="G4" i="12"/>
  <c r="F18" i="12"/>
  <c r="G18" i="12"/>
  <c r="F17" i="12"/>
  <c r="G17" i="12"/>
  <c r="G8" i="12"/>
  <c r="F8" i="12"/>
  <c r="F15" i="12"/>
  <c r="G15" i="12"/>
  <c r="G22" i="12"/>
  <c r="F22" i="12"/>
  <c r="F6" i="12"/>
  <c r="G6" i="12"/>
  <c r="G21" i="12"/>
  <c r="F21" i="12"/>
  <c r="G13" i="12"/>
  <c r="F13" i="12"/>
  <c r="F5" i="12"/>
  <c r="G5" i="12"/>
  <c r="F20" i="12"/>
  <c r="G20" i="12"/>
  <c r="G12" i="12"/>
  <c r="F12" i="12"/>
  <c r="F19" i="12"/>
  <c r="G19" i="12"/>
  <c r="F11" i="12"/>
  <c r="G11" i="12"/>
  <c r="G3" i="12"/>
  <c r="F3" i="12"/>
  <c r="E24" i="11"/>
  <c r="F24" i="11"/>
  <c r="G24" i="11"/>
  <c r="J2" i="8"/>
  <c r="K2" i="8"/>
  <c r="K21" i="8"/>
  <c r="J21" i="8"/>
  <c r="J2" i="11"/>
  <c r="J19" i="11"/>
  <c r="J10" i="11"/>
  <c r="J9" i="11"/>
  <c r="J16" i="11"/>
  <c r="J8" i="11"/>
  <c r="J11" i="11"/>
  <c r="J23" i="11"/>
  <c r="J14" i="11"/>
  <c r="J6" i="11"/>
  <c r="J18" i="11"/>
  <c r="J15" i="11"/>
  <c r="J22" i="11"/>
  <c r="J21" i="11"/>
  <c r="J13" i="11"/>
  <c r="J5" i="11"/>
  <c r="J3" i="11"/>
  <c r="J17" i="11"/>
  <c r="J7" i="11"/>
  <c r="J20" i="11"/>
  <c r="J12" i="11"/>
  <c r="J4" i="11"/>
  <c r="I2" i="11"/>
  <c r="H2" i="11"/>
  <c r="I20" i="11"/>
  <c r="H20" i="11"/>
  <c r="I3" i="11"/>
  <c r="H3" i="11"/>
  <c r="I18" i="11"/>
  <c r="H18" i="11"/>
  <c r="I10" i="11"/>
  <c r="H10" i="11"/>
  <c r="H7" i="11"/>
  <c r="I7" i="11"/>
  <c r="I12" i="11"/>
  <c r="H12" i="11"/>
  <c r="I19" i="11"/>
  <c r="H19" i="11"/>
  <c r="I9" i="11"/>
  <c r="H9" i="11"/>
  <c r="I16" i="11"/>
  <c r="H16" i="11"/>
  <c r="H15" i="11"/>
  <c r="I15" i="11"/>
  <c r="H22" i="11"/>
  <c r="I22" i="11"/>
  <c r="H14" i="11"/>
  <c r="I14" i="11"/>
  <c r="H6" i="11"/>
  <c r="I6" i="11"/>
  <c r="H4" i="11"/>
  <c r="I4" i="11"/>
  <c r="I11" i="11"/>
  <c r="H11" i="11"/>
  <c r="I17" i="11"/>
  <c r="H17" i="11"/>
  <c r="H8" i="11"/>
  <c r="I8" i="11"/>
  <c r="H23" i="11"/>
  <c r="I23" i="11"/>
  <c r="H21" i="11"/>
  <c r="I21" i="11"/>
  <c r="H13" i="11"/>
  <c r="I13" i="11"/>
  <c r="H5" i="11"/>
  <c r="I5" i="11"/>
  <c r="OS3" i="4"/>
  <c r="OR3" i="4"/>
  <c r="OQ3" i="4"/>
  <c r="OP3" i="4"/>
  <c r="OI3" i="4"/>
  <c r="F24" i="12" l="1"/>
  <c r="G24" i="12"/>
  <c r="J24" i="11"/>
  <c r="H24" i="11"/>
  <c r="I24" i="11"/>
  <c r="NR3" i="4" l="1"/>
  <c r="NS3" i="4"/>
  <c r="OT3" i="4"/>
  <c r="OU3" i="4"/>
  <c r="OV3" i="4"/>
  <c r="OW3" i="4"/>
  <c r="PH3" i="4"/>
  <c r="PI3" i="4"/>
  <c r="PJ3" i="4"/>
  <c r="PP3" i="4"/>
  <c r="PQ3" i="4"/>
  <c r="PR3" i="4"/>
  <c r="PS3" i="4"/>
  <c r="PT3" i="4"/>
  <c r="PU3" i="4"/>
  <c r="PV3" i="4"/>
  <c r="PW3" i="4"/>
  <c r="PX3" i="4"/>
  <c r="PY3" i="4"/>
  <c r="D10" i="1" l="1"/>
  <c r="F6" i="8"/>
  <c r="I19" i="1"/>
  <c r="N20" i="1"/>
  <c r="I22" i="1"/>
  <c r="O16" i="1"/>
  <c r="H9" i="1"/>
  <c r="D2" i="3"/>
  <c r="G13" i="1"/>
  <c r="G8" i="8"/>
  <c r="O23" i="1"/>
  <c r="K21" i="1"/>
  <c r="F4" i="1"/>
  <c r="D8" i="1"/>
  <c r="J5" i="1"/>
  <c r="N16" i="1"/>
  <c r="M17" i="1"/>
  <c r="I8" i="1"/>
  <c r="L7" i="1"/>
  <c r="E22" i="1"/>
  <c r="F15" i="8"/>
  <c r="G15" i="1"/>
  <c r="E11" i="8"/>
  <c r="L10" i="1"/>
  <c r="D3" i="1"/>
  <c r="G22" i="8"/>
  <c r="M15" i="1"/>
  <c r="F15" i="1"/>
  <c r="H10" i="1"/>
  <c r="D14" i="1"/>
  <c r="M11" i="1"/>
  <c r="L22" i="1"/>
  <c r="D7" i="1"/>
  <c r="D5" i="1"/>
  <c r="O7" i="1"/>
  <c r="G13" i="8"/>
  <c r="C18" i="1"/>
  <c r="M14" i="1"/>
  <c r="H12" i="1"/>
  <c r="G18" i="8"/>
  <c r="L19" i="1"/>
  <c r="C10" i="1"/>
  <c r="D8" i="3"/>
  <c r="M7" i="1"/>
  <c r="F23" i="8"/>
  <c r="G17" i="8"/>
  <c r="E19" i="3"/>
  <c r="I12" i="1"/>
  <c r="I5" i="1"/>
  <c r="L15" i="1"/>
  <c r="L2" i="1"/>
  <c r="K7" i="1"/>
  <c r="O4" i="1"/>
  <c r="J16" i="1"/>
  <c r="L5" i="1"/>
  <c r="F11" i="8"/>
  <c r="E20" i="8"/>
  <c r="I7" i="1"/>
  <c r="G8" i="1"/>
  <c r="N22" i="1"/>
  <c r="N6" i="1"/>
  <c r="L6" i="1"/>
  <c r="F8" i="8"/>
  <c r="N9" i="1"/>
  <c r="C20" i="1"/>
  <c r="E18" i="8"/>
  <c r="N3" i="1"/>
  <c r="E20" i="3"/>
  <c r="L11" i="1"/>
  <c r="I2" i="1"/>
  <c r="C3" i="1"/>
  <c r="M18" i="1"/>
  <c r="D14" i="3"/>
  <c r="L3" i="1"/>
  <c r="E14" i="8"/>
  <c r="E15" i="1"/>
  <c r="F12" i="1"/>
  <c r="L21" i="1"/>
  <c r="E9" i="8"/>
  <c r="H23" i="1"/>
  <c r="G18" i="1"/>
  <c r="E4" i="3"/>
  <c r="D18" i="1"/>
  <c r="L13" i="1"/>
  <c r="M16" i="1"/>
  <c r="G16" i="8"/>
  <c r="D19" i="3"/>
  <c r="H5" i="1"/>
  <c r="H6" i="1"/>
  <c r="E2" i="1"/>
  <c r="E18" i="3"/>
  <c r="F13" i="8"/>
  <c r="D15" i="1"/>
  <c r="G4" i="8"/>
  <c r="E17" i="1"/>
  <c r="I3" i="1"/>
  <c r="F19" i="8"/>
  <c r="N4" i="1"/>
  <c r="E13" i="8"/>
  <c r="C4" i="1"/>
  <c r="O17" i="1"/>
  <c r="D23" i="1"/>
  <c r="F20" i="8"/>
  <c r="C22" i="1"/>
  <c r="D11" i="3"/>
  <c r="E9" i="1"/>
  <c r="E16" i="8"/>
  <c r="I13" i="1"/>
  <c r="E4" i="8"/>
  <c r="O13" i="1"/>
  <c r="O14" i="1"/>
  <c r="D13" i="1"/>
  <c r="F5" i="8"/>
  <c r="D10" i="3"/>
  <c r="J4" i="1"/>
  <c r="D12" i="3"/>
  <c r="K10" i="1"/>
  <c r="J21" i="1"/>
  <c r="D3" i="3"/>
  <c r="M22" i="1"/>
  <c r="J3" i="1"/>
  <c r="D4" i="3"/>
  <c r="J6" i="1"/>
  <c r="D18" i="3"/>
  <c r="E23" i="1"/>
  <c r="L14" i="1"/>
  <c r="F7" i="1"/>
  <c r="M19" i="1"/>
  <c r="N23" i="1"/>
  <c r="G4" i="1"/>
  <c r="M6" i="1"/>
  <c r="E16" i="1"/>
  <c r="G11" i="8"/>
  <c r="D6" i="1"/>
  <c r="D20" i="3"/>
  <c r="E5" i="8"/>
  <c r="J15" i="1"/>
  <c r="H21" i="1"/>
  <c r="G2" i="1"/>
  <c r="E6" i="3"/>
  <c r="E19" i="8"/>
  <c r="F12" i="8"/>
  <c r="F21" i="8"/>
  <c r="L20" i="1"/>
  <c r="L12" i="1"/>
  <c r="K22" i="1"/>
  <c r="L4" i="1"/>
  <c r="L9" i="1"/>
  <c r="K17" i="1"/>
  <c r="E21" i="3"/>
  <c r="I23" i="1"/>
  <c r="E14" i="3"/>
  <c r="E15" i="8"/>
  <c r="D21" i="1"/>
  <c r="G3" i="8"/>
  <c r="E3" i="3"/>
  <c r="D16" i="1"/>
  <c r="H11" i="1"/>
  <c r="F9" i="1"/>
  <c r="K2" i="1"/>
  <c r="C15" i="1"/>
  <c r="D9" i="1"/>
  <c r="H2" i="1"/>
  <c r="G14" i="8"/>
  <c r="D19" i="1"/>
  <c r="E23" i="3"/>
  <c r="D21" i="3"/>
  <c r="J23" i="1"/>
  <c r="E3" i="1"/>
  <c r="E4" i="1"/>
  <c r="H13" i="1"/>
  <c r="O12" i="1"/>
  <c r="D9" i="3"/>
  <c r="J18" i="1"/>
  <c r="M5" i="1"/>
  <c r="K13" i="1"/>
  <c r="O6" i="1"/>
  <c r="D17" i="1"/>
  <c r="F17" i="8"/>
  <c r="M20" i="1"/>
  <c r="D17" i="3"/>
  <c r="E9" i="3"/>
  <c r="F2" i="8"/>
  <c r="I16" i="1"/>
  <c r="J12" i="1"/>
  <c r="H3" i="1"/>
  <c r="I9" i="1"/>
  <c r="O15" i="1"/>
  <c r="M10" i="1"/>
  <c r="C19" i="1"/>
  <c r="G14" i="1"/>
  <c r="F22" i="8"/>
  <c r="M8" i="1"/>
  <c r="F20" i="1"/>
  <c r="N5" i="1"/>
  <c r="E5" i="1"/>
  <c r="D6" i="3"/>
  <c r="F23" i="1"/>
  <c r="N2" i="1"/>
  <c r="C5" i="1"/>
  <c r="O2" i="1"/>
  <c r="E20" i="1"/>
  <c r="F5" i="1"/>
  <c r="E12" i="8"/>
  <c r="C21" i="1"/>
  <c r="E14" i="1"/>
  <c r="K6" i="1"/>
  <c r="E13" i="1"/>
  <c r="F9" i="8"/>
  <c r="L16" i="1"/>
  <c r="N12" i="1"/>
  <c r="D5" i="3"/>
  <c r="N21" i="1"/>
  <c r="D7" i="3"/>
  <c r="H18" i="1"/>
  <c r="G9" i="1"/>
  <c r="F16" i="1"/>
  <c r="E21" i="1"/>
  <c r="K5" i="1"/>
  <c r="C7" i="1"/>
  <c r="K15" i="1"/>
  <c r="F11" i="1"/>
  <c r="E7" i="1"/>
  <c r="C12" i="1"/>
  <c r="N17" i="1"/>
  <c r="J19" i="1"/>
  <c r="E3" i="8"/>
  <c r="E8" i="3"/>
  <c r="C17" i="1"/>
  <c r="H20" i="1"/>
  <c r="I15" i="1"/>
  <c r="K14" i="1"/>
  <c r="E13" i="3"/>
  <c r="K16" i="1"/>
  <c r="E2" i="3"/>
  <c r="J8" i="1"/>
  <c r="K12" i="1"/>
  <c r="G23" i="8"/>
  <c r="O19" i="1"/>
  <c r="G10" i="1"/>
  <c r="F3" i="8"/>
  <c r="E23" i="8"/>
  <c r="G20" i="8"/>
  <c r="M3" i="1"/>
  <c r="H4" i="1"/>
  <c r="H16" i="1"/>
  <c r="D16" i="3"/>
  <c r="F13" i="1"/>
  <c r="D20" i="1"/>
  <c r="E22" i="3"/>
  <c r="N15" i="1"/>
  <c r="F18" i="1"/>
  <c r="J13" i="1"/>
  <c r="K20" i="1"/>
  <c r="H19" i="1"/>
  <c r="G9" i="8"/>
  <c r="G12" i="8"/>
  <c r="D13" i="3"/>
  <c r="F4" i="8"/>
  <c r="F16" i="8"/>
  <c r="G12" i="1"/>
  <c r="E17" i="3"/>
  <c r="F2" i="1"/>
  <c r="L17" i="1"/>
  <c r="N14" i="1"/>
  <c r="E7" i="3"/>
  <c r="I10" i="1"/>
  <c r="K4" i="1"/>
  <c r="N19" i="1"/>
  <c r="F22" i="1"/>
  <c r="O20" i="1"/>
  <c r="J7" i="1"/>
  <c r="G11" i="1"/>
  <c r="N18" i="1"/>
  <c r="H17" i="1"/>
  <c r="M21" i="1"/>
  <c r="H22" i="1"/>
  <c r="I18" i="1"/>
  <c r="G2" i="8"/>
  <c r="E17" i="8"/>
  <c r="K23" i="1"/>
  <c r="E10" i="1"/>
  <c r="H15" i="1"/>
  <c r="E11" i="1"/>
  <c r="M9" i="1"/>
  <c r="J10" i="1"/>
  <c r="N10" i="1"/>
  <c r="F10" i="8"/>
  <c r="J17" i="1"/>
  <c r="G6" i="8"/>
  <c r="F6" i="1"/>
  <c r="C13" i="1"/>
  <c r="N11" i="1"/>
  <c r="F8" i="1"/>
  <c r="H8" i="1"/>
  <c r="K19" i="1"/>
  <c r="C11" i="1"/>
  <c r="N13" i="1"/>
  <c r="E15" i="3"/>
  <c r="F17" i="1"/>
  <c r="O21" i="1"/>
  <c r="G17" i="1"/>
  <c r="G23" i="1"/>
  <c r="J22" i="1"/>
  <c r="J14" i="1"/>
  <c r="K3" i="1"/>
  <c r="J2" i="1"/>
  <c r="O5" i="1"/>
  <c r="E12" i="1"/>
  <c r="I14" i="1"/>
  <c r="I17" i="1"/>
  <c r="H7" i="1"/>
  <c r="F18" i="8"/>
  <c r="E11" i="3"/>
  <c r="O22" i="1"/>
  <c r="M2" i="1"/>
  <c r="G22" i="1"/>
  <c r="N8" i="1"/>
  <c r="C9" i="1"/>
  <c r="E8" i="8"/>
  <c r="O8" i="1"/>
  <c r="G10" i="8"/>
  <c r="I11" i="1"/>
  <c r="E18" i="1"/>
  <c r="E10" i="8"/>
  <c r="M4" i="1"/>
  <c r="F10" i="1"/>
  <c r="G7" i="8"/>
  <c r="C16" i="1"/>
  <c r="F7" i="8"/>
  <c r="I21" i="1"/>
  <c r="D11" i="1"/>
  <c r="M12" i="1"/>
  <c r="D15" i="3"/>
  <c r="D22" i="3"/>
  <c r="G20" i="1"/>
  <c r="E7" i="8"/>
  <c r="L8" i="1"/>
  <c r="D12" i="1"/>
  <c r="M13" i="1"/>
  <c r="I20" i="1"/>
  <c r="K8" i="1"/>
  <c r="E10" i="3"/>
  <c r="C8" i="1"/>
  <c r="O3" i="1"/>
  <c r="D2" i="1"/>
  <c r="D4" i="1"/>
  <c r="E12" i="3"/>
  <c r="G5" i="8"/>
  <c r="F21" i="1"/>
  <c r="J9" i="1"/>
  <c r="L23" i="1"/>
  <c r="F14" i="8"/>
  <c r="J20" i="1"/>
  <c r="I4" i="1"/>
  <c r="L18" i="1"/>
  <c r="D22" i="1"/>
  <c r="G21" i="1"/>
  <c r="G19" i="1"/>
  <c r="H14" i="1"/>
  <c r="G16" i="1"/>
  <c r="E5" i="3"/>
  <c r="M23" i="1"/>
  <c r="G7" i="1"/>
  <c r="N7" i="1"/>
  <c r="D23" i="3"/>
  <c r="F3" i="1"/>
  <c r="I6" i="1"/>
  <c r="G19" i="8"/>
  <c r="E6" i="8"/>
  <c r="G21" i="8"/>
  <c r="C6" i="1"/>
  <c r="O9" i="1"/>
  <c r="G15" i="8"/>
  <c r="E22" i="8"/>
  <c r="E19" i="1"/>
  <c r="K11" i="1"/>
  <c r="F19" i="1"/>
  <c r="F14" i="1"/>
  <c r="E6" i="1"/>
  <c r="G6" i="1"/>
  <c r="J11" i="1"/>
  <c r="O18" i="1"/>
  <c r="G3" i="1"/>
  <c r="C14" i="1"/>
  <c r="E8" i="1"/>
  <c r="K18" i="1"/>
  <c r="G5" i="1"/>
  <c r="E16" i="3"/>
  <c r="O11" i="1"/>
  <c r="O10" i="1"/>
  <c r="C23" i="1"/>
  <c r="K9" i="1"/>
  <c r="F16" i="3" l="1"/>
  <c r="J22" i="8"/>
  <c r="K22" i="8"/>
  <c r="I15" i="8"/>
  <c r="I21" i="8"/>
  <c r="K6" i="8"/>
  <c r="J6" i="8"/>
  <c r="I19" i="8"/>
  <c r="H23" i="3"/>
  <c r="G23" i="3"/>
  <c r="F5" i="3"/>
  <c r="H14" i="8"/>
  <c r="I5" i="8"/>
  <c r="F12" i="3"/>
  <c r="F10" i="3"/>
  <c r="J7" i="8"/>
  <c r="K7" i="8"/>
  <c r="H22" i="3"/>
  <c r="G22" i="3"/>
  <c r="H15" i="3"/>
  <c r="G15" i="3"/>
  <c r="H7" i="8"/>
  <c r="I7" i="8"/>
  <c r="J10" i="8"/>
  <c r="K10" i="8"/>
  <c r="I10" i="8"/>
  <c r="J8" i="8"/>
  <c r="K8" i="8"/>
  <c r="F11" i="3"/>
  <c r="H18" i="8"/>
  <c r="F15" i="3"/>
  <c r="I6" i="8"/>
  <c r="H10" i="8"/>
  <c r="J17" i="8"/>
  <c r="K17" i="8"/>
  <c r="I2" i="8"/>
  <c r="G24" i="8"/>
  <c r="F7" i="3"/>
  <c r="F17" i="3"/>
  <c r="H16" i="8"/>
  <c r="H4" i="8"/>
  <c r="H13" i="3"/>
  <c r="G13" i="3"/>
  <c r="I12" i="8"/>
  <c r="I9" i="8"/>
  <c r="F22" i="3"/>
  <c r="H16" i="3"/>
  <c r="G16" i="3"/>
  <c r="I20" i="8"/>
  <c r="J23" i="8"/>
  <c r="K23" i="8"/>
  <c r="H3" i="8"/>
  <c r="I23" i="8"/>
  <c r="E24" i="3"/>
  <c r="F2" i="3"/>
  <c r="F13" i="3"/>
  <c r="F8" i="3"/>
  <c r="J3" i="8"/>
  <c r="K3" i="8"/>
  <c r="E24" i="8"/>
  <c r="H7" i="3"/>
  <c r="G7" i="3"/>
  <c r="H5" i="3"/>
  <c r="G5" i="3"/>
  <c r="H9" i="8"/>
  <c r="J12" i="8"/>
  <c r="K12" i="8"/>
  <c r="H6" i="3"/>
  <c r="G6" i="3"/>
  <c r="H22" i="8"/>
  <c r="F24" i="8"/>
  <c r="H2" i="8"/>
  <c r="F9" i="3"/>
  <c r="H17" i="3"/>
  <c r="G17" i="3"/>
  <c r="H17" i="8"/>
  <c r="G9" i="3"/>
  <c r="H9" i="3"/>
  <c r="G21" i="3"/>
  <c r="H21" i="3"/>
  <c r="F23" i="3"/>
  <c r="I14" i="8"/>
  <c r="F3" i="3"/>
  <c r="I3" i="8"/>
  <c r="K15" i="8"/>
  <c r="J15" i="8"/>
  <c r="F14" i="3"/>
  <c r="F21" i="3"/>
  <c r="H21" i="8"/>
  <c r="H12" i="8"/>
  <c r="K19" i="8"/>
  <c r="J19" i="8"/>
  <c r="F6" i="3"/>
  <c r="J5" i="8"/>
  <c r="K5" i="8"/>
  <c r="H20" i="3"/>
  <c r="G20" i="3"/>
  <c r="I11" i="8"/>
  <c r="H18" i="3"/>
  <c r="G18" i="3"/>
  <c r="G4" i="3"/>
  <c r="H4" i="3"/>
  <c r="H3" i="3"/>
  <c r="G3" i="3"/>
  <c r="H12" i="3"/>
  <c r="G12" i="3"/>
  <c r="H10" i="3"/>
  <c r="G10" i="3"/>
  <c r="H5" i="8"/>
  <c r="J4" i="8"/>
  <c r="K4" i="8"/>
  <c r="K16" i="8"/>
  <c r="J16" i="8"/>
  <c r="H11" i="3"/>
  <c r="G11" i="3"/>
  <c r="H20" i="8"/>
  <c r="J13" i="8"/>
  <c r="K13" i="8"/>
  <c r="H19" i="8"/>
  <c r="I4" i="8"/>
  <c r="H13" i="8"/>
  <c r="F18" i="3"/>
  <c r="H19" i="3"/>
  <c r="G19" i="3"/>
  <c r="I16" i="8"/>
  <c r="F4" i="3"/>
  <c r="J9" i="8"/>
  <c r="K9" i="8"/>
  <c r="J14" i="8"/>
  <c r="K14" i="8"/>
  <c r="H14" i="3"/>
  <c r="G14" i="3"/>
  <c r="F20" i="3"/>
  <c r="K18" i="8"/>
  <c r="J18" i="8"/>
  <c r="H8" i="8"/>
  <c r="J20" i="8"/>
  <c r="K20" i="8"/>
  <c r="H11" i="8"/>
  <c r="F19" i="3"/>
  <c r="I17" i="8"/>
  <c r="H23" i="8"/>
  <c r="H8" i="3"/>
  <c r="G8" i="3"/>
  <c r="I18" i="8"/>
  <c r="I13" i="8"/>
  <c r="I22" i="8"/>
  <c r="J11" i="8"/>
  <c r="K11" i="8"/>
  <c r="H15" i="8"/>
  <c r="I8" i="8"/>
  <c r="H2" i="3"/>
  <c r="D24" i="3"/>
  <c r="G2" i="3"/>
  <c r="H6" i="8"/>
  <c r="H24" i="8" l="1"/>
  <c r="F24" i="3"/>
  <c r="I24" i="8"/>
  <c r="K24" i="8"/>
  <c r="J24" i="8"/>
  <c r="H24" i="3"/>
  <c r="G24" i="3"/>
</calcChain>
</file>

<file path=xl/sharedStrings.xml><?xml version="1.0" encoding="utf-8"?>
<sst xmlns="http://schemas.openxmlformats.org/spreadsheetml/2006/main" count="4793" uniqueCount="499">
  <si>
    <t>St. Jude Uleppi Health Centre II</t>
  </si>
  <si>
    <t>St. Josephs Maracha Hospital</t>
  </si>
  <si>
    <t>St. Francis (Ocodri) Health Centre III</t>
  </si>
  <si>
    <t>St. Assumpta Health Centre III</t>
  </si>
  <si>
    <t>Robidire Health Centre III</t>
  </si>
  <si>
    <t>Pakwach Mission Health Centre III</t>
  </si>
  <si>
    <t>Otumbari St. Lawrence Health Centre III</t>
  </si>
  <si>
    <t>Orussi Health Centre III</t>
  </si>
  <si>
    <t>Oriajini Hospital</t>
  </si>
  <si>
    <t>Oluko Solidale Health Centre III</t>
  </si>
  <si>
    <t>Oje Mission Health Centre III</t>
  </si>
  <si>
    <t>Nyapea Hospital</t>
  </si>
  <si>
    <t>Moyo Mission Health Centre IV</t>
  </si>
  <si>
    <t>Maryland Kocoa Health Centre III</t>
  </si>
  <si>
    <t>Lodonga Health Centre IV</t>
  </si>
  <si>
    <t>Koboko Mission Health Centre III</t>
  </si>
  <si>
    <t>Fr. Bilbao Health Centre III</t>
  </si>
  <si>
    <t>Ediofe Health Centre III</t>
  </si>
  <si>
    <t>Aripea Health Centre III</t>
  </si>
  <si>
    <t>Angal Hospital</t>
  </si>
  <si>
    <t>Agiermach Health Centre III</t>
  </si>
  <si>
    <t>Adjumani Mission Health Centre III</t>
  </si>
  <si>
    <t>Sum of Depression/anxiety cases treated</t>
  </si>
  <si>
    <t>Sum of Depression/anxiety cases</t>
  </si>
  <si>
    <t>Sum of Depression/anxiety screened</t>
  </si>
  <si>
    <t>Sum of Alcohol and substance cases treated</t>
  </si>
  <si>
    <t>Sum of Alcohol and substance abuse cases</t>
  </si>
  <si>
    <t>Sum of Alcohol and substance abuse screened</t>
  </si>
  <si>
    <t>Sum of DM Treatment</t>
  </si>
  <si>
    <t>Sum of DM CASES</t>
  </si>
  <si>
    <t>Sum of DM SCREENED</t>
  </si>
  <si>
    <t>Sum of HTN Treatment</t>
  </si>
  <si>
    <t>Sum of HTN CASES</t>
  </si>
  <si>
    <t>Sum of HTN SCREENED</t>
  </si>
  <si>
    <t>Sum of NCD (D) CONTACTS</t>
  </si>
  <si>
    <t>Sum of VMMC</t>
  </si>
  <si>
    <t>Sum of TX_SV(N)</t>
  </si>
  <si>
    <t>Sum of TX_SV (D)</t>
  </si>
  <si>
    <t>Sum of 2nd PCR tests (2-12months)</t>
  </si>
  <si>
    <t>Sum of 2nd PCR tests (D)</t>
  </si>
  <si>
    <t>Sum of 1ST PCR- 0-2 Months (N)</t>
  </si>
  <si>
    <t>Sum of 1ST PCR TESTS (D)</t>
  </si>
  <si>
    <t>Sum of PMTCT 201-999 copies</t>
  </si>
  <si>
    <t>Sum of PMTCT &lt;=200 Copies</t>
  </si>
  <si>
    <t>Sum of PMTCT_BLED</t>
  </si>
  <si>
    <t>Sum of PMTCT _ELIG</t>
  </si>
  <si>
    <t>Sum of NO OF CONTACTS STARTED IPT</t>
  </si>
  <si>
    <t>Sum of NO OF TB CONTACTS</t>
  </si>
  <si>
    <t>Sum of ART TPT INITIATION</t>
  </si>
  <si>
    <t>Sum of TB CASES</t>
  </si>
  <si>
    <t>Sum of CXCA TX</t>
  </si>
  <si>
    <t>Sum of CXCA POS</t>
  </si>
  <si>
    <t>Sum of CXCA SCREEN</t>
  </si>
  <si>
    <t>Sum of RECENCY</t>
  </si>
  <si>
    <t>Sum of TB_HIV Positives</t>
  </si>
  <si>
    <t>Sum of TB_HIV Tests</t>
  </si>
  <si>
    <t>Sum of Index testing positives</t>
  </si>
  <si>
    <t>Sum of Index testing - No tested</t>
  </si>
  <si>
    <t>Sum of TX NEW</t>
  </si>
  <si>
    <t>Sum of Total Positives</t>
  </si>
  <si>
    <t>Sum of HTS Repeat Positives</t>
  </si>
  <si>
    <t>Sum of HTS_TST_POS</t>
  </si>
  <si>
    <t>Sum of HTS_TST</t>
  </si>
  <si>
    <t>HF Name</t>
  </si>
  <si>
    <t>% TB CASES tested for HIV</t>
  </si>
  <si>
    <t>TB HIV TESTS</t>
  </si>
  <si>
    <t>TB Cases</t>
  </si>
  <si>
    <t>2024-10-28/2024-11-03</t>
  </si>
  <si>
    <t>Zombo District</t>
  </si>
  <si>
    <t>2024-10-21/2024-10-27</t>
  </si>
  <si>
    <t>2024-10-14/2024-10-20</t>
  </si>
  <si>
    <t>2024-10-07/2024-10-13</t>
  </si>
  <si>
    <t>2024-09-30/2024-10-06</t>
  </si>
  <si>
    <t>Yumbe District</t>
  </si>
  <si>
    <t>Terego District</t>
  </si>
  <si>
    <t>Pakwach District</t>
  </si>
  <si>
    <t>Nebbi District</t>
  </si>
  <si>
    <t>Moyo District</t>
  </si>
  <si>
    <t>Maracha District</t>
  </si>
  <si>
    <t>Madi-Okollo District</t>
  </si>
  <si>
    <t>Koboko District</t>
  </si>
  <si>
    <t>Arua City</t>
  </si>
  <si>
    <t>Adjumani District</t>
  </si>
  <si>
    <t>Depression/anxiety cases treated</t>
  </si>
  <si>
    <t>Depression/anxiety cases</t>
  </si>
  <si>
    <t>Depression/anxiety screened</t>
  </si>
  <si>
    <t>Alcohol and substance cases treated</t>
  </si>
  <si>
    <t>Alcohol and substance abuse cases</t>
  </si>
  <si>
    <t>Alcohol and substance abuse screened</t>
  </si>
  <si>
    <t>DM Treatment</t>
  </si>
  <si>
    <t>DM CASES</t>
  </si>
  <si>
    <t>DM SCREENED</t>
  </si>
  <si>
    <t>HTN Treatment</t>
  </si>
  <si>
    <t>HTN CASES</t>
  </si>
  <si>
    <t>HTN SCREENED</t>
  </si>
  <si>
    <t>NCD (D) CONTACTS</t>
  </si>
  <si>
    <t>VMMC</t>
  </si>
  <si>
    <t>TX_SV(N)</t>
  </si>
  <si>
    <t>TX_SV (D)</t>
  </si>
  <si>
    <t>2nd PCR tests (2-12months)</t>
  </si>
  <si>
    <t>2nd PCR tests (D)</t>
  </si>
  <si>
    <t>1ST PCR- 0-2 Months (N)</t>
  </si>
  <si>
    <t>1ST PCR TESTS (D)</t>
  </si>
  <si>
    <t>PMTCT 201-999 copies</t>
  </si>
  <si>
    <t>PMTCT &lt;=200 Copies</t>
  </si>
  <si>
    <t>PMTCT_BLED</t>
  </si>
  <si>
    <t>PMTCT _ELIG</t>
  </si>
  <si>
    <t>NO OF CONTACTS STARTED IPT</t>
  </si>
  <si>
    <t>NO OF TB CONTACTS</t>
  </si>
  <si>
    <t>ART TPT INITIATION</t>
  </si>
  <si>
    <t>TB CASES</t>
  </si>
  <si>
    <t>CXCA TX</t>
  </si>
  <si>
    <t>CXCA POS</t>
  </si>
  <si>
    <t>CXCA SCREEN</t>
  </si>
  <si>
    <t>RECENCY</t>
  </si>
  <si>
    <t>TB_HIV Positives</t>
  </si>
  <si>
    <t>TB_HIV Tests</t>
  </si>
  <si>
    <t>Index testing positives</t>
  </si>
  <si>
    <t>Index testing - No tested</t>
  </si>
  <si>
    <t>TX NEW</t>
  </si>
  <si>
    <t>Total Positives</t>
  </si>
  <si>
    <t>HTS Repeat Positives</t>
  </si>
  <si>
    <t>HTS_TST_POS</t>
  </si>
  <si>
    <t>HTS_TST</t>
  </si>
  <si>
    <t>Week</t>
  </si>
  <si>
    <t>District</t>
  </si>
  <si>
    <t>30+ Years, Male</t>
  </si>
  <si>
    <t>15 - 29 Years, Male</t>
  </si>
  <si>
    <t>&lt;15 Years, Male</t>
  </si>
  <si>
    <t>15+ Years, Male</t>
  </si>
  <si>
    <t>15+ Years, Female</t>
  </si>
  <si>
    <t>&lt;15 Years, Female</t>
  </si>
  <si>
    <t>20+ Years, Male</t>
  </si>
  <si>
    <t>20+ Years, Female</t>
  </si>
  <si>
    <t>15 - 19 Years, Male</t>
  </si>
  <si>
    <t>15 - 19 Years, Female</t>
  </si>
  <si>
    <t>5 - 14 Years, Total</t>
  </si>
  <si>
    <t>&lt;5 Years, Total</t>
  </si>
  <si>
    <t>Extra-pulmonary TB, 5 - 14 Years, Total</t>
  </si>
  <si>
    <t>Extra-pulmonary TB, 15+ Years, Male</t>
  </si>
  <si>
    <t>Extra-pulmonary TB, 15+ Years, Female</t>
  </si>
  <si>
    <t>Extra-pulmonary TB, &lt;5 Years, Total</t>
  </si>
  <si>
    <t>Clinically Diagnosed, 5 - 14 Years, Total</t>
  </si>
  <si>
    <t>Clinically Diagnosed, 15+ Years, Male</t>
  </si>
  <si>
    <t>Clinically Diagnosed, 15+ Years, Female</t>
  </si>
  <si>
    <t>Clinically Diagnosed, &lt;5 Years, Total</t>
  </si>
  <si>
    <t>Bacteriologically confirmed, 5 - 14 Years, Total</t>
  </si>
  <si>
    <t>Bacteriologically confirmed, 15+ Years, Male</t>
  </si>
  <si>
    <t>Bacteriologically confirmed, 15+ Years, Female</t>
  </si>
  <si>
    <t>Bacteriologically confirmed, &lt;5 Years, Total</t>
  </si>
  <si>
    <t>Pregnant, 25+ Years</t>
  </si>
  <si>
    <t>Pregnant, 20 - 24 Years</t>
  </si>
  <si>
    <t>Pregnant, 15 - 19 Years</t>
  </si>
  <si>
    <t>Pregnant, &lt;15 Years</t>
  </si>
  <si>
    <t>Breast feeding, 25+ Years</t>
  </si>
  <si>
    <t>Breast feeding, 20 - 24 Years</t>
  </si>
  <si>
    <t>Breast feeding, 15 - 19 Years</t>
  </si>
  <si>
    <t>Breast feeding, &lt;15 Years</t>
  </si>
  <si>
    <t>New Cases, 50+ Years</t>
  </si>
  <si>
    <t>New Cases, 25 - 49 Years</t>
  </si>
  <si>
    <t>New Cases, 15 - 24 Years</t>
  </si>
  <si>
    <t>Known Cases, 50+ Years</t>
  </si>
  <si>
    <t>Known Cases, 25 - 49 Years</t>
  </si>
  <si>
    <t>Known Cases, 15 - 24 Years</t>
  </si>
  <si>
    <t>50+ Years</t>
  </si>
  <si>
    <t>25 - 49 Years</t>
  </si>
  <si>
    <t>15 - 24 Years</t>
  </si>
  <si>
    <t>HIV Positive repeat Test, 20+ Years, Male</t>
  </si>
  <si>
    <t>HIV Positive repeat Test, 20+ Years, Female</t>
  </si>
  <si>
    <t>HIV Positive repeat Test, 15 - 19 Years, Male</t>
  </si>
  <si>
    <t>HIV Positive repeat Test, 15 - 19 Years, Female</t>
  </si>
  <si>
    <t>HIV Positive repeat Test, &lt;15 Years, Male</t>
  </si>
  <si>
    <t>HIV Positive repeat Test, &lt;15 Years, Female</t>
  </si>
  <si>
    <t>HIV Positive 1st Test, 20+ Years, Male</t>
  </si>
  <si>
    <t>HIV Positive 1st Test, 20+ Years, Female</t>
  </si>
  <si>
    <t>HIV Positive 1st Test, 15 - 19 Years, Male</t>
  </si>
  <si>
    <t>HIV Positive 1st Test, 15 - 19 Years, Female</t>
  </si>
  <si>
    <t>HIV Positive 1st Test, &lt;15 Years, Male</t>
  </si>
  <si>
    <t>HIV Positive 1st Test, &lt;15 Years, Female</t>
  </si>
  <si>
    <t>HIV Negative, 20+ Years, Male</t>
  </si>
  <si>
    <t>HIV Negative, 20+ Years, Female</t>
  </si>
  <si>
    <t>HIV Negative, 15 - 19 Years, Male</t>
  </si>
  <si>
    <t>HIV Negative, 15 - 19 Years, Female</t>
  </si>
  <si>
    <t>HIV Negative, &lt;15 Years, Male</t>
  </si>
  <si>
    <t>HIV Negative, &lt;15 Years, Female</t>
  </si>
  <si>
    <t>Retest after ANC1 - Negative, 20+ Years, Female</t>
  </si>
  <si>
    <t>Retest after ANC1 - Negative, 15 - 19 Years, Female</t>
  </si>
  <si>
    <t>Retest after ANC1 - Negative, &lt;15 Years, Female</t>
  </si>
  <si>
    <t>Retest after ANC1 - 1st Positive test, 20+ Years, Female</t>
  </si>
  <si>
    <t>Retest after ANC1 - 1st Positive test, 15 - 19 Years, Female</t>
  </si>
  <si>
    <t>Retest after ANC1 - 1st Positive test, &lt;15 Years, Female</t>
  </si>
  <si>
    <t>1st time tester - Negative, 20+ Years, Female</t>
  </si>
  <si>
    <t>1st time tester - Negative, 15 - 19 Years, Female</t>
  </si>
  <si>
    <t>1st time tester - Negative, &lt;15 Years, Female</t>
  </si>
  <si>
    <t>1st time tester - 1st Positive test, 20+ Years, Female</t>
  </si>
  <si>
    <t>1st time tester - 1st Positive test, 15 - 19 Years, Female</t>
  </si>
  <si>
    <t>1st time tester - 1st Positive test, &lt;15 Years, Female</t>
  </si>
  <si>
    <t>Sent to PoC</t>
  </si>
  <si>
    <t>Sent to CPHL</t>
  </si>
  <si>
    <t>30+ Years, Female</t>
  </si>
  <si>
    <t>25 - 29 Years, Female</t>
  </si>
  <si>
    <t>20 - 24 Years, Female</t>
  </si>
  <si>
    <t>VIA, 30+ Years, Female</t>
  </si>
  <si>
    <t>VIA, 25 - 29 Years, Female</t>
  </si>
  <si>
    <t>VIA, 20 - 24 Years, Female</t>
  </si>
  <si>
    <t>VIA, 15 - 19 Years, Female</t>
  </si>
  <si>
    <t>HPV, 30+ Years, Female</t>
  </si>
  <si>
    <t>HPV, 25 - 29 Years, Female</t>
  </si>
  <si>
    <t>HPV, 20 - 24 Years, Female</t>
  </si>
  <si>
    <t>HPV, 15 - 19 Years, Female</t>
  </si>
  <si>
    <t>Tested at POC</t>
  </si>
  <si>
    <t>Tested at CPHL</t>
  </si>
  <si>
    <t>Report period</t>
  </si>
  <si>
    <t>Outlet</t>
  </si>
  <si>
    <t>district</t>
  </si>
  <si>
    <t>VMMC_CIRC (Weekly, Coarse Age) : Number of Males Circumcised</t>
  </si>
  <si>
    <t>TX_SV (N, Initiated due for second visit in the reporting period returning for appointment, Coarse Age/Sex) : Number of clients newly initiated on ART</t>
  </si>
  <si>
    <t>TX_SV (D, Initiated due for second visit in the reporting period, Coarse Age/Sex) : Number of clients newly initiated on ART</t>
  </si>
  <si>
    <t>TX_NEW (Weekly, Coarse Age/Sex) : Number of adults and children newly enrolled</t>
  </si>
  <si>
    <t>TB (Weekly, TB IPT, Coarse Age/Sex) : Number of ART patients initiated on IPT</t>
  </si>
  <si>
    <t>TB (Weekly, TB Cases, Coarse Age/Sex) : Total number of  new and relapsed TB cases</t>
  </si>
  <si>
    <t>TB (Weekly, No symptoms, Coarse Age/Sex) : Number of contacts</t>
  </si>
  <si>
    <t>TB (Weekly, No symptoms and started on IPT, Coarse Age/Sex) : Number of contacts</t>
  </si>
  <si>
    <t>TB (Weekly, Interact with TB patients, Coarse Age/Sex) : Number of contacts</t>
  </si>
  <si>
    <t>PMTCT_PVLS (N, Weekly, Coarse Age) : Number of pregnant and breastfeeding mothers on ART with low level vareamia (&gt;200-999 copies) result</t>
  </si>
  <si>
    <t>PMTCT_PVLS (N, Weekly, Coarse Age) : Number of pregnant and breastfeeding mothers on ART with a suppressed viral load (&lt;=200 copies) result</t>
  </si>
  <si>
    <t>PMTCT_PVLS (D, Weekly, Coarse Age) : Number of pregnant and breastfeeding mothers on ART with VL results returned to the facility</t>
  </si>
  <si>
    <t>PMTCT_PVLC (N, Weekly, Coarse Age) : Number of pregnant and breastfeeding mothers on ART that had Viral load sample collected</t>
  </si>
  <si>
    <t>PMTCT_PVLC (D, Weekly, Coarse Age) : Number of pregnant and breastfeeding mothers on ART that were eligible for VL test</t>
  </si>
  <si>
    <t>NCD (N, Case Type/Age) : Number of Active on ART with Hypertension (HTN) during the reporting week</t>
  </si>
  <si>
    <t>NCD (N, Case Type/Age) : Number of Active on ART with Diabetes Mellitus (DM) during the reporting week</t>
  </si>
  <si>
    <t>NCD (N, Case Type/Age) : Number of Active on ART diagnosed with Mental Health (Depression and/or Anxiety) during the reporting week</t>
  </si>
  <si>
    <t>NCD (N, Case Type/Age) : Number of Active on ART diagnosed with Mental Health (Alcohol and Substance Abuse) during the reporting week</t>
  </si>
  <si>
    <t>NCD (N, Case Type/Age) : Number of Active on ART and Mental Health (Depression and/or Anxiety) treatment during the reporting week</t>
  </si>
  <si>
    <t>NCD (N, Case Type/Age) : Number of Active on ART and Hypertension (HTN) treatment during the reporting week</t>
  </si>
  <si>
    <t>NCD (N, Case Type/Age) : Number of Active on ART and Diabetes Mellitus (DM) treatment during the reporting week</t>
  </si>
  <si>
    <t>NCD (N, Age) : Number of Active on ART screened for Hypertension (HTN) at last visit in the reporting week</t>
  </si>
  <si>
    <t>NCD (N, Age) : Number of Active on ART screened for Diabetes Mellitus (DM) at last visit in the reporting week</t>
  </si>
  <si>
    <t>NCD (N, Age) : Number of Active on ART assesed for Mental Health (Depression and/or Anxiety) at last visit in the reporting week</t>
  </si>
  <si>
    <t>NCD (N, Age) : Number of Active on ART assesed for Mental Health (Alcohol and Substance Abuse) at last visit in the reporting week</t>
  </si>
  <si>
    <t>NCD (N, Age) : Number of active on ART and Mental Health (Alcohol and Substance Abuse) treatment during the reporting week</t>
  </si>
  <si>
    <t>NCD (D, Age) : Number of Active on ART who had a clinical contact during the reporting week</t>
  </si>
  <si>
    <t>IPV_CARE (Weekly, Coarse Age/Sex ) : Number of ever-partnered reported and received post  IPV care</t>
  </si>
  <si>
    <t>IPV (Weekly, Coarse Age/Sex ) : Number of ever-partnered reporting physical and/or sexual IPV</t>
  </si>
  <si>
    <t>HTS_TST (Weekly, VCT COMMUNITY, Result/Coarse Age/Sex) : Number of Individuals</t>
  </si>
  <si>
    <t>HTS_TST (Weekly, TB Clinic, Result/Coarse Age/Sex) : Number of Individuals</t>
  </si>
  <si>
    <t>HTS_TST (Weekly, Social Network Strategy, Result/Coarse Age/Sex ) : Number of Individuals</t>
  </si>
  <si>
    <t>HTS_TST (Weekly, PMTCT (ANC 1 only), Result/Coarse Age/Sex) : Number of Individuals</t>
  </si>
  <si>
    <t>HTS_TST (Weekly, PMTCT - Post ANC1  Pregnancy/L&amp;D, Result/Coarse Age/Sex) : Number of Individuals</t>
  </si>
  <si>
    <t>HTS_TST (Weekly, PMTCT - Post ANC1  Breastfeeding, Result/Coarse Age/Sex) : Number of Individuals</t>
  </si>
  <si>
    <t>HTS_TST (Weekly, Pediatric, Result/Coarse Age/Sex) : Number of Individuals</t>
  </si>
  <si>
    <t>HTS_TST (Weekly, Other PITC, Result/Coarse Age/Sex) : Number of Individuals</t>
  </si>
  <si>
    <t>HTS_TST (Weekly, MOBILE COMMUNITY, Result/Coarse Age/Sex) : Number of Individuals</t>
  </si>
  <si>
    <t>HTS_TST (Weekly, Malnutrition, Result/Coarse Age/Sex) : Number of Individuals</t>
  </si>
  <si>
    <t>HTS_TST (Weekly, Index Facility Client testing, Result/Coarse Age/Sex) : Number of Individuals</t>
  </si>
  <si>
    <t>HTS_TST (Weekly, Index Community Client testing, Result/Coarse Age/Sex) : Number of Individuals</t>
  </si>
  <si>
    <t>HTS_RECENT (Weekly, Coarse Age/Sex ) : Number of Newly Diagnosed that received recent infection testing</t>
  </si>
  <si>
    <t>EID (Weekly, Total) : Number of EID (0-2 months) PCR1 samples collected</t>
  </si>
  <si>
    <t>EID (Weekly, Total) :  Number of EID PCR1 samples collected</t>
  </si>
  <si>
    <t>EID (Weekly, Total PCR2) :  Number of EID PCR2 samples collected</t>
  </si>
  <si>
    <t>CXCA_TX (Weekly, Age/Sex ) : Number of Cervical Cancer Screen-Positive women who are on ART</t>
  </si>
  <si>
    <t>CXCA_SCRN_POS (Weekly, Screening Type/Age/Sex ) : Number of HIV-positive women with a positive cervical cancer screen</t>
  </si>
  <si>
    <t>CXCA_SCRN (Weekly, Screening Type/Age/Sex ) : Number of HIV-positive women on ART screened for cervical cancer</t>
  </si>
  <si>
    <t>CPHL_EID (N, Total 2-12 Months PCR2) : Number EID PCR2 tests done in between 2-12 months</t>
  </si>
  <si>
    <t>CPHL_EID (N, Total 0-2 Months PCR1) : Number EID PCR1 tests done in first 0-2 months</t>
  </si>
  <si>
    <t>CPHL_EID (D, Total First PCR2) : Number of EID PCR2 tests done</t>
  </si>
  <si>
    <t>CPHL_EID (D, Total First PCR1) : Number of EID PCR1 tests done</t>
  </si>
  <si>
    <t>3HP (Weekly, Coarse Age/Sex ) : Number of ART Patients intiated on once weekly RH</t>
  </si>
  <si>
    <t>Week 39</t>
  </si>
  <si>
    <t>2025-09-22/2025-09-28</t>
  </si>
  <si>
    <t>Week 38</t>
  </si>
  <si>
    <t>2025-09-15/2025-09-21</t>
  </si>
  <si>
    <t>Week 37</t>
  </si>
  <si>
    <t>2025-09-08/2025-09-14</t>
  </si>
  <si>
    <t>Week 36</t>
  </si>
  <si>
    <t>2025-09-01/2025-09-07</t>
  </si>
  <si>
    <t>Week 35</t>
  </si>
  <si>
    <t>2025-08-25/2024-08-31</t>
  </si>
  <si>
    <t>Week 34</t>
  </si>
  <si>
    <t>2025-08-18/2025-08-24</t>
  </si>
  <si>
    <t>Week 33</t>
  </si>
  <si>
    <t>2025-08-11/2025-08-17</t>
  </si>
  <si>
    <t>Week 32</t>
  </si>
  <si>
    <t>2025-08-04/2025-08-10</t>
  </si>
  <si>
    <t>Week 31</t>
  </si>
  <si>
    <t>2025-07-28/2025-08-03</t>
  </si>
  <si>
    <t>Week 30</t>
  </si>
  <si>
    <t>2025-07-21/2025-07-27</t>
  </si>
  <si>
    <t>Week 29</t>
  </si>
  <si>
    <t>2025-07-14/2025-07-20</t>
  </si>
  <si>
    <t>Week 28</t>
  </si>
  <si>
    <t>2025-07-07/2025-07-13</t>
  </si>
  <si>
    <t>Week 27</t>
  </si>
  <si>
    <t>2025-06-30/2025-07-06</t>
  </si>
  <si>
    <t>Week 26</t>
  </si>
  <si>
    <t>2025-06-23/2025-06-29</t>
  </si>
  <si>
    <t>Week 25</t>
  </si>
  <si>
    <t>2025-06-16/2025-06-22</t>
  </si>
  <si>
    <t>Week 24</t>
  </si>
  <si>
    <t>2025-06-09/2025-06-15</t>
  </si>
  <si>
    <t>Week 23</t>
  </si>
  <si>
    <t>2025-06-02/2025-06-08</t>
  </si>
  <si>
    <t>Week 22</t>
  </si>
  <si>
    <t>2025-05-26/2025-06-01</t>
  </si>
  <si>
    <t>Week 21</t>
  </si>
  <si>
    <t>2025-05-19/2025-05-25</t>
  </si>
  <si>
    <t>Week 20</t>
  </si>
  <si>
    <t>2025-05-12/2025-05-18</t>
  </si>
  <si>
    <t>Week 19</t>
  </si>
  <si>
    <t>2025-05-05/2025-05-11</t>
  </si>
  <si>
    <t>Week 18</t>
  </si>
  <si>
    <t>2025-04-28/2025-05-04</t>
  </si>
  <si>
    <t>Week 17</t>
  </si>
  <si>
    <t>2025-04-21/2025-04-27</t>
  </si>
  <si>
    <t>Week 16</t>
  </si>
  <si>
    <t>2025-04-14/2025-04-20</t>
  </si>
  <si>
    <t>Week 15</t>
  </si>
  <si>
    <t>2025-04-07/2025-04-13</t>
  </si>
  <si>
    <t>Week 14</t>
  </si>
  <si>
    <t>2025-03-31/2024-04-06</t>
  </si>
  <si>
    <t>Week 13</t>
  </si>
  <si>
    <t>2025-03-24/2025-03-30</t>
  </si>
  <si>
    <t>Week 12</t>
  </si>
  <si>
    <t>2025-03-17/2025-03-23</t>
  </si>
  <si>
    <t>Week 11</t>
  </si>
  <si>
    <t>2025-03-10/2025-03-16</t>
  </si>
  <si>
    <t>Week 10</t>
  </si>
  <si>
    <t>2025-03-03/2025-03-09</t>
  </si>
  <si>
    <t>Week 9</t>
  </si>
  <si>
    <t>2025-02-24/2025-03-02</t>
  </si>
  <si>
    <t>Week 8</t>
  </si>
  <si>
    <t>2025-02-17/2025-02-23</t>
  </si>
  <si>
    <t>Week 7</t>
  </si>
  <si>
    <t>2025-02-10/2025-02-16</t>
  </si>
  <si>
    <t>Week 6</t>
  </si>
  <si>
    <t>2025-02-03/2025-02-09</t>
  </si>
  <si>
    <t>Week 5</t>
  </si>
  <si>
    <t>2025-01-27/2025-02-02</t>
  </si>
  <si>
    <t>Week 4</t>
  </si>
  <si>
    <t>2025-01-20/2025-01-26</t>
  </si>
  <si>
    <t>Week 3</t>
  </si>
  <si>
    <t>2025-01-13/2025-01-19</t>
  </si>
  <si>
    <t>Week 2</t>
  </si>
  <si>
    <t>2025-01-06/2025-01-12</t>
  </si>
  <si>
    <t>Week 1</t>
  </si>
  <si>
    <t>2024-12-30/2025-01-05</t>
  </si>
  <si>
    <t>Week 52</t>
  </si>
  <si>
    <t>2024-12-23/2024-12-29</t>
  </si>
  <si>
    <t>Week 51</t>
  </si>
  <si>
    <t>2024-12-16/2024-12-22</t>
  </si>
  <si>
    <t>Week 50</t>
  </si>
  <si>
    <t>2024-12-09/2024-12-15</t>
  </si>
  <si>
    <t>Week 49</t>
  </si>
  <si>
    <t>2024-12-02/2024-12-08</t>
  </si>
  <si>
    <t>Week 48</t>
  </si>
  <si>
    <t>2024-11-25/2024-12-01</t>
  </si>
  <si>
    <t>Week 47</t>
  </si>
  <si>
    <t>2024-11-18/2024-11-24</t>
  </si>
  <si>
    <t>Week 46</t>
  </si>
  <si>
    <t>2024-11-11/2024-11-17</t>
  </si>
  <si>
    <t>Week 45</t>
  </si>
  <si>
    <t>2024-11-04/2024-11-10</t>
  </si>
  <si>
    <t>Week 44</t>
  </si>
  <si>
    <t>Week 43</t>
  </si>
  <si>
    <t>Week 42</t>
  </si>
  <si>
    <t>Week 41</t>
  </si>
  <si>
    <t>Week 40</t>
  </si>
  <si>
    <t>week</t>
  </si>
  <si>
    <t>from</t>
  </si>
  <si>
    <t>West Nile</t>
  </si>
  <si>
    <t>Oriajini HOSPITAL</t>
  </si>
  <si>
    <t>Nyapea HOSPITAL</t>
  </si>
  <si>
    <t>PrEP_NEW (N)</t>
  </si>
  <si>
    <t>PrEP_CT (N)</t>
  </si>
  <si>
    <t>VMMC_CIRC (N)</t>
  </si>
  <si>
    <t>GEND_GBV (N)</t>
  </si>
  <si>
    <t>PMTCT_EID (N)</t>
  </si>
  <si>
    <t>PMTCT_ART (N)</t>
  </si>
  <si>
    <t>PMTCT_STAT (N)</t>
  </si>
  <si>
    <t>PMTCT_STAT (D)</t>
  </si>
  <si>
    <t>TB_ART (N)</t>
  </si>
  <si>
    <t>TB_STAT (N)</t>
  </si>
  <si>
    <t>TB_STAT (D)</t>
  </si>
  <si>
    <t>CXCA_SCRN (N)</t>
  </si>
  <si>
    <t>TB_PREV (N)</t>
  </si>
  <si>
    <t>TB_PREV (D)</t>
  </si>
  <si>
    <t>TX_TB (D)</t>
  </si>
  <si>
    <t>TX_PVLS (N)</t>
  </si>
  <si>
    <t>TX_PVLS (D)</t>
  </si>
  <si>
    <t>HTS_SELF (N)</t>
  </si>
  <si>
    <t>HTS_RECENT (N)</t>
  </si>
  <si>
    <t>KP_PREV</t>
  </si>
  <si>
    <t>HTS_TST_POS (N)</t>
  </si>
  <si>
    <t>TX_NEW (N)</t>
  </si>
  <si>
    <t>TX_CURR (N)</t>
  </si>
  <si>
    <t>Health facility</t>
  </si>
  <si>
    <t>Region</t>
  </si>
  <si>
    <t>Clinical Contact</t>
  </si>
  <si>
    <t>HTN Screened</t>
  </si>
  <si>
    <t>HTN Cases</t>
  </si>
  <si>
    <t>HTN Cases treated</t>
  </si>
  <si>
    <t>DM Screened</t>
  </si>
  <si>
    <t>DM Cases</t>
  </si>
  <si>
    <t>DM Cases treated</t>
  </si>
  <si>
    <t>Alcohol and substance abuse Cases</t>
  </si>
  <si>
    <t>Alcohol and substance abuse Cases treated</t>
  </si>
  <si>
    <t>Depression and anxiety cases</t>
  </si>
  <si>
    <t>Depression and anxiety Screened</t>
  </si>
  <si>
    <t>Depression and Anxiety cases treated</t>
  </si>
  <si>
    <t>TX_NEW</t>
  </si>
  <si>
    <t>% YIELD</t>
  </si>
  <si>
    <t>% LINKAGE</t>
  </si>
  <si>
    <t>SNS tested</t>
  </si>
  <si>
    <t>SNS Positives</t>
  </si>
  <si>
    <t>ANC1 tests</t>
  </si>
  <si>
    <t>ANC1 positives</t>
  </si>
  <si>
    <t>POST ANC1 Tests</t>
  </si>
  <si>
    <t>POST ANC1 Positives</t>
  </si>
  <si>
    <t>Malnutrition HIV Tests</t>
  </si>
  <si>
    <t>Malnutrition positives</t>
  </si>
  <si>
    <t>Paed HIV tests</t>
  </si>
  <si>
    <t>Paed Positives</t>
  </si>
  <si>
    <t>Other PITC HIV Tests</t>
  </si>
  <si>
    <t>Other PITC Positives</t>
  </si>
  <si>
    <t>VCT Comm HIV Tests</t>
  </si>
  <si>
    <t>VCT Comm positives</t>
  </si>
  <si>
    <t>Mobile Comm HIV Tests</t>
  </si>
  <si>
    <t>Mobile Comm Positives</t>
  </si>
  <si>
    <t>CXCA ANNUAL TARGETS</t>
  </si>
  <si>
    <t>CXCA weekly targets</t>
  </si>
  <si>
    <t>% annual achievement</t>
  </si>
  <si>
    <t>% weekly acievement</t>
  </si>
  <si>
    <t>% treated</t>
  </si>
  <si>
    <t>HTS ANNUAL TARGET</t>
  </si>
  <si>
    <t>HTS WEEKLY TARGET</t>
  </si>
  <si>
    <t>% Annual achievement</t>
  </si>
  <si>
    <t>% weekly target</t>
  </si>
  <si>
    <t>TB STAT ANNUAL TARGETS</t>
  </si>
  <si>
    <t>TB STAT WEEKLY TARGETS</t>
  </si>
  <si>
    <t>% ANNUAL PERFORMANCE</t>
  </si>
  <si>
    <t>% WEEKLY PERFORMANCE</t>
  </si>
  <si>
    <t>Totals</t>
  </si>
  <si>
    <t>pALD (Weekly, Coarse Age/Sex) : Number of children Weighing between 6-25 Kgs Newly enrolled on ART initiated on pALD</t>
  </si>
  <si>
    <t>pALD (Weekly, Coarse Age/Sex) : Number of children Weighing between 6-25 Kgs transitioned to pALD</t>
  </si>
  <si>
    <t>5 - 9 Years, Total</t>
  </si>
  <si>
    <t>PMTCT VL RETURNED</t>
  </si>
  <si>
    <t>Total</t>
  </si>
  <si>
    <t>ART TPT INITIATIONS</t>
  </si>
  <si>
    <t>Annual target</t>
  </si>
  <si>
    <t>weekly target</t>
  </si>
  <si>
    <t>%weekly achievement</t>
  </si>
  <si>
    <t>totals</t>
  </si>
  <si>
    <t>TB CONTACTS</t>
  </si>
  <si>
    <t>TB CONTACTS STARTED ON IPT</t>
  </si>
  <si>
    <t>% Started on IPT</t>
  </si>
  <si>
    <t>TOTALS</t>
  </si>
  <si>
    <t>Sum of PMTCT VL RETURNED</t>
  </si>
  <si>
    <t>PMTCT_VL_ELIG</t>
  </si>
  <si>
    <t>PMTCT_VL_BLED</t>
  </si>
  <si>
    <t>% BLED</t>
  </si>
  <si>
    <t>(All)</t>
  </si>
  <si>
    <t>PMTCT 201-999 Copies</t>
  </si>
  <si>
    <t>PMTCT &lt;=200 copies</t>
  </si>
  <si>
    <t>% VL Results returned</t>
  </si>
  <si>
    <t>% suppression rate</t>
  </si>
  <si>
    <t>Sum of SNS tested</t>
  </si>
  <si>
    <t>Sum of SNS Positives</t>
  </si>
  <si>
    <t>Sum of ANC1 tests</t>
  </si>
  <si>
    <t>Sum of ANC1 positives</t>
  </si>
  <si>
    <t>Sum of POST ANC1 Tests</t>
  </si>
  <si>
    <t>Sum of POST ANC1 Positives</t>
  </si>
  <si>
    <t>Sum of Malnutrition HIV Tests</t>
  </si>
  <si>
    <t>Sum of Malnutrition positives</t>
  </si>
  <si>
    <t>Sum of Paed HIV tests</t>
  </si>
  <si>
    <t>Sum of Paed Positives</t>
  </si>
  <si>
    <t>Sum of Other PITC HIV Tests</t>
  </si>
  <si>
    <t>Sum of Other PITC Positives</t>
  </si>
  <si>
    <t>Sum of VCT Comm HIV Tests</t>
  </si>
  <si>
    <t>Sum of VCT Comm positives</t>
  </si>
  <si>
    <t>Sum of Mobile Comm HIV Tests</t>
  </si>
  <si>
    <t>Sum of Mobile Comm Positives</t>
  </si>
  <si>
    <t>Index testing</t>
  </si>
  <si>
    <t>SNS Testing</t>
  </si>
  <si>
    <t>ANC1</t>
  </si>
  <si>
    <t>Post ANC1</t>
  </si>
  <si>
    <t>Malnutrition</t>
  </si>
  <si>
    <t>Paed tests</t>
  </si>
  <si>
    <t>TB/HIV tests</t>
  </si>
  <si>
    <t>Other PITC</t>
  </si>
  <si>
    <t>VCT Comm</t>
  </si>
  <si>
    <t>Mobile Comm</t>
  </si>
  <si>
    <t>Grand Total</t>
  </si>
  <si>
    <t>Testing Modalities</t>
  </si>
  <si>
    <t>No. tested</t>
  </si>
  <si>
    <t>Positives</t>
  </si>
  <si>
    <t>Yield %</t>
  </si>
  <si>
    <t>TX SV (D)</t>
  </si>
  <si>
    <t>TX SV (N)</t>
  </si>
  <si>
    <t>% Returning for 2nd visit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</si>
</sst>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000000"/>
      <name val="Calibri"/>
      <family val="2"/>
    </font>
    <font>
      <b/>
      <sz val="11"/>
      <color theme="1"/>
      <name val="Calibri"/>
      <family val="2"/>
    </font>
    <font>
      <b/>
      <sz val="10"/>
      <color theme="1"/>
      <name val="Calibri"/>
      <family val="2"/>
    </font>
    <font>
      <sz val="11"/>
      <color theme="1"/>
      <name val="Calibri"/>
      <family val="2"/>
      <scheme val="minor"/>
    </font>
    <font>
      <b/>
      <sz val="11"/>
      <color theme="1"/>
      <name val="Calibri"/>
      <family val="2"/>
      <scheme val="minor"/>
    </font>
    <font>
      <b/>
      <sz val="11"/>
      <color rgb="FF000000"/>
      <name val="Calibri"/>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rgb="FF99CC00"/>
        <bgColor rgb="FFFFCC00"/>
      </patternFill>
    </fill>
    <fill>
      <patternFill patternType="solid">
        <fgColor rgb="FF00B05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0"/>
    <xf numFmtId="9" fontId="1" fillId="0" borderId="0" applyBorder="0" applyAlignment="0" applyProtection="0"/>
    <xf numFmtId="9" fontId="4" fillId="0" borderId="0" applyFont="0" applyFill="0" applyBorder="0" applyAlignment="0" applyProtection="0"/>
  </cellStyleXfs>
  <cellXfs count="38">
    <xf numFmtId="0" fontId="0" fillId="0" borderId="0" xfId="0"/>
    <xf numFmtId="0" fontId="1" fillId="0" borderId="0" xfId="1"/>
    <xf numFmtId="0" fontId="1" fillId="0" borderId="1" xfId="1" applyBorder="1"/>
    <xf numFmtId="9" fontId="1" fillId="0" borderId="1" xfId="2" applyBorder="1"/>
    <xf numFmtId="0" fontId="1" fillId="0" borderId="1" xfId="1" applyBorder="1" applyAlignment="1">
      <alignment wrapText="1"/>
    </xf>
    <xf numFmtId="0" fontId="2" fillId="2" borderId="1" xfId="1" applyFont="1" applyFill="1" applyBorder="1"/>
    <xf numFmtId="0" fontId="0" fillId="0" borderId="1" xfId="0" pivotButton="1" applyBorder="1"/>
    <xf numFmtId="0" fontId="0" fillId="0" borderId="1" xfId="0" applyBorder="1"/>
    <xf numFmtId="0" fontId="0" fillId="0" borderId="1" xfId="0" applyNumberFormat="1" applyBorder="1"/>
    <xf numFmtId="0" fontId="1" fillId="0" borderId="1" xfId="1" applyFont="1" applyBorder="1"/>
    <xf numFmtId="0" fontId="1" fillId="4" borderId="1" xfId="1" applyFont="1" applyFill="1" applyBorder="1"/>
    <xf numFmtId="0" fontId="1" fillId="4" borderId="1" xfId="1" applyFont="1" applyFill="1" applyBorder="1" applyAlignment="1">
      <alignment wrapText="1"/>
    </xf>
    <xf numFmtId="0" fontId="5" fillId="2" borderId="1" xfId="0" applyFont="1" applyFill="1" applyBorder="1"/>
    <xf numFmtId="0" fontId="5" fillId="0" borderId="1" xfId="0" applyFont="1" applyBorder="1"/>
    <xf numFmtId="0" fontId="5" fillId="2" borderId="1" xfId="0" applyFont="1" applyFill="1" applyBorder="1" applyAlignment="1">
      <alignment wrapText="1"/>
    </xf>
    <xf numFmtId="9" fontId="0" fillId="0" borderId="1" xfId="3" applyFont="1" applyBorder="1"/>
    <xf numFmtId="0" fontId="5" fillId="0" borderId="1" xfId="0" applyFont="1" applyFill="1" applyBorder="1"/>
    <xf numFmtId="0" fontId="0" fillId="0" borderId="0" xfId="0" applyAlignment="1">
      <alignment wrapText="1"/>
    </xf>
    <xf numFmtId="0" fontId="0" fillId="0" borderId="0" xfId="0" pivotButton="1"/>
    <xf numFmtId="0" fontId="0" fillId="0" borderId="0" xfId="0" applyNumberFormat="1"/>
    <xf numFmtId="1" fontId="0" fillId="0" borderId="1" xfId="0" applyNumberFormat="1" applyBorder="1"/>
    <xf numFmtId="9" fontId="0" fillId="0" borderId="1" xfId="3" applyNumberFormat="1" applyFont="1" applyBorder="1"/>
    <xf numFmtId="1" fontId="1" fillId="0" borderId="1" xfId="1" applyNumberFormat="1" applyBorder="1"/>
    <xf numFmtId="9" fontId="1" fillId="0" borderId="1" xfId="3" applyFont="1" applyBorder="1"/>
    <xf numFmtId="0" fontId="6" fillId="0" borderId="1" xfId="1" applyFont="1" applyBorder="1"/>
    <xf numFmtId="1" fontId="6" fillId="0" borderId="1" xfId="1" applyNumberFormat="1" applyFont="1" applyBorder="1"/>
    <xf numFmtId="9" fontId="6" fillId="0" borderId="1" xfId="2" applyFont="1" applyBorder="1"/>
    <xf numFmtId="9" fontId="6" fillId="0" borderId="1" xfId="3" applyFont="1" applyBorder="1"/>
    <xf numFmtId="0" fontId="3" fillId="3" borderId="1" xfId="1" applyFont="1" applyFill="1" applyBorder="1" applyAlignment="1">
      <alignment textRotation="180" wrapText="1"/>
    </xf>
    <xf numFmtId="0" fontId="2" fillId="3" borderId="1" xfId="1" applyFont="1" applyFill="1" applyBorder="1" applyAlignment="1">
      <alignment textRotation="180"/>
    </xf>
    <xf numFmtId="1" fontId="5" fillId="0" borderId="1" xfId="0" applyNumberFormat="1" applyFont="1" applyBorder="1"/>
    <xf numFmtId="9" fontId="5" fillId="0" borderId="1" xfId="3" applyFont="1" applyBorder="1"/>
    <xf numFmtId="9" fontId="0" fillId="5" borderId="1" xfId="3" applyFont="1" applyFill="1" applyBorder="1"/>
    <xf numFmtId="9" fontId="0" fillId="6" borderId="1" xfId="3" applyFont="1" applyFill="1" applyBorder="1"/>
    <xf numFmtId="9" fontId="0" fillId="3" borderId="1" xfId="3" applyFont="1" applyFill="1" applyBorder="1"/>
    <xf numFmtId="0" fontId="5" fillId="0" borderId="1" xfId="0" applyFont="1" applyBorder="1" applyAlignment="1">
      <alignment wrapText="1"/>
    </xf>
    <xf numFmtId="9" fontId="5" fillId="0" borderId="1" xfId="3" applyNumberFormat="1" applyFont="1" applyBorder="1"/>
    <xf numFmtId="0" fontId="0" fillId="0" borderId="1" xfId="0" applyFill="1" applyBorder="1"/>
  </cellXfs>
  <cellStyles count="4">
    <cellStyle name="Normal" xfId="0" builtinId="0"/>
    <cellStyle name="Normal 2" xfId="1"/>
    <cellStyle name="Percent" xfId="3" builtinId="5"/>
    <cellStyle name="Percent 2" xfId="2"/>
  </cellStyles>
  <dxfs count="16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FF0000"/>
        </patternFill>
      </fill>
    </dxf>
    <dxf>
      <fill>
        <patternFill>
          <bgColor theme="9"/>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78B5B4"/>
      <color rgb="FFFF6699"/>
      <color rgb="FF808000"/>
      <color rgb="FF0000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22</xdr:col>
      <xdr:colOff>114300</xdr:colOff>
      <xdr:row>8</xdr:row>
      <xdr:rowOff>69850</xdr:rowOff>
    </xdr:from>
    <xdr:to>
      <xdr:col>25</xdr:col>
      <xdr:colOff>114300</xdr:colOff>
      <xdr:row>22</xdr:row>
      <xdr:rowOff>15875</xdr:rowOff>
    </xdr:to>
    <mc:AlternateContent xmlns:mc="http://schemas.openxmlformats.org/markup-compatibility/2006" xmlns:a14="http://schemas.microsoft.com/office/drawing/2010/main">
      <mc:Choice Requires="a14">
        <xdr:graphicFrame macro="">
          <xdr:nvGraphicFramePr>
            <xdr:cNvPr id="3" name="Week 4"/>
            <xdr:cNvGraphicFramePr/>
          </xdr:nvGraphicFramePr>
          <xdr:xfrm>
            <a:off x="0" y="0"/>
            <a:ext cx="0" cy="0"/>
          </xdr:xfrm>
          <a:graphic>
            <a:graphicData uri="http://schemas.microsoft.com/office/drawing/2010/slicer">
              <sle:slicer xmlns:sle="http://schemas.microsoft.com/office/drawing/2010/slicer" name="Week 4"/>
            </a:graphicData>
          </a:graphic>
        </xdr:graphicFrame>
      </mc:Choice>
      <mc:Fallback xmlns="">
        <xdr:sp macro="" textlink="">
          <xdr:nvSpPr>
            <xdr:cNvPr id="0" name=""/>
            <xdr:cNvSpPr>
              <a:spLocks noTextEdit="1"/>
            </xdr:cNvSpPr>
          </xdr:nvSpPr>
          <xdr:spPr>
            <a:xfrm>
              <a:off x="42887900" y="15430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209550</xdr:colOff>
      <xdr:row>2</xdr:row>
      <xdr:rowOff>19050</xdr:rowOff>
    </xdr:from>
    <xdr:ext cx="1828800" cy="2524125"/>
    <mc:AlternateContent xmlns:mc="http://schemas.openxmlformats.org/markup-compatibility/2006" xmlns:a14="http://schemas.microsoft.com/office/drawing/2010/main">
      <mc:Choice Requires="a14">
        <xdr:graphicFrame macro="">
          <xdr:nvGraphicFramePr>
            <xdr:cNvPr id="2" name="Week"/>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1435100" y="3873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7</xdr:col>
      <xdr:colOff>406400</xdr:colOff>
      <xdr:row>0</xdr:row>
      <xdr:rowOff>146050</xdr:rowOff>
    </xdr:from>
    <xdr:ext cx="1828800" cy="2524125"/>
    <mc:AlternateContent xmlns:mc="http://schemas.openxmlformats.org/markup-compatibility/2006" xmlns:a14="http://schemas.microsoft.com/office/drawing/2010/main">
      <mc:Choice Requires="a14">
        <xdr:graphicFrame macro="">
          <xdr:nvGraphicFramePr>
            <xdr:cNvPr id="3" name="Week 9"/>
            <xdr:cNvGraphicFramePr/>
          </xdr:nvGraphicFramePr>
          <xdr:xfrm>
            <a:off x="0" y="0"/>
            <a:ext cx="0" cy="0"/>
          </xdr:xfrm>
          <a:graphic>
            <a:graphicData uri="http://schemas.microsoft.com/office/drawing/2010/slicer">
              <sle:slicer xmlns:sle="http://schemas.microsoft.com/office/drawing/2010/slicer" name="Week 9"/>
            </a:graphicData>
          </a:graphic>
        </xdr:graphicFrame>
      </mc:Choice>
      <mc:Fallback xmlns="">
        <xdr:sp macro="" textlink="">
          <xdr:nvSpPr>
            <xdr:cNvPr id="0" name=""/>
            <xdr:cNvSpPr>
              <a:spLocks noTextEdit="1"/>
            </xdr:cNvSpPr>
          </xdr:nvSpPr>
          <xdr:spPr>
            <a:xfrm>
              <a:off x="10807700" y="1460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1</xdr:row>
      <xdr:rowOff>0</xdr:rowOff>
    </xdr:from>
    <xdr:ext cx="1828800" cy="2524125"/>
    <mc:AlternateContent xmlns:mc="http://schemas.openxmlformats.org/markup-compatibility/2006" xmlns:a14="http://schemas.microsoft.com/office/drawing/2010/main">
      <mc:Choice Requires="a14">
        <xdr:graphicFrame macro="">
          <xdr:nvGraphicFramePr>
            <xdr:cNvPr id="3" name="Week 10"/>
            <xdr:cNvGraphicFramePr/>
          </xdr:nvGraphicFramePr>
          <xdr:xfrm>
            <a:off x="0" y="0"/>
            <a:ext cx="0" cy="0"/>
          </xdr:xfrm>
          <a:graphic>
            <a:graphicData uri="http://schemas.microsoft.com/office/drawing/2010/slicer">
              <sle:slicer xmlns:sle="http://schemas.microsoft.com/office/drawing/2010/slicer" name="Week 10"/>
            </a:graphicData>
          </a:graphic>
        </xdr:graphicFrame>
      </mc:Choice>
      <mc:Fallback xmlns="">
        <xdr:sp macro="" textlink="">
          <xdr:nvSpPr>
            <xdr:cNvPr id="0" name=""/>
            <xdr:cNvSpPr>
              <a:spLocks noTextEdit="1"/>
            </xdr:cNvSpPr>
          </xdr:nvSpPr>
          <xdr:spPr>
            <a:xfrm>
              <a:off x="3549650" y="184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oneCellAnchor>
    <xdr:from>
      <xdr:col>8</xdr:col>
      <xdr:colOff>0</xdr:colOff>
      <xdr:row>1</xdr:row>
      <xdr:rowOff>0</xdr:rowOff>
    </xdr:from>
    <xdr:ext cx="1828800" cy="2524125"/>
    <mc:AlternateContent xmlns:mc="http://schemas.openxmlformats.org/markup-compatibility/2006" xmlns:a14="http://schemas.microsoft.com/office/drawing/2010/main">
      <mc:Choice Requires="a14">
        <xdr:graphicFrame macro="">
          <xdr:nvGraphicFramePr>
            <xdr:cNvPr id="2" name="Week 8"/>
            <xdr:cNvGraphicFramePr/>
          </xdr:nvGraphicFramePr>
          <xdr:xfrm>
            <a:off x="0" y="0"/>
            <a:ext cx="0" cy="0"/>
          </xdr:xfrm>
          <a:graphic>
            <a:graphicData uri="http://schemas.microsoft.com/office/drawing/2010/slicer">
              <sle:slicer xmlns:sle="http://schemas.microsoft.com/office/drawing/2010/slicer" name="Week 8"/>
            </a:graphicData>
          </a:graphic>
        </xdr:graphicFrame>
      </mc:Choice>
      <mc:Fallback xmlns="">
        <xdr:sp macro="" textlink="">
          <xdr:nvSpPr>
            <xdr:cNvPr id="0" name=""/>
            <xdr:cNvSpPr>
              <a:spLocks noTextEdit="1"/>
            </xdr:cNvSpPr>
          </xdr:nvSpPr>
          <xdr:spPr>
            <a:xfrm>
              <a:off x="8108950" y="184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oneCellAnchor>
    <xdr:from>
      <xdr:col>5</xdr:col>
      <xdr:colOff>133350</xdr:colOff>
      <xdr:row>0</xdr:row>
      <xdr:rowOff>0</xdr:rowOff>
    </xdr:from>
    <xdr:ext cx="1828800" cy="2524125"/>
    <mc:AlternateContent xmlns:mc="http://schemas.openxmlformats.org/markup-compatibility/2006" xmlns:a14="http://schemas.microsoft.com/office/drawing/2010/main">
      <mc:Choice Requires="a14">
        <xdr:graphicFrame macro="">
          <xdr:nvGraphicFramePr>
            <xdr:cNvPr id="2" name="Week 7"/>
            <xdr:cNvGraphicFramePr/>
          </xdr:nvGraphicFramePr>
          <xdr:xfrm>
            <a:off x="0" y="0"/>
            <a:ext cx="0" cy="0"/>
          </xdr:xfrm>
          <a:graphic>
            <a:graphicData uri="http://schemas.microsoft.com/office/drawing/2010/slicer">
              <sle:slicer xmlns:sle="http://schemas.microsoft.com/office/drawing/2010/slicer" name="Week 7"/>
            </a:graphicData>
          </a:graphic>
        </xdr:graphicFrame>
      </mc:Choice>
      <mc:Fallback xmlns="">
        <xdr:sp macro="" textlink="">
          <xdr:nvSpPr>
            <xdr:cNvPr id="0" name=""/>
            <xdr:cNvSpPr>
              <a:spLocks noTextEdit="1"/>
            </xdr:cNvSpPr>
          </xdr:nvSpPr>
          <xdr:spPr>
            <a:xfrm>
              <a:off x="6807200" y="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7.xml><?xml version="1.0" encoding="utf-8"?>
<xdr:wsDr xmlns:xdr="http://schemas.openxmlformats.org/drawingml/2006/spreadsheetDrawing" xmlns:a="http://schemas.openxmlformats.org/drawingml/2006/main">
  <xdr:oneCellAnchor>
    <xdr:from>
      <xdr:col>7</xdr:col>
      <xdr:colOff>0</xdr:colOff>
      <xdr:row>2</xdr:row>
      <xdr:rowOff>0</xdr:rowOff>
    </xdr:from>
    <xdr:ext cx="1828800" cy="2524125"/>
    <mc:AlternateContent xmlns:mc="http://schemas.openxmlformats.org/markup-compatibility/2006" xmlns:a14="http://schemas.microsoft.com/office/drawing/2010/main">
      <mc:Choice Requires="a14">
        <xdr:graphicFrame macro="">
          <xdr:nvGraphicFramePr>
            <xdr:cNvPr id="2" name="Week 6"/>
            <xdr:cNvGraphicFramePr/>
          </xdr:nvGraphicFramePr>
          <xdr:xfrm>
            <a:off x="0" y="0"/>
            <a:ext cx="0" cy="0"/>
          </xdr:xfrm>
          <a:graphic>
            <a:graphicData uri="http://schemas.microsoft.com/office/drawing/2010/slicer">
              <sle:slicer xmlns:sle="http://schemas.microsoft.com/office/drawing/2010/slicer" name="Week 6"/>
            </a:graphicData>
          </a:graphic>
        </xdr:graphicFrame>
      </mc:Choice>
      <mc:Fallback xmlns="">
        <xdr:sp macro="" textlink="">
          <xdr:nvSpPr>
            <xdr:cNvPr id="0" name=""/>
            <xdr:cNvSpPr>
              <a:spLocks noTextEdit="1"/>
            </xdr:cNvSpPr>
          </xdr:nvSpPr>
          <xdr:spPr>
            <a:xfrm>
              <a:off x="9378950" y="368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8.xml><?xml version="1.0" encoding="utf-8"?>
<xdr:wsDr xmlns:xdr="http://schemas.openxmlformats.org/drawingml/2006/spreadsheetDrawing" xmlns:a="http://schemas.openxmlformats.org/drawingml/2006/main">
  <xdr:oneCellAnchor>
    <xdr:from>
      <xdr:col>12</xdr:col>
      <xdr:colOff>488950</xdr:colOff>
      <xdr:row>1</xdr:row>
      <xdr:rowOff>69850</xdr:rowOff>
    </xdr:from>
    <xdr:ext cx="1828800" cy="2524125"/>
    <mc:AlternateContent xmlns:mc="http://schemas.openxmlformats.org/markup-compatibility/2006" xmlns:a14="http://schemas.microsoft.com/office/drawing/2010/main">
      <mc:Choice Requires="a14">
        <xdr:graphicFrame macro="">
          <xdr:nvGraphicFramePr>
            <xdr:cNvPr id="2" name="Week 3"/>
            <xdr:cNvGraphicFramePr/>
          </xdr:nvGraphicFramePr>
          <xdr:xfrm>
            <a:off x="0" y="0"/>
            <a:ext cx="0" cy="0"/>
          </xdr:xfrm>
          <a:graphic>
            <a:graphicData uri="http://schemas.microsoft.com/office/drawing/2010/slicer">
              <sle:slicer xmlns:sle="http://schemas.microsoft.com/office/drawing/2010/slicer" name="Week 3"/>
            </a:graphicData>
          </a:graphic>
        </xdr:graphicFrame>
      </mc:Choice>
      <mc:Fallback xmlns="">
        <xdr:sp macro="" textlink="">
          <xdr:nvSpPr>
            <xdr:cNvPr id="0" name=""/>
            <xdr:cNvSpPr>
              <a:spLocks noTextEdit="1"/>
            </xdr:cNvSpPr>
          </xdr:nvSpPr>
          <xdr:spPr>
            <a:xfrm>
              <a:off x="13093700" y="2540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oneCellAnchor>
    <xdr:from>
      <xdr:col>16</xdr:col>
      <xdr:colOff>0</xdr:colOff>
      <xdr:row>0</xdr:row>
      <xdr:rowOff>0</xdr:rowOff>
    </xdr:from>
    <xdr:ext cx="1828800" cy="2524125"/>
    <mc:AlternateContent xmlns:mc="http://schemas.openxmlformats.org/markup-compatibility/2006" xmlns:a14="http://schemas.microsoft.com/office/drawing/2010/main">
      <mc:Choice Requires="a14">
        <xdr:graphicFrame macro="">
          <xdr:nvGraphicFramePr>
            <xdr:cNvPr id="2" name="Week 2"/>
            <xdr:cNvGraphicFramePr/>
          </xdr:nvGraphicFramePr>
          <xdr:xfrm>
            <a:off x="0" y="0"/>
            <a:ext cx="0" cy="0"/>
          </xdr:xfrm>
          <a:graphic>
            <a:graphicData uri="http://schemas.microsoft.com/office/drawing/2010/slicer">
              <sle:slicer xmlns:sle="http://schemas.microsoft.com/office/drawing/2010/slicer" name="Week 2"/>
            </a:graphicData>
          </a:graphic>
        </xdr:graphicFrame>
      </mc:Choice>
      <mc:Fallback xmlns="">
        <xdr:sp macro="" textlink="">
          <xdr:nvSpPr>
            <xdr:cNvPr id="0" name=""/>
            <xdr:cNvSpPr>
              <a:spLocks noTextEdit="1"/>
            </xdr:cNvSpPr>
          </xdr:nvSpPr>
          <xdr:spPr>
            <a:xfrm>
              <a:off x="16713200" y="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10.xml><?xml version="1.0" encoding="utf-8"?>
<xdr:wsDr xmlns:xdr="http://schemas.openxmlformats.org/drawingml/2006/spreadsheetDrawing" xmlns:a="http://schemas.openxmlformats.org/drawingml/2006/main">
  <xdr:oneCellAnchor>
    <xdr:from>
      <xdr:col>10</xdr:col>
      <xdr:colOff>400050</xdr:colOff>
      <xdr:row>1</xdr:row>
      <xdr:rowOff>177800</xdr:rowOff>
    </xdr:from>
    <xdr:ext cx="1828800" cy="2524125"/>
    <mc:AlternateContent xmlns:mc="http://schemas.openxmlformats.org/markup-compatibility/2006" xmlns:a14="http://schemas.microsoft.com/office/drawing/2010/main">
      <mc:Choice Requires="a14">
        <xdr:graphicFrame macro="">
          <xdr:nvGraphicFramePr>
            <xdr:cNvPr id="3" name="Week 5"/>
            <xdr:cNvGraphicFramePr/>
          </xdr:nvGraphicFramePr>
          <xdr:xfrm>
            <a:off x="0" y="0"/>
            <a:ext cx="0" cy="0"/>
          </xdr:xfrm>
          <a:graphic>
            <a:graphicData uri="http://schemas.microsoft.com/office/drawing/2010/slicer">
              <sle:slicer xmlns:sle="http://schemas.microsoft.com/office/drawing/2010/slicer" name="Week 5"/>
            </a:graphicData>
          </a:graphic>
        </xdr:graphicFrame>
      </mc:Choice>
      <mc:Fallback xmlns="">
        <xdr:sp macro="" textlink="">
          <xdr:nvSpPr>
            <xdr:cNvPr id="0" name=""/>
            <xdr:cNvSpPr>
              <a:spLocks noTextEdit="1"/>
            </xdr:cNvSpPr>
          </xdr:nvSpPr>
          <xdr:spPr>
            <a:xfrm>
              <a:off x="12293600" y="3619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xdr:oneCellAnchor>
    <xdr:from>
      <xdr:col>8</xdr:col>
      <xdr:colOff>266700</xdr:colOff>
      <xdr:row>0</xdr:row>
      <xdr:rowOff>101600</xdr:rowOff>
    </xdr:from>
    <xdr:ext cx="1828800" cy="2524125"/>
    <mc:AlternateContent xmlns:mc="http://schemas.openxmlformats.org/markup-compatibility/2006" xmlns:a14="http://schemas.microsoft.com/office/drawing/2010/main">
      <mc:Choice Requires="a14">
        <xdr:graphicFrame macro="">
          <xdr:nvGraphicFramePr>
            <xdr:cNvPr id="3" name="Week 1"/>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mlns="">
        <xdr:sp macro="" textlink="">
          <xdr:nvSpPr>
            <xdr:cNvPr id="0" name=""/>
            <xdr:cNvSpPr>
              <a:spLocks noTextEdit="1"/>
            </xdr:cNvSpPr>
          </xdr:nvSpPr>
          <xdr:spPr>
            <a:xfrm>
              <a:off x="10871200" y="1016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736.509238194441" createdVersion="6" refreshedVersion="6" minRefreshableVersion="3" recordCount="515">
  <cacheSource type="worksheet">
    <worksheetSource ref="NR2:PZ517" sheet="Data Summaries"/>
  </cacheSource>
  <cacheFields count="61">
    <cacheField name="District" numFmtId="0">
      <sharedItems count="11">
        <s v="Adjumani District"/>
        <s v="Arua City"/>
        <s v="Koboko District"/>
        <s v="Madi-Okollo District"/>
        <s v="Maracha District"/>
        <s v="Moyo District"/>
        <s v="Nebbi District"/>
        <s v="Pakwach District"/>
        <s v="Terego District"/>
        <s v="Yumbe District"/>
        <s v="Zombo District"/>
      </sharedItems>
    </cacheField>
    <cacheField name="HF Name" numFmtId="0">
      <sharedItems count="22">
        <s v="Adjumani Mission Health Centre III"/>
        <s v="Maryland Kocoa Health Centre III"/>
        <s v="Robidire Health Centre III"/>
        <s v="Ediofe Health Centre III"/>
        <s v="Oje Mission Health Centre III"/>
        <s v="Oluko Solidale Health Centre III"/>
        <s v="St. Assumpta Health Centre III"/>
        <s v="Koboko Mission Health Centre III"/>
        <s v="St. Jude Uleppi Health Centre II"/>
        <s v="St. Josephs Maracha Hospital"/>
        <s v="Fr. Bilbao Health Centre III"/>
        <s v="Moyo Mission Health Centre IV"/>
        <s v="Angal Hospital"/>
        <s v="Orussi Health Centre III"/>
        <s v="Pakwach Mission Health Centre III"/>
        <s v="Aripea Health Centre III"/>
        <s v="Oriajini Hospital"/>
        <s v="Otumbari St. Lawrence Health Centre III"/>
        <s v="St. Francis (Ocodri) Health Centre III"/>
        <s v="Lodonga Health Centre IV"/>
        <s v="Agiermach Health Centre III"/>
        <s v="Nyapea Hospital"/>
      </sharedItems>
    </cacheField>
    <cacheField name="Week" numFmtId="0">
      <sharedItems count="24">
        <s v="Week 40"/>
        <s v="Week 41"/>
        <s v="Week 42"/>
        <s v="Week 43"/>
        <s v="Week 44"/>
        <s v="Week 45"/>
        <s v="Week 46"/>
        <s v="Week 47"/>
        <s v="Week 48"/>
        <s v="Week 49"/>
        <s v="Week 50"/>
        <s v="Week 51"/>
        <s v="Week 52"/>
        <s v="Week 1"/>
        <s v="Week 2"/>
        <s v="Week 3"/>
        <s v="Week 4"/>
        <s v="Week 5"/>
        <s v="Week 6"/>
        <s v="Week 7"/>
        <s v="Week 8"/>
        <s v="Week 9"/>
        <s v="Week 10"/>
        <s v="Week 11"/>
      </sharedItems>
    </cacheField>
    <cacheField name="HTS_TST" numFmtId="0">
      <sharedItems containsSemiMixedTypes="0" containsString="0" containsNumber="1" containsInteger="1" minValue="0" maxValue="697"/>
    </cacheField>
    <cacheField name="HTS_TST_POS" numFmtId="0">
      <sharedItems containsSemiMixedTypes="0" containsString="0" containsNumber="1" containsInteger="1" minValue="0" maxValue="4"/>
    </cacheField>
    <cacheField name="HTS Repeat Positives" numFmtId="0">
      <sharedItems containsSemiMixedTypes="0" containsString="0" containsNumber="1" containsInteger="1" minValue="0" maxValue="9"/>
    </cacheField>
    <cacheField name="Total Positives" numFmtId="0">
      <sharedItems containsSemiMixedTypes="0" containsString="0" containsNumber="1" containsInteger="1" minValue="0" maxValue="10"/>
    </cacheField>
    <cacheField name="TX NEW" numFmtId="0">
      <sharedItems containsSemiMixedTypes="0" containsString="0" containsNumber="1" containsInteger="1" minValue="0" maxValue="5"/>
    </cacheField>
    <cacheField name="Index testing - No tested" numFmtId="0">
      <sharedItems containsSemiMixedTypes="0" containsString="0" containsNumber="1" containsInteger="1" minValue="0" maxValue="618"/>
    </cacheField>
    <cacheField name="Index testing positives" numFmtId="0">
      <sharedItems containsSemiMixedTypes="0" containsString="0" containsNumber="1" containsInteger="1" minValue="0" maxValue="3"/>
    </cacheField>
    <cacheField name="SNS tested" numFmtId="0">
      <sharedItems containsSemiMixedTypes="0" containsString="0" containsNumber="1" containsInteger="1" minValue="0" maxValue="180"/>
    </cacheField>
    <cacheField name="SNS Positives" numFmtId="0">
      <sharedItems containsSemiMixedTypes="0" containsString="0" containsNumber="1" containsInteger="1" minValue="0" maxValue="2"/>
    </cacheField>
    <cacheField name="ANC1 tests" numFmtId="0">
      <sharedItems containsSemiMixedTypes="0" containsString="0" containsNumber="1" containsInteger="1" minValue="0" maxValue="49"/>
    </cacheField>
    <cacheField name="ANC1 positives" numFmtId="0">
      <sharedItems containsSemiMixedTypes="0" containsString="0" containsNumber="1" containsInteger="1" minValue="0" maxValue="2"/>
    </cacheField>
    <cacheField name="POST ANC1 Tests" numFmtId="0">
      <sharedItems containsSemiMixedTypes="0" containsString="0" containsNumber="1" containsInteger="1" minValue="0" maxValue="72"/>
    </cacheField>
    <cacheField name="POST ANC1 Positives" numFmtId="0">
      <sharedItems containsSemiMixedTypes="0" containsString="0" containsNumber="1" containsInteger="1" minValue="0" maxValue="1"/>
    </cacheField>
    <cacheField name="Malnutrition HIV Tests" numFmtId="0">
      <sharedItems containsSemiMixedTypes="0" containsString="0" containsNumber="1" containsInteger="1" minValue="0" maxValue="2"/>
    </cacheField>
    <cacheField name="Malnutrition positives" numFmtId="0">
      <sharedItems containsSemiMixedTypes="0" containsString="0" containsNumber="1" containsInteger="1" minValue="0" maxValue="0"/>
    </cacheField>
    <cacheField name="Paed HIV tests" numFmtId="0">
      <sharedItems containsSemiMixedTypes="0" containsString="0" containsNumber="1" containsInteger="1" minValue="0" maxValue="2"/>
    </cacheField>
    <cacheField name="Paed Positives" numFmtId="0">
      <sharedItems containsSemiMixedTypes="0" containsString="0" containsNumber="1" containsInteger="1" minValue="0" maxValue="0"/>
    </cacheField>
    <cacheField name="TB_HIV Tests" numFmtId="0">
      <sharedItems containsSemiMixedTypes="0" containsString="0" containsNumber="1" containsInteger="1" minValue="0" maxValue="39"/>
    </cacheField>
    <cacheField name="TB_HIV Positives" numFmtId="0">
      <sharedItems containsSemiMixedTypes="0" containsString="0" containsNumber="1" containsInteger="1" minValue="0" maxValue="0"/>
    </cacheField>
    <cacheField name="Other PITC HIV Tests" numFmtId="0">
      <sharedItems containsSemiMixedTypes="0" containsString="0" containsNumber="1" containsInteger="1" minValue="0" maxValue="185"/>
    </cacheField>
    <cacheField name="Other PITC Positives" numFmtId="0">
      <sharedItems containsSemiMixedTypes="0" containsString="0" containsNumber="1" containsInteger="1" minValue="0" maxValue="10"/>
    </cacheField>
    <cacheField name="VCT Comm HIV Tests" numFmtId="0">
      <sharedItems containsSemiMixedTypes="0" containsString="0" containsNumber="1" containsInteger="1" minValue="0" maxValue="390"/>
    </cacheField>
    <cacheField name="VCT Comm positives" numFmtId="0">
      <sharedItems containsSemiMixedTypes="0" containsString="0" containsNumber="1" containsInteger="1" minValue="0" maxValue="1"/>
    </cacheField>
    <cacheField name="Mobile Comm HIV Tests" numFmtId="0">
      <sharedItems containsSemiMixedTypes="0" containsString="0" containsNumber="1" containsInteger="1" minValue="0" maxValue="119"/>
    </cacheField>
    <cacheField name="Mobile Comm Positives" numFmtId="0">
      <sharedItems containsSemiMixedTypes="0" containsString="0" containsNumber="1" containsInteger="1" minValue="0" maxValue="1"/>
    </cacheField>
    <cacheField name="RECENCY" numFmtId="0">
      <sharedItems containsSemiMixedTypes="0" containsString="0" containsNumber="1" containsInteger="1" minValue="0" maxValue="4"/>
    </cacheField>
    <cacheField name="CXCA SCREEN" numFmtId="0">
      <sharedItems containsSemiMixedTypes="0" containsString="0" containsNumber="1" containsInteger="1" minValue="0" maxValue="30"/>
    </cacheField>
    <cacheField name="CXCA POS" numFmtId="0">
      <sharedItems containsSemiMixedTypes="0" containsString="0" containsNumber="1" containsInteger="1" minValue="0" maxValue="4"/>
    </cacheField>
    <cacheField name="CXCA TX" numFmtId="0">
      <sharedItems containsSemiMixedTypes="0" containsString="0" containsNumber="1" containsInteger="1" minValue="0" maxValue="2"/>
    </cacheField>
    <cacheField name="TB CASES" numFmtId="0">
      <sharedItems containsSemiMixedTypes="0" containsString="0" containsNumber="1" containsInteger="1" minValue="0" maxValue="6"/>
    </cacheField>
    <cacheField name="ART TPT INITIATION" numFmtId="0">
      <sharedItems containsSemiMixedTypes="0" containsString="0" containsNumber="1" containsInteger="1" minValue="0" maxValue="5"/>
    </cacheField>
    <cacheField name="NO OF TB CONTACTS" numFmtId="0">
      <sharedItems containsSemiMixedTypes="0" containsString="0" containsNumber="1" containsInteger="1" minValue="0" maxValue="23"/>
    </cacheField>
    <cacheField name="NO OF CONTACTS STARTED IPT" numFmtId="0">
      <sharedItems containsSemiMixedTypes="0" containsString="0" containsNumber="1" containsInteger="1" minValue="0" maxValue="34"/>
    </cacheField>
    <cacheField name="PMTCT _ELIG" numFmtId="0">
      <sharedItems containsSemiMixedTypes="0" containsString="0" containsNumber="1" containsInteger="1" minValue="0" maxValue="23"/>
    </cacheField>
    <cacheField name="PMTCT_BLED" numFmtId="0">
      <sharedItems containsSemiMixedTypes="0" containsString="0" containsNumber="1" containsInteger="1" minValue="0" maxValue="23"/>
    </cacheField>
    <cacheField name="PMTCT VL RETURNED" numFmtId="0">
      <sharedItems containsSemiMixedTypes="0" containsString="0" containsNumber="1" containsInteger="1" minValue="0" maxValue="9"/>
    </cacheField>
    <cacheField name="PMTCT &lt;=200 Copies" numFmtId="0">
      <sharedItems containsSemiMixedTypes="0" containsString="0" containsNumber="1" containsInteger="1" minValue="0" maxValue="9"/>
    </cacheField>
    <cacheField name="PMTCT 201-999 copies" numFmtId="0">
      <sharedItems containsSemiMixedTypes="0" containsString="0" containsNumber="1" containsInteger="1" minValue="0" maxValue="2"/>
    </cacheField>
    <cacheField name="1ST PCR TESTS (D)" numFmtId="0">
      <sharedItems containsSemiMixedTypes="0" containsString="0" containsNumber="1" containsInteger="1" minValue="0" maxValue="3"/>
    </cacheField>
    <cacheField name="1ST PCR- 0-2 Months (N)" numFmtId="0">
      <sharedItems containsSemiMixedTypes="0" containsString="0" containsNumber="1" containsInteger="1" minValue="0" maxValue="3"/>
    </cacheField>
    <cacheField name="2nd PCR tests (D)" numFmtId="0">
      <sharedItems containsSemiMixedTypes="0" containsString="0" containsNumber="1" containsInteger="1" minValue="0" maxValue="2"/>
    </cacheField>
    <cacheField name="2nd PCR tests (2-12months)" numFmtId="0">
      <sharedItems containsSemiMixedTypes="0" containsString="0" containsNumber="1" containsInteger="1" minValue="0" maxValue="2"/>
    </cacheField>
    <cacheField name="TX_SV (D)" numFmtId="0">
      <sharedItems containsSemiMixedTypes="0" containsString="0" containsNumber="1" containsInteger="1" minValue="0" maxValue="3"/>
    </cacheField>
    <cacheField name="TX_SV(N)" numFmtId="0">
      <sharedItems containsSemiMixedTypes="0" containsString="0" containsNumber="1" containsInteger="1" minValue="0" maxValue="3"/>
    </cacheField>
    <cacheField name="VMMC" numFmtId="0">
      <sharedItems containsSemiMixedTypes="0" containsString="0" containsNumber="1" containsInteger="1" minValue="0" maxValue="0"/>
    </cacheField>
    <cacheField name="NCD (D) CONTACTS" numFmtId="0">
      <sharedItems containsSemiMixedTypes="0" containsString="0" containsNumber="1" containsInteger="1" minValue="0" maxValue="101"/>
    </cacheField>
    <cacheField name="HTN SCREENED" numFmtId="0">
      <sharedItems containsSemiMixedTypes="0" containsString="0" containsNumber="1" containsInteger="1" minValue="0" maxValue="101"/>
    </cacheField>
    <cacheField name="HTN CASES" numFmtId="0">
      <sharedItems containsSemiMixedTypes="0" containsString="0" containsNumber="1" containsInteger="1" minValue="0" maxValue="19"/>
    </cacheField>
    <cacheField name="HTN Treatment" numFmtId="0">
      <sharedItems containsSemiMixedTypes="0" containsString="0" containsNumber="1" containsInteger="1" minValue="0" maxValue="19"/>
    </cacheField>
    <cacheField name="DM SCREENED" numFmtId="0">
      <sharedItems containsSemiMixedTypes="0" containsString="0" containsNumber="1" containsInteger="1" minValue="0" maxValue="101"/>
    </cacheField>
    <cacheField name="DM CASES" numFmtId="0">
      <sharedItems containsSemiMixedTypes="0" containsString="0" containsNumber="1" containsInteger="1" minValue="0" maxValue="2"/>
    </cacheField>
    <cacheField name="DM Treatment" numFmtId="0">
      <sharedItems containsSemiMixedTypes="0" containsString="0" containsNumber="1" containsInteger="1" minValue="0" maxValue="2"/>
    </cacheField>
    <cacheField name="Alcohol and substance abuse screened" numFmtId="0">
      <sharedItems containsSemiMixedTypes="0" containsString="0" containsNumber="1" containsInteger="1" minValue="0" maxValue="101"/>
    </cacheField>
    <cacheField name="Alcohol and substance abuse cases" numFmtId="0">
      <sharedItems containsSemiMixedTypes="0" containsString="0" containsNumber="1" containsInteger="1" minValue="0" maxValue="13"/>
    </cacheField>
    <cacheField name="Alcohol and substance cases treated" numFmtId="0">
      <sharedItems containsSemiMixedTypes="0" containsString="0" containsNumber="1" containsInteger="1" minValue="0" maxValue="13"/>
    </cacheField>
    <cacheField name="Depression/anxiety screened" numFmtId="0">
      <sharedItems containsSemiMixedTypes="0" containsString="0" containsNumber="1" containsInteger="1" minValue="0" maxValue="101"/>
    </cacheField>
    <cacheField name="Depression/anxiety cases" numFmtId="0">
      <sharedItems containsSemiMixedTypes="0" containsString="0" containsNumber="1" containsInteger="1" minValue="0" maxValue="4"/>
    </cacheField>
    <cacheField name="Depression/anxiety cases treated" numFmtId="0">
      <sharedItems containsSemiMixedTypes="0" containsString="0" containsNumber="1" containsInteger="1" minValue="0" maxValue="4"/>
    </cacheField>
  </cacheFields>
  <extLst>
    <ext xmlns:x14="http://schemas.microsoft.com/office/spreadsheetml/2009/9/main" uri="{725AE2AE-9491-48be-B2B4-4EB974FC3084}">
      <x14:pivotCacheDefinition pivotCacheId="11"/>
    </ext>
  </extLst>
</pivotCacheDefinition>
</file>

<file path=xl/pivotCache/pivotCacheRecords1.xml><?xml version="1.0" encoding="utf-8"?>
<pivotCacheRecords xmlns="http://schemas.openxmlformats.org/spreadsheetml/2006/main" xmlns:r="http://schemas.openxmlformats.org/officeDocument/2006/relationships" count="515">
  <r>
    <x v="0"/>
    <x v="0"/>
    <x v="0"/>
    <n v="154"/>
    <n v="0"/>
    <n v="0"/>
    <n v="0"/>
    <n v="0"/>
    <n v="0"/>
    <n v="0"/>
    <n v="0"/>
    <n v="0"/>
    <n v="22"/>
    <n v="0"/>
    <n v="0"/>
    <n v="0"/>
    <n v="0"/>
    <n v="0"/>
    <n v="0"/>
    <n v="0"/>
    <n v="0"/>
    <n v="0"/>
    <n v="132"/>
    <n v="0"/>
    <n v="0"/>
    <n v="0"/>
    <n v="0"/>
    <n v="0"/>
    <n v="0"/>
    <n v="0"/>
    <n v="0"/>
    <n v="0"/>
    <n v="0"/>
    <n v="0"/>
    <n v="0"/>
    <n v="0"/>
    <n v="3"/>
    <n v="3"/>
    <n v="0"/>
    <n v="0"/>
    <n v="0"/>
    <n v="0"/>
    <n v="0"/>
    <n v="0"/>
    <n v="0"/>
    <n v="0"/>
    <n v="0"/>
    <n v="0"/>
    <n v="18"/>
    <n v="18"/>
    <n v="0"/>
    <n v="0"/>
    <n v="18"/>
    <n v="0"/>
    <n v="0"/>
    <n v="0"/>
    <n v="0"/>
    <n v="0"/>
    <n v="0"/>
    <n v="0"/>
    <n v="0"/>
  </r>
  <r>
    <x v="0"/>
    <x v="0"/>
    <x v="1"/>
    <n v="33"/>
    <n v="0"/>
    <n v="0"/>
    <n v="0"/>
    <n v="0"/>
    <n v="0"/>
    <n v="0"/>
    <n v="0"/>
    <n v="0"/>
    <n v="14"/>
    <n v="0"/>
    <n v="0"/>
    <n v="0"/>
    <n v="0"/>
    <n v="0"/>
    <n v="0"/>
    <n v="0"/>
    <n v="0"/>
    <n v="0"/>
    <n v="19"/>
    <n v="0"/>
    <n v="0"/>
    <n v="0"/>
    <n v="0"/>
    <n v="0"/>
    <n v="0"/>
    <n v="0"/>
    <n v="0"/>
    <n v="0"/>
    <n v="0"/>
    <n v="0"/>
    <n v="0"/>
    <n v="0"/>
    <n v="3"/>
    <n v="3"/>
    <n v="0"/>
    <n v="0"/>
    <n v="0"/>
    <n v="0"/>
    <n v="0"/>
    <n v="0"/>
    <n v="0"/>
    <n v="0"/>
    <n v="0"/>
    <n v="0"/>
    <n v="15"/>
    <n v="15"/>
    <n v="0"/>
    <n v="0"/>
    <n v="15"/>
    <n v="0"/>
    <n v="0"/>
    <n v="15"/>
    <n v="0"/>
    <n v="0"/>
    <n v="15"/>
    <n v="0"/>
    <n v="0"/>
  </r>
  <r>
    <x v="0"/>
    <x v="0"/>
    <x v="2"/>
    <n v="52"/>
    <n v="0"/>
    <n v="0"/>
    <n v="0"/>
    <n v="0"/>
    <n v="0"/>
    <n v="0"/>
    <n v="0"/>
    <n v="0"/>
    <n v="22"/>
    <n v="0"/>
    <n v="0"/>
    <n v="0"/>
    <n v="0"/>
    <n v="0"/>
    <n v="0"/>
    <n v="0"/>
    <n v="0"/>
    <n v="0"/>
    <n v="30"/>
    <n v="0"/>
    <n v="0"/>
    <n v="0"/>
    <n v="0"/>
    <n v="0"/>
    <n v="0"/>
    <n v="0"/>
    <n v="0"/>
    <n v="0"/>
    <n v="0"/>
    <n v="0"/>
    <n v="0"/>
    <n v="0"/>
    <n v="4"/>
    <n v="4"/>
    <n v="3"/>
    <n v="0"/>
    <n v="2"/>
    <n v="0"/>
    <n v="0"/>
    <n v="0"/>
    <n v="0"/>
    <n v="0"/>
    <n v="0"/>
    <n v="0"/>
    <n v="16"/>
    <n v="16"/>
    <n v="0"/>
    <n v="0"/>
    <n v="16"/>
    <n v="0"/>
    <n v="0"/>
    <n v="16"/>
    <n v="0"/>
    <n v="0"/>
    <n v="16"/>
    <n v="0"/>
    <n v="0"/>
  </r>
  <r>
    <x v="0"/>
    <x v="0"/>
    <x v="3"/>
    <n v="40"/>
    <n v="1"/>
    <n v="0"/>
    <n v="1"/>
    <n v="1"/>
    <n v="0"/>
    <n v="0"/>
    <n v="0"/>
    <n v="0"/>
    <n v="18"/>
    <n v="1"/>
    <n v="0"/>
    <n v="0"/>
    <n v="0"/>
    <n v="0"/>
    <n v="0"/>
    <n v="0"/>
    <n v="0"/>
    <n v="0"/>
    <n v="22"/>
    <n v="0"/>
    <n v="0"/>
    <n v="0"/>
    <n v="0"/>
    <n v="0"/>
    <n v="0"/>
    <n v="1"/>
    <n v="0"/>
    <n v="0"/>
    <n v="0"/>
    <n v="0"/>
    <n v="0"/>
    <n v="0"/>
    <n v="3"/>
    <n v="3"/>
    <n v="0"/>
    <n v="0"/>
    <n v="0"/>
    <n v="0"/>
    <n v="0"/>
    <n v="0"/>
    <n v="0"/>
    <n v="0"/>
    <n v="0"/>
    <n v="0"/>
    <n v="17"/>
    <n v="17"/>
    <n v="0"/>
    <n v="0"/>
    <n v="17"/>
    <n v="0"/>
    <n v="0"/>
    <n v="17"/>
    <n v="0"/>
    <n v="0"/>
    <n v="17"/>
    <n v="0"/>
    <n v="0"/>
  </r>
  <r>
    <x v="0"/>
    <x v="0"/>
    <x v="4"/>
    <n v="45"/>
    <n v="1"/>
    <n v="0"/>
    <n v="1"/>
    <n v="1"/>
    <n v="0"/>
    <n v="0"/>
    <n v="0"/>
    <n v="0"/>
    <n v="18"/>
    <n v="1"/>
    <n v="0"/>
    <n v="0"/>
    <n v="0"/>
    <n v="0"/>
    <n v="0"/>
    <n v="0"/>
    <n v="0"/>
    <n v="0"/>
    <n v="27"/>
    <n v="0"/>
    <n v="0"/>
    <n v="0"/>
    <n v="0"/>
    <n v="0"/>
    <n v="0"/>
    <n v="0"/>
    <n v="0"/>
    <n v="0"/>
    <n v="0"/>
    <n v="0"/>
    <n v="0"/>
    <n v="0"/>
    <n v="0"/>
    <n v="3"/>
    <n v="0"/>
    <n v="0"/>
    <n v="0"/>
    <n v="0"/>
    <n v="0"/>
    <n v="0"/>
    <n v="0"/>
    <n v="0"/>
    <n v="0"/>
    <n v="0"/>
    <n v="13"/>
    <n v="13"/>
    <n v="0"/>
    <n v="0"/>
    <n v="13"/>
    <n v="0"/>
    <n v="0"/>
    <n v="13"/>
    <n v="0"/>
    <n v="0"/>
    <n v="13"/>
    <n v="0"/>
    <n v="0"/>
  </r>
  <r>
    <x v="0"/>
    <x v="0"/>
    <x v="5"/>
    <n v="49"/>
    <n v="0"/>
    <n v="0"/>
    <n v="0"/>
    <n v="0"/>
    <n v="0"/>
    <n v="0"/>
    <n v="0"/>
    <n v="0"/>
    <n v="26"/>
    <n v="0"/>
    <n v="0"/>
    <n v="0"/>
    <n v="0"/>
    <n v="0"/>
    <n v="0"/>
    <n v="0"/>
    <n v="0"/>
    <n v="0"/>
    <n v="23"/>
    <n v="0"/>
    <n v="0"/>
    <n v="0"/>
    <n v="0"/>
    <n v="0"/>
    <n v="0"/>
    <n v="0"/>
    <n v="0"/>
    <n v="0"/>
    <n v="0"/>
    <n v="0"/>
    <n v="0"/>
    <n v="0"/>
    <n v="0"/>
    <n v="2"/>
    <n v="0"/>
    <n v="0"/>
    <n v="0"/>
    <n v="0"/>
    <n v="0"/>
    <n v="0"/>
    <n v="0"/>
    <n v="0"/>
    <n v="0"/>
    <n v="0"/>
    <n v="13"/>
    <n v="13"/>
    <n v="0"/>
    <n v="0"/>
    <n v="13"/>
    <n v="0"/>
    <n v="0"/>
    <n v="13"/>
    <n v="0"/>
    <n v="0"/>
    <n v="13"/>
    <n v="0"/>
    <n v="0"/>
  </r>
  <r>
    <x v="0"/>
    <x v="0"/>
    <x v="6"/>
    <n v="66"/>
    <n v="0"/>
    <n v="0"/>
    <n v="0"/>
    <n v="0"/>
    <n v="0"/>
    <n v="0"/>
    <n v="0"/>
    <n v="0"/>
    <n v="20"/>
    <n v="0"/>
    <n v="0"/>
    <n v="0"/>
    <n v="0"/>
    <n v="0"/>
    <n v="0"/>
    <n v="0"/>
    <n v="0"/>
    <n v="0"/>
    <n v="46"/>
    <n v="0"/>
    <n v="0"/>
    <n v="0"/>
    <n v="0"/>
    <n v="0"/>
    <n v="0"/>
    <n v="1"/>
    <n v="0"/>
    <n v="0"/>
    <n v="0"/>
    <n v="0"/>
    <n v="0"/>
    <n v="0"/>
    <n v="0"/>
    <n v="0"/>
    <n v="0"/>
    <n v="0"/>
    <n v="0"/>
    <n v="0"/>
    <n v="0"/>
    <n v="0"/>
    <n v="0"/>
    <n v="0"/>
    <n v="0"/>
    <n v="0"/>
    <n v="9"/>
    <n v="9"/>
    <n v="0"/>
    <n v="0"/>
    <n v="9"/>
    <n v="0"/>
    <n v="0"/>
    <n v="9"/>
    <n v="0"/>
    <n v="0"/>
    <n v="9"/>
    <n v="0"/>
    <n v="0"/>
  </r>
  <r>
    <x v="0"/>
    <x v="0"/>
    <x v="7"/>
    <n v="71"/>
    <n v="3"/>
    <n v="0"/>
    <n v="3"/>
    <n v="3"/>
    <n v="16"/>
    <n v="1"/>
    <n v="0"/>
    <n v="0"/>
    <n v="28"/>
    <n v="0"/>
    <n v="0"/>
    <n v="0"/>
    <n v="0"/>
    <n v="0"/>
    <n v="0"/>
    <n v="0"/>
    <n v="0"/>
    <n v="0"/>
    <n v="27"/>
    <n v="2"/>
    <n v="0"/>
    <n v="0"/>
    <n v="0"/>
    <n v="0"/>
    <n v="0"/>
    <n v="0"/>
    <n v="0"/>
    <n v="0"/>
    <n v="0"/>
    <n v="0"/>
    <n v="0"/>
    <n v="0"/>
    <n v="0"/>
    <n v="0"/>
    <n v="0"/>
    <n v="0"/>
    <n v="0"/>
    <n v="0"/>
    <n v="0"/>
    <n v="0"/>
    <n v="0"/>
    <n v="0"/>
    <n v="0"/>
    <n v="0"/>
    <n v="13"/>
    <n v="13"/>
    <n v="0"/>
    <n v="0"/>
    <n v="13"/>
    <n v="0"/>
    <n v="0"/>
    <n v="13"/>
    <n v="0"/>
    <n v="0"/>
    <n v="13"/>
    <n v="0"/>
    <n v="0"/>
  </r>
  <r>
    <x v="0"/>
    <x v="0"/>
    <x v="8"/>
    <n v="67"/>
    <n v="0"/>
    <n v="0"/>
    <n v="0"/>
    <n v="0"/>
    <n v="36"/>
    <n v="0"/>
    <n v="0"/>
    <n v="0"/>
    <n v="14"/>
    <n v="0"/>
    <n v="0"/>
    <n v="0"/>
    <n v="0"/>
    <n v="0"/>
    <n v="0"/>
    <n v="0"/>
    <n v="0"/>
    <n v="0"/>
    <n v="17"/>
    <n v="0"/>
    <n v="0"/>
    <n v="0"/>
    <n v="0"/>
    <n v="0"/>
    <n v="0"/>
    <n v="0"/>
    <n v="0"/>
    <n v="0"/>
    <n v="0"/>
    <n v="0"/>
    <n v="0"/>
    <n v="0"/>
    <n v="0"/>
    <n v="0"/>
    <n v="0"/>
    <n v="0"/>
    <n v="0"/>
    <n v="0"/>
    <n v="0"/>
    <n v="0"/>
    <n v="0"/>
    <n v="0"/>
    <n v="0"/>
    <n v="0"/>
    <n v="12"/>
    <n v="12"/>
    <n v="0"/>
    <n v="0"/>
    <n v="12"/>
    <n v="0"/>
    <n v="0"/>
    <n v="12"/>
    <n v="0"/>
    <n v="0"/>
    <n v="12"/>
    <n v="0"/>
    <n v="0"/>
  </r>
  <r>
    <x v="0"/>
    <x v="0"/>
    <x v="9"/>
    <n v="49"/>
    <n v="1"/>
    <n v="0"/>
    <n v="1"/>
    <n v="1"/>
    <n v="0"/>
    <n v="0"/>
    <n v="0"/>
    <n v="0"/>
    <n v="23"/>
    <n v="0"/>
    <n v="0"/>
    <n v="0"/>
    <n v="0"/>
    <n v="0"/>
    <n v="0"/>
    <n v="0"/>
    <n v="0"/>
    <n v="0"/>
    <n v="26"/>
    <n v="1"/>
    <n v="0"/>
    <n v="0"/>
    <n v="0"/>
    <n v="0"/>
    <n v="0"/>
    <n v="0"/>
    <n v="0"/>
    <n v="0"/>
    <n v="0"/>
    <n v="0"/>
    <n v="0"/>
    <n v="0"/>
    <n v="0"/>
    <n v="0"/>
    <n v="0"/>
    <n v="0"/>
    <n v="0"/>
    <n v="0"/>
    <n v="0"/>
    <n v="0"/>
    <n v="0"/>
    <n v="0"/>
    <n v="0"/>
    <n v="0"/>
    <n v="18"/>
    <n v="18"/>
    <n v="0"/>
    <n v="0"/>
    <n v="18"/>
    <n v="0"/>
    <n v="0"/>
    <n v="18"/>
    <n v="0"/>
    <n v="0"/>
    <n v="18"/>
    <n v="0"/>
    <n v="0"/>
  </r>
  <r>
    <x v="0"/>
    <x v="0"/>
    <x v="10"/>
    <n v="44"/>
    <n v="0"/>
    <n v="0"/>
    <n v="0"/>
    <n v="0"/>
    <n v="0"/>
    <n v="0"/>
    <n v="0"/>
    <n v="0"/>
    <n v="17"/>
    <n v="0"/>
    <n v="0"/>
    <n v="0"/>
    <n v="0"/>
    <n v="0"/>
    <n v="0"/>
    <n v="0"/>
    <n v="0"/>
    <n v="0"/>
    <n v="27"/>
    <n v="0"/>
    <n v="0"/>
    <n v="0"/>
    <n v="0"/>
    <n v="0"/>
    <n v="0"/>
    <n v="0"/>
    <n v="0"/>
    <n v="0"/>
    <n v="0"/>
    <n v="0"/>
    <n v="0"/>
    <n v="0"/>
    <n v="0"/>
    <n v="0"/>
    <n v="0"/>
    <n v="0"/>
    <n v="0"/>
    <n v="0"/>
    <n v="0"/>
    <n v="0"/>
    <n v="0"/>
    <n v="0"/>
    <n v="0"/>
    <n v="0"/>
    <n v="18"/>
    <n v="18"/>
    <n v="0"/>
    <n v="0"/>
    <n v="18"/>
    <n v="0"/>
    <n v="0"/>
    <n v="18"/>
    <n v="0"/>
    <n v="0"/>
    <n v="18"/>
    <n v="0"/>
    <n v="0"/>
  </r>
  <r>
    <x v="0"/>
    <x v="0"/>
    <x v="11"/>
    <n v="39"/>
    <n v="0"/>
    <n v="0"/>
    <n v="0"/>
    <n v="0"/>
    <n v="0"/>
    <n v="0"/>
    <n v="0"/>
    <n v="0"/>
    <n v="14"/>
    <n v="0"/>
    <n v="5"/>
    <n v="0"/>
    <n v="0"/>
    <n v="0"/>
    <n v="0"/>
    <n v="0"/>
    <n v="0"/>
    <n v="0"/>
    <n v="20"/>
    <n v="0"/>
    <n v="0"/>
    <n v="0"/>
    <n v="0"/>
    <n v="0"/>
    <n v="0"/>
    <n v="0"/>
    <n v="0"/>
    <n v="0"/>
    <n v="0"/>
    <n v="0"/>
    <n v="0"/>
    <n v="0"/>
    <n v="0"/>
    <n v="0"/>
    <n v="0"/>
    <n v="0"/>
    <n v="0"/>
    <n v="0"/>
    <n v="0"/>
    <n v="0"/>
    <n v="0"/>
    <n v="0"/>
    <n v="0"/>
    <n v="0"/>
    <n v="26"/>
    <n v="26"/>
    <n v="0"/>
    <n v="0"/>
    <n v="26"/>
    <n v="0"/>
    <n v="0"/>
    <n v="26"/>
    <n v="0"/>
    <n v="0"/>
    <n v="26"/>
    <n v="0"/>
    <n v="0"/>
  </r>
  <r>
    <x v="0"/>
    <x v="0"/>
    <x v="12"/>
    <n v="44"/>
    <n v="2"/>
    <n v="0"/>
    <n v="2"/>
    <n v="2"/>
    <n v="0"/>
    <n v="0"/>
    <n v="0"/>
    <n v="0"/>
    <n v="11"/>
    <n v="0"/>
    <n v="0"/>
    <n v="0"/>
    <n v="0"/>
    <n v="0"/>
    <n v="0"/>
    <n v="0"/>
    <n v="0"/>
    <n v="0"/>
    <n v="33"/>
    <n v="2"/>
    <n v="0"/>
    <n v="0"/>
    <n v="0"/>
    <n v="0"/>
    <n v="0"/>
    <n v="0"/>
    <n v="0"/>
    <n v="0"/>
    <n v="0"/>
    <n v="0"/>
    <n v="0"/>
    <n v="0"/>
    <n v="0"/>
    <n v="0"/>
    <n v="0"/>
    <n v="0"/>
    <n v="0"/>
    <n v="0"/>
    <n v="0"/>
    <n v="0"/>
    <n v="0"/>
    <n v="0"/>
    <n v="0"/>
    <n v="0"/>
    <n v="11"/>
    <n v="11"/>
    <n v="0"/>
    <n v="0"/>
    <n v="11"/>
    <n v="0"/>
    <n v="0"/>
    <n v="11"/>
    <n v="0"/>
    <n v="0"/>
    <n v="11"/>
    <n v="0"/>
    <n v="0"/>
  </r>
  <r>
    <x v="0"/>
    <x v="0"/>
    <x v="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0"/>
    <x v="0"/>
    <x v="14"/>
    <n v="47"/>
    <n v="0"/>
    <n v="0"/>
    <n v="0"/>
    <n v="0"/>
    <n v="0"/>
    <n v="0"/>
    <n v="0"/>
    <n v="0"/>
    <n v="27"/>
    <n v="0"/>
    <n v="0"/>
    <n v="0"/>
    <n v="0"/>
    <n v="0"/>
    <n v="0"/>
    <n v="0"/>
    <n v="0"/>
    <n v="0"/>
    <n v="20"/>
    <n v="0"/>
    <n v="0"/>
    <n v="0"/>
    <n v="0"/>
    <n v="0"/>
    <n v="0"/>
    <n v="0"/>
    <n v="0"/>
    <n v="0"/>
    <n v="0"/>
    <n v="0"/>
    <n v="0"/>
    <n v="0"/>
    <n v="0"/>
    <n v="0"/>
    <n v="0"/>
    <n v="0"/>
    <n v="0"/>
    <n v="0"/>
    <n v="0"/>
    <n v="0"/>
    <n v="0"/>
    <n v="0"/>
    <n v="0"/>
    <n v="0"/>
    <n v="16"/>
    <n v="16"/>
    <n v="0"/>
    <n v="0"/>
    <n v="16"/>
    <n v="0"/>
    <n v="0"/>
    <n v="16"/>
    <n v="0"/>
    <n v="0"/>
    <n v="16"/>
    <n v="0"/>
    <n v="0"/>
  </r>
  <r>
    <x v="0"/>
    <x v="0"/>
    <x v="15"/>
    <n v="18"/>
    <n v="0"/>
    <n v="0"/>
    <n v="0"/>
    <n v="0"/>
    <n v="0"/>
    <n v="0"/>
    <n v="0"/>
    <n v="0"/>
    <n v="18"/>
    <n v="0"/>
    <n v="0"/>
    <n v="0"/>
    <n v="0"/>
    <n v="0"/>
    <n v="0"/>
    <n v="0"/>
    <n v="0"/>
    <n v="0"/>
    <n v="0"/>
    <n v="0"/>
    <n v="0"/>
    <n v="0"/>
    <n v="0"/>
    <n v="0"/>
    <n v="0"/>
    <n v="0"/>
    <n v="0"/>
    <n v="0"/>
    <n v="0"/>
    <n v="0"/>
    <n v="0"/>
    <n v="0"/>
    <n v="0"/>
    <n v="0"/>
    <n v="0"/>
    <n v="0"/>
    <n v="0"/>
    <n v="0"/>
    <n v="0"/>
    <n v="0"/>
    <n v="0"/>
    <n v="0"/>
    <n v="0"/>
    <n v="0"/>
    <n v="7"/>
    <n v="7"/>
    <n v="0"/>
    <n v="0"/>
    <n v="7"/>
    <n v="0"/>
    <n v="0"/>
    <n v="7"/>
    <n v="0"/>
    <n v="0"/>
    <n v="7"/>
    <n v="0"/>
    <n v="0"/>
  </r>
  <r>
    <x v="0"/>
    <x v="0"/>
    <x v="16"/>
    <n v="47"/>
    <n v="0"/>
    <n v="0"/>
    <n v="0"/>
    <n v="0"/>
    <n v="0"/>
    <n v="0"/>
    <n v="0"/>
    <n v="0"/>
    <n v="19"/>
    <n v="0"/>
    <n v="0"/>
    <n v="0"/>
    <n v="0"/>
    <n v="0"/>
    <n v="0"/>
    <n v="0"/>
    <n v="7"/>
    <n v="0"/>
    <n v="21"/>
    <n v="0"/>
    <n v="0"/>
    <n v="0"/>
    <n v="0"/>
    <n v="0"/>
    <n v="0"/>
    <n v="0"/>
    <n v="0"/>
    <n v="0"/>
    <n v="0"/>
    <n v="0"/>
    <n v="0"/>
    <n v="0"/>
    <n v="0"/>
    <n v="0"/>
    <n v="0"/>
    <n v="0"/>
    <n v="0"/>
    <n v="0"/>
    <n v="0"/>
    <n v="0"/>
    <n v="0"/>
    <n v="0"/>
    <n v="0"/>
    <n v="0"/>
    <n v="14"/>
    <n v="14"/>
    <n v="0"/>
    <n v="0"/>
    <n v="14"/>
    <n v="0"/>
    <n v="0"/>
    <n v="14"/>
    <n v="0"/>
    <n v="0"/>
    <n v="14"/>
    <n v="0"/>
    <n v="0"/>
  </r>
  <r>
    <x v="0"/>
    <x v="0"/>
    <x v="17"/>
    <n v="34"/>
    <n v="0"/>
    <n v="0"/>
    <n v="0"/>
    <n v="0"/>
    <n v="0"/>
    <n v="0"/>
    <n v="0"/>
    <n v="0"/>
    <n v="15"/>
    <n v="0"/>
    <n v="3"/>
    <n v="0"/>
    <n v="0"/>
    <n v="0"/>
    <n v="0"/>
    <n v="0"/>
    <n v="0"/>
    <n v="0"/>
    <n v="16"/>
    <n v="0"/>
    <n v="0"/>
    <n v="0"/>
    <n v="0"/>
    <n v="0"/>
    <n v="0"/>
    <n v="0"/>
    <n v="0"/>
    <n v="0"/>
    <n v="0"/>
    <n v="0"/>
    <n v="0"/>
    <n v="0"/>
    <n v="0"/>
    <n v="0"/>
    <n v="0"/>
    <n v="0"/>
    <n v="0"/>
    <n v="0"/>
    <n v="0"/>
    <n v="0"/>
    <n v="0"/>
    <n v="0"/>
    <n v="0"/>
    <n v="0"/>
    <n v="9"/>
    <n v="9"/>
    <n v="0"/>
    <n v="0"/>
    <n v="9"/>
    <n v="0"/>
    <n v="0"/>
    <n v="9"/>
    <n v="0"/>
    <n v="0"/>
    <n v="9"/>
    <n v="0"/>
    <n v="0"/>
  </r>
  <r>
    <x v="0"/>
    <x v="0"/>
    <x v="18"/>
    <n v="35"/>
    <n v="1"/>
    <n v="0"/>
    <n v="1"/>
    <n v="1"/>
    <n v="0"/>
    <n v="0"/>
    <n v="0"/>
    <n v="0"/>
    <n v="16"/>
    <n v="1"/>
    <n v="6"/>
    <n v="0"/>
    <n v="0"/>
    <n v="0"/>
    <n v="0"/>
    <n v="0"/>
    <n v="0"/>
    <n v="0"/>
    <n v="13"/>
    <n v="0"/>
    <n v="0"/>
    <n v="0"/>
    <n v="0"/>
    <n v="0"/>
    <n v="0"/>
    <n v="0"/>
    <n v="0"/>
    <n v="0"/>
    <n v="0"/>
    <n v="0"/>
    <n v="0"/>
    <n v="0"/>
    <n v="0"/>
    <n v="0"/>
    <n v="0"/>
    <n v="0"/>
    <n v="0"/>
    <n v="0"/>
    <n v="0"/>
    <n v="0"/>
    <n v="0"/>
    <n v="0"/>
    <n v="0"/>
    <n v="0"/>
    <n v="5"/>
    <n v="5"/>
    <n v="0"/>
    <n v="0"/>
    <n v="5"/>
    <n v="0"/>
    <n v="0"/>
    <n v="5"/>
    <n v="0"/>
    <n v="0"/>
    <n v="5"/>
    <n v="0"/>
    <n v="0"/>
  </r>
  <r>
    <x v="0"/>
    <x v="0"/>
    <x v="19"/>
    <n v="15"/>
    <n v="0"/>
    <n v="0"/>
    <n v="0"/>
    <n v="0"/>
    <n v="0"/>
    <n v="0"/>
    <n v="0"/>
    <n v="0"/>
    <n v="0"/>
    <n v="0"/>
    <n v="5"/>
    <n v="0"/>
    <n v="0"/>
    <n v="0"/>
    <n v="0"/>
    <n v="0"/>
    <n v="0"/>
    <n v="0"/>
    <n v="10"/>
    <n v="0"/>
    <n v="0"/>
    <n v="0"/>
    <n v="0"/>
    <n v="0"/>
    <n v="0"/>
    <n v="13"/>
    <n v="0"/>
    <n v="0"/>
    <n v="0"/>
    <n v="0"/>
    <n v="0"/>
    <n v="0"/>
    <n v="4"/>
    <n v="4"/>
    <n v="3"/>
    <n v="2"/>
    <n v="1"/>
    <n v="0"/>
    <n v="0"/>
    <n v="0"/>
    <n v="0"/>
    <n v="1"/>
    <n v="1"/>
    <n v="0"/>
    <n v="101"/>
    <n v="101"/>
    <n v="3"/>
    <n v="3"/>
    <n v="101"/>
    <n v="1"/>
    <n v="1"/>
    <n v="101"/>
    <n v="1"/>
    <n v="1"/>
    <n v="101"/>
    <n v="1"/>
    <n v="1"/>
  </r>
  <r>
    <x v="0"/>
    <x v="0"/>
    <x v="20"/>
    <n v="47"/>
    <n v="0"/>
    <n v="0"/>
    <n v="0"/>
    <n v="0"/>
    <n v="2"/>
    <n v="0"/>
    <n v="0"/>
    <n v="0"/>
    <n v="16"/>
    <n v="0"/>
    <n v="3"/>
    <n v="0"/>
    <n v="0"/>
    <n v="0"/>
    <n v="0"/>
    <n v="0"/>
    <n v="0"/>
    <n v="0"/>
    <n v="26"/>
    <n v="0"/>
    <n v="0"/>
    <n v="0"/>
    <n v="0"/>
    <n v="0"/>
    <n v="0"/>
    <n v="0"/>
    <n v="0"/>
    <n v="0"/>
    <n v="0"/>
    <n v="0"/>
    <n v="0"/>
    <n v="0"/>
    <n v="0"/>
    <n v="0"/>
    <n v="0"/>
    <n v="0"/>
    <n v="0"/>
    <n v="0"/>
    <n v="0"/>
    <n v="0"/>
    <n v="0"/>
    <n v="0"/>
    <n v="0"/>
    <n v="0"/>
    <n v="22"/>
    <n v="22"/>
    <n v="0"/>
    <n v="0"/>
    <n v="22"/>
    <n v="0"/>
    <n v="0"/>
    <n v="22"/>
    <n v="0"/>
    <n v="0"/>
    <n v="22"/>
    <n v="0"/>
    <n v="0"/>
  </r>
  <r>
    <x v="0"/>
    <x v="0"/>
    <x v="21"/>
    <n v="34"/>
    <n v="0"/>
    <n v="0"/>
    <n v="0"/>
    <n v="0"/>
    <n v="0"/>
    <n v="0"/>
    <n v="0"/>
    <n v="0"/>
    <n v="20"/>
    <n v="0"/>
    <n v="0"/>
    <n v="0"/>
    <n v="0"/>
    <n v="0"/>
    <n v="0"/>
    <n v="0"/>
    <n v="0"/>
    <n v="0"/>
    <n v="14"/>
    <n v="0"/>
    <n v="0"/>
    <n v="0"/>
    <n v="0"/>
    <n v="0"/>
    <n v="0"/>
    <n v="0"/>
    <n v="0"/>
    <n v="0"/>
    <n v="0"/>
    <n v="0"/>
    <n v="0"/>
    <n v="0"/>
    <n v="0"/>
    <n v="0"/>
    <n v="0"/>
    <n v="0"/>
    <n v="0"/>
    <n v="0"/>
    <n v="0"/>
    <n v="0"/>
    <n v="0"/>
    <n v="0"/>
    <n v="0"/>
    <n v="0"/>
    <n v="21"/>
    <n v="21"/>
    <n v="0"/>
    <n v="0"/>
    <n v="21"/>
    <n v="0"/>
    <n v="0"/>
    <n v="21"/>
    <n v="0"/>
    <n v="0"/>
    <n v="21"/>
    <n v="0"/>
    <n v="0"/>
  </r>
  <r>
    <x v="0"/>
    <x v="0"/>
    <x v="22"/>
    <n v="40"/>
    <n v="0"/>
    <n v="0"/>
    <n v="0"/>
    <n v="0"/>
    <n v="0"/>
    <n v="0"/>
    <n v="0"/>
    <n v="0"/>
    <n v="20"/>
    <n v="0"/>
    <n v="0"/>
    <n v="0"/>
    <n v="0"/>
    <n v="0"/>
    <n v="0"/>
    <n v="0"/>
    <n v="0"/>
    <n v="0"/>
    <n v="20"/>
    <n v="0"/>
    <n v="0"/>
    <n v="0"/>
    <n v="0"/>
    <n v="0"/>
    <n v="0"/>
    <n v="0"/>
    <n v="0"/>
    <n v="0"/>
    <n v="0"/>
    <n v="0"/>
    <n v="0"/>
    <n v="0"/>
    <n v="3"/>
    <n v="1"/>
    <n v="2"/>
    <n v="0"/>
    <n v="0"/>
    <n v="0"/>
    <n v="0"/>
    <n v="0"/>
    <n v="0"/>
    <n v="0"/>
    <n v="0"/>
    <n v="0"/>
    <n v="26"/>
    <n v="26"/>
    <n v="0"/>
    <n v="0"/>
    <n v="26"/>
    <n v="0"/>
    <n v="0"/>
    <n v="26"/>
    <n v="0"/>
    <n v="0"/>
    <n v="26"/>
    <n v="0"/>
    <n v="0"/>
  </r>
  <r>
    <x v="0"/>
    <x v="0"/>
    <x v="23"/>
    <n v="289"/>
    <n v="4"/>
    <n v="0"/>
    <n v="4"/>
    <n v="3"/>
    <n v="0"/>
    <n v="0"/>
    <n v="2"/>
    <n v="0"/>
    <n v="12"/>
    <n v="1"/>
    <n v="7"/>
    <n v="0"/>
    <n v="0"/>
    <n v="0"/>
    <n v="0"/>
    <n v="0"/>
    <n v="1"/>
    <n v="0"/>
    <n v="55"/>
    <n v="3"/>
    <n v="204"/>
    <n v="0"/>
    <n v="0"/>
    <n v="0"/>
    <n v="4"/>
    <n v="1"/>
    <n v="0"/>
    <n v="0"/>
    <n v="1"/>
    <n v="1"/>
    <n v="0"/>
    <n v="0"/>
    <n v="0"/>
    <n v="1"/>
    <n v="0"/>
    <n v="0"/>
    <n v="0"/>
    <n v="0"/>
    <n v="0"/>
    <n v="0"/>
    <n v="0"/>
    <n v="2"/>
    <n v="2"/>
    <n v="0"/>
    <n v="6"/>
    <n v="2"/>
    <n v="0"/>
    <n v="0"/>
    <n v="4"/>
    <n v="0"/>
    <n v="0"/>
    <n v="6"/>
    <n v="0"/>
    <n v="0"/>
    <n v="6"/>
    <n v="0"/>
    <n v="0"/>
  </r>
  <r>
    <x v="0"/>
    <x v="1"/>
    <x v="0"/>
    <n v="8"/>
    <n v="0"/>
    <n v="0"/>
    <n v="0"/>
    <n v="0"/>
    <n v="0"/>
    <n v="0"/>
    <n v="0"/>
    <n v="0"/>
    <n v="4"/>
    <n v="0"/>
    <n v="0"/>
    <n v="0"/>
    <n v="0"/>
    <n v="0"/>
    <n v="0"/>
    <n v="0"/>
    <n v="0"/>
    <n v="0"/>
    <n v="4"/>
    <n v="0"/>
    <n v="0"/>
    <n v="0"/>
    <n v="0"/>
    <n v="0"/>
    <n v="0"/>
    <n v="0"/>
    <n v="0"/>
    <n v="0"/>
    <n v="0"/>
    <n v="0"/>
    <n v="0"/>
    <n v="0"/>
    <n v="0"/>
    <n v="0"/>
    <n v="0"/>
    <n v="0"/>
    <n v="0"/>
    <n v="0"/>
    <n v="0"/>
    <n v="0"/>
    <n v="0"/>
    <n v="0"/>
    <n v="0"/>
    <n v="0"/>
    <n v="11"/>
    <n v="11"/>
    <n v="0"/>
    <n v="0"/>
    <n v="11"/>
    <n v="0"/>
    <n v="0"/>
    <n v="11"/>
    <n v="0"/>
    <n v="0"/>
    <n v="11"/>
    <n v="0"/>
    <n v="0"/>
  </r>
  <r>
    <x v="0"/>
    <x v="1"/>
    <x v="1"/>
    <n v="11"/>
    <n v="0"/>
    <n v="0"/>
    <n v="0"/>
    <n v="0"/>
    <n v="0"/>
    <n v="0"/>
    <n v="0"/>
    <n v="0"/>
    <n v="3"/>
    <n v="0"/>
    <n v="0"/>
    <n v="0"/>
    <n v="0"/>
    <n v="0"/>
    <n v="0"/>
    <n v="0"/>
    <n v="0"/>
    <n v="0"/>
    <n v="8"/>
    <n v="0"/>
    <n v="0"/>
    <n v="0"/>
    <n v="0"/>
    <n v="0"/>
    <n v="0"/>
    <n v="0"/>
    <n v="0"/>
    <n v="0"/>
    <n v="0"/>
    <n v="0"/>
    <n v="0"/>
    <n v="0"/>
    <n v="0"/>
    <n v="0"/>
    <n v="0"/>
    <n v="0"/>
    <n v="0"/>
    <n v="0"/>
    <n v="0"/>
    <n v="0"/>
    <n v="0"/>
    <n v="0"/>
    <n v="0"/>
    <n v="0"/>
    <n v="6"/>
    <n v="6"/>
    <n v="0"/>
    <n v="0"/>
    <n v="6"/>
    <n v="0"/>
    <n v="0"/>
    <n v="6"/>
    <n v="0"/>
    <n v="0"/>
    <n v="6"/>
    <n v="0"/>
    <n v="0"/>
  </r>
  <r>
    <x v="0"/>
    <x v="1"/>
    <x v="2"/>
    <n v="9"/>
    <n v="0"/>
    <n v="0"/>
    <n v="0"/>
    <n v="0"/>
    <n v="0"/>
    <n v="0"/>
    <n v="0"/>
    <n v="0"/>
    <n v="4"/>
    <n v="0"/>
    <n v="0"/>
    <n v="0"/>
    <n v="0"/>
    <n v="0"/>
    <n v="0"/>
    <n v="0"/>
    <n v="0"/>
    <n v="0"/>
    <n v="5"/>
    <n v="0"/>
    <n v="0"/>
    <n v="0"/>
    <n v="0"/>
    <n v="0"/>
    <n v="0"/>
    <n v="0"/>
    <n v="0"/>
    <n v="0"/>
    <n v="0"/>
    <n v="0"/>
    <n v="0"/>
    <n v="0"/>
    <n v="0"/>
    <n v="0"/>
    <n v="0"/>
    <n v="0"/>
    <n v="0"/>
    <n v="0"/>
    <n v="0"/>
    <n v="0"/>
    <n v="0"/>
    <n v="0"/>
    <n v="0"/>
    <n v="0"/>
    <n v="11"/>
    <n v="11"/>
    <n v="0"/>
    <n v="0"/>
    <n v="11"/>
    <n v="0"/>
    <n v="0"/>
    <n v="11"/>
    <n v="1"/>
    <n v="0"/>
    <n v="11"/>
    <n v="0"/>
    <n v="0"/>
  </r>
  <r>
    <x v="0"/>
    <x v="1"/>
    <x v="3"/>
    <n v="22"/>
    <n v="0"/>
    <n v="0"/>
    <n v="0"/>
    <n v="0"/>
    <n v="0"/>
    <n v="0"/>
    <n v="0"/>
    <n v="0"/>
    <n v="7"/>
    <n v="0"/>
    <n v="0"/>
    <n v="0"/>
    <n v="0"/>
    <n v="0"/>
    <n v="0"/>
    <n v="0"/>
    <n v="0"/>
    <n v="0"/>
    <n v="15"/>
    <n v="0"/>
    <n v="0"/>
    <n v="0"/>
    <n v="0"/>
    <n v="0"/>
    <n v="0"/>
    <n v="0"/>
    <n v="0"/>
    <n v="0"/>
    <n v="0"/>
    <n v="0"/>
    <n v="0"/>
    <n v="0"/>
    <n v="0"/>
    <n v="0"/>
    <n v="0"/>
    <n v="0"/>
    <n v="0"/>
    <n v="0"/>
    <n v="0"/>
    <n v="0"/>
    <n v="0"/>
    <n v="0"/>
    <n v="0"/>
    <n v="0"/>
    <n v="6"/>
    <n v="6"/>
    <n v="0"/>
    <n v="0"/>
    <n v="6"/>
    <n v="0"/>
    <n v="0"/>
    <n v="6"/>
    <n v="0"/>
    <n v="0"/>
    <n v="6"/>
    <n v="0"/>
    <n v="0"/>
  </r>
  <r>
    <x v="0"/>
    <x v="1"/>
    <x v="4"/>
    <n v="11"/>
    <n v="0"/>
    <n v="0"/>
    <n v="0"/>
    <n v="0"/>
    <n v="0"/>
    <n v="0"/>
    <n v="0"/>
    <n v="0"/>
    <n v="3"/>
    <n v="0"/>
    <n v="0"/>
    <n v="0"/>
    <n v="0"/>
    <n v="0"/>
    <n v="0"/>
    <n v="0"/>
    <n v="0"/>
    <n v="0"/>
    <n v="8"/>
    <n v="0"/>
    <n v="0"/>
    <n v="0"/>
    <n v="0"/>
    <n v="0"/>
    <n v="0"/>
    <n v="0"/>
    <n v="0"/>
    <n v="0"/>
    <n v="1"/>
    <n v="0"/>
    <n v="5"/>
    <n v="5"/>
    <n v="0"/>
    <n v="0"/>
    <n v="0"/>
    <n v="0"/>
    <n v="0"/>
    <n v="0"/>
    <n v="0"/>
    <n v="0"/>
    <n v="0"/>
    <n v="0"/>
    <n v="0"/>
    <n v="0"/>
    <n v="0"/>
    <n v="0"/>
    <n v="0"/>
    <n v="0"/>
    <n v="0"/>
    <n v="0"/>
    <n v="0"/>
    <n v="0"/>
    <n v="0"/>
    <n v="0"/>
    <n v="0"/>
    <n v="0"/>
    <n v="0"/>
  </r>
  <r>
    <x v="0"/>
    <x v="1"/>
    <x v="5"/>
    <n v="12"/>
    <n v="0"/>
    <n v="0"/>
    <n v="0"/>
    <n v="0"/>
    <n v="0"/>
    <n v="0"/>
    <n v="0"/>
    <n v="0"/>
    <n v="10"/>
    <n v="0"/>
    <n v="0"/>
    <n v="0"/>
    <n v="0"/>
    <n v="0"/>
    <n v="0"/>
    <n v="0"/>
    <n v="0"/>
    <n v="0"/>
    <n v="2"/>
    <n v="0"/>
    <n v="0"/>
    <n v="0"/>
    <n v="0"/>
    <n v="0"/>
    <n v="0"/>
    <n v="0"/>
    <n v="0"/>
    <n v="0"/>
    <n v="1"/>
    <n v="0"/>
    <n v="0"/>
    <n v="0"/>
    <n v="0"/>
    <n v="0"/>
    <n v="0"/>
    <n v="0"/>
    <n v="0"/>
    <n v="0"/>
    <n v="0"/>
    <n v="0"/>
    <n v="0"/>
    <n v="0"/>
    <n v="0"/>
    <n v="0"/>
    <n v="6"/>
    <n v="6"/>
    <n v="0"/>
    <n v="0"/>
    <n v="6"/>
    <n v="0"/>
    <n v="0"/>
    <n v="6"/>
    <n v="0"/>
    <n v="0"/>
    <n v="6"/>
    <n v="0"/>
    <n v="0"/>
  </r>
  <r>
    <x v="0"/>
    <x v="1"/>
    <x v="6"/>
    <n v="24"/>
    <n v="0"/>
    <n v="0"/>
    <n v="0"/>
    <n v="0"/>
    <n v="0"/>
    <n v="0"/>
    <n v="0"/>
    <n v="0"/>
    <n v="2"/>
    <n v="0"/>
    <n v="0"/>
    <n v="0"/>
    <n v="0"/>
    <n v="0"/>
    <n v="0"/>
    <n v="0"/>
    <n v="0"/>
    <n v="0"/>
    <n v="22"/>
    <n v="0"/>
    <n v="0"/>
    <n v="0"/>
    <n v="0"/>
    <n v="0"/>
    <n v="0"/>
    <n v="0"/>
    <n v="0"/>
    <n v="0"/>
    <n v="0"/>
    <n v="0"/>
    <n v="0"/>
    <n v="0"/>
    <n v="0"/>
    <n v="0"/>
    <n v="0"/>
    <n v="0"/>
    <n v="0"/>
    <n v="0"/>
    <n v="0"/>
    <n v="0"/>
    <n v="0"/>
    <n v="0"/>
    <n v="0"/>
    <n v="0"/>
    <n v="10"/>
    <n v="10"/>
    <n v="0"/>
    <n v="0"/>
    <n v="10"/>
    <n v="0"/>
    <n v="0"/>
    <n v="10"/>
    <n v="0"/>
    <n v="0"/>
    <n v="10"/>
    <n v="0"/>
    <n v="0"/>
  </r>
  <r>
    <x v="0"/>
    <x v="1"/>
    <x v="7"/>
    <n v="11"/>
    <n v="0"/>
    <n v="0"/>
    <n v="0"/>
    <n v="0"/>
    <n v="0"/>
    <n v="0"/>
    <n v="0"/>
    <n v="0"/>
    <n v="4"/>
    <n v="0"/>
    <n v="0"/>
    <n v="0"/>
    <n v="0"/>
    <n v="0"/>
    <n v="0"/>
    <n v="0"/>
    <n v="0"/>
    <n v="0"/>
    <n v="7"/>
    <n v="0"/>
    <n v="0"/>
    <n v="0"/>
    <n v="0"/>
    <n v="0"/>
    <n v="0"/>
    <n v="0"/>
    <n v="0"/>
    <n v="0"/>
    <n v="0"/>
    <n v="0"/>
    <n v="0"/>
    <n v="0"/>
    <n v="1"/>
    <n v="1"/>
    <n v="1"/>
    <n v="1"/>
    <n v="0"/>
    <n v="0"/>
    <n v="0"/>
    <n v="0"/>
    <n v="0"/>
    <n v="0"/>
    <n v="0"/>
    <n v="0"/>
    <n v="7"/>
    <n v="7"/>
    <n v="0"/>
    <n v="0"/>
    <n v="7"/>
    <n v="0"/>
    <n v="0"/>
    <n v="7"/>
    <n v="0"/>
    <n v="0"/>
    <n v="7"/>
    <n v="0"/>
    <n v="0"/>
  </r>
  <r>
    <x v="0"/>
    <x v="1"/>
    <x v="8"/>
    <n v="10"/>
    <n v="0"/>
    <n v="0"/>
    <n v="0"/>
    <n v="0"/>
    <n v="0"/>
    <n v="0"/>
    <n v="0"/>
    <n v="0"/>
    <n v="0"/>
    <n v="0"/>
    <n v="0"/>
    <n v="0"/>
    <n v="0"/>
    <n v="0"/>
    <n v="0"/>
    <n v="0"/>
    <n v="0"/>
    <n v="0"/>
    <n v="10"/>
    <n v="0"/>
    <n v="0"/>
    <n v="0"/>
    <n v="0"/>
    <n v="0"/>
    <n v="0"/>
    <n v="11"/>
    <n v="0"/>
    <n v="0"/>
    <n v="0"/>
    <n v="0"/>
    <n v="0"/>
    <n v="0"/>
    <n v="2"/>
    <n v="1"/>
    <n v="0"/>
    <n v="0"/>
    <n v="0"/>
    <n v="0"/>
    <n v="0"/>
    <n v="0"/>
    <n v="0"/>
    <n v="0"/>
    <n v="0"/>
    <n v="0"/>
    <n v="6"/>
    <n v="6"/>
    <n v="1"/>
    <n v="1"/>
    <n v="6"/>
    <n v="0"/>
    <n v="0"/>
    <n v="6"/>
    <n v="0"/>
    <n v="0"/>
    <n v="6"/>
    <n v="0"/>
    <n v="0"/>
  </r>
  <r>
    <x v="0"/>
    <x v="1"/>
    <x v="9"/>
    <n v="7"/>
    <n v="0"/>
    <n v="0"/>
    <n v="0"/>
    <n v="0"/>
    <n v="0"/>
    <n v="0"/>
    <n v="0"/>
    <n v="0"/>
    <n v="0"/>
    <n v="0"/>
    <n v="0"/>
    <n v="0"/>
    <n v="0"/>
    <n v="0"/>
    <n v="0"/>
    <n v="0"/>
    <n v="0"/>
    <n v="0"/>
    <n v="7"/>
    <n v="0"/>
    <n v="0"/>
    <n v="0"/>
    <n v="0"/>
    <n v="0"/>
    <n v="0"/>
    <n v="0"/>
    <n v="0"/>
    <n v="0"/>
    <n v="1"/>
    <n v="0"/>
    <n v="0"/>
    <n v="0"/>
    <n v="1"/>
    <n v="0"/>
    <n v="0"/>
    <n v="1"/>
    <n v="0"/>
    <n v="0"/>
    <n v="0"/>
    <n v="0"/>
    <n v="0"/>
    <n v="0"/>
    <n v="0"/>
    <n v="0"/>
    <n v="4"/>
    <n v="4"/>
    <n v="0"/>
    <n v="0"/>
    <n v="4"/>
    <n v="0"/>
    <n v="0"/>
    <n v="4"/>
    <n v="0"/>
    <n v="0"/>
    <n v="4"/>
    <n v="0"/>
    <n v="0"/>
  </r>
  <r>
    <x v="0"/>
    <x v="1"/>
    <x v="10"/>
    <n v="7"/>
    <n v="0"/>
    <n v="0"/>
    <n v="0"/>
    <n v="0"/>
    <n v="0"/>
    <n v="0"/>
    <n v="0"/>
    <n v="0"/>
    <n v="3"/>
    <n v="0"/>
    <n v="0"/>
    <n v="0"/>
    <n v="0"/>
    <n v="0"/>
    <n v="0"/>
    <n v="0"/>
    <n v="0"/>
    <n v="0"/>
    <n v="4"/>
    <n v="0"/>
    <n v="0"/>
    <n v="0"/>
    <n v="0"/>
    <n v="0"/>
    <n v="0"/>
    <n v="0"/>
    <n v="0"/>
    <n v="0"/>
    <n v="0"/>
    <n v="0"/>
    <n v="0"/>
    <n v="0"/>
    <n v="0"/>
    <n v="0"/>
    <n v="0"/>
    <n v="0"/>
    <n v="0"/>
    <n v="0"/>
    <n v="0"/>
    <n v="0"/>
    <n v="0"/>
    <n v="0"/>
    <n v="0"/>
    <n v="0"/>
    <n v="5"/>
    <n v="5"/>
    <n v="1"/>
    <n v="1"/>
    <n v="5"/>
    <n v="0"/>
    <n v="0"/>
    <n v="5"/>
    <n v="0"/>
    <n v="0"/>
    <n v="5"/>
    <n v="0"/>
    <n v="0"/>
  </r>
  <r>
    <x v="0"/>
    <x v="1"/>
    <x v="11"/>
    <n v="8"/>
    <n v="0"/>
    <n v="0"/>
    <n v="0"/>
    <n v="0"/>
    <n v="0"/>
    <n v="0"/>
    <n v="0"/>
    <n v="0"/>
    <n v="3"/>
    <n v="0"/>
    <n v="0"/>
    <n v="0"/>
    <n v="0"/>
    <n v="0"/>
    <n v="0"/>
    <n v="0"/>
    <n v="0"/>
    <n v="0"/>
    <n v="5"/>
    <n v="0"/>
    <n v="0"/>
    <n v="0"/>
    <n v="0"/>
    <n v="0"/>
    <n v="0"/>
    <n v="0"/>
    <n v="0"/>
    <n v="0"/>
    <n v="0"/>
    <n v="0"/>
    <n v="0"/>
    <n v="0"/>
    <n v="0"/>
    <n v="0"/>
    <n v="0"/>
    <n v="0"/>
    <n v="0"/>
    <n v="0"/>
    <n v="0"/>
    <n v="0"/>
    <n v="0"/>
    <n v="0"/>
    <n v="0"/>
    <n v="0"/>
    <n v="2"/>
    <n v="2"/>
    <n v="0"/>
    <n v="0"/>
    <n v="2"/>
    <n v="0"/>
    <n v="0"/>
    <n v="2"/>
    <n v="0"/>
    <n v="0"/>
    <n v="2"/>
    <n v="0"/>
    <n v="0"/>
  </r>
  <r>
    <x v="0"/>
    <x v="1"/>
    <x v="12"/>
    <n v="8"/>
    <n v="0"/>
    <n v="0"/>
    <n v="0"/>
    <n v="0"/>
    <n v="0"/>
    <n v="0"/>
    <n v="0"/>
    <n v="0"/>
    <n v="3"/>
    <n v="0"/>
    <n v="0"/>
    <n v="0"/>
    <n v="0"/>
    <n v="0"/>
    <n v="0"/>
    <n v="0"/>
    <n v="0"/>
    <n v="0"/>
    <n v="5"/>
    <n v="0"/>
    <n v="0"/>
    <n v="0"/>
    <n v="0"/>
    <n v="0"/>
    <n v="0"/>
    <n v="0"/>
    <n v="0"/>
    <n v="0"/>
    <n v="0"/>
    <n v="0"/>
    <n v="0"/>
    <n v="0"/>
    <n v="0"/>
    <n v="0"/>
    <n v="0"/>
    <n v="0"/>
    <n v="0"/>
    <n v="0"/>
    <n v="0"/>
    <n v="0"/>
    <n v="0"/>
    <n v="0"/>
    <n v="0"/>
    <n v="0"/>
    <n v="2"/>
    <n v="2"/>
    <n v="0"/>
    <n v="0"/>
    <n v="2"/>
    <n v="0"/>
    <n v="0"/>
    <n v="2"/>
    <n v="0"/>
    <n v="0"/>
    <n v="2"/>
    <n v="0"/>
    <n v="0"/>
  </r>
  <r>
    <x v="0"/>
    <x v="1"/>
    <x v="13"/>
    <n v="8"/>
    <n v="0"/>
    <n v="0"/>
    <n v="0"/>
    <n v="0"/>
    <n v="0"/>
    <n v="0"/>
    <n v="0"/>
    <n v="0"/>
    <n v="5"/>
    <n v="0"/>
    <n v="0"/>
    <n v="0"/>
    <n v="0"/>
    <n v="0"/>
    <n v="0"/>
    <n v="0"/>
    <n v="0"/>
    <n v="0"/>
    <n v="3"/>
    <n v="0"/>
    <n v="0"/>
    <n v="0"/>
    <n v="0"/>
    <n v="0"/>
    <n v="0"/>
    <n v="0"/>
    <n v="0"/>
    <n v="0"/>
    <n v="0"/>
    <n v="0"/>
    <n v="0"/>
    <n v="0"/>
    <n v="0"/>
    <n v="0"/>
    <n v="0"/>
    <n v="0"/>
    <n v="0"/>
    <n v="0"/>
    <n v="0"/>
    <n v="0"/>
    <n v="0"/>
    <n v="0"/>
    <n v="0"/>
    <n v="0"/>
    <n v="1"/>
    <n v="1"/>
    <n v="0"/>
    <n v="0"/>
    <n v="1"/>
    <n v="0"/>
    <n v="0"/>
    <n v="1"/>
    <n v="0"/>
    <n v="0"/>
    <n v="1"/>
    <n v="0"/>
    <n v="0"/>
  </r>
  <r>
    <x v="0"/>
    <x v="1"/>
    <x v="14"/>
    <n v="20"/>
    <n v="0"/>
    <n v="0"/>
    <n v="0"/>
    <n v="0"/>
    <n v="0"/>
    <n v="0"/>
    <n v="0"/>
    <n v="0"/>
    <n v="7"/>
    <n v="0"/>
    <n v="0"/>
    <n v="0"/>
    <n v="0"/>
    <n v="0"/>
    <n v="0"/>
    <n v="0"/>
    <n v="0"/>
    <n v="0"/>
    <n v="13"/>
    <n v="0"/>
    <n v="0"/>
    <n v="0"/>
    <n v="0"/>
    <n v="0"/>
    <n v="0"/>
    <n v="0"/>
    <n v="0"/>
    <n v="0"/>
    <n v="0"/>
    <n v="0"/>
    <n v="0"/>
    <n v="0"/>
    <n v="0"/>
    <n v="0"/>
    <n v="0"/>
    <n v="0"/>
    <n v="0"/>
    <n v="0"/>
    <n v="0"/>
    <n v="0"/>
    <n v="0"/>
    <n v="0"/>
    <n v="0"/>
    <n v="0"/>
    <n v="1"/>
    <n v="1"/>
    <n v="0"/>
    <n v="0"/>
    <n v="1"/>
    <n v="0"/>
    <n v="0"/>
    <n v="1"/>
    <n v="0"/>
    <n v="0"/>
    <n v="1"/>
    <n v="0"/>
    <n v="0"/>
  </r>
  <r>
    <x v="0"/>
    <x v="1"/>
    <x v="15"/>
    <n v="7"/>
    <n v="0"/>
    <n v="0"/>
    <n v="0"/>
    <n v="0"/>
    <n v="0"/>
    <n v="0"/>
    <n v="0"/>
    <n v="0"/>
    <n v="3"/>
    <n v="0"/>
    <n v="0"/>
    <n v="0"/>
    <n v="0"/>
    <n v="0"/>
    <n v="0"/>
    <n v="0"/>
    <n v="0"/>
    <n v="0"/>
    <n v="4"/>
    <n v="0"/>
    <n v="0"/>
    <n v="0"/>
    <n v="0"/>
    <n v="0"/>
    <n v="0"/>
    <n v="0"/>
    <n v="0"/>
    <n v="0"/>
    <n v="0"/>
    <n v="0"/>
    <n v="0"/>
    <n v="0"/>
    <n v="1"/>
    <n v="1"/>
    <n v="0"/>
    <n v="1"/>
    <n v="0"/>
    <n v="0"/>
    <n v="0"/>
    <n v="0"/>
    <n v="0"/>
    <n v="0"/>
    <n v="0"/>
    <n v="0"/>
    <n v="3"/>
    <n v="3"/>
    <n v="0"/>
    <n v="0"/>
    <n v="3"/>
    <n v="0"/>
    <n v="0"/>
    <n v="3"/>
    <n v="0"/>
    <n v="0"/>
    <n v="3"/>
    <n v="0"/>
    <n v="0"/>
  </r>
  <r>
    <x v="0"/>
    <x v="1"/>
    <x v="16"/>
    <n v="18"/>
    <n v="0"/>
    <n v="0"/>
    <n v="0"/>
    <n v="0"/>
    <n v="0"/>
    <n v="0"/>
    <n v="0"/>
    <n v="0"/>
    <n v="7"/>
    <n v="0"/>
    <n v="0"/>
    <n v="0"/>
    <n v="0"/>
    <n v="0"/>
    <n v="0"/>
    <n v="0"/>
    <n v="0"/>
    <n v="0"/>
    <n v="11"/>
    <n v="0"/>
    <n v="0"/>
    <n v="0"/>
    <n v="0"/>
    <n v="0"/>
    <n v="0"/>
    <n v="0"/>
    <n v="0"/>
    <n v="0"/>
    <n v="0"/>
    <n v="0"/>
    <n v="0"/>
    <n v="0"/>
    <n v="0"/>
    <n v="0"/>
    <n v="0"/>
    <n v="0"/>
    <n v="0"/>
    <n v="0"/>
    <n v="0"/>
    <n v="0"/>
    <n v="0"/>
    <n v="0"/>
    <n v="0"/>
    <n v="0"/>
    <n v="2"/>
    <n v="2"/>
    <n v="0"/>
    <n v="0"/>
    <n v="2"/>
    <n v="0"/>
    <n v="0"/>
    <n v="2"/>
    <n v="0"/>
    <n v="0"/>
    <n v="2"/>
    <n v="0"/>
    <n v="0"/>
  </r>
  <r>
    <x v="0"/>
    <x v="1"/>
    <x v="17"/>
    <n v="24"/>
    <n v="0"/>
    <n v="0"/>
    <n v="0"/>
    <n v="0"/>
    <n v="0"/>
    <n v="0"/>
    <n v="0"/>
    <n v="0"/>
    <n v="12"/>
    <n v="0"/>
    <n v="0"/>
    <n v="0"/>
    <n v="0"/>
    <n v="0"/>
    <n v="0"/>
    <n v="0"/>
    <n v="0"/>
    <n v="0"/>
    <n v="12"/>
    <n v="0"/>
    <n v="0"/>
    <n v="0"/>
    <n v="0"/>
    <n v="0"/>
    <n v="0"/>
    <n v="0"/>
    <n v="0"/>
    <n v="0"/>
    <n v="0"/>
    <n v="0"/>
    <n v="0"/>
    <n v="0"/>
    <n v="0"/>
    <n v="0"/>
    <n v="0"/>
    <n v="0"/>
    <n v="0"/>
    <n v="0"/>
    <n v="0"/>
    <n v="0"/>
    <n v="0"/>
    <n v="0"/>
    <n v="0"/>
    <n v="0"/>
    <n v="2"/>
    <n v="2"/>
    <n v="0"/>
    <n v="0"/>
    <n v="2"/>
    <n v="0"/>
    <n v="0"/>
    <n v="2"/>
    <n v="0"/>
    <n v="0"/>
    <n v="2"/>
    <n v="0"/>
    <n v="0"/>
  </r>
  <r>
    <x v="0"/>
    <x v="1"/>
    <x v="18"/>
    <n v="8"/>
    <n v="0"/>
    <n v="0"/>
    <n v="0"/>
    <n v="0"/>
    <n v="0"/>
    <n v="0"/>
    <n v="0"/>
    <n v="0"/>
    <n v="4"/>
    <n v="0"/>
    <n v="0"/>
    <n v="0"/>
    <n v="0"/>
    <n v="0"/>
    <n v="0"/>
    <n v="0"/>
    <n v="0"/>
    <n v="0"/>
    <n v="4"/>
    <n v="0"/>
    <n v="0"/>
    <n v="0"/>
    <n v="0"/>
    <n v="0"/>
    <n v="0"/>
    <n v="0"/>
    <n v="0"/>
    <n v="0"/>
    <n v="0"/>
    <n v="0"/>
    <n v="0"/>
    <n v="0"/>
    <n v="0"/>
    <n v="0"/>
    <n v="0"/>
    <n v="0"/>
    <n v="0"/>
    <n v="0"/>
    <n v="0"/>
    <n v="0"/>
    <n v="0"/>
    <n v="0"/>
    <n v="0"/>
    <n v="0"/>
    <n v="5"/>
    <n v="5"/>
    <n v="0"/>
    <n v="0"/>
    <n v="5"/>
    <n v="0"/>
    <n v="0"/>
    <n v="5"/>
    <n v="0"/>
    <n v="0"/>
    <n v="5"/>
    <n v="0"/>
    <n v="0"/>
  </r>
  <r>
    <x v="0"/>
    <x v="1"/>
    <x v="19"/>
    <n v="12"/>
    <n v="0"/>
    <n v="0"/>
    <n v="0"/>
    <n v="0"/>
    <n v="0"/>
    <n v="0"/>
    <n v="0"/>
    <n v="0"/>
    <n v="4"/>
    <n v="0"/>
    <n v="0"/>
    <n v="0"/>
    <n v="0"/>
    <n v="0"/>
    <n v="0"/>
    <n v="0"/>
    <n v="0"/>
    <n v="0"/>
    <n v="8"/>
    <n v="0"/>
    <n v="0"/>
    <n v="0"/>
    <n v="0"/>
    <n v="0"/>
    <n v="0"/>
    <n v="0"/>
    <n v="0"/>
    <n v="0"/>
    <n v="0"/>
    <n v="0"/>
    <n v="0"/>
    <n v="0"/>
    <n v="0"/>
    <n v="0"/>
    <n v="0"/>
    <n v="0"/>
    <n v="0"/>
    <n v="0"/>
    <n v="0"/>
    <n v="0"/>
    <n v="0"/>
    <n v="0"/>
    <n v="0"/>
    <n v="0"/>
    <n v="3"/>
    <n v="3"/>
    <n v="0"/>
    <n v="0"/>
    <n v="3"/>
    <n v="0"/>
    <n v="0"/>
    <n v="3"/>
    <n v="0"/>
    <n v="0"/>
    <n v="3"/>
    <n v="0"/>
    <n v="0"/>
  </r>
  <r>
    <x v="0"/>
    <x v="1"/>
    <x v="20"/>
    <n v="10"/>
    <n v="0"/>
    <n v="0"/>
    <n v="0"/>
    <n v="0"/>
    <n v="0"/>
    <n v="0"/>
    <n v="0"/>
    <n v="0"/>
    <n v="3"/>
    <n v="0"/>
    <n v="0"/>
    <n v="0"/>
    <n v="0"/>
    <n v="0"/>
    <n v="0"/>
    <n v="0"/>
    <n v="0"/>
    <n v="0"/>
    <n v="7"/>
    <n v="0"/>
    <n v="0"/>
    <n v="0"/>
    <n v="0"/>
    <n v="0"/>
    <n v="0"/>
    <n v="0"/>
    <n v="0"/>
    <n v="0"/>
    <n v="0"/>
    <n v="0"/>
    <n v="0"/>
    <n v="0"/>
    <n v="1"/>
    <n v="1"/>
    <n v="0"/>
    <n v="0"/>
    <n v="0"/>
    <n v="0"/>
    <n v="0"/>
    <n v="0"/>
    <n v="0"/>
    <n v="0"/>
    <n v="0"/>
    <n v="0"/>
    <n v="7"/>
    <n v="7"/>
    <n v="0"/>
    <n v="0"/>
    <n v="7"/>
    <n v="0"/>
    <n v="0"/>
    <n v="7"/>
    <n v="0"/>
    <n v="0"/>
    <n v="7"/>
    <n v="0"/>
    <n v="0"/>
  </r>
  <r>
    <x v="0"/>
    <x v="1"/>
    <x v="21"/>
    <n v="14"/>
    <n v="0"/>
    <n v="0"/>
    <n v="0"/>
    <n v="0"/>
    <n v="0"/>
    <n v="0"/>
    <n v="0"/>
    <n v="0"/>
    <n v="6"/>
    <n v="0"/>
    <n v="0"/>
    <n v="0"/>
    <n v="0"/>
    <n v="0"/>
    <n v="0"/>
    <n v="0"/>
    <n v="0"/>
    <n v="0"/>
    <n v="8"/>
    <n v="0"/>
    <n v="0"/>
    <n v="0"/>
    <n v="0"/>
    <n v="0"/>
    <n v="0"/>
    <n v="0"/>
    <n v="0"/>
    <n v="0"/>
    <n v="0"/>
    <n v="0"/>
    <n v="0"/>
    <n v="0"/>
    <n v="0"/>
    <n v="0"/>
    <n v="0"/>
    <n v="0"/>
    <n v="0"/>
    <n v="0"/>
    <n v="0"/>
    <n v="0"/>
    <n v="0"/>
    <n v="0"/>
    <n v="0"/>
    <n v="0"/>
    <n v="8"/>
    <n v="8"/>
    <n v="0"/>
    <n v="0"/>
    <n v="8"/>
    <n v="0"/>
    <n v="0"/>
    <n v="8"/>
    <n v="0"/>
    <n v="0"/>
    <n v="8"/>
    <n v="0"/>
    <n v="0"/>
  </r>
  <r>
    <x v="0"/>
    <x v="1"/>
    <x v="22"/>
    <n v="10"/>
    <n v="0"/>
    <n v="0"/>
    <n v="0"/>
    <n v="0"/>
    <n v="0"/>
    <n v="0"/>
    <n v="0"/>
    <n v="0"/>
    <n v="5"/>
    <n v="0"/>
    <n v="0"/>
    <n v="0"/>
    <n v="0"/>
    <n v="0"/>
    <n v="0"/>
    <n v="0"/>
    <n v="0"/>
    <n v="0"/>
    <n v="5"/>
    <n v="0"/>
    <n v="0"/>
    <n v="0"/>
    <n v="0"/>
    <n v="0"/>
    <n v="0"/>
    <n v="0"/>
    <n v="0"/>
    <n v="0"/>
    <n v="0"/>
    <n v="0"/>
    <n v="0"/>
    <n v="0"/>
    <n v="0"/>
    <n v="0"/>
    <n v="0"/>
    <n v="0"/>
    <n v="0"/>
    <n v="0"/>
    <n v="0"/>
    <n v="0"/>
    <n v="0"/>
    <n v="0"/>
    <n v="0"/>
    <n v="0"/>
    <n v="7"/>
    <n v="7"/>
    <n v="2"/>
    <n v="2"/>
    <n v="7"/>
    <n v="0"/>
    <n v="0"/>
    <n v="7"/>
    <n v="1"/>
    <n v="1"/>
    <n v="7"/>
    <n v="0"/>
    <n v="0"/>
  </r>
  <r>
    <x v="0"/>
    <x v="1"/>
    <x v="23"/>
    <n v="11"/>
    <n v="0"/>
    <n v="0"/>
    <n v="0"/>
    <n v="0"/>
    <n v="0"/>
    <n v="0"/>
    <n v="0"/>
    <n v="0"/>
    <n v="1"/>
    <n v="0"/>
    <n v="0"/>
    <n v="0"/>
    <n v="0"/>
    <n v="0"/>
    <n v="0"/>
    <n v="0"/>
    <n v="0"/>
    <n v="0"/>
    <n v="10"/>
    <n v="0"/>
    <n v="0"/>
    <n v="0"/>
    <n v="0"/>
    <n v="0"/>
    <n v="0"/>
    <n v="0"/>
    <n v="0"/>
    <n v="0"/>
    <n v="0"/>
    <n v="0"/>
    <n v="0"/>
    <n v="0"/>
    <n v="0"/>
    <n v="0"/>
    <n v="0"/>
    <n v="0"/>
    <n v="0"/>
    <n v="0"/>
    <n v="0"/>
    <n v="0"/>
    <n v="0"/>
    <n v="0"/>
    <n v="0"/>
    <n v="0"/>
    <n v="4"/>
    <n v="4"/>
    <n v="0"/>
    <n v="0"/>
    <n v="4"/>
    <n v="0"/>
    <n v="0"/>
    <n v="4"/>
    <n v="0"/>
    <n v="0"/>
    <n v="4"/>
    <n v="0"/>
    <n v="0"/>
  </r>
  <r>
    <x v="0"/>
    <x v="2"/>
    <x v="0"/>
    <n v="12"/>
    <n v="0"/>
    <n v="0"/>
    <n v="0"/>
    <n v="0"/>
    <n v="0"/>
    <n v="0"/>
    <n v="0"/>
    <n v="0"/>
    <n v="3"/>
    <n v="0"/>
    <n v="0"/>
    <n v="0"/>
    <n v="0"/>
    <n v="0"/>
    <n v="0"/>
    <n v="0"/>
    <n v="0"/>
    <n v="0"/>
    <n v="9"/>
    <n v="0"/>
    <n v="0"/>
    <n v="0"/>
    <n v="0"/>
    <n v="0"/>
    <n v="0"/>
    <n v="0"/>
    <n v="0"/>
    <n v="0"/>
    <n v="0"/>
    <n v="0"/>
    <n v="0"/>
    <n v="0"/>
    <n v="0"/>
    <n v="0"/>
    <n v="0"/>
    <n v="0"/>
    <n v="0"/>
    <n v="0"/>
    <n v="0"/>
    <n v="0"/>
    <n v="0"/>
    <n v="0"/>
    <n v="0"/>
    <n v="0"/>
    <n v="3"/>
    <n v="3"/>
    <n v="0"/>
    <n v="0"/>
    <n v="0"/>
    <n v="0"/>
    <n v="0"/>
    <n v="0"/>
    <n v="0"/>
    <n v="0"/>
    <n v="0"/>
    <n v="0"/>
    <n v="0"/>
  </r>
  <r>
    <x v="0"/>
    <x v="2"/>
    <x v="1"/>
    <n v="13"/>
    <n v="0"/>
    <n v="0"/>
    <n v="0"/>
    <n v="0"/>
    <n v="0"/>
    <n v="0"/>
    <n v="0"/>
    <n v="0"/>
    <n v="5"/>
    <n v="0"/>
    <n v="0"/>
    <n v="0"/>
    <n v="0"/>
    <n v="0"/>
    <n v="0"/>
    <n v="0"/>
    <n v="0"/>
    <n v="0"/>
    <n v="8"/>
    <n v="0"/>
    <n v="0"/>
    <n v="0"/>
    <n v="0"/>
    <n v="0"/>
    <n v="0"/>
    <n v="0"/>
    <n v="0"/>
    <n v="0"/>
    <n v="0"/>
    <n v="0"/>
    <n v="0"/>
    <n v="0"/>
    <n v="0"/>
    <n v="0"/>
    <n v="0"/>
    <n v="0"/>
    <n v="0"/>
    <n v="0"/>
    <n v="0"/>
    <n v="0"/>
    <n v="0"/>
    <n v="0"/>
    <n v="0"/>
    <n v="0"/>
    <n v="5"/>
    <n v="0"/>
    <n v="0"/>
    <n v="0"/>
    <n v="5"/>
    <n v="0"/>
    <n v="0"/>
    <n v="5"/>
    <n v="0"/>
    <n v="0"/>
    <n v="5"/>
    <n v="0"/>
    <n v="0"/>
  </r>
  <r>
    <x v="0"/>
    <x v="2"/>
    <x v="2"/>
    <n v="9"/>
    <n v="1"/>
    <n v="0"/>
    <n v="1"/>
    <n v="1"/>
    <n v="0"/>
    <n v="0"/>
    <n v="0"/>
    <n v="0"/>
    <n v="3"/>
    <n v="0"/>
    <n v="0"/>
    <n v="0"/>
    <n v="0"/>
    <n v="0"/>
    <n v="0"/>
    <n v="0"/>
    <n v="0"/>
    <n v="0"/>
    <n v="6"/>
    <n v="1"/>
    <n v="0"/>
    <n v="0"/>
    <n v="0"/>
    <n v="0"/>
    <n v="0"/>
    <n v="0"/>
    <n v="0"/>
    <n v="0"/>
    <n v="0"/>
    <n v="1"/>
    <n v="0"/>
    <n v="0"/>
    <n v="0"/>
    <n v="0"/>
    <n v="0"/>
    <n v="0"/>
    <n v="0"/>
    <n v="0"/>
    <n v="0"/>
    <n v="0"/>
    <n v="0"/>
    <n v="0"/>
    <n v="0"/>
    <n v="0"/>
    <n v="4"/>
    <n v="4"/>
    <n v="0"/>
    <n v="0"/>
    <n v="4"/>
    <n v="0"/>
    <n v="0"/>
    <n v="4"/>
    <n v="0"/>
    <n v="0"/>
    <n v="4"/>
    <n v="0"/>
    <n v="0"/>
  </r>
  <r>
    <x v="0"/>
    <x v="2"/>
    <x v="3"/>
    <n v="8"/>
    <n v="0"/>
    <n v="0"/>
    <n v="0"/>
    <n v="0"/>
    <n v="0"/>
    <n v="0"/>
    <n v="0"/>
    <n v="0"/>
    <n v="0"/>
    <n v="0"/>
    <n v="0"/>
    <n v="0"/>
    <n v="0"/>
    <n v="0"/>
    <n v="0"/>
    <n v="0"/>
    <n v="0"/>
    <n v="0"/>
    <n v="8"/>
    <n v="0"/>
    <n v="0"/>
    <n v="0"/>
    <n v="0"/>
    <n v="0"/>
    <n v="0"/>
    <n v="1"/>
    <n v="0"/>
    <n v="0"/>
    <n v="0"/>
    <n v="0"/>
    <n v="0"/>
    <n v="0"/>
    <n v="1"/>
    <n v="1"/>
    <n v="0"/>
    <n v="0"/>
    <n v="0"/>
    <n v="0"/>
    <n v="0"/>
    <n v="0"/>
    <n v="0"/>
    <n v="0"/>
    <n v="0"/>
    <n v="0"/>
    <n v="0"/>
    <n v="0"/>
    <n v="0"/>
    <n v="0"/>
    <n v="0"/>
    <n v="0"/>
    <n v="0"/>
    <n v="0"/>
    <n v="0"/>
    <n v="0"/>
    <n v="0"/>
    <n v="0"/>
    <n v="0"/>
  </r>
  <r>
    <x v="0"/>
    <x v="2"/>
    <x v="4"/>
    <n v="7"/>
    <n v="0"/>
    <n v="0"/>
    <n v="0"/>
    <n v="0"/>
    <n v="0"/>
    <n v="0"/>
    <n v="0"/>
    <n v="0"/>
    <n v="0"/>
    <n v="0"/>
    <n v="0"/>
    <n v="0"/>
    <n v="0"/>
    <n v="0"/>
    <n v="0"/>
    <n v="0"/>
    <n v="0"/>
    <n v="0"/>
    <n v="7"/>
    <n v="0"/>
    <n v="0"/>
    <n v="0"/>
    <n v="0"/>
    <n v="0"/>
    <n v="0"/>
    <n v="0"/>
    <n v="0"/>
    <n v="0"/>
    <n v="2"/>
    <n v="0"/>
    <n v="0"/>
    <n v="0"/>
    <n v="0"/>
    <n v="0"/>
    <n v="0"/>
    <n v="0"/>
    <n v="0"/>
    <n v="0"/>
    <n v="0"/>
    <n v="0"/>
    <n v="0"/>
    <n v="0"/>
    <n v="0"/>
    <n v="0"/>
    <n v="5"/>
    <n v="5"/>
    <n v="0"/>
    <n v="0"/>
    <n v="5"/>
    <n v="0"/>
    <n v="0"/>
    <n v="5"/>
    <n v="0"/>
    <n v="0"/>
    <n v="5"/>
    <n v="0"/>
    <n v="0"/>
  </r>
  <r>
    <x v="0"/>
    <x v="2"/>
    <x v="5"/>
    <n v="4"/>
    <n v="0"/>
    <n v="0"/>
    <n v="0"/>
    <n v="0"/>
    <n v="0"/>
    <n v="0"/>
    <n v="0"/>
    <n v="0"/>
    <n v="0"/>
    <n v="0"/>
    <n v="0"/>
    <n v="0"/>
    <n v="0"/>
    <n v="0"/>
    <n v="0"/>
    <n v="0"/>
    <n v="0"/>
    <n v="0"/>
    <n v="4"/>
    <n v="0"/>
    <n v="0"/>
    <n v="0"/>
    <n v="0"/>
    <n v="0"/>
    <n v="0"/>
    <n v="0"/>
    <n v="0"/>
    <n v="0"/>
    <n v="0"/>
    <n v="0"/>
    <n v="0"/>
    <n v="0"/>
    <n v="0"/>
    <n v="0"/>
    <n v="0"/>
    <n v="0"/>
    <n v="0"/>
    <n v="0"/>
    <n v="0"/>
    <n v="0"/>
    <n v="0"/>
    <n v="0"/>
    <n v="0"/>
    <n v="0"/>
    <n v="3"/>
    <n v="3"/>
    <n v="0"/>
    <n v="0"/>
    <n v="3"/>
    <n v="0"/>
    <n v="0"/>
    <n v="3"/>
    <n v="0"/>
    <n v="0"/>
    <n v="3"/>
    <n v="0"/>
    <n v="0"/>
  </r>
  <r>
    <x v="0"/>
    <x v="2"/>
    <x v="6"/>
    <n v="13"/>
    <n v="2"/>
    <n v="0"/>
    <n v="2"/>
    <n v="2"/>
    <n v="0"/>
    <n v="0"/>
    <n v="0"/>
    <n v="0"/>
    <n v="4"/>
    <n v="0"/>
    <n v="0"/>
    <n v="0"/>
    <n v="0"/>
    <n v="0"/>
    <n v="0"/>
    <n v="0"/>
    <n v="0"/>
    <n v="0"/>
    <n v="9"/>
    <n v="2"/>
    <n v="0"/>
    <n v="0"/>
    <n v="0"/>
    <n v="0"/>
    <n v="0"/>
    <n v="0"/>
    <n v="0"/>
    <n v="0"/>
    <n v="0"/>
    <n v="0"/>
    <n v="0"/>
    <n v="0"/>
    <n v="0"/>
    <n v="0"/>
    <n v="0"/>
    <n v="0"/>
    <n v="0"/>
    <n v="0"/>
    <n v="0"/>
    <n v="0"/>
    <n v="0"/>
    <n v="0"/>
    <n v="0"/>
    <n v="0"/>
    <n v="6"/>
    <n v="6"/>
    <n v="0"/>
    <n v="0"/>
    <n v="6"/>
    <n v="0"/>
    <n v="0"/>
    <n v="6"/>
    <n v="0"/>
    <n v="0"/>
    <n v="6"/>
    <n v="0"/>
    <n v="0"/>
  </r>
  <r>
    <x v="0"/>
    <x v="2"/>
    <x v="7"/>
    <n v="8"/>
    <n v="2"/>
    <n v="0"/>
    <n v="2"/>
    <n v="2"/>
    <n v="0"/>
    <n v="0"/>
    <n v="0"/>
    <n v="0"/>
    <n v="2"/>
    <n v="1"/>
    <n v="0"/>
    <n v="0"/>
    <n v="0"/>
    <n v="0"/>
    <n v="0"/>
    <n v="0"/>
    <n v="0"/>
    <n v="0"/>
    <n v="6"/>
    <n v="1"/>
    <n v="0"/>
    <n v="0"/>
    <n v="0"/>
    <n v="0"/>
    <n v="0"/>
    <n v="0"/>
    <n v="0"/>
    <n v="0"/>
    <n v="1"/>
    <n v="0"/>
    <n v="0"/>
    <n v="0"/>
    <n v="0"/>
    <n v="0"/>
    <n v="0"/>
    <n v="0"/>
    <n v="0"/>
    <n v="0"/>
    <n v="0"/>
    <n v="0"/>
    <n v="0"/>
    <n v="0"/>
    <n v="0"/>
    <n v="0"/>
    <n v="5"/>
    <n v="5"/>
    <n v="1"/>
    <n v="1"/>
    <n v="5"/>
    <n v="0"/>
    <n v="0"/>
    <n v="5"/>
    <n v="1"/>
    <n v="1"/>
    <n v="5"/>
    <n v="0"/>
    <n v="0"/>
  </r>
  <r>
    <x v="0"/>
    <x v="2"/>
    <x v="8"/>
    <n v="162"/>
    <n v="1"/>
    <n v="0"/>
    <n v="1"/>
    <n v="1"/>
    <n v="0"/>
    <n v="0"/>
    <n v="154"/>
    <n v="0"/>
    <n v="4"/>
    <n v="1"/>
    <n v="0"/>
    <n v="0"/>
    <n v="0"/>
    <n v="0"/>
    <n v="0"/>
    <n v="0"/>
    <n v="0"/>
    <n v="0"/>
    <n v="4"/>
    <n v="0"/>
    <n v="0"/>
    <n v="0"/>
    <n v="0"/>
    <n v="0"/>
    <n v="0"/>
    <n v="0"/>
    <n v="0"/>
    <n v="0"/>
    <n v="0"/>
    <n v="0"/>
    <n v="0"/>
    <n v="0"/>
    <n v="0"/>
    <n v="0"/>
    <n v="0"/>
    <n v="0"/>
    <n v="0"/>
    <n v="0"/>
    <n v="0"/>
    <n v="0"/>
    <n v="0"/>
    <n v="0"/>
    <n v="0"/>
    <n v="0"/>
    <n v="3"/>
    <n v="3"/>
    <n v="0"/>
    <n v="0"/>
    <n v="3"/>
    <n v="0"/>
    <n v="0"/>
    <n v="3"/>
    <n v="1"/>
    <n v="0"/>
    <n v="3"/>
    <n v="0"/>
    <n v="0"/>
  </r>
  <r>
    <x v="0"/>
    <x v="2"/>
    <x v="9"/>
    <n v="11"/>
    <n v="0"/>
    <n v="0"/>
    <n v="0"/>
    <n v="0"/>
    <n v="0"/>
    <n v="0"/>
    <n v="0"/>
    <n v="0"/>
    <n v="3"/>
    <n v="0"/>
    <n v="0"/>
    <n v="0"/>
    <n v="0"/>
    <n v="0"/>
    <n v="0"/>
    <n v="0"/>
    <n v="0"/>
    <n v="0"/>
    <n v="8"/>
    <n v="0"/>
    <n v="0"/>
    <n v="0"/>
    <n v="0"/>
    <n v="0"/>
    <n v="0"/>
    <n v="0"/>
    <n v="0"/>
    <n v="0"/>
    <n v="0"/>
    <n v="0"/>
    <n v="0"/>
    <n v="0"/>
    <n v="0"/>
    <n v="0"/>
    <n v="0"/>
    <n v="0"/>
    <n v="0"/>
    <n v="0"/>
    <n v="0"/>
    <n v="0"/>
    <n v="0"/>
    <n v="0"/>
    <n v="0"/>
    <n v="0"/>
    <n v="4"/>
    <n v="4"/>
    <n v="0"/>
    <n v="0"/>
    <n v="4"/>
    <n v="0"/>
    <n v="0"/>
    <n v="4"/>
    <n v="0"/>
    <n v="0"/>
    <n v="4"/>
    <n v="0"/>
    <n v="0"/>
  </r>
  <r>
    <x v="0"/>
    <x v="2"/>
    <x v="10"/>
    <n v="8"/>
    <n v="0"/>
    <n v="0"/>
    <n v="0"/>
    <n v="0"/>
    <n v="0"/>
    <n v="0"/>
    <n v="0"/>
    <n v="0"/>
    <n v="5"/>
    <n v="0"/>
    <n v="0"/>
    <n v="0"/>
    <n v="0"/>
    <n v="0"/>
    <n v="0"/>
    <n v="0"/>
    <n v="0"/>
    <n v="0"/>
    <n v="3"/>
    <n v="0"/>
    <n v="0"/>
    <n v="0"/>
    <n v="0"/>
    <n v="0"/>
    <n v="0"/>
    <n v="0"/>
    <n v="0"/>
    <n v="0"/>
    <n v="0"/>
    <n v="0"/>
    <n v="0"/>
    <n v="0"/>
    <n v="0"/>
    <n v="0"/>
    <n v="0"/>
    <n v="0"/>
    <n v="0"/>
    <n v="0"/>
    <n v="0"/>
    <n v="0"/>
    <n v="0"/>
    <n v="0"/>
    <n v="0"/>
    <n v="0"/>
    <n v="10"/>
    <n v="10"/>
    <n v="0"/>
    <n v="0"/>
    <n v="10"/>
    <n v="0"/>
    <n v="0"/>
    <n v="10"/>
    <n v="0"/>
    <n v="0"/>
    <n v="10"/>
    <n v="0"/>
    <n v="0"/>
  </r>
  <r>
    <x v="0"/>
    <x v="2"/>
    <x v="11"/>
    <n v="12"/>
    <n v="0"/>
    <n v="0"/>
    <n v="0"/>
    <n v="0"/>
    <n v="0"/>
    <n v="0"/>
    <n v="0"/>
    <n v="0"/>
    <n v="4"/>
    <n v="0"/>
    <n v="0"/>
    <n v="0"/>
    <n v="0"/>
    <n v="0"/>
    <n v="0"/>
    <n v="0"/>
    <n v="0"/>
    <n v="0"/>
    <n v="8"/>
    <n v="0"/>
    <n v="0"/>
    <n v="0"/>
    <n v="0"/>
    <n v="0"/>
    <n v="0"/>
    <n v="0"/>
    <n v="0"/>
    <n v="0"/>
    <n v="0"/>
    <n v="0"/>
    <n v="0"/>
    <n v="0"/>
    <n v="0"/>
    <n v="0"/>
    <n v="0"/>
    <n v="0"/>
    <n v="0"/>
    <n v="0"/>
    <n v="0"/>
    <n v="0"/>
    <n v="0"/>
    <n v="0"/>
    <n v="0"/>
    <n v="0"/>
    <n v="7"/>
    <n v="7"/>
    <n v="0"/>
    <n v="0"/>
    <n v="7"/>
    <n v="0"/>
    <n v="0"/>
    <n v="7"/>
    <n v="0"/>
    <n v="0"/>
    <n v="7"/>
    <n v="0"/>
    <n v="0"/>
  </r>
  <r>
    <x v="0"/>
    <x v="2"/>
    <x v="12"/>
    <n v="4"/>
    <n v="0"/>
    <n v="0"/>
    <n v="0"/>
    <n v="0"/>
    <n v="0"/>
    <n v="0"/>
    <n v="0"/>
    <n v="0"/>
    <n v="1"/>
    <n v="0"/>
    <n v="0"/>
    <n v="0"/>
    <n v="0"/>
    <n v="0"/>
    <n v="0"/>
    <n v="0"/>
    <n v="0"/>
    <n v="0"/>
    <n v="3"/>
    <n v="0"/>
    <n v="0"/>
    <n v="0"/>
    <n v="0"/>
    <n v="0"/>
    <n v="0"/>
    <n v="0"/>
    <n v="0"/>
    <n v="0"/>
    <n v="0"/>
    <n v="3"/>
    <n v="0"/>
    <n v="0"/>
    <n v="0"/>
    <n v="0"/>
    <n v="0"/>
    <n v="0"/>
    <n v="0"/>
    <n v="0"/>
    <n v="0"/>
    <n v="0"/>
    <n v="0"/>
    <n v="0"/>
    <n v="0"/>
    <n v="0"/>
    <n v="3"/>
    <n v="3"/>
    <n v="1"/>
    <n v="0"/>
    <n v="3"/>
    <n v="0"/>
    <n v="0"/>
    <n v="3"/>
    <n v="0"/>
    <n v="0"/>
    <n v="3"/>
    <n v="0"/>
    <n v="0"/>
  </r>
  <r>
    <x v="0"/>
    <x v="2"/>
    <x v="13"/>
    <n v="8"/>
    <n v="0"/>
    <n v="0"/>
    <n v="0"/>
    <n v="0"/>
    <n v="0"/>
    <n v="0"/>
    <n v="0"/>
    <n v="0"/>
    <n v="3"/>
    <n v="0"/>
    <n v="0"/>
    <n v="0"/>
    <n v="0"/>
    <n v="0"/>
    <n v="0"/>
    <n v="0"/>
    <n v="0"/>
    <n v="0"/>
    <n v="5"/>
    <n v="0"/>
    <n v="0"/>
    <n v="0"/>
    <n v="0"/>
    <n v="0"/>
    <n v="0"/>
    <n v="0"/>
    <n v="0"/>
    <n v="0"/>
    <n v="0"/>
    <n v="3"/>
    <n v="0"/>
    <n v="0"/>
    <n v="0"/>
    <n v="0"/>
    <n v="0"/>
    <n v="0"/>
    <n v="0"/>
    <n v="0"/>
    <n v="0"/>
    <n v="0"/>
    <n v="0"/>
    <n v="0"/>
    <n v="0"/>
    <n v="0"/>
    <n v="4"/>
    <n v="4"/>
    <n v="1"/>
    <n v="1"/>
    <n v="4"/>
    <n v="0"/>
    <n v="0"/>
    <n v="4"/>
    <n v="1"/>
    <n v="1"/>
    <n v="4"/>
    <n v="0"/>
    <n v="0"/>
  </r>
  <r>
    <x v="0"/>
    <x v="2"/>
    <x v="14"/>
    <n v="8"/>
    <n v="0"/>
    <n v="0"/>
    <n v="0"/>
    <n v="0"/>
    <n v="0"/>
    <n v="0"/>
    <n v="0"/>
    <n v="0"/>
    <n v="0"/>
    <n v="0"/>
    <n v="0"/>
    <n v="0"/>
    <n v="0"/>
    <n v="0"/>
    <n v="0"/>
    <n v="0"/>
    <n v="0"/>
    <n v="0"/>
    <n v="8"/>
    <n v="0"/>
    <n v="0"/>
    <n v="0"/>
    <n v="0"/>
    <n v="0"/>
    <n v="0"/>
    <n v="0"/>
    <n v="0"/>
    <n v="0"/>
    <n v="0"/>
    <n v="3"/>
    <n v="0"/>
    <n v="0"/>
    <n v="0"/>
    <n v="1"/>
    <n v="0"/>
    <n v="0"/>
    <n v="0"/>
    <n v="0"/>
    <n v="0"/>
    <n v="0"/>
    <n v="0"/>
    <n v="0"/>
    <n v="0"/>
    <n v="0"/>
    <n v="7"/>
    <n v="7"/>
    <n v="0"/>
    <n v="0"/>
    <n v="7"/>
    <n v="0"/>
    <n v="0"/>
    <n v="7"/>
    <n v="0"/>
    <n v="0"/>
    <n v="7"/>
    <n v="0"/>
    <n v="0"/>
  </r>
  <r>
    <x v="0"/>
    <x v="2"/>
    <x v="15"/>
    <n v="9"/>
    <n v="0"/>
    <n v="0"/>
    <n v="0"/>
    <n v="0"/>
    <n v="0"/>
    <n v="0"/>
    <n v="0"/>
    <n v="0"/>
    <n v="4"/>
    <n v="0"/>
    <n v="0"/>
    <n v="0"/>
    <n v="0"/>
    <n v="0"/>
    <n v="0"/>
    <n v="0"/>
    <n v="0"/>
    <n v="0"/>
    <n v="5"/>
    <n v="0"/>
    <n v="0"/>
    <n v="0"/>
    <n v="0"/>
    <n v="0"/>
    <n v="0"/>
    <n v="0"/>
    <n v="0"/>
    <n v="0"/>
    <n v="0"/>
    <n v="3"/>
    <n v="0"/>
    <n v="0"/>
    <n v="0"/>
    <n v="0"/>
    <n v="0"/>
    <n v="0"/>
    <n v="0"/>
    <n v="0"/>
    <n v="0"/>
    <n v="0"/>
    <n v="0"/>
    <n v="0"/>
    <n v="0"/>
    <n v="0"/>
    <n v="1"/>
    <n v="1"/>
    <n v="0"/>
    <n v="0"/>
    <n v="1"/>
    <n v="0"/>
    <n v="0"/>
    <n v="1"/>
    <n v="0"/>
    <n v="0"/>
    <n v="1"/>
    <n v="0"/>
    <n v="0"/>
  </r>
  <r>
    <x v="0"/>
    <x v="2"/>
    <x v="16"/>
    <n v="9"/>
    <n v="0"/>
    <n v="0"/>
    <n v="0"/>
    <n v="0"/>
    <n v="0"/>
    <n v="0"/>
    <n v="0"/>
    <n v="0"/>
    <n v="6"/>
    <n v="0"/>
    <n v="0"/>
    <n v="0"/>
    <n v="0"/>
    <n v="0"/>
    <n v="0"/>
    <n v="0"/>
    <n v="0"/>
    <n v="0"/>
    <n v="3"/>
    <n v="0"/>
    <n v="0"/>
    <n v="0"/>
    <n v="0"/>
    <n v="0"/>
    <n v="0"/>
    <n v="0"/>
    <n v="0"/>
    <n v="0"/>
    <n v="0"/>
    <n v="0"/>
    <n v="0"/>
    <n v="0"/>
    <n v="0"/>
    <n v="0"/>
    <n v="0"/>
    <n v="0"/>
    <n v="0"/>
    <n v="0"/>
    <n v="0"/>
    <n v="0"/>
    <n v="0"/>
    <n v="0"/>
    <n v="0"/>
    <n v="0"/>
    <n v="5"/>
    <n v="5"/>
    <n v="0"/>
    <n v="0"/>
    <n v="5"/>
    <n v="0"/>
    <n v="0"/>
    <n v="5"/>
    <n v="0"/>
    <n v="0"/>
    <n v="5"/>
    <n v="0"/>
    <n v="0"/>
  </r>
  <r>
    <x v="0"/>
    <x v="2"/>
    <x v="17"/>
    <n v="4"/>
    <n v="0"/>
    <n v="0"/>
    <n v="0"/>
    <n v="0"/>
    <n v="0"/>
    <n v="0"/>
    <n v="0"/>
    <n v="0"/>
    <n v="4"/>
    <n v="0"/>
    <n v="0"/>
    <n v="0"/>
    <n v="0"/>
    <n v="0"/>
    <n v="0"/>
    <n v="0"/>
    <n v="0"/>
    <n v="0"/>
    <n v="0"/>
    <n v="0"/>
    <n v="0"/>
    <n v="0"/>
    <n v="0"/>
    <n v="0"/>
    <n v="0"/>
    <n v="0"/>
    <n v="0"/>
    <n v="0"/>
    <n v="0"/>
    <n v="0"/>
    <n v="0"/>
    <n v="0"/>
    <n v="0"/>
    <n v="0"/>
    <n v="0"/>
    <n v="0"/>
    <n v="0"/>
    <n v="0"/>
    <n v="0"/>
    <n v="0"/>
    <n v="0"/>
    <n v="0"/>
    <n v="0"/>
    <n v="0"/>
    <n v="0"/>
    <n v="0"/>
    <n v="0"/>
    <n v="0"/>
    <n v="0"/>
    <n v="0"/>
    <n v="0"/>
    <n v="0"/>
    <n v="0"/>
    <n v="0"/>
    <n v="0"/>
    <n v="0"/>
    <n v="0"/>
  </r>
  <r>
    <x v="0"/>
    <x v="2"/>
    <x v="18"/>
    <n v="10"/>
    <n v="0"/>
    <n v="0"/>
    <n v="0"/>
    <n v="0"/>
    <n v="5"/>
    <n v="0"/>
    <n v="0"/>
    <n v="0"/>
    <n v="5"/>
    <n v="0"/>
    <n v="0"/>
    <n v="0"/>
    <n v="0"/>
    <n v="0"/>
    <n v="0"/>
    <n v="0"/>
    <n v="0"/>
    <n v="0"/>
    <n v="0"/>
    <n v="0"/>
    <n v="0"/>
    <n v="0"/>
    <n v="0"/>
    <n v="0"/>
    <n v="0"/>
    <n v="0"/>
    <n v="0"/>
    <n v="0"/>
    <n v="0"/>
    <n v="0"/>
    <n v="0"/>
    <n v="0"/>
    <n v="0"/>
    <n v="0"/>
    <n v="0"/>
    <n v="0"/>
    <n v="0"/>
    <n v="0"/>
    <n v="0"/>
    <n v="0"/>
    <n v="0"/>
    <n v="0"/>
    <n v="0"/>
    <n v="0"/>
    <n v="5"/>
    <n v="5"/>
    <n v="0"/>
    <n v="0"/>
    <n v="5"/>
    <n v="0"/>
    <n v="0"/>
    <n v="5"/>
    <n v="0"/>
    <n v="0"/>
    <n v="5"/>
    <n v="0"/>
    <n v="0"/>
  </r>
  <r>
    <x v="0"/>
    <x v="2"/>
    <x v="19"/>
    <n v="7"/>
    <n v="0"/>
    <n v="0"/>
    <n v="0"/>
    <n v="0"/>
    <n v="0"/>
    <n v="0"/>
    <n v="0"/>
    <n v="0"/>
    <n v="3"/>
    <n v="0"/>
    <n v="0"/>
    <n v="0"/>
    <n v="0"/>
    <n v="0"/>
    <n v="0"/>
    <n v="0"/>
    <n v="0"/>
    <n v="0"/>
    <n v="4"/>
    <n v="0"/>
    <n v="0"/>
    <n v="0"/>
    <n v="0"/>
    <n v="0"/>
    <n v="0"/>
    <n v="0"/>
    <n v="0"/>
    <n v="0"/>
    <n v="0"/>
    <n v="0"/>
    <n v="0"/>
    <n v="0"/>
    <n v="0"/>
    <n v="0"/>
    <n v="0"/>
    <n v="0"/>
    <n v="0"/>
    <n v="0"/>
    <n v="0"/>
    <n v="0"/>
    <n v="0"/>
    <n v="0"/>
    <n v="0"/>
    <n v="0"/>
    <n v="5"/>
    <n v="5"/>
    <n v="0"/>
    <n v="0"/>
    <n v="5"/>
    <n v="0"/>
    <n v="0"/>
    <n v="5"/>
    <n v="0"/>
    <n v="0"/>
    <n v="5"/>
    <n v="0"/>
    <n v="0"/>
  </r>
  <r>
    <x v="0"/>
    <x v="2"/>
    <x v="20"/>
    <n v="8"/>
    <n v="1"/>
    <n v="0"/>
    <n v="1"/>
    <n v="1"/>
    <n v="0"/>
    <n v="0"/>
    <n v="0"/>
    <n v="0"/>
    <n v="4"/>
    <n v="0"/>
    <n v="0"/>
    <n v="0"/>
    <n v="0"/>
    <n v="0"/>
    <n v="0"/>
    <n v="0"/>
    <n v="0"/>
    <n v="0"/>
    <n v="4"/>
    <n v="1"/>
    <n v="0"/>
    <n v="0"/>
    <n v="0"/>
    <n v="0"/>
    <n v="0"/>
    <n v="0"/>
    <n v="0"/>
    <n v="0"/>
    <n v="0"/>
    <n v="0"/>
    <n v="0"/>
    <n v="0"/>
    <n v="0"/>
    <n v="0"/>
    <n v="0"/>
    <n v="0"/>
    <n v="0"/>
    <n v="0"/>
    <n v="0"/>
    <n v="0"/>
    <n v="0"/>
    <n v="0"/>
    <n v="0"/>
    <n v="0"/>
    <n v="7"/>
    <n v="7"/>
    <n v="1"/>
    <n v="1"/>
    <n v="7"/>
    <n v="0"/>
    <n v="0"/>
    <n v="7"/>
    <n v="0"/>
    <n v="0"/>
    <n v="7"/>
    <n v="0"/>
    <n v="0"/>
  </r>
  <r>
    <x v="0"/>
    <x v="2"/>
    <x v="21"/>
    <n v="11"/>
    <n v="1"/>
    <n v="0"/>
    <n v="1"/>
    <n v="1"/>
    <n v="0"/>
    <n v="0"/>
    <n v="0"/>
    <n v="0"/>
    <n v="6"/>
    <n v="0"/>
    <n v="0"/>
    <n v="0"/>
    <n v="0"/>
    <n v="0"/>
    <n v="0"/>
    <n v="0"/>
    <n v="0"/>
    <n v="0"/>
    <n v="5"/>
    <n v="1"/>
    <n v="0"/>
    <n v="0"/>
    <n v="0"/>
    <n v="0"/>
    <n v="0"/>
    <n v="0"/>
    <n v="0"/>
    <n v="0"/>
    <n v="0"/>
    <n v="0"/>
    <n v="0"/>
    <n v="0"/>
    <n v="0"/>
    <n v="0"/>
    <n v="0"/>
    <n v="0"/>
    <n v="0"/>
    <n v="0"/>
    <n v="0"/>
    <n v="0"/>
    <n v="0"/>
    <n v="0"/>
    <n v="0"/>
    <n v="0"/>
    <n v="2"/>
    <n v="2"/>
    <n v="0"/>
    <n v="0"/>
    <n v="2"/>
    <n v="0"/>
    <n v="0"/>
    <n v="2"/>
    <n v="0"/>
    <n v="0"/>
    <n v="2"/>
    <n v="0"/>
    <n v="0"/>
  </r>
  <r>
    <x v="0"/>
    <x v="2"/>
    <x v="22"/>
    <n v="10"/>
    <n v="0"/>
    <n v="0"/>
    <n v="0"/>
    <n v="0"/>
    <n v="0"/>
    <n v="0"/>
    <n v="0"/>
    <n v="0"/>
    <n v="4"/>
    <n v="0"/>
    <n v="0"/>
    <n v="0"/>
    <n v="0"/>
    <n v="0"/>
    <n v="0"/>
    <n v="0"/>
    <n v="0"/>
    <n v="0"/>
    <n v="6"/>
    <n v="0"/>
    <n v="0"/>
    <n v="0"/>
    <n v="0"/>
    <n v="0"/>
    <n v="0"/>
    <n v="0"/>
    <n v="0"/>
    <n v="0"/>
    <n v="0"/>
    <n v="0"/>
    <n v="0"/>
    <n v="0"/>
    <n v="0"/>
    <n v="0"/>
    <n v="0"/>
    <n v="0"/>
    <n v="0"/>
    <n v="0"/>
    <n v="0"/>
    <n v="0"/>
    <n v="0"/>
    <n v="0"/>
    <n v="0"/>
    <n v="0"/>
    <n v="1"/>
    <n v="1"/>
    <n v="0"/>
    <n v="0"/>
    <n v="1"/>
    <n v="0"/>
    <n v="0"/>
    <n v="1"/>
    <n v="0"/>
    <n v="0"/>
    <n v="1"/>
    <n v="0"/>
    <n v="0"/>
  </r>
  <r>
    <x v="0"/>
    <x v="2"/>
    <x v="23"/>
    <n v="16"/>
    <n v="1"/>
    <n v="0"/>
    <n v="1"/>
    <n v="0"/>
    <n v="1"/>
    <n v="1"/>
    <n v="0"/>
    <n v="0"/>
    <n v="7"/>
    <n v="0"/>
    <n v="0"/>
    <n v="0"/>
    <n v="0"/>
    <n v="0"/>
    <n v="0"/>
    <n v="0"/>
    <n v="0"/>
    <n v="0"/>
    <n v="8"/>
    <n v="0"/>
    <n v="0"/>
    <n v="0"/>
    <n v="0"/>
    <n v="0"/>
    <n v="0"/>
    <n v="0"/>
    <n v="0"/>
    <n v="0"/>
    <n v="0"/>
    <n v="0"/>
    <n v="0"/>
    <n v="0"/>
    <n v="0"/>
    <n v="0"/>
    <n v="0"/>
    <n v="0"/>
    <n v="0"/>
    <n v="0"/>
    <n v="0"/>
    <n v="0"/>
    <n v="0"/>
    <n v="0"/>
    <n v="0"/>
    <n v="0"/>
    <n v="7"/>
    <n v="7"/>
    <n v="0"/>
    <n v="0"/>
    <n v="7"/>
    <n v="0"/>
    <n v="0"/>
    <n v="7"/>
    <n v="0"/>
    <n v="0"/>
    <n v="7"/>
    <n v="0"/>
    <n v="0"/>
  </r>
  <r>
    <x v="1"/>
    <x v="3"/>
    <x v="0"/>
    <n v="28"/>
    <n v="0"/>
    <n v="0"/>
    <n v="0"/>
    <n v="0"/>
    <n v="0"/>
    <n v="0"/>
    <n v="1"/>
    <n v="0"/>
    <n v="5"/>
    <n v="0"/>
    <n v="16"/>
    <n v="0"/>
    <n v="0"/>
    <n v="0"/>
    <n v="0"/>
    <n v="0"/>
    <n v="1"/>
    <n v="0"/>
    <n v="5"/>
    <n v="0"/>
    <n v="0"/>
    <n v="0"/>
    <n v="0"/>
    <n v="0"/>
    <n v="0"/>
    <n v="0"/>
    <n v="0"/>
    <n v="0"/>
    <n v="1"/>
    <n v="0"/>
    <n v="5"/>
    <n v="0"/>
    <n v="1"/>
    <n v="1"/>
    <n v="0"/>
    <n v="0"/>
    <n v="0"/>
    <n v="0"/>
    <n v="0"/>
    <n v="0"/>
    <n v="0"/>
    <n v="2"/>
    <n v="2"/>
    <n v="0"/>
    <n v="8"/>
    <n v="8"/>
    <n v="0"/>
    <n v="0"/>
    <n v="8"/>
    <n v="0"/>
    <n v="0"/>
    <n v="8"/>
    <n v="0"/>
    <n v="0"/>
    <n v="8"/>
    <n v="0"/>
    <n v="0"/>
  </r>
  <r>
    <x v="1"/>
    <x v="3"/>
    <x v="1"/>
    <n v="28"/>
    <n v="0"/>
    <n v="0"/>
    <n v="0"/>
    <n v="0"/>
    <n v="0"/>
    <n v="0"/>
    <n v="0"/>
    <n v="0"/>
    <n v="14"/>
    <n v="0"/>
    <n v="9"/>
    <n v="0"/>
    <n v="2"/>
    <n v="0"/>
    <n v="0"/>
    <n v="0"/>
    <n v="0"/>
    <n v="0"/>
    <n v="3"/>
    <n v="0"/>
    <n v="0"/>
    <n v="0"/>
    <n v="0"/>
    <n v="0"/>
    <n v="0"/>
    <n v="0"/>
    <n v="0"/>
    <n v="0"/>
    <n v="0"/>
    <n v="0"/>
    <n v="0"/>
    <n v="0"/>
    <n v="1"/>
    <n v="0"/>
    <n v="0"/>
    <n v="0"/>
    <n v="0"/>
    <n v="0"/>
    <n v="0"/>
    <n v="0"/>
    <n v="0"/>
    <n v="1"/>
    <n v="1"/>
    <n v="0"/>
    <n v="11"/>
    <n v="11"/>
    <n v="0"/>
    <n v="0"/>
    <n v="11"/>
    <n v="0"/>
    <n v="0"/>
    <n v="11"/>
    <n v="0"/>
    <n v="0"/>
    <n v="11"/>
    <n v="0"/>
    <n v="0"/>
  </r>
  <r>
    <x v="1"/>
    <x v="3"/>
    <x v="2"/>
    <n v="26"/>
    <n v="0"/>
    <n v="0"/>
    <n v="0"/>
    <n v="0"/>
    <n v="2"/>
    <n v="0"/>
    <n v="0"/>
    <n v="0"/>
    <n v="13"/>
    <n v="0"/>
    <n v="7"/>
    <n v="0"/>
    <n v="2"/>
    <n v="0"/>
    <n v="0"/>
    <n v="0"/>
    <n v="0"/>
    <n v="0"/>
    <n v="2"/>
    <n v="0"/>
    <n v="0"/>
    <n v="0"/>
    <n v="0"/>
    <n v="0"/>
    <n v="0"/>
    <n v="0"/>
    <n v="0"/>
    <n v="0"/>
    <n v="0"/>
    <n v="0"/>
    <n v="0"/>
    <n v="0"/>
    <n v="1"/>
    <n v="3"/>
    <n v="0"/>
    <n v="0"/>
    <n v="0"/>
    <n v="0"/>
    <n v="0"/>
    <n v="0"/>
    <n v="0"/>
    <n v="0"/>
    <n v="0"/>
    <n v="0"/>
    <n v="14"/>
    <n v="14"/>
    <n v="0"/>
    <n v="0"/>
    <n v="14"/>
    <n v="0"/>
    <n v="0"/>
    <n v="14"/>
    <n v="0"/>
    <n v="0"/>
    <n v="14"/>
    <n v="0"/>
    <n v="0"/>
  </r>
  <r>
    <x v="1"/>
    <x v="3"/>
    <x v="3"/>
    <n v="19"/>
    <n v="0"/>
    <n v="0"/>
    <n v="0"/>
    <n v="0"/>
    <n v="1"/>
    <n v="0"/>
    <n v="0"/>
    <n v="0"/>
    <n v="13"/>
    <n v="0"/>
    <n v="2"/>
    <n v="0"/>
    <n v="0"/>
    <n v="0"/>
    <n v="0"/>
    <n v="0"/>
    <n v="0"/>
    <n v="0"/>
    <n v="3"/>
    <n v="0"/>
    <n v="0"/>
    <n v="0"/>
    <n v="0"/>
    <n v="0"/>
    <n v="0"/>
    <n v="0"/>
    <n v="0"/>
    <n v="0"/>
    <n v="0"/>
    <n v="0"/>
    <n v="0"/>
    <n v="0"/>
    <n v="1"/>
    <n v="1"/>
    <n v="0"/>
    <n v="0"/>
    <n v="0"/>
    <n v="0"/>
    <n v="0"/>
    <n v="0"/>
    <n v="0"/>
    <n v="0"/>
    <n v="0"/>
    <n v="0"/>
    <n v="17"/>
    <n v="17"/>
    <n v="0"/>
    <n v="0"/>
    <n v="17"/>
    <n v="0"/>
    <n v="0"/>
    <n v="17"/>
    <n v="0"/>
    <n v="0"/>
    <n v="17"/>
    <n v="0"/>
    <n v="0"/>
  </r>
  <r>
    <x v="1"/>
    <x v="3"/>
    <x v="4"/>
    <n v="41"/>
    <n v="2"/>
    <n v="0"/>
    <n v="2"/>
    <n v="2"/>
    <n v="1"/>
    <n v="0"/>
    <n v="0"/>
    <n v="0"/>
    <n v="17"/>
    <n v="0"/>
    <n v="16"/>
    <n v="0"/>
    <n v="0"/>
    <n v="0"/>
    <n v="0"/>
    <n v="0"/>
    <n v="1"/>
    <n v="0"/>
    <n v="6"/>
    <n v="2"/>
    <n v="0"/>
    <n v="0"/>
    <n v="0"/>
    <n v="0"/>
    <n v="0"/>
    <n v="0"/>
    <n v="0"/>
    <n v="0"/>
    <n v="1"/>
    <n v="0"/>
    <n v="5"/>
    <n v="0"/>
    <n v="3"/>
    <n v="1"/>
    <n v="0"/>
    <n v="0"/>
    <n v="0"/>
    <n v="0"/>
    <n v="0"/>
    <n v="0"/>
    <n v="0"/>
    <n v="0"/>
    <n v="0"/>
    <n v="0"/>
    <n v="12"/>
    <n v="12"/>
    <n v="0"/>
    <n v="0"/>
    <n v="12"/>
    <n v="0"/>
    <n v="0"/>
    <n v="12"/>
    <n v="0"/>
    <n v="0"/>
    <n v="12"/>
    <n v="0"/>
    <n v="0"/>
  </r>
  <r>
    <x v="1"/>
    <x v="3"/>
    <x v="5"/>
    <n v="42"/>
    <n v="0"/>
    <n v="0"/>
    <n v="0"/>
    <n v="0"/>
    <n v="2"/>
    <n v="0"/>
    <n v="0"/>
    <n v="0"/>
    <n v="22"/>
    <n v="0"/>
    <n v="15"/>
    <n v="0"/>
    <n v="0"/>
    <n v="0"/>
    <n v="0"/>
    <n v="0"/>
    <n v="0"/>
    <n v="0"/>
    <n v="3"/>
    <n v="0"/>
    <n v="0"/>
    <n v="0"/>
    <n v="0"/>
    <n v="0"/>
    <n v="0"/>
    <n v="0"/>
    <n v="0"/>
    <n v="0"/>
    <n v="0"/>
    <n v="0"/>
    <n v="0"/>
    <n v="0"/>
    <n v="1"/>
    <n v="0"/>
    <n v="0"/>
    <n v="0"/>
    <n v="0"/>
    <n v="0"/>
    <n v="0"/>
    <n v="0"/>
    <n v="0"/>
    <n v="0"/>
    <n v="0"/>
    <n v="0"/>
    <n v="9"/>
    <n v="9"/>
    <n v="0"/>
    <n v="0"/>
    <n v="9"/>
    <n v="0"/>
    <n v="0"/>
    <n v="9"/>
    <n v="0"/>
    <n v="0"/>
    <n v="9"/>
    <n v="0"/>
    <n v="0"/>
  </r>
  <r>
    <x v="1"/>
    <x v="3"/>
    <x v="6"/>
    <n v="257"/>
    <n v="0"/>
    <n v="0"/>
    <n v="0"/>
    <n v="0"/>
    <n v="100"/>
    <n v="0"/>
    <n v="100"/>
    <n v="0"/>
    <n v="10"/>
    <n v="0"/>
    <n v="15"/>
    <n v="0"/>
    <n v="0"/>
    <n v="0"/>
    <n v="0"/>
    <n v="0"/>
    <n v="0"/>
    <n v="0"/>
    <n v="1"/>
    <n v="0"/>
    <n v="0"/>
    <n v="0"/>
    <n v="31"/>
    <n v="0"/>
    <n v="0"/>
    <n v="2"/>
    <n v="0"/>
    <n v="0"/>
    <n v="0"/>
    <n v="1"/>
    <n v="0"/>
    <n v="0"/>
    <n v="3"/>
    <n v="1"/>
    <n v="0"/>
    <n v="5"/>
    <n v="0"/>
    <n v="0"/>
    <n v="0"/>
    <n v="0"/>
    <n v="0"/>
    <n v="0"/>
    <n v="0"/>
    <n v="0"/>
    <n v="11"/>
    <n v="11"/>
    <n v="1"/>
    <n v="0"/>
    <n v="11"/>
    <n v="1"/>
    <n v="1"/>
    <n v="11"/>
    <n v="0"/>
    <n v="0"/>
    <n v="11"/>
    <n v="0"/>
    <n v="0"/>
  </r>
  <r>
    <x v="1"/>
    <x v="3"/>
    <x v="7"/>
    <n v="123"/>
    <n v="0"/>
    <n v="0"/>
    <n v="0"/>
    <n v="0"/>
    <n v="102"/>
    <n v="0"/>
    <n v="1"/>
    <n v="0"/>
    <n v="10"/>
    <n v="0"/>
    <n v="3"/>
    <n v="0"/>
    <n v="0"/>
    <n v="0"/>
    <n v="0"/>
    <n v="0"/>
    <n v="0"/>
    <n v="0"/>
    <n v="7"/>
    <n v="0"/>
    <n v="0"/>
    <n v="0"/>
    <n v="0"/>
    <n v="0"/>
    <n v="0"/>
    <n v="6"/>
    <n v="0"/>
    <n v="0"/>
    <n v="0"/>
    <n v="0"/>
    <n v="0"/>
    <n v="0"/>
    <n v="1"/>
    <n v="1"/>
    <n v="0"/>
    <n v="0"/>
    <n v="0"/>
    <n v="0"/>
    <n v="0"/>
    <n v="0"/>
    <n v="0"/>
    <n v="0"/>
    <n v="0"/>
    <n v="0"/>
    <n v="11"/>
    <n v="11"/>
    <n v="0"/>
    <n v="0"/>
    <n v="11"/>
    <n v="0"/>
    <n v="0"/>
    <n v="11"/>
    <n v="0"/>
    <n v="0"/>
    <n v="11"/>
    <n v="0"/>
    <n v="0"/>
  </r>
  <r>
    <x v="1"/>
    <x v="3"/>
    <x v="8"/>
    <n v="26"/>
    <n v="0"/>
    <n v="0"/>
    <n v="0"/>
    <n v="0"/>
    <n v="0"/>
    <n v="0"/>
    <n v="0"/>
    <n v="0"/>
    <n v="10"/>
    <n v="0"/>
    <n v="15"/>
    <n v="0"/>
    <n v="0"/>
    <n v="0"/>
    <n v="0"/>
    <n v="0"/>
    <n v="0"/>
    <n v="0"/>
    <n v="1"/>
    <n v="0"/>
    <n v="0"/>
    <n v="0"/>
    <n v="0"/>
    <n v="0"/>
    <n v="0"/>
    <n v="8"/>
    <n v="0"/>
    <n v="0"/>
    <n v="0"/>
    <n v="0"/>
    <n v="0"/>
    <n v="0"/>
    <n v="0"/>
    <n v="0"/>
    <n v="0"/>
    <n v="0"/>
    <n v="0"/>
    <n v="0"/>
    <n v="0"/>
    <n v="0"/>
    <n v="0"/>
    <n v="2"/>
    <n v="2"/>
    <n v="0"/>
    <n v="15"/>
    <n v="15"/>
    <n v="0"/>
    <n v="0"/>
    <n v="15"/>
    <n v="0"/>
    <n v="0"/>
    <n v="15"/>
    <n v="0"/>
    <n v="0"/>
    <n v="15"/>
    <n v="0"/>
    <n v="0"/>
  </r>
  <r>
    <x v="1"/>
    <x v="3"/>
    <x v="9"/>
    <n v="140"/>
    <n v="0"/>
    <n v="0"/>
    <n v="0"/>
    <n v="0"/>
    <n v="6"/>
    <n v="0"/>
    <n v="100"/>
    <n v="0"/>
    <n v="14"/>
    <n v="0"/>
    <n v="14"/>
    <n v="0"/>
    <n v="0"/>
    <n v="0"/>
    <n v="0"/>
    <n v="0"/>
    <n v="0"/>
    <n v="0"/>
    <n v="6"/>
    <n v="0"/>
    <n v="0"/>
    <n v="0"/>
    <n v="0"/>
    <n v="0"/>
    <n v="0"/>
    <n v="4"/>
    <n v="0"/>
    <n v="0"/>
    <n v="0"/>
    <n v="0"/>
    <n v="0"/>
    <n v="0"/>
    <n v="1"/>
    <n v="0"/>
    <n v="0"/>
    <n v="4"/>
    <n v="0"/>
    <n v="0"/>
    <n v="0"/>
    <n v="0"/>
    <n v="0"/>
    <n v="0"/>
    <n v="0"/>
    <n v="0"/>
    <n v="12"/>
    <n v="12"/>
    <n v="0"/>
    <n v="0"/>
    <n v="12"/>
    <n v="0"/>
    <n v="0"/>
    <n v="12"/>
    <n v="0"/>
    <n v="0"/>
    <n v="12"/>
    <n v="0"/>
    <n v="0"/>
  </r>
  <r>
    <x v="1"/>
    <x v="3"/>
    <x v="10"/>
    <n v="36"/>
    <n v="1"/>
    <n v="0"/>
    <n v="1"/>
    <n v="1"/>
    <n v="1"/>
    <n v="0"/>
    <n v="0"/>
    <n v="0"/>
    <n v="15"/>
    <n v="0"/>
    <n v="15"/>
    <n v="0"/>
    <n v="0"/>
    <n v="0"/>
    <n v="0"/>
    <n v="0"/>
    <n v="0"/>
    <n v="0"/>
    <n v="5"/>
    <n v="1"/>
    <n v="0"/>
    <n v="0"/>
    <n v="0"/>
    <n v="0"/>
    <n v="0"/>
    <n v="0"/>
    <n v="0"/>
    <n v="0"/>
    <n v="0"/>
    <n v="0"/>
    <n v="0"/>
    <n v="0"/>
    <n v="0"/>
    <n v="0"/>
    <n v="0"/>
    <n v="0"/>
    <n v="0"/>
    <n v="0"/>
    <n v="0"/>
    <n v="0"/>
    <n v="0"/>
    <n v="0"/>
    <n v="0"/>
    <n v="0"/>
    <n v="7"/>
    <n v="7"/>
    <n v="0"/>
    <n v="0"/>
    <n v="7"/>
    <n v="0"/>
    <n v="0"/>
    <n v="7"/>
    <n v="0"/>
    <n v="0"/>
    <n v="7"/>
    <n v="0"/>
    <n v="0"/>
  </r>
  <r>
    <x v="1"/>
    <x v="3"/>
    <x v="11"/>
    <n v="83"/>
    <n v="0"/>
    <n v="0"/>
    <n v="0"/>
    <n v="0"/>
    <n v="1"/>
    <n v="0"/>
    <n v="0"/>
    <n v="0"/>
    <n v="11"/>
    <n v="0"/>
    <n v="23"/>
    <n v="0"/>
    <n v="0"/>
    <n v="0"/>
    <n v="0"/>
    <n v="0"/>
    <n v="0"/>
    <n v="0"/>
    <n v="4"/>
    <n v="0"/>
    <n v="0"/>
    <n v="0"/>
    <n v="44"/>
    <n v="0"/>
    <n v="0"/>
    <n v="0"/>
    <n v="0"/>
    <n v="0"/>
    <n v="0"/>
    <n v="0"/>
    <n v="0"/>
    <n v="0"/>
    <n v="3"/>
    <n v="3"/>
    <n v="0"/>
    <n v="0"/>
    <n v="0"/>
    <n v="0"/>
    <n v="0"/>
    <n v="0"/>
    <n v="0"/>
    <n v="0"/>
    <n v="0"/>
    <n v="0"/>
    <n v="19"/>
    <n v="19"/>
    <n v="0"/>
    <n v="0"/>
    <n v="19"/>
    <n v="0"/>
    <n v="0"/>
    <n v="19"/>
    <n v="0"/>
    <n v="0"/>
    <n v="19"/>
    <n v="0"/>
    <n v="0"/>
  </r>
  <r>
    <x v="1"/>
    <x v="3"/>
    <x v="12"/>
    <n v="21"/>
    <n v="0"/>
    <n v="0"/>
    <n v="0"/>
    <n v="0"/>
    <n v="1"/>
    <n v="0"/>
    <n v="0"/>
    <n v="0"/>
    <n v="12"/>
    <n v="0"/>
    <n v="5"/>
    <n v="0"/>
    <n v="0"/>
    <n v="0"/>
    <n v="0"/>
    <n v="0"/>
    <n v="1"/>
    <n v="0"/>
    <n v="2"/>
    <n v="0"/>
    <n v="0"/>
    <n v="0"/>
    <n v="0"/>
    <n v="0"/>
    <n v="0"/>
    <n v="0"/>
    <n v="0"/>
    <n v="0"/>
    <n v="1"/>
    <n v="1"/>
    <n v="6"/>
    <n v="0"/>
    <n v="1"/>
    <n v="0"/>
    <n v="0"/>
    <n v="0"/>
    <n v="0"/>
    <n v="0"/>
    <n v="0"/>
    <n v="0"/>
    <n v="0"/>
    <n v="0"/>
    <n v="0"/>
    <n v="0"/>
    <n v="16"/>
    <n v="16"/>
    <n v="0"/>
    <n v="0"/>
    <n v="16"/>
    <n v="0"/>
    <n v="0"/>
    <n v="16"/>
    <n v="0"/>
    <n v="0"/>
    <n v="16"/>
    <n v="0"/>
    <n v="0"/>
  </r>
  <r>
    <x v="1"/>
    <x v="3"/>
    <x v="13"/>
    <n v="34"/>
    <n v="1"/>
    <n v="0"/>
    <n v="1"/>
    <n v="1"/>
    <n v="2"/>
    <n v="1"/>
    <n v="0"/>
    <n v="0"/>
    <n v="17"/>
    <n v="0"/>
    <n v="12"/>
    <n v="0"/>
    <n v="0"/>
    <n v="0"/>
    <n v="0"/>
    <n v="0"/>
    <n v="2"/>
    <n v="0"/>
    <n v="1"/>
    <n v="0"/>
    <n v="0"/>
    <n v="0"/>
    <n v="0"/>
    <n v="0"/>
    <n v="0"/>
    <n v="0"/>
    <n v="0"/>
    <n v="0"/>
    <n v="2"/>
    <n v="0"/>
    <n v="4"/>
    <n v="0"/>
    <n v="0"/>
    <n v="0"/>
    <n v="0"/>
    <n v="2"/>
    <n v="0"/>
    <n v="0"/>
    <n v="0"/>
    <n v="0"/>
    <n v="0"/>
    <n v="0"/>
    <n v="0"/>
    <n v="0"/>
    <n v="14"/>
    <n v="14"/>
    <n v="0"/>
    <n v="0"/>
    <n v="14"/>
    <n v="0"/>
    <n v="0"/>
    <n v="14"/>
    <n v="0"/>
    <n v="0"/>
    <n v="14"/>
    <n v="0"/>
    <n v="0"/>
  </r>
  <r>
    <x v="1"/>
    <x v="3"/>
    <x v="14"/>
    <n v="43"/>
    <n v="1"/>
    <n v="0"/>
    <n v="1"/>
    <n v="1"/>
    <n v="6"/>
    <n v="1"/>
    <n v="0"/>
    <n v="0"/>
    <n v="26"/>
    <n v="0"/>
    <n v="8"/>
    <n v="0"/>
    <n v="0"/>
    <n v="0"/>
    <n v="0"/>
    <n v="0"/>
    <n v="0"/>
    <n v="0"/>
    <n v="3"/>
    <n v="0"/>
    <n v="0"/>
    <n v="0"/>
    <n v="0"/>
    <n v="0"/>
    <n v="0"/>
    <n v="0"/>
    <n v="0"/>
    <n v="0"/>
    <n v="0"/>
    <n v="0"/>
    <n v="0"/>
    <n v="0"/>
    <n v="0"/>
    <n v="0"/>
    <n v="0"/>
    <n v="0"/>
    <n v="0"/>
    <n v="0"/>
    <n v="0"/>
    <n v="0"/>
    <n v="0"/>
    <n v="0"/>
    <n v="0"/>
    <n v="0"/>
    <n v="12"/>
    <n v="12"/>
    <n v="0"/>
    <n v="0"/>
    <n v="12"/>
    <n v="0"/>
    <n v="0"/>
    <n v="12"/>
    <n v="0"/>
    <n v="0"/>
    <n v="12"/>
    <n v="0"/>
    <n v="0"/>
  </r>
  <r>
    <x v="1"/>
    <x v="3"/>
    <x v="15"/>
    <n v="39"/>
    <n v="1"/>
    <n v="0"/>
    <n v="1"/>
    <n v="1"/>
    <n v="1"/>
    <n v="0"/>
    <n v="0"/>
    <n v="0"/>
    <n v="14"/>
    <n v="1"/>
    <n v="15"/>
    <n v="0"/>
    <n v="0"/>
    <n v="0"/>
    <n v="0"/>
    <n v="0"/>
    <n v="0"/>
    <n v="0"/>
    <n v="9"/>
    <n v="0"/>
    <n v="0"/>
    <n v="0"/>
    <n v="0"/>
    <n v="0"/>
    <n v="0"/>
    <n v="0"/>
    <n v="0"/>
    <n v="0"/>
    <n v="0"/>
    <n v="0"/>
    <n v="0"/>
    <n v="0"/>
    <n v="0"/>
    <n v="0"/>
    <n v="0"/>
    <n v="0"/>
    <n v="0"/>
    <n v="0"/>
    <n v="0"/>
    <n v="0"/>
    <n v="0"/>
    <n v="0"/>
    <n v="0"/>
    <n v="0"/>
    <n v="11"/>
    <n v="11"/>
    <n v="0"/>
    <n v="0"/>
    <n v="11"/>
    <n v="0"/>
    <n v="0"/>
    <n v="11"/>
    <n v="0"/>
    <n v="0"/>
    <n v="11"/>
    <n v="0"/>
    <n v="0"/>
  </r>
  <r>
    <x v="1"/>
    <x v="3"/>
    <x v="16"/>
    <n v="138"/>
    <n v="0"/>
    <n v="0"/>
    <n v="0"/>
    <n v="0"/>
    <n v="1"/>
    <n v="0"/>
    <n v="0"/>
    <n v="0"/>
    <n v="16"/>
    <n v="0"/>
    <n v="10"/>
    <n v="0"/>
    <n v="0"/>
    <n v="0"/>
    <n v="0"/>
    <n v="0"/>
    <n v="0"/>
    <n v="0"/>
    <n v="6"/>
    <n v="0"/>
    <n v="0"/>
    <n v="0"/>
    <n v="105"/>
    <n v="0"/>
    <n v="0"/>
    <n v="0"/>
    <n v="0"/>
    <n v="0"/>
    <n v="0"/>
    <n v="0"/>
    <n v="0"/>
    <n v="0"/>
    <n v="0"/>
    <n v="0"/>
    <n v="0"/>
    <n v="0"/>
    <n v="0"/>
    <n v="0"/>
    <n v="0"/>
    <n v="0"/>
    <n v="0"/>
    <n v="0"/>
    <n v="0"/>
    <n v="0"/>
    <n v="10"/>
    <n v="10"/>
    <n v="0"/>
    <n v="0"/>
    <n v="10"/>
    <n v="0"/>
    <n v="0"/>
    <n v="10"/>
    <n v="0"/>
    <n v="0"/>
    <n v="10"/>
    <n v="0"/>
    <n v="0"/>
  </r>
  <r>
    <x v="1"/>
    <x v="3"/>
    <x v="17"/>
    <n v="25"/>
    <n v="1"/>
    <n v="0"/>
    <n v="1"/>
    <n v="1"/>
    <n v="0"/>
    <n v="0"/>
    <n v="0"/>
    <n v="0"/>
    <n v="13"/>
    <n v="0"/>
    <n v="6"/>
    <n v="0"/>
    <n v="0"/>
    <n v="0"/>
    <n v="0"/>
    <n v="0"/>
    <n v="0"/>
    <n v="0"/>
    <n v="6"/>
    <n v="1"/>
    <n v="0"/>
    <n v="0"/>
    <n v="0"/>
    <n v="0"/>
    <n v="0"/>
    <n v="0"/>
    <n v="0"/>
    <n v="0"/>
    <n v="0"/>
    <n v="0"/>
    <n v="0"/>
    <n v="0"/>
    <n v="0"/>
    <n v="0"/>
    <n v="0"/>
    <n v="0"/>
    <n v="0"/>
    <n v="0"/>
    <n v="0"/>
    <n v="0"/>
    <n v="0"/>
    <n v="0"/>
    <n v="0"/>
    <n v="0"/>
    <n v="12"/>
    <n v="12"/>
    <n v="0"/>
    <n v="0"/>
    <n v="12"/>
    <n v="0"/>
    <n v="0"/>
    <n v="12"/>
    <n v="0"/>
    <n v="0"/>
    <n v="12"/>
    <n v="0"/>
    <n v="0"/>
  </r>
  <r>
    <x v="1"/>
    <x v="3"/>
    <x v="18"/>
    <n v="37"/>
    <n v="2"/>
    <n v="0"/>
    <n v="2"/>
    <n v="2"/>
    <n v="0"/>
    <n v="0"/>
    <n v="0"/>
    <n v="0"/>
    <n v="23"/>
    <n v="1"/>
    <n v="8"/>
    <n v="0"/>
    <n v="0"/>
    <n v="0"/>
    <n v="0"/>
    <n v="0"/>
    <n v="0"/>
    <n v="0"/>
    <n v="6"/>
    <n v="1"/>
    <n v="0"/>
    <n v="0"/>
    <n v="0"/>
    <n v="0"/>
    <n v="0"/>
    <n v="0"/>
    <n v="0"/>
    <n v="0"/>
    <n v="0"/>
    <n v="0"/>
    <n v="0"/>
    <n v="0"/>
    <n v="0"/>
    <n v="0"/>
    <n v="0"/>
    <n v="0"/>
    <n v="0"/>
    <n v="0"/>
    <n v="0"/>
    <n v="0"/>
    <n v="0"/>
    <n v="1"/>
    <n v="1"/>
    <n v="0"/>
    <n v="10"/>
    <n v="10"/>
    <n v="0"/>
    <n v="0"/>
    <n v="10"/>
    <n v="0"/>
    <n v="0"/>
    <n v="10"/>
    <n v="0"/>
    <n v="0"/>
    <n v="10"/>
    <n v="0"/>
    <n v="0"/>
  </r>
  <r>
    <x v="1"/>
    <x v="3"/>
    <x v="19"/>
    <n v="27"/>
    <n v="1"/>
    <n v="0"/>
    <n v="1"/>
    <n v="1"/>
    <n v="0"/>
    <n v="0"/>
    <n v="0"/>
    <n v="0"/>
    <n v="19"/>
    <n v="0"/>
    <n v="3"/>
    <n v="0"/>
    <n v="0"/>
    <n v="0"/>
    <n v="0"/>
    <n v="0"/>
    <n v="2"/>
    <n v="0"/>
    <n v="3"/>
    <n v="1"/>
    <n v="0"/>
    <n v="0"/>
    <n v="0"/>
    <n v="0"/>
    <n v="0"/>
    <n v="0"/>
    <n v="0"/>
    <n v="0"/>
    <n v="2"/>
    <n v="0"/>
    <n v="6"/>
    <n v="0"/>
    <n v="0"/>
    <n v="0"/>
    <n v="0"/>
    <n v="0"/>
    <n v="0"/>
    <n v="0"/>
    <n v="0"/>
    <n v="0"/>
    <n v="0"/>
    <n v="0"/>
    <n v="0"/>
    <n v="0"/>
    <n v="13"/>
    <n v="13"/>
    <n v="0"/>
    <n v="0"/>
    <n v="13"/>
    <n v="0"/>
    <n v="0"/>
    <n v="13"/>
    <n v="0"/>
    <n v="0"/>
    <n v="13"/>
    <n v="0"/>
    <n v="0"/>
  </r>
  <r>
    <x v="1"/>
    <x v="3"/>
    <x v="20"/>
    <n v="35"/>
    <n v="0"/>
    <n v="0"/>
    <n v="0"/>
    <n v="0"/>
    <n v="1"/>
    <n v="0"/>
    <n v="0"/>
    <n v="0"/>
    <n v="16"/>
    <n v="0"/>
    <n v="12"/>
    <n v="0"/>
    <n v="0"/>
    <n v="0"/>
    <n v="0"/>
    <n v="0"/>
    <n v="0"/>
    <n v="0"/>
    <n v="6"/>
    <n v="0"/>
    <n v="0"/>
    <n v="0"/>
    <n v="0"/>
    <n v="0"/>
    <n v="0"/>
    <n v="0"/>
    <n v="0"/>
    <n v="0"/>
    <n v="0"/>
    <n v="0"/>
    <n v="0"/>
    <n v="0"/>
    <n v="0"/>
    <n v="0"/>
    <n v="0"/>
    <n v="0"/>
    <n v="0"/>
    <n v="0"/>
    <n v="0"/>
    <n v="0"/>
    <n v="0"/>
    <n v="0"/>
    <n v="0"/>
    <n v="0"/>
    <n v="13"/>
    <n v="13"/>
    <n v="0"/>
    <n v="0"/>
    <n v="13"/>
    <n v="0"/>
    <n v="0"/>
    <n v="13"/>
    <n v="0"/>
    <n v="0"/>
    <n v="13"/>
    <n v="0"/>
    <n v="0"/>
  </r>
  <r>
    <x v="1"/>
    <x v="3"/>
    <x v="21"/>
    <n v="23"/>
    <n v="0"/>
    <n v="0"/>
    <n v="0"/>
    <n v="0"/>
    <n v="1"/>
    <n v="0"/>
    <n v="0"/>
    <n v="0"/>
    <n v="9"/>
    <n v="0"/>
    <n v="11"/>
    <n v="0"/>
    <n v="0"/>
    <n v="0"/>
    <n v="0"/>
    <n v="0"/>
    <n v="0"/>
    <n v="0"/>
    <n v="2"/>
    <n v="0"/>
    <n v="0"/>
    <n v="0"/>
    <n v="0"/>
    <n v="0"/>
    <n v="0"/>
    <n v="0"/>
    <n v="0"/>
    <n v="0"/>
    <n v="0"/>
    <n v="0"/>
    <n v="0"/>
    <n v="0"/>
    <n v="2"/>
    <n v="2"/>
    <n v="0"/>
    <n v="0"/>
    <n v="0"/>
    <n v="0"/>
    <n v="0"/>
    <n v="0"/>
    <n v="0"/>
    <n v="2"/>
    <n v="2"/>
    <n v="0"/>
    <n v="13"/>
    <n v="13"/>
    <n v="0"/>
    <n v="0"/>
    <n v="13"/>
    <n v="0"/>
    <n v="0"/>
    <n v="13"/>
    <n v="0"/>
    <n v="0"/>
    <n v="13"/>
    <n v="0"/>
    <n v="0"/>
  </r>
  <r>
    <x v="1"/>
    <x v="3"/>
    <x v="22"/>
    <n v="25"/>
    <n v="0"/>
    <n v="0"/>
    <n v="0"/>
    <n v="0"/>
    <n v="1"/>
    <n v="0"/>
    <n v="0"/>
    <n v="0"/>
    <n v="13"/>
    <n v="0"/>
    <n v="7"/>
    <n v="0"/>
    <n v="1"/>
    <n v="0"/>
    <n v="0"/>
    <n v="0"/>
    <n v="0"/>
    <n v="0"/>
    <n v="3"/>
    <n v="0"/>
    <n v="0"/>
    <n v="0"/>
    <n v="0"/>
    <n v="0"/>
    <n v="0"/>
    <n v="0"/>
    <n v="0"/>
    <n v="0"/>
    <n v="0"/>
    <n v="0"/>
    <n v="0"/>
    <n v="0"/>
    <n v="0"/>
    <n v="0"/>
    <n v="0"/>
    <n v="0"/>
    <n v="0"/>
    <n v="0"/>
    <n v="0"/>
    <n v="0"/>
    <n v="0"/>
    <n v="1"/>
    <n v="1"/>
    <n v="0"/>
    <n v="17"/>
    <n v="17"/>
    <n v="0"/>
    <n v="0"/>
    <n v="17"/>
    <n v="0"/>
    <n v="0"/>
    <n v="17"/>
    <n v="0"/>
    <n v="0"/>
    <n v="17"/>
    <n v="0"/>
    <n v="0"/>
  </r>
  <r>
    <x v="1"/>
    <x v="3"/>
    <x v="23"/>
    <n v="63"/>
    <n v="2"/>
    <n v="0"/>
    <n v="2"/>
    <n v="2"/>
    <n v="1"/>
    <n v="0"/>
    <n v="0"/>
    <n v="0"/>
    <n v="18"/>
    <n v="1"/>
    <n v="3"/>
    <n v="0"/>
    <n v="2"/>
    <n v="0"/>
    <n v="0"/>
    <n v="0"/>
    <n v="0"/>
    <n v="0"/>
    <n v="8"/>
    <n v="0"/>
    <n v="25"/>
    <n v="1"/>
    <n v="0"/>
    <n v="0"/>
    <n v="0"/>
    <n v="0"/>
    <n v="0"/>
    <n v="0"/>
    <n v="1"/>
    <n v="0"/>
    <n v="0"/>
    <n v="0"/>
    <n v="0"/>
    <n v="0"/>
    <n v="0"/>
    <n v="0"/>
    <n v="0"/>
    <n v="0"/>
    <n v="0"/>
    <n v="0"/>
    <n v="0"/>
    <n v="0"/>
    <n v="0"/>
    <n v="0"/>
    <n v="14"/>
    <n v="14"/>
    <n v="0"/>
    <n v="0"/>
    <n v="14"/>
    <n v="0"/>
    <n v="0"/>
    <n v="14"/>
    <n v="0"/>
    <n v="0"/>
    <n v="14"/>
    <n v="0"/>
    <n v="0"/>
  </r>
  <r>
    <x v="1"/>
    <x v="4"/>
    <x v="0"/>
    <n v="18"/>
    <n v="0"/>
    <n v="0"/>
    <n v="0"/>
    <n v="0"/>
    <n v="0"/>
    <n v="0"/>
    <n v="0"/>
    <n v="0"/>
    <n v="5"/>
    <n v="0"/>
    <n v="8"/>
    <n v="0"/>
    <n v="0"/>
    <n v="0"/>
    <n v="0"/>
    <n v="0"/>
    <n v="0"/>
    <n v="0"/>
    <n v="4"/>
    <n v="0"/>
    <n v="1"/>
    <n v="0"/>
    <n v="0"/>
    <n v="0"/>
    <n v="0"/>
    <n v="0"/>
    <n v="0"/>
    <n v="0"/>
    <n v="1"/>
    <n v="0"/>
    <n v="0"/>
    <n v="0"/>
    <n v="0"/>
    <n v="0"/>
    <n v="0"/>
    <n v="0"/>
    <n v="0"/>
    <n v="0"/>
    <n v="0"/>
    <n v="0"/>
    <n v="0"/>
    <n v="0"/>
    <n v="0"/>
    <n v="0"/>
    <n v="2"/>
    <n v="2"/>
    <n v="0"/>
    <n v="0"/>
    <n v="2"/>
    <n v="0"/>
    <n v="0"/>
    <n v="2"/>
    <n v="0"/>
    <n v="0"/>
    <n v="2"/>
    <n v="0"/>
    <n v="0"/>
  </r>
  <r>
    <x v="1"/>
    <x v="4"/>
    <x v="1"/>
    <n v="11"/>
    <n v="0"/>
    <n v="0"/>
    <n v="0"/>
    <n v="0"/>
    <n v="0"/>
    <n v="0"/>
    <n v="0"/>
    <n v="0"/>
    <n v="3"/>
    <n v="0"/>
    <n v="7"/>
    <n v="0"/>
    <n v="0"/>
    <n v="0"/>
    <n v="0"/>
    <n v="0"/>
    <n v="0"/>
    <n v="0"/>
    <n v="0"/>
    <n v="0"/>
    <n v="1"/>
    <n v="0"/>
    <n v="0"/>
    <n v="0"/>
    <n v="0"/>
    <n v="0"/>
    <n v="0"/>
    <n v="0"/>
    <n v="0"/>
    <n v="0"/>
    <n v="0"/>
    <n v="0"/>
    <n v="0"/>
    <n v="0"/>
    <n v="0"/>
    <n v="0"/>
    <n v="0"/>
    <n v="0"/>
    <n v="0"/>
    <n v="0"/>
    <n v="0"/>
    <n v="0"/>
    <n v="0"/>
    <n v="0"/>
    <n v="1"/>
    <n v="1"/>
    <n v="0"/>
    <n v="0"/>
    <n v="1"/>
    <n v="0"/>
    <n v="0"/>
    <n v="1"/>
    <n v="0"/>
    <n v="0"/>
    <n v="1"/>
    <n v="0"/>
    <n v="0"/>
  </r>
  <r>
    <x v="1"/>
    <x v="4"/>
    <x v="2"/>
    <n v="51"/>
    <n v="0"/>
    <n v="0"/>
    <n v="0"/>
    <n v="0"/>
    <n v="0"/>
    <n v="0"/>
    <n v="0"/>
    <n v="0"/>
    <n v="9"/>
    <n v="0"/>
    <n v="37"/>
    <n v="0"/>
    <n v="0"/>
    <n v="0"/>
    <n v="0"/>
    <n v="0"/>
    <n v="0"/>
    <n v="0"/>
    <n v="4"/>
    <n v="0"/>
    <n v="1"/>
    <n v="0"/>
    <n v="0"/>
    <n v="0"/>
    <n v="0"/>
    <n v="0"/>
    <n v="0"/>
    <n v="0"/>
    <n v="0"/>
    <n v="0"/>
    <n v="0"/>
    <n v="0"/>
    <n v="0"/>
    <n v="0"/>
    <n v="0"/>
    <n v="0"/>
    <n v="0"/>
    <n v="0"/>
    <n v="0"/>
    <n v="0"/>
    <n v="0"/>
    <n v="0"/>
    <n v="0"/>
    <n v="0"/>
    <n v="1"/>
    <n v="1"/>
    <n v="0"/>
    <n v="0"/>
    <n v="1"/>
    <n v="0"/>
    <n v="0"/>
    <n v="1"/>
    <n v="0"/>
    <n v="0"/>
    <n v="1"/>
    <n v="0"/>
    <n v="0"/>
  </r>
  <r>
    <x v="1"/>
    <x v="4"/>
    <x v="3"/>
    <n v="35"/>
    <n v="0"/>
    <n v="0"/>
    <n v="0"/>
    <n v="0"/>
    <n v="0"/>
    <n v="0"/>
    <n v="0"/>
    <n v="0"/>
    <n v="8"/>
    <n v="0"/>
    <n v="22"/>
    <n v="0"/>
    <n v="0"/>
    <n v="0"/>
    <n v="0"/>
    <n v="0"/>
    <n v="0"/>
    <n v="0"/>
    <n v="4"/>
    <n v="0"/>
    <n v="1"/>
    <n v="0"/>
    <n v="0"/>
    <n v="0"/>
    <n v="0"/>
    <n v="0"/>
    <n v="0"/>
    <n v="0"/>
    <n v="0"/>
    <n v="0"/>
    <n v="0"/>
    <n v="0"/>
    <n v="0"/>
    <n v="0"/>
    <n v="0"/>
    <n v="0"/>
    <n v="0"/>
    <n v="0"/>
    <n v="0"/>
    <n v="0"/>
    <n v="0"/>
    <n v="0"/>
    <n v="0"/>
    <n v="0"/>
    <n v="1"/>
    <n v="1"/>
    <n v="0"/>
    <n v="0"/>
    <n v="1"/>
    <n v="0"/>
    <n v="0"/>
    <n v="1"/>
    <n v="0"/>
    <n v="0"/>
    <n v="1"/>
    <n v="0"/>
    <n v="0"/>
  </r>
  <r>
    <x v="1"/>
    <x v="4"/>
    <x v="4"/>
    <n v="23"/>
    <n v="0"/>
    <n v="0"/>
    <n v="0"/>
    <n v="0"/>
    <n v="0"/>
    <n v="0"/>
    <n v="0"/>
    <n v="0"/>
    <n v="5"/>
    <n v="0"/>
    <n v="18"/>
    <n v="0"/>
    <n v="0"/>
    <n v="0"/>
    <n v="0"/>
    <n v="0"/>
    <n v="0"/>
    <n v="0"/>
    <n v="0"/>
    <n v="0"/>
    <n v="0"/>
    <n v="0"/>
    <n v="0"/>
    <n v="0"/>
    <n v="0"/>
    <n v="1"/>
    <n v="0"/>
    <n v="0"/>
    <n v="0"/>
    <n v="0"/>
    <n v="0"/>
    <n v="0"/>
    <n v="1"/>
    <n v="1"/>
    <n v="0"/>
    <n v="0"/>
    <n v="0"/>
    <n v="1"/>
    <n v="1"/>
    <n v="0"/>
    <n v="0"/>
    <n v="0"/>
    <n v="0"/>
    <n v="0"/>
    <n v="2"/>
    <n v="2"/>
    <n v="0"/>
    <n v="0"/>
    <n v="2"/>
    <n v="0"/>
    <n v="0"/>
    <n v="2"/>
    <n v="0"/>
    <n v="0"/>
    <n v="2"/>
    <n v="0"/>
    <n v="0"/>
  </r>
  <r>
    <x v="1"/>
    <x v="4"/>
    <x v="5"/>
    <n v="10"/>
    <n v="0"/>
    <n v="0"/>
    <n v="0"/>
    <n v="0"/>
    <n v="0"/>
    <n v="0"/>
    <n v="0"/>
    <n v="0"/>
    <n v="8"/>
    <n v="0"/>
    <n v="2"/>
    <n v="0"/>
    <n v="0"/>
    <n v="0"/>
    <n v="0"/>
    <n v="0"/>
    <n v="0"/>
    <n v="0"/>
    <n v="0"/>
    <n v="0"/>
    <n v="0"/>
    <n v="0"/>
    <n v="0"/>
    <n v="0"/>
    <n v="0"/>
    <n v="0"/>
    <n v="0"/>
    <n v="0"/>
    <n v="0"/>
    <n v="0"/>
    <n v="0"/>
    <n v="0"/>
    <n v="0"/>
    <n v="0"/>
    <n v="0"/>
    <n v="0"/>
    <n v="0"/>
    <n v="0"/>
    <n v="0"/>
    <n v="0"/>
    <n v="0"/>
    <n v="0"/>
    <n v="0"/>
    <n v="0"/>
    <n v="0"/>
    <n v="0"/>
    <n v="0"/>
    <n v="0"/>
    <n v="0"/>
    <n v="0"/>
    <n v="0"/>
    <n v="0"/>
    <n v="0"/>
    <n v="0"/>
    <n v="0"/>
    <n v="0"/>
    <n v="0"/>
  </r>
  <r>
    <x v="1"/>
    <x v="4"/>
    <x v="6"/>
    <n v="35"/>
    <n v="0"/>
    <n v="0"/>
    <n v="0"/>
    <n v="0"/>
    <n v="0"/>
    <n v="0"/>
    <n v="0"/>
    <n v="0"/>
    <n v="10"/>
    <n v="0"/>
    <n v="25"/>
    <n v="0"/>
    <n v="0"/>
    <n v="0"/>
    <n v="0"/>
    <n v="0"/>
    <n v="0"/>
    <n v="0"/>
    <n v="0"/>
    <n v="0"/>
    <n v="0"/>
    <n v="0"/>
    <n v="0"/>
    <n v="0"/>
    <n v="0"/>
    <n v="0"/>
    <n v="0"/>
    <n v="0"/>
    <n v="0"/>
    <n v="0"/>
    <n v="0"/>
    <n v="0"/>
    <n v="0"/>
    <n v="0"/>
    <n v="0"/>
    <n v="0"/>
    <n v="0"/>
    <n v="0"/>
    <n v="0"/>
    <n v="0"/>
    <n v="0"/>
    <n v="0"/>
    <n v="0"/>
    <n v="0"/>
    <n v="0"/>
    <n v="0"/>
    <n v="0"/>
    <n v="0"/>
    <n v="0"/>
    <n v="0"/>
    <n v="0"/>
    <n v="0"/>
    <n v="0"/>
    <n v="0"/>
    <n v="0"/>
    <n v="0"/>
    <n v="0"/>
  </r>
  <r>
    <x v="1"/>
    <x v="4"/>
    <x v="7"/>
    <n v="8"/>
    <n v="1"/>
    <n v="0"/>
    <n v="1"/>
    <n v="1"/>
    <n v="1"/>
    <n v="0"/>
    <n v="0"/>
    <n v="0"/>
    <n v="0"/>
    <n v="0"/>
    <n v="2"/>
    <n v="0"/>
    <n v="0"/>
    <n v="0"/>
    <n v="0"/>
    <n v="0"/>
    <n v="0"/>
    <n v="0"/>
    <n v="5"/>
    <n v="1"/>
    <n v="0"/>
    <n v="0"/>
    <n v="0"/>
    <n v="0"/>
    <n v="0"/>
    <n v="1"/>
    <n v="0"/>
    <n v="0"/>
    <n v="0"/>
    <n v="0"/>
    <n v="0"/>
    <n v="0"/>
    <n v="1"/>
    <n v="1"/>
    <n v="0"/>
    <n v="0"/>
    <n v="0"/>
    <n v="0"/>
    <n v="0"/>
    <n v="0"/>
    <n v="0"/>
    <n v="0"/>
    <n v="0"/>
    <n v="0"/>
    <n v="2"/>
    <n v="2"/>
    <n v="0"/>
    <n v="0"/>
    <n v="2"/>
    <n v="0"/>
    <n v="0"/>
    <n v="2"/>
    <n v="0"/>
    <n v="0"/>
    <n v="2"/>
    <n v="0"/>
    <n v="0"/>
  </r>
  <r>
    <x v="1"/>
    <x v="4"/>
    <x v="8"/>
    <n v="166"/>
    <n v="0"/>
    <n v="0"/>
    <n v="0"/>
    <n v="0"/>
    <n v="0"/>
    <n v="0"/>
    <n v="0"/>
    <n v="0"/>
    <n v="11"/>
    <n v="0"/>
    <n v="42"/>
    <n v="0"/>
    <n v="0"/>
    <n v="0"/>
    <n v="0"/>
    <n v="0"/>
    <n v="0"/>
    <n v="0"/>
    <n v="24"/>
    <n v="0"/>
    <n v="89"/>
    <n v="0"/>
    <n v="0"/>
    <n v="0"/>
    <n v="0"/>
    <n v="0"/>
    <n v="0"/>
    <n v="0"/>
    <n v="0"/>
    <n v="0"/>
    <n v="0"/>
    <n v="0"/>
    <n v="0"/>
    <n v="0"/>
    <n v="0"/>
    <n v="0"/>
    <n v="0"/>
    <n v="0"/>
    <n v="0"/>
    <n v="0"/>
    <n v="0"/>
    <n v="0"/>
    <n v="0"/>
    <n v="0"/>
    <n v="0"/>
    <n v="0"/>
    <n v="0"/>
    <n v="0"/>
    <n v="0"/>
    <n v="0"/>
    <n v="0"/>
    <n v="0"/>
    <n v="0"/>
    <n v="0"/>
    <n v="0"/>
    <n v="0"/>
    <n v="0"/>
  </r>
  <r>
    <x v="1"/>
    <x v="4"/>
    <x v="9"/>
    <n v="167"/>
    <n v="1"/>
    <n v="0"/>
    <n v="1"/>
    <n v="1"/>
    <n v="0"/>
    <n v="0"/>
    <n v="0"/>
    <n v="0"/>
    <n v="11"/>
    <n v="0"/>
    <n v="42"/>
    <n v="0"/>
    <n v="0"/>
    <n v="0"/>
    <n v="0"/>
    <n v="0"/>
    <n v="0"/>
    <n v="0"/>
    <n v="24"/>
    <n v="0"/>
    <n v="90"/>
    <n v="1"/>
    <n v="0"/>
    <n v="0"/>
    <n v="0"/>
    <n v="0"/>
    <n v="0"/>
    <n v="0"/>
    <n v="0"/>
    <n v="0"/>
    <n v="0"/>
    <n v="0"/>
    <n v="0"/>
    <n v="0"/>
    <n v="0"/>
    <n v="0"/>
    <n v="0"/>
    <n v="0"/>
    <n v="0"/>
    <n v="0"/>
    <n v="0"/>
    <n v="0"/>
    <n v="0"/>
    <n v="0"/>
    <n v="1"/>
    <n v="1"/>
    <n v="0"/>
    <n v="0"/>
    <n v="1"/>
    <n v="0"/>
    <n v="0"/>
    <n v="1"/>
    <n v="0"/>
    <n v="0"/>
    <n v="1"/>
    <n v="0"/>
    <n v="0"/>
  </r>
  <r>
    <x v="1"/>
    <x v="4"/>
    <x v="10"/>
    <n v="53"/>
    <n v="0"/>
    <n v="0"/>
    <n v="0"/>
    <n v="0"/>
    <n v="0"/>
    <n v="0"/>
    <n v="0"/>
    <n v="0"/>
    <n v="2"/>
    <n v="0"/>
    <n v="15"/>
    <n v="0"/>
    <n v="0"/>
    <n v="0"/>
    <n v="0"/>
    <n v="0"/>
    <n v="1"/>
    <n v="0"/>
    <n v="35"/>
    <n v="0"/>
    <n v="0"/>
    <n v="0"/>
    <n v="0"/>
    <n v="0"/>
    <n v="0"/>
    <n v="0"/>
    <n v="0"/>
    <n v="0"/>
    <n v="1"/>
    <n v="0"/>
    <n v="0"/>
    <n v="0"/>
    <n v="0"/>
    <n v="0"/>
    <n v="0"/>
    <n v="0"/>
    <n v="0"/>
    <n v="0"/>
    <n v="0"/>
    <n v="0"/>
    <n v="0"/>
    <n v="0"/>
    <n v="0"/>
    <n v="0"/>
    <n v="0"/>
    <n v="0"/>
    <n v="0"/>
    <n v="0"/>
    <n v="0"/>
    <n v="0"/>
    <n v="0"/>
    <n v="0"/>
    <n v="0"/>
    <n v="0"/>
    <n v="0"/>
    <n v="0"/>
    <n v="0"/>
  </r>
  <r>
    <x v="1"/>
    <x v="4"/>
    <x v="11"/>
    <n v="27"/>
    <n v="0"/>
    <n v="0"/>
    <n v="0"/>
    <n v="0"/>
    <n v="0"/>
    <n v="0"/>
    <n v="0"/>
    <n v="0"/>
    <n v="8"/>
    <n v="0"/>
    <n v="1"/>
    <n v="0"/>
    <n v="0"/>
    <n v="0"/>
    <n v="0"/>
    <n v="0"/>
    <n v="0"/>
    <n v="0"/>
    <n v="18"/>
    <n v="0"/>
    <n v="0"/>
    <n v="0"/>
    <n v="0"/>
    <n v="0"/>
    <n v="0"/>
    <n v="0"/>
    <n v="0"/>
    <n v="0"/>
    <n v="0"/>
    <n v="0"/>
    <n v="0"/>
    <n v="0"/>
    <n v="0"/>
    <n v="0"/>
    <n v="0"/>
    <n v="0"/>
    <n v="0"/>
    <n v="0"/>
    <n v="0"/>
    <n v="0"/>
    <n v="0"/>
    <n v="0"/>
    <n v="0"/>
    <n v="0"/>
    <n v="1"/>
    <n v="1"/>
    <n v="0"/>
    <n v="0"/>
    <n v="1"/>
    <n v="0"/>
    <n v="0"/>
    <n v="1"/>
    <n v="0"/>
    <n v="0"/>
    <n v="1"/>
    <n v="0"/>
    <n v="0"/>
  </r>
  <r>
    <x v="1"/>
    <x v="4"/>
    <x v="12"/>
    <n v="16"/>
    <n v="0"/>
    <n v="0"/>
    <n v="0"/>
    <n v="0"/>
    <n v="0"/>
    <n v="0"/>
    <n v="0"/>
    <n v="0"/>
    <n v="0"/>
    <n v="0"/>
    <n v="0"/>
    <n v="0"/>
    <n v="0"/>
    <n v="0"/>
    <n v="0"/>
    <n v="0"/>
    <n v="0"/>
    <n v="0"/>
    <n v="16"/>
    <n v="0"/>
    <n v="0"/>
    <n v="0"/>
    <n v="0"/>
    <n v="0"/>
    <n v="0"/>
    <n v="0"/>
    <n v="0"/>
    <n v="0"/>
    <n v="0"/>
    <n v="0"/>
    <n v="0"/>
    <n v="0"/>
    <n v="0"/>
    <n v="0"/>
    <n v="0"/>
    <n v="0"/>
    <n v="0"/>
    <n v="0"/>
    <n v="0"/>
    <n v="0"/>
    <n v="0"/>
    <n v="0"/>
    <n v="0"/>
    <n v="0"/>
    <n v="0"/>
    <n v="0"/>
    <n v="0"/>
    <n v="0"/>
    <n v="0"/>
    <n v="0"/>
    <n v="0"/>
    <n v="0"/>
    <n v="0"/>
    <n v="0"/>
    <n v="0"/>
    <n v="0"/>
    <n v="0"/>
  </r>
  <r>
    <x v="1"/>
    <x v="4"/>
    <x v="13"/>
    <n v="17"/>
    <n v="1"/>
    <n v="0"/>
    <n v="1"/>
    <n v="1"/>
    <n v="0"/>
    <n v="0"/>
    <n v="0"/>
    <n v="0"/>
    <n v="0"/>
    <n v="0"/>
    <n v="0"/>
    <n v="0"/>
    <n v="0"/>
    <n v="0"/>
    <n v="0"/>
    <n v="0"/>
    <n v="0"/>
    <n v="0"/>
    <n v="17"/>
    <n v="1"/>
    <n v="0"/>
    <n v="0"/>
    <n v="0"/>
    <n v="0"/>
    <n v="0"/>
    <n v="0"/>
    <n v="0"/>
    <n v="0"/>
    <n v="0"/>
    <n v="0"/>
    <n v="0"/>
    <n v="0"/>
    <n v="0"/>
    <n v="0"/>
    <n v="0"/>
    <n v="0"/>
    <n v="0"/>
    <n v="0"/>
    <n v="0"/>
    <n v="0"/>
    <n v="0"/>
    <n v="0"/>
    <n v="0"/>
    <n v="0"/>
    <n v="0"/>
    <n v="0"/>
    <n v="0"/>
    <n v="0"/>
    <n v="0"/>
    <n v="0"/>
    <n v="0"/>
    <n v="0"/>
    <n v="0"/>
    <n v="0"/>
    <n v="0"/>
    <n v="0"/>
    <n v="0"/>
  </r>
  <r>
    <x v="1"/>
    <x v="4"/>
    <x v="14"/>
    <n v="21"/>
    <n v="1"/>
    <n v="0"/>
    <n v="1"/>
    <n v="1"/>
    <n v="0"/>
    <n v="0"/>
    <n v="0"/>
    <n v="0"/>
    <n v="15"/>
    <n v="0"/>
    <n v="5"/>
    <n v="0"/>
    <n v="0"/>
    <n v="0"/>
    <n v="0"/>
    <n v="0"/>
    <n v="0"/>
    <n v="0"/>
    <n v="1"/>
    <n v="1"/>
    <n v="0"/>
    <n v="0"/>
    <n v="0"/>
    <n v="0"/>
    <n v="0"/>
    <n v="0"/>
    <n v="0"/>
    <n v="0"/>
    <n v="0"/>
    <n v="0"/>
    <n v="0"/>
    <n v="0"/>
    <n v="0"/>
    <n v="0"/>
    <n v="0"/>
    <n v="0"/>
    <n v="0"/>
    <n v="0"/>
    <n v="0"/>
    <n v="0"/>
    <n v="0"/>
    <n v="0"/>
    <n v="0"/>
    <n v="0"/>
    <n v="0"/>
    <n v="0"/>
    <n v="0"/>
    <n v="0"/>
    <n v="0"/>
    <n v="0"/>
    <n v="0"/>
    <n v="0"/>
    <n v="0"/>
    <n v="0"/>
    <n v="0"/>
    <n v="0"/>
    <n v="0"/>
  </r>
  <r>
    <x v="1"/>
    <x v="4"/>
    <x v="15"/>
    <n v="15"/>
    <n v="0"/>
    <n v="0"/>
    <n v="0"/>
    <n v="0"/>
    <n v="0"/>
    <n v="0"/>
    <n v="0"/>
    <n v="0"/>
    <n v="10"/>
    <n v="0"/>
    <n v="5"/>
    <n v="0"/>
    <n v="0"/>
    <n v="0"/>
    <n v="0"/>
    <n v="0"/>
    <n v="0"/>
    <n v="0"/>
    <n v="0"/>
    <n v="0"/>
    <n v="0"/>
    <n v="0"/>
    <n v="0"/>
    <n v="0"/>
    <n v="0"/>
    <n v="0"/>
    <n v="0"/>
    <n v="0"/>
    <n v="0"/>
    <n v="0"/>
    <n v="0"/>
    <n v="0"/>
    <n v="0"/>
    <n v="0"/>
    <n v="0"/>
    <n v="0"/>
    <n v="0"/>
    <n v="0"/>
    <n v="0"/>
    <n v="0"/>
    <n v="0"/>
    <n v="0"/>
    <n v="0"/>
    <n v="0"/>
    <n v="0"/>
    <n v="0"/>
    <n v="0"/>
    <n v="0"/>
    <n v="0"/>
    <n v="0"/>
    <n v="0"/>
    <n v="0"/>
    <n v="0"/>
    <n v="0"/>
    <n v="0"/>
    <n v="0"/>
    <n v="0"/>
  </r>
  <r>
    <x v="1"/>
    <x v="4"/>
    <x v="16"/>
    <n v="5"/>
    <n v="0"/>
    <n v="0"/>
    <n v="0"/>
    <n v="0"/>
    <n v="0"/>
    <n v="0"/>
    <n v="0"/>
    <n v="0"/>
    <n v="4"/>
    <n v="0"/>
    <n v="1"/>
    <n v="0"/>
    <n v="0"/>
    <n v="0"/>
    <n v="0"/>
    <n v="0"/>
    <n v="0"/>
    <n v="0"/>
    <n v="0"/>
    <n v="0"/>
    <n v="0"/>
    <n v="0"/>
    <n v="0"/>
    <n v="0"/>
    <n v="0"/>
    <n v="0"/>
    <n v="0"/>
    <n v="0"/>
    <n v="1"/>
    <n v="0"/>
    <n v="0"/>
    <n v="0"/>
    <n v="0"/>
    <n v="0"/>
    <n v="0"/>
    <n v="0"/>
    <n v="0"/>
    <n v="0"/>
    <n v="0"/>
    <n v="0"/>
    <n v="0"/>
    <n v="0"/>
    <n v="0"/>
    <n v="0"/>
    <n v="0"/>
    <n v="0"/>
    <n v="0"/>
    <n v="0"/>
    <n v="0"/>
    <n v="0"/>
    <n v="0"/>
    <n v="0"/>
    <n v="0"/>
    <n v="0"/>
    <n v="0"/>
    <n v="0"/>
    <n v="0"/>
  </r>
  <r>
    <x v="1"/>
    <x v="4"/>
    <x v="17"/>
    <n v="12"/>
    <n v="0"/>
    <n v="0"/>
    <n v="0"/>
    <n v="0"/>
    <n v="0"/>
    <n v="0"/>
    <n v="0"/>
    <n v="0"/>
    <n v="8"/>
    <n v="0"/>
    <n v="2"/>
    <n v="0"/>
    <n v="0"/>
    <n v="0"/>
    <n v="0"/>
    <n v="0"/>
    <n v="0"/>
    <n v="0"/>
    <n v="2"/>
    <n v="0"/>
    <n v="0"/>
    <n v="0"/>
    <n v="0"/>
    <n v="0"/>
    <n v="0"/>
    <n v="0"/>
    <n v="0"/>
    <n v="0"/>
    <n v="0"/>
    <n v="0"/>
    <n v="0"/>
    <n v="0"/>
    <n v="0"/>
    <n v="0"/>
    <n v="0"/>
    <n v="0"/>
    <n v="0"/>
    <n v="0"/>
    <n v="0"/>
    <n v="0"/>
    <n v="0"/>
    <n v="0"/>
    <n v="0"/>
    <n v="0"/>
    <n v="0"/>
    <n v="0"/>
    <n v="0"/>
    <n v="0"/>
    <n v="0"/>
    <n v="0"/>
    <n v="0"/>
    <n v="0"/>
    <n v="0"/>
    <n v="0"/>
    <n v="0"/>
    <n v="0"/>
    <n v="0"/>
  </r>
  <r>
    <x v="1"/>
    <x v="4"/>
    <x v="18"/>
    <n v="23"/>
    <n v="0"/>
    <n v="0"/>
    <n v="0"/>
    <n v="0"/>
    <n v="0"/>
    <n v="0"/>
    <n v="0"/>
    <n v="0"/>
    <n v="10"/>
    <n v="0"/>
    <n v="0"/>
    <n v="0"/>
    <n v="0"/>
    <n v="0"/>
    <n v="0"/>
    <n v="0"/>
    <n v="0"/>
    <n v="0"/>
    <n v="13"/>
    <n v="0"/>
    <n v="0"/>
    <n v="0"/>
    <n v="0"/>
    <n v="0"/>
    <n v="0"/>
    <n v="0"/>
    <n v="0"/>
    <n v="0"/>
    <n v="0"/>
    <n v="0"/>
    <n v="0"/>
    <n v="0"/>
    <n v="0"/>
    <n v="0"/>
    <n v="0"/>
    <n v="0"/>
    <n v="0"/>
    <n v="0"/>
    <n v="0"/>
    <n v="0"/>
    <n v="0"/>
    <n v="0"/>
    <n v="0"/>
    <n v="0"/>
    <n v="0"/>
    <n v="0"/>
    <n v="0"/>
    <n v="0"/>
    <n v="0"/>
    <n v="0"/>
    <n v="0"/>
    <n v="0"/>
    <n v="0"/>
    <n v="0"/>
    <n v="0"/>
    <n v="0"/>
    <n v="0"/>
  </r>
  <r>
    <x v="1"/>
    <x v="4"/>
    <x v="19"/>
    <n v="22"/>
    <n v="0"/>
    <n v="0"/>
    <n v="0"/>
    <n v="0"/>
    <n v="0"/>
    <n v="0"/>
    <n v="0"/>
    <n v="0"/>
    <n v="20"/>
    <n v="0"/>
    <n v="0"/>
    <n v="0"/>
    <n v="0"/>
    <n v="0"/>
    <n v="0"/>
    <n v="0"/>
    <n v="0"/>
    <n v="0"/>
    <n v="2"/>
    <n v="0"/>
    <n v="0"/>
    <n v="0"/>
    <n v="0"/>
    <n v="0"/>
    <n v="0"/>
    <n v="0"/>
    <n v="0"/>
    <n v="0"/>
    <n v="0"/>
    <n v="0"/>
    <n v="0"/>
    <n v="0"/>
    <n v="0"/>
    <n v="0"/>
    <n v="0"/>
    <n v="0"/>
    <n v="0"/>
    <n v="0"/>
    <n v="0"/>
    <n v="0"/>
    <n v="0"/>
    <n v="0"/>
    <n v="0"/>
    <n v="0"/>
    <n v="0"/>
    <n v="0"/>
    <n v="0"/>
    <n v="0"/>
    <n v="0"/>
    <n v="0"/>
    <n v="0"/>
    <n v="0"/>
    <n v="0"/>
    <n v="0"/>
    <n v="0"/>
    <n v="0"/>
    <n v="0"/>
  </r>
  <r>
    <x v="1"/>
    <x v="4"/>
    <x v="20"/>
    <n v="53"/>
    <n v="0"/>
    <n v="0"/>
    <n v="0"/>
    <n v="0"/>
    <n v="0"/>
    <n v="0"/>
    <n v="0"/>
    <n v="0"/>
    <n v="20"/>
    <n v="0"/>
    <n v="0"/>
    <n v="0"/>
    <n v="0"/>
    <n v="0"/>
    <n v="0"/>
    <n v="0"/>
    <n v="0"/>
    <n v="0"/>
    <n v="33"/>
    <n v="0"/>
    <n v="0"/>
    <n v="0"/>
    <n v="0"/>
    <n v="0"/>
    <n v="0"/>
    <n v="0"/>
    <n v="0"/>
    <n v="0"/>
    <n v="0"/>
    <n v="0"/>
    <n v="0"/>
    <n v="0"/>
    <n v="0"/>
    <n v="0"/>
    <n v="0"/>
    <n v="0"/>
    <n v="0"/>
    <n v="0"/>
    <n v="0"/>
    <n v="0"/>
    <n v="0"/>
    <n v="0"/>
    <n v="0"/>
    <n v="0"/>
    <n v="0"/>
    <n v="0"/>
    <n v="0"/>
    <n v="0"/>
    <n v="0"/>
    <n v="0"/>
    <n v="0"/>
    <n v="0"/>
    <n v="0"/>
    <n v="0"/>
    <n v="0"/>
    <n v="0"/>
    <n v="0"/>
  </r>
  <r>
    <x v="1"/>
    <x v="4"/>
    <x v="21"/>
    <n v="30"/>
    <n v="0"/>
    <n v="0"/>
    <n v="0"/>
    <n v="0"/>
    <n v="0"/>
    <n v="0"/>
    <n v="0"/>
    <n v="0"/>
    <n v="10"/>
    <n v="0"/>
    <n v="0"/>
    <n v="0"/>
    <n v="0"/>
    <n v="0"/>
    <n v="0"/>
    <n v="0"/>
    <n v="0"/>
    <n v="0"/>
    <n v="20"/>
    <n v="0"/>
    <n v="0"/>
    <n v="0"/>
    <n v="0"/>
    <n v="0"/>
    <n v="0"/>
    <n v="0"/>
    <n v="0"/>
    <n v="0"/>
    <n v="0"/>
    <n v="0"/>
    <n v="0"/>
    <n v="0"/>
    <n v="0"/>
    <n v="0"/>
    <n v="0"/>
    <n v="0"/>
    <n v="0"/>
    <n v="0"/>
    <n v="0"/>
    <n v="0"/>
    <n v="0"/>
    <n v="0"/>
    <n v="0"/>
    <n v="0"/>
    <n v="0"/>
    <n v="0"/>
    <n v="0"/>
    <n v="0"/>
    <n v="0"/>
    <n v="0"/>
    <n v="0"/>
    <n v="0"/>
    <n v="0"/>
    <n v="0"/>
    <n v="0"/>
    <n v="0"/>
    <n v="0"/>
  </r>
  <r>
    <x v="1"/>
    <x v="4"/>
    <x v="22"/>
    <n v="39"/>
    <n v="0"/>
    <n v="0"/>
    <n v="0"/>
    <n v="0"/>
    <n v="0"/>
    <n v="0"/>
    <n v="0"/>
    <n v="0"/>
    <n v="2"/>
    <n v="0"/>
    <n v="0"/>
    <n v="0"/>
    <n v="0"/>
    <n v="0"/>
    <n v="0"/>
    <n v="0"/>
    <n v="1"/>
    <n v="0"/>
    <n v="36"/>
    <n v="0"/>
    <n v="0"/>
    <n v="0"/>
    <n v="0"/>
    <n v="0"/>
    <n v="0"/>
    <n v="0"/>
    <n v="0"/>
    <n v="0"/>
    <n v="1"/>
    <n v="0"/>
    <n v="0"/>
    <n v="0"/>
    <n v="0"/>
    <n v="0"/>
    <n v="0"/>
    <n v="0"/>
    <n v="0"/>
    <n v="0"/>
    <n v="0"/>
    <n v="0"/>
    <n v="0"/>
    <n v="0"/>
    <n v="0"/>
    <n v="0"/>
    <n v="0"/>
    <n v="0"/>
    <n v="0"/>
    <n v="0"/>
    <n v="0"/>
    <n v="0"/>
    <n v="0"/>
    <n v="0"/>
    <n v="0"/>
    <n v="0"/>
    <n v="0"/>
    <n v="0"/>
    <n v="0"/>
  </r>
  <r>
    <x v="1"/>
    <x v="4"/>
    <x v="23"/>
    <n v="23"/>
    <n v="0"/>
    <n v="0"/>
    <n v="0"/>
    <n v="0"/>
    <n v="0"/>
    <n v="0"/>
    <n v="0"/>
    <n v="0"/>
    <n v="3"/>
    <n v="0"/>
    <n v="0"/>
    <n v="0"/>
    <n v="0"/>
    <n v="0"/>
    <n v="0"/>
    <n v="0"/>
    <n v="0"/>
    <n v="0"/>
    <n v="20"/>
    <n v="0"/>
    <n v="0"/>
    <n v="0"/>
    <n v="0"/>
    <n v="0"/>
    <n v="0"/>
    <n v="0"/>
    <n v="0"/>
    <n v="0"/>
    <n v="0"/>
    <n v="0"/>
    <n v="0"/>
    <n v="0"/>
    <n v="0"/>
    <n v="0"/>
    <n v="0"/>
    <n v="0"/>
    <n v="0"/>
    <n v="0"/>
    <n v="0"/>
    <n v="0"/>
    <n v="0"/>
    <n v="0"/>
    <n v="0"/>
    <n v="0"/>
    <n v="0"/>
    <n v="0"/>
    <n v="0"/>
    <n v="0"/>
    <n v="0"/>
    <n v="0"/>
    <n v="0"/>
    <n v="0"/>
    <n v="0"/>
    <n v="0"/>
    <n v="0"/>
    <n v="0"/>
    <n v="0"/>
  </r>
  <r>
    <x v="1"/>
    <x v="5"/>
    <x v="0"/>
    <n v="6"/>
    <n v="0"/>
    <n v="0"/>
    <n v="0"/>
    <n v="0"/>
    <n v="0"/>
    <n v="0"/>
    <n v="0"/>
    <n v="0"/>
    <n v="0"/>
    <n v="0"/>
    <n v="0"/>
    <n v="0"/>
    <n v="0"/>
    <n v="0"/>
    <n v="0"/>
    <n v="0"/>
    <n v="0"/>
    <n v="0"/>
    <n v="6"/>
    <n v="0"/>
    <n v="0"/>
    <n v="0"/>
    <n v="0"/>
    <n v="0"/>
    <n v="0"/>
    <n v="0"/>
    <n v="0"/>
    <n v="0"/>
    <n v="2"/>
    <n v="0"/>
    <n v="12"/>
    <n v="4"/>
    <n v="0"/>
    <n v="0"/>
    <n v="0"/>
    <n v="0"/>
    <n v="0"/>
    <n v="0"/>
    <n v="0"/>
    <n v="0"/>
    <n v="0"/>
    <n v="2"/>
    <n v="0"/>
    <n v="0"/>
    <n v="0"/>
    <n v="0"/>
    <n v="0"/>
    <n v="0"/>
    <n v="0"/>
    <n v="0"/>
    <n v="0"/>
    <n v="0"/>
    <n v="0"/>
    <n v="0"/>
    <n v="0"/>
    <n v="0"/>
    <n v="0"/>
  </r>
  <r>
    <x v="1"/>
    <x v="5"/>
    <x v="1"/>
    <n v="10"/>
    <n v="0"/>
    <n v="0"/>
    <n v="0"/>
    <n v="0"/>
    <n v="0"/>
    <n v="0"/>
    <n v="0"/>
    <n v="0"/>
    <n v="1"/>
    <n v="0"/>
    <n v="0"/>
    <n v="0"/>
    <n v="0"/>
    <n v="0"/>
    <n v="0"/>
    <n v="0"/>
    <n v="0"/>
    <n v="0"/>
    <n v="9"/>
    <n v="0"/>
    <n v="0"/>
    <n v="0"/>
    <n v="0"/>
    <n v="0"/>
    <n v="0"/>
    <n v="0"/>
    <n v="0"/>
    <n v="0"/>
    <n v="0"/>
    <n v="0"/>
    <n v="0"/>
    <n v="0"/>
    <n v="0"/>
    <n v="0"/>
    <n v="0"/>
    <n v="0"/>
    <n v="0"/>
    <n v="0"/>
    <n v="0"/>
    <n v="0"/>
    <n v="0"/>
    <n v="0"/>
    <n v="0"/>
    <n v="0"/>
    <n v="4"/>
    <n v="4"/>
    <n v="0"/>
    <n v="0"/>
    <n v="4"/>
    <n v="0"/>
    <n v="0"/>
    <n v="4"/>
    <n v="0"/>
    <n v="0"/>
    <n v="4"/>
    <n v="0"/>
    <n v="0"/>
  </r>
  <r>
    <x v="1"/>
    <x v="5"/>
    <x v="2"/>
    <n v="8"/>
    <n v="0"/>
    <n v="0"/>
    <n v="0"/>
    <n v="0"/>
    <n v="0"/>
    <n v="0"/>
    <n v="0"/>
    <n v="0"/>
    <n v="3"/>
    <n v="0"/>
    <n v="0"/>
    <n v="0"/>
    <n v="0"/>
    <n v="0"/>
    <n v="0"/>
    <n v="0"/>
    <n v="0"/>
    <n v="0"/>
    <n v="5"/>
    <n v="0"/>
    <n v="0"/>
    <n v="0"/>
    <n v="0"/>
    <n v="0"/>
    <n v="0"/>
    <n v="0"/>
    <n v="0"/>
    <n v="0"/>
    <n v="0"/>
    <n v="0"/>
    <n v="0"/>
    <n v="0"/>
    <n v="1"/>
    <n v="1"/>
    <n v="0"/>
    <n v="0"/>
    <n v="0"/>
    <n v="1"/>
    <n v="1"/>
    <n v="0"/>
    <n v="0"/>
    <n v="0"/>
    <n v="0"/>
    <n v="0"/>
    <n v="2"/>
    <n v="2"/>
    <n v="0"/>
    <n v="0"/>
    <n v="2"/>
    <n v="0"/>
    <n v="0"/>
    <n v="2"/>
    <n v="0"/>
    <n v="0"/>
    <n v="2"/>
    <n v="0"/>
    <n v="0"/>
  </r>
  <r>
    <x v="1"/>
    <x v="5"/>
    <x v="3"/>
    <n v="5"/>
    <n v="0"/>
    <n v="0"/>
    <n v="0"/>
    <n v="0"/>
    <n v="0"/>
    <n v="0"/>
    <n v="0"/>
    <n v="0"/>
    <n v="3"/>
    <n v="0"/>
    <n v="0"/>
    <n v="0"/>
    <n v="0"/>
    <n v="0"/>
    <n v="0"/>
    <n v="0"/>
    <n v="0"/>
    <n v="0"/>
    <n v="2"/>
    <n v="0"/>
    <n v="0"/>
    <n v="0"/>
    <n v="0"/>
    <n v="0"/>
    <n v="0"/>
    <n v="0"/>
    <n v="0"/>
    <n v="0"/>
    <n v="0"/>
    <n v="0"/>
    <n v="0"/>
    <n v="0"/>
    <n v="0"/>
    <n v="0"/>
    <n v="0"/>
    <n v="0"/>
    <n v="0"/>
    <n v="0"/>
    <n v="0"/>
    <n v="0"/>
    <n v="0"/>
    <n v="0"/>
    <n v="0"/>
    <n v="0"/>
    <n v="2"/>
    <n v="2"/>
    <n v="0"/>
    <n v="0"/>
    <n v="2"/>
    <n v="0"/>
    <n v="0"/>
    <n v="2"/>
    <n v="0"/>
    <n v="0"/>
    <n v="2"/>
    <n v="0"/>
    <n v="0"/>
  </r>
  <r>
    <x v="1"/>
    <x v="5"/>
    <x v="4"/>
    <n v="7"/>
    <n v="0"/>
    <n v="0"/>
    <n v="0"/>
    <n v="0"/>
    <n v="0"/>
    <n v="0"/>
    <n v="0"/>
    <n v="0"/>
    <n v="2"/>
    <n v="0"/>
    <n v="0"/>
    <n v="0"/>
    <n v="0"/>
    <n v="0"/>
    <n v="0"/>
    <n v="0"/>
    <n v="0"/>
    <n v="0"/>
    <n v="5"/>
    <n v="0"/>
    <n v="0"/>
    <n v="0"/>
    <n v="0"/>
    <n v="0"/>
    <n v="0"/>
    <n v="0"/>
    <n v="0"/>
    <n v="0"/>
    <n v="0"/>
    <n v="0"/>
    <n v="0"/>
    <n v="0"/>
    <n v="1"/>
    <n v="1"/>
    <n v="0"/>
    <n v="0"/>
    <n v="0"/>
    <n v="0"/>
    <n v="0"/>
    <n v="0"/>
    <n v="0"/>
    <n v="0"/>
    <n v="0"/>
    <n v="0"/>
    <n v="2"/>
    <n v="2"/>
    <n v="0"/>
    <n v="0"/>
    <n v="2"/>
    <n v="0"/>
    <n v="0"/>
    <n v="2"/>
    <n v="0"/>
    <n v="0"/>
    <n v="2"/>
    <n v="0"/>
    <n v="0"/>
  </r>
  <r>
    <x v="1"/>
    <x v="5"/>
    <x v="5"/>
    <n v="7"/>
    <n v="0"/>
    <n v="0"/>
    <n v="0"/>
    <n v="0"/>
    <n v="0"/>
    <n v="0"/>
    <n v="0"/>
    <n v="0"/>
    <n v="0"/>
    <n v="0"/>
    <n v="0"/>
    <n v="0"/>
    <n v="0"/>
    <n v="0"/>
    <n v="0"/>
    <n v="0"/>
    <n v="0"/>
    <n v="0"/>
    <n v="7"/>
    <n v="0"/>
    <n v="0"/>
    <n v="0"/>
    <n v="0"/>
    <n v="0"/>
    <n v="0"/>
    <n v="0"/>
    <n v="0"/>
    <n v="0"/>
    <n v="0"/>
    <n v="1"/>
    <n v="0"/>
    <n v="0"/>
    <n v="0"/>
    <n v="0"/>
    <n v="0"/>
    <n v="0"/>
    <n v="0"/>
    <n v="0"/>
    <n v="0"/>
    <n v="0"/>
    <n v="0"/>
    <n v="0"/>
    <n v="0"/>
    <n v="0"/>
    <n v="1"/>
    <n v="1"/>
    <n v="0"/>
    <n v="0"/>
    <n v="1"/>
    <n v="0"/>
    <n v="0"/>
    <n v="1"/>
    <n v="0"/>
    <n v="0"/>
    <n v="1"/>
    <n v="0"/>
    <n v="0"/>
  </r>
  <r>
    <x v="1"/>
    <x v="5"/>
    <x v="6"/>
    <n v="23"/>
    <n v="0"/>
    <n v="0"/>
    <n v="0"/>
    <n v="0"/>
    <n v="0"/>
    <n v="0"/>
    <n v="16"/>
    <n v="0"/>
    <n v="2"/>
    <n v="0"/>
    <n v="0"/>
    <n v="0"/>
    <n v="0"/>
    <n v="0"/>
    <n v="0"/>
    <n v="0"/>
    <n v="0"/>
    <n v="0"/>
    <n v="5"/>
    <n v="0"/>
    <n v="0"/>
    <n v="0"/>
    <n v="0"/>
    <n v="0"/>
    <n v="0"/>
    <n v="7"/>
    <n v="0"/>
    <n v="0"/>
    <n v="1"/>
    <n v="0"/>
    <n v="0"/>
    <n v="0"/>
    <n v="0"/>
    <n v="0"/>
    <n v="0"/>
    <n v="0"/>
    <n v="0"/>
    <n v="0"/>
    <n v="0"/>
    <n v="0"/>
    <n v="0"/>
    <n v="0"/>
    <n v="0"/>
    <n v="0"/>
    <n v="1"/>
    <n v="1"/>
    <n v="0"/>
    <n v="0"/>
    <n v="1"/>
    <n v="0"/>
    <n v="0"/>
    <n v="1"/>
    <n v="0"/>
    <n v="0"/>
    <n v="1"/>
    <n v="0"/>
    <n v="0"/>
  </r>
  <r>
    <x v="1"/>
    <x v="5"/>
    <x v="7"/>
    <n v="19"/>
    <n v="0"/>
    <n v="0"/>
    <n v="0"/>
    <n v="0"/>
    <n v="0"/>
    <n v="0"/>
    <n v="0"/>
    <n v="0"/>
    <n v="2"/>
    <n v="0"/>
    <n v="0"/>
    <n v="0"/>
    <n v="0"/>
    <n v="0"/>
    <n v="0"/>
    <n v="0"/>
    <n v="0"/>
    <n v="0"/>
    <n v="17"/>
    <n v="0"/>
    <n v="0"/>
    <n v="0"/>
    <n v="0"/>
    <n v="0"/>
    <n v="0"/>
    <n v="0"/>
    <n v="0"/>
    <n v="0"/>
    <n v="0"/>
    <n v="2"/>
    <n v="0"/>
    <n v="0"/>
    <n v="0"/>
    <n v="0"/>
    <n v="1"/>
    <n v="0"/>
    <n v="1"/>
    <n v="0"/>
    <n v="0"/>
    <n v="0"/>
    <n v="0"/>
    <n v="0"/>
    <n v="0"/>
    <n v="0"/>
    <n v="1"/>
    <n v="1"/>
    <n v="0"/>
    <n v="0"/>
    <n v="1"/>
    <n v="0"/>
    <n v="0"/>
    <n v="1"/>
    <n v="0"/>
    <n v="0"/>
    <n v="1"/>
    <n v="0"/>
    <n v="0"/>
  </r>
  <r>
    <x v="1"/>
    <x v="5"/>
    <x v="8"/>
    <n v="219"/>
    <n v="0"/>
    <n v="0"/>
    <n v="0"/>
    <n v="0"/>
    <n v="30"/>
    <n v="0"/>
    <n v="180"/>
    <n v="0"/>
    <n v="5"/>
    <n v="0"/>
    <n v="0"/>
    <n v="0"/>
    <n v="0"/>
    <n v="0"/>
    <n v="0"/>
    <n v="0"/>
    <n v="0"/>
    <n v="0"/>
    <n v="4"/>
    <n v="0"/>
    <n v="0"/>
    <n v="0"/>
    <n v="0"/>
    <n v="0"/>
    <n v="0"/>
    <n v="1"/>
    <n v="0"/>
    <n v="0"/>
    <n v="0"/>
    <n v="0"/>
    <n v="0"/>
    <n v="0"/>
    <n v="0"/>
    <n v="0"/>
    <n v="0"/>
    <n v="0"/>
    <n v="0"/>
    <n v="0"/>
    <n v="0"/>
    <n v="0"/>
    <n v="0"/>
    <n v="0"/>
    <n v="0"/>
    <n v="0"/>
    <n v="2"/>
    <n v="2"/>
    <n v="0"/>
    <n v="0"/>
    <n v="2"/>
    <n v="0"/>
    <n v="0"/>
    <n v="2"/>
    <n v="0"/>
    <n v="0"/>
    <n v="2"/>
    <n v="0"/>
    <n v="0"/>
  </r>
  <r>
    <x v="1"/>
    <x v="5"/>
    <x v="9"/>
    <n v="4"/>
    <n v="0"/>
    <n v="0"/>
    <n v="0"/>
    <n v="0"/>
    <n v="0"/>
    <n v="0"/>
    <n v="0"/>
    <n v="0"/>
    <n v="0"/>
    <n v="0"/>
    <n v="0"/>
    <n v="0"/>
    <n v="0"/>
    <n v="0"/>
    <n v="0"/>
    <n v="0"/>
    <n v="0"/>
    <n v="0"/>
    <n v="4"/>
    <n v="0"/>
    <n v="0"/>
    <n v="0"/>
    <n v="0"/>
    <n v="0"/>
    <n v="0"/>
    <n v="0"/>
    <n v="0"/>
    <n v="0"/>
    <n v="0"/>
    <n v="0"/>
    <n v="0"/>
    <n v="0"/>
    <n v="0"/>
    <n v="0"/>
    <n v="0"/>
    <n v="0"/>
    <n v="0"/>
    <n v="0"/>
    <n v="0"/>
    <n v="0"/>
    <n v="0"/>
    <n v="1"/>
    <n v="2"/>
    <n v="0"/>
    <n v="2"/>
    <n v="2"/>
    <n v="0"/>
    <n v="0"/>
    <n v="2"/>
    <n v="0"/>
    <n v="0"/>
    <n v="2"/>
    <n v="0"/>
    <n v="0"/>
    <n v="2"/>
    <n v="0"/>
    <n v="0"/>
  </r>
  <r>
    <x v="1"/>
    <x v="5"/>
    <x v="10"/>
    <n v="12"/>
    <n v="0"/>
    <n v="0"/>
    <n v="0"/>
    <n v="0"/>
    <n v="0"/>
    <n v="0"/>
    <n v="9"/>
    <n v="0"/>
    <n v="0"/>
    <n v="0"/>
    <n v="0"/>
    <n v="0"/>
    <n v="0"/>
    <n v="0"/>
    <n v="0"/>
    <n v="0"/>
    <n v="0"/>
    <n v="0"/>
    <n v="3"/>
    <n v="0"/>
    <n v="0"/>
    <n v="0"/>
    <n v="0"/>
    <n v="0"/>
    <n v="0"/>
    <n v="0"/>
    <n v="0"/>
    <n v="0"/>
    <n v="0"/>
    <n v="0"/>
    <n v="0"/>
    <n v="0"/>
    <n v="0"/>
    <n v="0"/>
    <n v="0"/>
    <n v="0"/>
    <n v="0"/>
    <n v="0"/>
    <n v="0"/>
    <n v="0"/>
    <n v="0"/>
    <n v="0"/>
    <n v="0"/>
    <n v="0"/>
    <n v="3"/>
    <n v="3"/>
    <n v="0"/>
    <n v="0"/>
    <n v="3"/>
    <n v="0"/>
    <n v="0"/>
    <n v="0"/>
    <n v="0"/>
    <n v="0"/>
    <n v="3"/>
    <n v="0"/>
    <n v="0"/>
  </r>
  <r>
    <x v="1"/>
    <x v="5"/>
    <x v="11"/>
    <n v="10"/>
    <n v="0"/>
    <n v="0"/>
    <n v="0"/>
    <n v="0"/>
    <n v="0"/>
    <n v="0"/>
    <n v="0"/>
    <n v="0"/>
    <n v="0"/>
    <n v="0"/>
    <n v="0"/>
    <n v="0"/>
    <n v="0"/>
    <n v="0"/>
    <n v="0"/>
    <n v="0"/>
    <n v="0"/>
    <n v="0"/>
    <n v="10"/>
    <n v="0"/>
    <n v="0"/>
    <n v="0"/>
    <n v="0"/>
    <n v="0"/>
    <n v="0"/>
    <n v="0"/>
    <n v="0"/>
    <n v="0"/>
    <n v="0"/>
    <n v="0"/>
    <n v="0"/>
    <n v="0"/>
    <n v="0"/>
    <n v="0"/>
    <n v="0"/>
    <n v="0"/>
    <n v="0"/>
    <n v="0"/>
    <n v="0"/>
    <n v="0"/>
    <n v="0"/>
    <n v="0"/>
    <n v="0"/>
    <n v="0"/>
    <n v="4"/>
    <n v="4"/>
    <n v="0"/>
    <n v="0"/>
    <n v="4"/>
    <n v="0"/>
    <n v="0"/>
    <n v="4"/>
    <n v="0"/>
    <n v="0"/>
    <n v="4"/>
    <n v="0"/>
    <n v="0"/>
  </r>
  <r>
    <x v="1"/>
    <x v="5"/>
    <x v="12"/>
    <n v="8"/>
    <n v="0"/>
    <n v="0"/>
    <n v="0"/>
    <n v="0"/>
    <n v="0"/>
    <n v="0"/>
    <n v="0"/>
    <n v="0"/>
    <n v="0"/>
    <n v="0"/>
    <n v="0"/>
    <n v="0"/>
    <n v="0"/>
    <n v="0"/>
    <n v="0"/>
    <n v="0"/>
    <n v="0"/>
    <n v="0"/>
    <n v="8"/>
    <n v="0"/>
    <n v="0"/>
    <n v="0"/>
    <n v="0"/>
    <n v="0"/>
    <n v="0"/>
    <n v="0"/>
    <n v="0"/>
    <n v="0"/>
    <n v="0"/>
    <n v="0"/>
    <n v="0"/>
    <n v="0"/>
    <n v="0"/>
    <n v="0"/>
    <n v="0"/>
    <n v="0"/>
    <n v="0"/>
    <n v="0"/>
    <n v="0"/>
    <n v="0"/>
    <n v="0"/>
    <n v="0"/>
    <n v="0"/>
    <n v="0"/>
    <n v="4"/>
    <n v="4"/>
    <n v="0"/>
    <n v="0"/>
    <n v="4"/>
    <n v="0"/>
    <n v="0"/>
    <n v="4"/>
    <n v="0"/>
    <n v="0"/>
    <n v="4"/>
    <n v="0"/>
    <n v="0"/>
  </r>
  <r>
    <x v="1"/>
    <x v="5"/>
    <x v="13"/>
    <n v="11"/>
    <n v="0"/>
    <n v="0"/>
    <n v="0"/>
    <n v="0"/>
    <n v="0"/>
    <n v="0"/>
    <n v="0"/>
    <n v="0"/>
    <n v="2"/>
    <n v="0"/>
    <n v="0"/>
    <n v="0"/>
    <n v="0"/>
    <n v="0"/>
    <n v="0"/>
    <n v="0"/>
    <n v="0"/>
    <n v="0"/>
    <n v="9"/>
    <n v="0"/>
    <n v="0"/>
    <n v="0"/>
    <n v="0"/>
    <n v="0"/>
    <n v="0"/>
    <n v="0"/>
    <n v="0"/>
    <n v="0"/>
    <n v="0"/>
    <n v="0"/>
    <n v="0"/>
    <n v="0"/>
    <n v="0"/>
    <n v="0"/>
    <n v="0"/>
    <n v="0"/>
    <n v="0"/>
    <n v="0"/>
    <n v="0"/>
    <n v="0"/>
    <n v="0"/>
    <n v="0"/>
    <n v="0"/>
    <n v="0"/>
    <n v="3"/>
    <n v="3"/>
    <n v="0"/>
    <n v="0"/>
    <n v="3"/>
    <n v="0"/>
    <n v="0"/>
    <n v="3"/>
    <n v="0"/>
    <n v="0"/>
    <n v="3"/>
    <n v="0"/>
    <n v="0"/>
  </r>
  <r>
    <x v="1"/>
    <x v="5"/>
    <x v="14"/>
    <n v="11"/>
    <n v="1"/>
    <n v="0"/>
    <n v="1"/>
    <n v="1"/>
    <n v="0"/>
    <n v="0"/>
    <n v="0"/>
    <n v="0"/>
    <n v="5"/>
    <n v="0"/>
    <n v="0"/>
    <n v="0"/>
    <n v="0"/>
    <n v="0"/>
    <n v="0"/>
    <n v="0"/>
    <n v="0"/>
    <n v="0"/>
    <n v="6"/>
    <n v="1"/>
    <n v="0"/>
    <n v="0"/>
    <n v="0"/>
    <n v="0"/>
    <n v="0"/>
    <n v="0"/>
    <n v="0"/>
    <n v="0"/>
    <n v="0"/>
    <n v="0"/>
    <n v="0"/>
    <n v="0"/>
    <n v="1"/>
    <n v="1"/>
    <n v="0"/>
    <n v="0"/>
    <n v="0"/>
    <n v="0"/>
    <n v="0"/>
    <n v="0"/>
    <n v="0"/>
    <n v="0"/>
    <n v="0"/>
    <n v="0"/>
    <n v="3"/>
    <n v="3"/>
    <n v="0"/>
    <n v="0"/>
    <n v="3"/>
    <n v="0"/>
    <n v="0"/>
    <n v="3"/>
    <n v="0"/>
    <n v="0"/>
    <n v="3"/>
    <n v="0"/>
    <n v="0"/>
  </r>
  <r>
    <x v="1"/>
    <x v="5"/>
    <x v="15"/>
    <n v="2"/>
    <n v="0"/>
    <n v="0"/>
    <n v="0"/>
    <n v="0"/>
    <n v="0"/>
    <n v="0"/>
    <n v="0"/>
    <n v="0"/>
    <n v="0"/>
    <n v="0"/>
    <n v="0"/>
    <n v="0"/>
    <n v="0"/>
    <n v="0"/>
    <n v="0"/>
    <n v="0"/>
    <n v="0"/>
    <n v="0"/>
    <n v="2"/>
    <n v="0"/>
    <n v="0"/>
    <n v="0"/>
    <n v="0"/>
    <n v="0"/>
    <n v="0"/>
    <n v="0"/>
    <n v="0"/>
    <n v="0"/>
    <n v="0"/>
    <n v="0"/>
    <n v="0"/>
    <n v="0"/>
    <n v="0"/>
    <n v="0"/>
    <n v="0"/>
    <n v="0"/>
    <n v="0"/>
    <n v="0"/>
    <n v="0"/>
    <n v="0"/>
    <n v="0"/>
    <n v="0"/>
    <n v="0"/>
    <n v="0"/>
    <n v="3"/>
    <n v="3"/>
    <n v="0"/>
    <n v="0"/>
    <n v="3"/>
    <n v="0"/>
    <n v="0"/>
    <n v="3"/>
    <n v="0"/>
    <n v="0"/>
    <n v="3"/>
    <n v="0"/>
    <n v="0"/>
  </r>
  <r>
    <x v="1"/>
    <x v="5"/>
    <x v="16"/>
    <n v="10"/>
    <n v="0"/>
    <n v="0"/>
    <n v="0"/>
    <n v="0"/>
    <n v="0"/>
    <n v="0"/>
    <n v="0"/>
    <n v="0"/>
    <n v="2"/>
    <n v="0"/>
    <n v="0"/>
    <n v="0"/>
    <n v="0"/>
    <n v="0"/>
    <n v="0"/>
    <n v="0"/>
    <n v="0"/>
    <n v="0"/>
    <n v="8"/>
    <n v="0"/>
    <n v="0"/>
    <n v="0"/>
    <n v="0"/>
    <n v="0"/>
    <n v="0"/>
    <n v="0"/>
    <n v="0"/>
    <n v="0"/>
    <n v="1"/>
    <n v="1"/>
    <n v="0"/>
    <n v="0"/>
    <n v="2"/>
    <n v="2"/>
    <n v="0"/>
    <n v="0"/>
    <n v="0"/>
    <n v="0"/>
    <n v="0"/>
    <n v="1"/>
    <n v="1"/>
    <n v="0"/>
    <n v="0"/>
    <n v="0"/>
    <n v="4"/>
    <n v="4"/>
    <n v="0"/>
    <n v="0"/>
    <n v="4"/>
    <n v="0"/>
    <n v="0"/>
    <n v="4"/>
    <n v="0"/>
    <n v="0"/>
    <n v="4"/>
    <n v="0"/>
    <n v="0"/>
  </r>
  <r>
    <x v="1"/>
    <x v="5"/>
    <x v="17"/>
    <n v="5"/>
    <n v="0"/>
    <n v="0"/>
    <n v="0"/>
    <n v="0"/>
    <n v="0"/>
    <n v="0"/>
    <n v="0"/>
    <n v="0"/>
    <n v="2"/>
    <n v="0"/>
    <n v="0"/>
    <n v="0"/>
    <n v="0"/>
    <n v="0"/>
    <n v="0"/>
    <n v="0"/>
    <n v="0"/>
    <n v="0"/>
    <n v="3"/>
    <n v="0"/>
    <n v="0"/>
    <n v="0"/>
    <n v="0"/>
    <n v="0"/>
    <n v="0"/>
    <n v="0"/>
    <n v="0"/>
    <n v="0"/>
    <n v="0"/>
    <n v="1"/>
    <n v="0"/>
    <n v="0"/>
    <n v="0"/>
    <n v="0"/>
    <n v="0"/>
    <n v="0"/>
    <n v="0"/>
    <n v="0"/>
    <n v="0"/>
    <n v="0"/>
    <n v="0"/>
    <n v="0"/>
    <n v="0"/>
    <n v="0"/>
    <n v="2"/>
    <n v="2"/>
    <n v="0"/>
    <n v="0"/>
    <n v="2"/>
    <n v="0"/>
    <n v="0"/>
    <n v="2"/>
    <n v="0"/>
    <n v="0"/>
    <n v="2"/>
    <n v="0"/>
    <n v="0"/>
  </r>
  <r>
    <x v="1"/>
    <x v="5"/>
    <x v="18"/>
    <n v="12"/>
    <n v="2"/>
    <n v="0"/>
    <n v="2"/>
    <n v="2"/>
    <n v="0"/>
    <n v="0"/>
    <n v="0"/>
    <n v="0"/>
    <n v="4"/>
    <n v="0"/>
    <n v="0"/>
    <n v="0"/>
    <n v="0"/>
    <n v="0"/>
    <n v="0"/>
    <n v="0"/>
    <n v="0"/>
    <n v="0"/>
    <n v="8"/>
    <n v="2"/>
    <n v="0"/>
    <n v="0"/>
    <n v="0"/>
    <n v="0"/>
    <n v="0"/>
    <n v="0"/>
    <n v="0"/>
    <n v="0"/>
    <n v="0"/>
    <n v="0"/>
    <n v="0"/>
    <n v="0"/>
    <n v="0"/>
    <n v="0"/>
    <n v="0"/>
    <n v="0"/>
    <n v="0"/>
    <n v="0"/>
    <n v="0"/>
    <n v="0"/>
    <n v="0"/>
    <n v="0"/>
    <n v="0"/>
    <n v="0"/>
    <n v="1"/>
    <n v="1"/>
    <n v="0"/>
    <n v="0"/>
    <n v="1"/>
    <n v="0"/>
    <n v="0"/>
    <n v="1"/>
    <n v="0"/>
    <n v="0"/>
    <n v="1"/>
    <n v="0"/>
    <n v="0"/>
  </r>
  <r>
    <x v="1"/>
    <x v="5"/>
    <x v="19"/>
    <n v="7"/>
    <n v="2"/>
    <n v="0"/>
    <n v="2"/>
    <n v="2"/>
    <n v="0"/>
    <n v="0"/>
    <n v="0"/>
    <n v="0"/>
    <n v="2"/>
    <n v="0"/>
    <n v="0"/>
    <n v="0"/>
    <n v="0"/>
    <n v="0"/>
    <n v="0"/>
    <n v="0"/>
    <n v="0"/>
    <n v="0"/>
    <n v="5"/>
    <n v="2"/>
    <n v="0"/>
    <n v="0"/>
    <n v="0"/>
    <n v="0"/>
    <n v="0"/>
    <n v="0"/>
    <n v="0"/>
    <n v="0"/>
    <n v="0"/>
    <n v="0"/>
    <n v="0"/>
    <n v="0"/>
    <n v="0"/>
    <n v="0"/>
    <n v="0"/>
    <n v="0"/>
    <n v="0"/>
    <n v="0"/>
    <n v="0"/>
    <n v="0"/>
    <n v="0"/>
    <n v="0"/>
    <n v="0"/>
    <n v="0"/>
    <n v="1"/>
    <n v="1"/>
    <n v="0"/>
    <n v="0"/>
    <n v="1"/>
    <n v="0"/>
    <n v="0"/>
    <n v="1"/>
    <n v="0"/>
    <n v="0"/>
    <n v="1"/>
    <n v="0"/>
    <n v="0"/>
  </r>
  <r>
    <x v="1"/>
    <x v="5"/>
    <x v="20"/>
    <n v="4"/>
    <n v="0"/>
    <n v="0"/>
    <n v="0"/>
    <n v="0"/>
    <n v="0"/>
    <n v="0"/>
    <n v="0"/>
    <n v="0"/>
    <n v="2"/>
    <n v="0"/>
    <n v="0"/>
    <n v="0"/>
    <n v="0"/>
    <n v="0"/>
    <n v="0"/>
    <n v="0"/>
    <n v="0"/>
    <n v="0"/>
    <n v="2"/>
    <n v="0"/>
    <n v="0"/>
    <n v="0"/>
    <n v="0"/>
    <n v="0"/>
    <n v="0"/>
    <n v="0"/>
    <n v="0"/>
    <n v="0"/>
    <n v="0"/>
    <n v="0"/>
    <n v="0"/>
    <n v="0"/>
    <n v="0"/>
    <n v="0"/>
    <n v="0"/>
    <n v="0"/>
    <n v="0"/>
    <n v="0"/>
    <n v="0"/>
    <n v="0"/>
    <n v="0"/>
    <n v="0"/>
    <n v="0"/>
    <n v="0"/>
    <n v="1"/>
    <n v="1"/>
    <n v="0"/>
    <n v="0"/>
    <n v="1"/>
    <n v="0"/>
    <n v="0"/>
    <n v="1"/>
    <n v="0"/>
    <n v="0"/>
    <n v="1"/>
    <n v="0"/>
    <n v="0"/>
  </r>
  <r>
    <x v="1"/>
    <x v="5"/>
    <x v="21"/>
    <n v="5"/>
    <n v="0"/>
    <n v="0"/>
    <n v="0"/>
    <n v="0"/>
    <n v="0"/>
    <n v="0"/>
    <n v="0"/>
    <n v="0"/>
    <n v="1"/>
    <n v="0"/>
    <n v="0"/>
    <n v="0"/>
    <n v="0"/>
    <n v="0"/>
    <n v="0"/>
    <n v="0"/>
    <n v="0"/>
    <n v="0"/>
    <n v="4"/>
    <n v="0"/>
    <n v="0"/>
    <n v="0"/>
    <n v="0"/>
    <n v="0"/>
    <n v="0"/>
    <n v="0"/>
    <n v="0"/>
    <n v="0"/>
    <n v="0"/>
    <n v="0"/>
    <n v="0"/>
    <n v="0"/>
    <n v="0"/>
    <n v="0"/>
    <n v="0"/>
    <n v="0"/>
    <n v="0"/>
    <n v="0"/>
    <n v="0"/>
    <n v="0"/>
    <n v="0"/>
    <n v="0"/>
    <n v="0"/>
    <n v="0"/>
    <n v="0"/>
    <n v="0"/>
    <n v="0"/>
    <n v="0"/>
    <n v="0"/>
    <n v="0"/>
    <n v="0"/>
    <n v="0"/>
    <n v="0"/>
    <n v="0"/>
    <n v="0"/>
    <n v="0"/>
    <n v="0"/>
  </r>
  <r>
    <x v="1"/>
    <x v="5"/>
    <x v="22"/>
    <n v="5"/>
    <n v="0"/>
    <n v="0"/>
    <n v="0"/>
    <n v="0"/>
    <n v="0"/>
    <n v="0"/>
    <n v="0"/>
    <n v="0"/>
    <n v="1"/>
    <n v="0"/>
    <n v="0"/>
    <n v="0"/>
    <n v="0"/>
    <n v="0"/>
    <n v="0"/>
    <n v="0"/>
    <n v="0"/>
    <n v="0"/>
    <n v="4"/>
    <n v="0"/>
    <n v="0"/>
    <n v="0"/>
    <n v="0"/>
    <n v="0"/>
    <n v="0"/>
    <n v="0"/>
    <n v="0"/>
    <n v="0"/>
    <n v="0"/>
    <n v="0"/>
    <n v="0"/>
    <n v="0"/>
    <n v="0"/>
    <n v="0"/>
    <n v="0"/>
    <n v="0"/>
    <n v="0"/>
    <n v="0"/>
    <n v="0"/>
    <n v="0"/>
    <n v="0"/>
    <n v="0"/>
    <n v="0"/>
    <n v="0"/>
    <n v="2"/>
    <n v="2"/>
    <n v="0"/>
    <n v="0"/>
    <n v="2"/>
    <n v="0"/>
    <n v="0"/>
    <n v="2"/>
    <n v="0"/>
    <n v="0"/>
    <n v="2"/>
    <n v="0"/>
    <n v="0"/>
  </r>
  <r>
    <x v="1"/>
    <x v="5"/>
    <x v="23"/>
    <n v="96"/>
    <n v="1"/>
    <n v="0"/>
    <n v="1"/>
    <n v="1"/>
    <n v="0"/>
    <n v="0"/>
    <n v="42"/>
    <n v="1"/>
    <n v="0"/>
    <n v="0"/>
    <n v="0"/>
    <n v="0"/>
    <n v="0"/>
    <n v="0"/>
    <n v="0"/>
    <n v="0"/>
    <n v="39"/>
    <n v="0"/>
    <n v="15"/>
    <n v="0"/>
    <n v="0"/>
    <n v="0"/>
    <n v="0"/>
    <n v="0"/>
    <n v="0"/>
    <n v="0"/>
    <n v="0"/>
    <n v="0"/>
    <n v="0"/>
    <n v="1"/>
    <n v="14"/>
    <n v="8"/>
    <n v="2"/>
    <n v="2"/>
    <n v="1"/>
    <n v="0"/>
    <n v="0"/>
    <n v="0"/>
    <n v="0"/>
    <n v="0"/>
    <n v="0"/>
    <n v="1"/>
    <n v="1"/>
    <n v="0"/>
    <n v="2"/>
    <n v="2"/>
    <n v="0"/>
    <n v="0"/>
    <n v="2"/>
    <n v="0"/>
    <n v="0"/>
    <n v="2"/>
    <n v="0"/>
    <n v="0"/>
    <n v="2"/>
    <n v="0"/>
    <n v="0"/>
  </r>
  <r>
    <x v="1"/>
    <x v="6"/>
    <x v="0"/>
    <n v="16"/>
    <n v="0"/>
    <n v="0"/>
    <n v="0"/>
    <n v="0"/>
    <n v="0"/>
    <n v="0"/>
    <n v="0"/>
    <n v="0"/>
    <n v="6"/>
    <n v="0"/>
    <n v="4"/>
    <n v="0"/>
    <n v="0"/>
    <n v="0"/>
    <n v="0"/>
    <n v="0"/>
    <n v="0"/>
    <n v="0"/>
    <n v="6"/>
    <n v="0"/>
    <n v="0"/>
    <n v="0"/>
    <n v="0"/>
    <n v="0"/>
    <n v="0"/>
    <n v="0"/>
    <n v="0"/>
    <n v="0"/>
    <n v="0"/>
    <n v="0"/>
    <n v="0"/>
    <n v="0"/>
    <n v="0"/>
    <n v="0"/>
    <n v="0"/>
    <n v="0"/>
    <n v="0"/>
    <n v="0"/>
    <n v="0"/>
    <n v="0"/>
    <n v="0"/>
    <n v="0"/>
    <n v="0"/>
    <n v="0"/>
    <n v="2"/>
    <n v="2"/>
    <n v="0"/>
    <n v="0"/>
    <n v="2"/>
    <n v="0"/>
    <n v="0"/>
    <n v="2"/>
    <n v="0"/>
    <n v="0"/>
    <n v="2"/>
    <n v="0"/>
    <n v="0"/>
  </r>
  <r>
    <x v="1"/>
    <x v="6"/>
    <x v="1"/>
    <n v="22"/>
    <n v="0"/>
    <n v="0"/>
    <n v="0"/>
    <n v="0"/>
    <n v="0"/>
    <n v="0"/>
    <n v="0"/>
    <n v="0"/>
    <n v="9"/>
    <n v="0"/>
    <n v="0"/>
    <n v="0"/>
    <n v="0"/>
    <n v="0"/>
    <n v="0"/>
    <n v="0"/>
    <n v="0"/>
    <n v="0"/>
    <n v="13"/>
    <n v="0"/>
    <n v="0"/>
    <n v="0"/>
    <n v="0"/>
    <n v="0"/>
    <n v="0"/>
    <n v="0"/>
    <n v="0"/>
    <n v="0"/>
    <n v="0"/>
    <n v="0"/>
    <n v="0"/>
    <n v="0"/>
    <n v="0"/>
    <n v="0"/>
    <n v="0"/>
    <n v="0"/>
    <n v="0"/>
    <n v="0"/>
    <n v="0"/>
    <n v="0"/>
    <n v="0"/>
    <n v="0"/>
    <n v="0"/>
    <n v="0"/>
    <n v="0"/>
    <n v="0"/>
    <n v="0"/>
    <n v="0"/>
    <n v="0"/>
    <n v="0"/>
    <n v="0"/>
    <n v="0"/>
    <n v="0"/>
    <n v="0"/>
    <n v="0"/>
    <n v="0"/>
    <n v="0"/>
  </r>
  <r>
    <x v="1"/>
    <x v="6"/>
    <x v="2"/>
    <n v="23"/>
    <n v="1"/>
    <n v="0"/>
    <n v="1"/>
    <n v="1"/>
    <n v="0"/>
    <n v="0"/>
    <n v="0"/>
    <n v="0"/>
    <n v="9"/>
    <n v="0"/>
    <n v="4"/>
    <n v="0"/>
    <n v="0"/>
    <n v="0"/>
    <n v="0"/>
    <n v="0"/>
    <n v="0"/>
    <n v="0"/>
    <n v="10"/>
    <n v="1"/>
    <n v="0"/>
    <n v="0"/>
    <n v="0"/>
    <n v="0"/>
    <n v="0"/>
    <n v="0"/>
    <n v="0"/>
    <n v="0"/>
    <n v="0"/>
    <n v="0"/>
    <n v="0"/>
    <n v="0"/>
    <n v="0"/>
    <n v="0"/>
    <n v="0"/>
    <n v="0"/>
    <n v="0"/>
    <n v="0"/>
    <n v="0"/>
    <n v="0"/>
    <n v="0"/>
    <n v="0"/>
    <n v="0"/>
    <n v="0"/>
    <n v="0"/>
    <n v="0"/>
    <n v="0"/>
    <n v="0"/>
    <n v="0"/>
    <n v="0"/>
    <n v="0"/>
    <n v="0"/>
    <n v="0"/>
    <n v="0"/>
    <n v="0"/>
    <n v="0"/>
    <n v="0"/>
  </r>
  <r>
    <x v="1"/>
    <x v="6"/>
    <x v="3"/>
    <n v="10"/>
    <n v="1"/>
    <n v="0"/>
    <n v="1"/>
    <n v="1"/>
    <n v="0"/>
    <n v="0"/>
    <n v="0"/>
    <n v="0"/>
    <n v="1"/>
    <n v="0"/>
    <n v="5"/>
    <n v="0"/>
    <n v="0"/>
    <n v="0"/>
    <n v="0"/>
    <n v="0"/>
    <n v="0"/>
    <n v="0"/>
    <n v="4"/>
    <n v="1"/>
    <n v="0"/>
    <n v="0"/>
    <n v="0"/>
    <n v="0"/>
    <n v="0"/>
    <n v="0"/>
    <n v="0"/>
    <n v="0"/>
    <n v="0"/>
    <n v="0"/>
    <n v="0"/>
    <n v="0"/>
    <n v="0"/>
    <n v="0"/>
    <n v="0"/>
    <n v="0"/>
    <n v="0"/>
    <n v="0"/>
    <n v="0"/>
    <n v="0"/>
    <n v="0"/>
    <n v="0"/>
    <n v="0"/>
    <n v="0"/>
    <n v="0"/>
    <n v="0"/>
    <n v="0"/>
    <n v="0"/>
    <n v="0"/>
    <n v="0"/>
    <n v="0"/>
    <n v="0"/>
    <n v="0"/>
    <n v="0"/>
    <n v="0"/>
    <n v="0"/>
    <n v="0"/>
  </r>
  <r>
    <x v="1"/>
    <x v="6"/>
    <x v="4"/>
    <n v="18"/>
    <n v="0"/>
    <n v="0"/>
    <n v="0"/>
    <n v="0"/>
    <n v="0"/>
    <n v="0"/>
    <n v="0"/>
    <n v="0"/>
    <n v="7"/>
    <n v="0"/>
    <n v="2"/>
    <n v="0"/>
    <n v="0"/>
    <n v="0"/>
    <n v="0"/>
    <n v="0"/>
    <n v="0"/>
    <n v="0"/>
    <n v="9"/>
    <n v="0"/>
    <n v="0"/>
    <n v="0"/>
    <n v="0"/>
    <n v="0"/>
    <n v="0"/>
    <n v="0"/>
    <n v="0"/>
    <n v="0"/>
    <n v="0"/>
    <n v="0"/>
    <n v="0"/>
    <n v="0"/>
    <n v="0"/>
    <n v="0"/>
    <n v="0"/>
    <n v="0"/>
    <n v="0"/>
    <n v="0"/>
    <n v="0"/>
    <n v="0"/>
    <n v="0"/>
    <n v="0"/>
    <n v="0"/>
    <n v="0"/>
    <n v="0"/>
    <n v="0"/>
    <n v="0"/>
    <n v="0"/>
    <n v="0"/>
    <n v="0"/>
    <n v="0"/>
    <n v="0"/>
    <n v="0"/>
    <n v="0"/>
    <n v="0"/>
    <n v="0"/>
    <n v="0"/>
  </r>
  <r>
    <x v="1"/>
    <x v="6"/>
    <x v="5"/>
    <n v="23"/>
    <n v="1"/>
    <n v="0"/>
    <n v="1"/>
    <n v="1"/>
    <n v="0"/>
    <n v="0"/>
    <n v="0"/>
    <n v="0"/>
    <n v="6"/>
    <n v="1"/>
    <n v="3"/>
    <n v="0"/>
    <n v="0"/>
    <n v="0"/>
    <n v="0"/>
    <n v="0"/>
    <n v="0"/>
    <n v="0"/>
    <n v="14"/>
    <n v="0"/>
    <n v="0"/>
    <n v="0"/>
    <n v="0"/>
    <n v="0"/>
    <n v="0"/>
    <n v="0"/>
    <n v="0"/>
    <n v="0"/>
    <n v="0"/>
    <n v="0"/>
    <n v="0"/>
    <n v="0"/>
    <n v="0"/>
    <n v="0"/>
    <n v="0"/>
    <n v="0"/>
    <n v="0"/>
    <n v="0"/>
    <n v="0"/>
    <n v="0"/>
    <n v="0"/>
    <n v="0"/>
    <n v="0"/>
    <n v="0"/>
    <n v="0"/>
    <n v="0"/>
    <n v="0"/>
    <n v="0"/>
    <n v="0"/>
    <n v="0"/>
    <n v="0"/>
    <n v="0"/>
    <n v="0"/>
    <n v="0"/>
    <n v="0"/>
    <n v="0"/>
    <n v="0"/>
  </r>
  <r>
    <x v="1"/>
    <x v="6"/>
    <x v="6"/>
    <n v="22"/>
    <n v="0"/>
    <n v="0"/>
    <n v="0"/>
    <n v="0"/>
    <n v="0"/>
    <n v="0"/>
    <n v="0"/>
    <n v="0"/>
    <n v="7"/>
    <n v="0"/>
    <n v="4"/>
    <n v="0"/>
    <n v="0"/>
    <n v="0"/>
    <n v="0"/>
    <n v="0"/>
    <n v="0"/>
    <n v="0"/>
    <n v="11"/>
    <n v="0"/>
    <n v="0"/>
    <n v="0"/>
    <n v="0"/>
    <n v="0"/>
    <n v="0"/>
    <n v="0"/>
    <n v="0"/>
    <n v="0"/>
    <n v="0"/>
    <n v="0"/>
    <n v="0"/>
    <n v="0"/>
    <n v="0"/>
    <n v="0"/>
    <n v="0"/>
    <n v="0"/>
    <n v="0"/>
    <n v="0"/>
    <n v="0"/>
    <n v="0"/>
    <n v="0"/>
    <n v="0"/>
    <n v="0"/>
    <n v="0"/>
    <n v="0"/>
    <n v="0"/>
    <n v="0"/>
    <n v="0"/>
    <n v="0"/>
    <n v="0"/>
    <n v="0"/>
    <n v="0"/>
    <n v="0"/>
    <n v="0"/>
    <n v="0"/>
    <n v="0"/>
    <n v="0"/>
  </r>
  <r>
    <x v="1"/>
    <x v="6"/>
    <x v="7"/>
    <n v="16"/>
    <n v="0"/>
    <n v="0"/>
    <n v="0"/>
    <n v="0"/>
    <n v="0"/>
    <n v="0"/>
    <n v="0"/>
    <n v="0"/>
    <n v="6"/>
    <n v="0"/>
    <n v="1"/>
    <n v="0"/>
    <n v="0"/>
    <n v="0"/>
    <n v="0"/>
    <n v="0"/>
    <n v="0"/>
    <n v="0"/>
    <n v="9"/>
    <n v="0"/>
    <n v="0"/>
    <n v="0"/>
    <n v="0"/>
    <n v="0"/>
    <n v="0"/>
    <n v="0"/>
    <n v="0"/>
    <n v="0"/>
    <n v="0"/>
    <n v="0"/>
    <n v="0"/>
    <n v="0"/>
    <n v="0"/>
    <n v="0"/>
    <n v="0"/>
    <n v="0"/>
    <n v="0"/>
    <n v="0"/>
    <n v="0"/>
    <n v="0"/>
    <n v="0"/>
    <n v="0"/>
    <n v="0"/>
    <n v="0"/>
    <n v="4"/>
    <n v="4"/>
    <n v="0"/>
    <n v="0"/>
    <n v="4"/>
    <n v="0"/>
    <n v="0"/>
    <n v="4"/>
    <n v="0"/>
    <n v="0"/>
    <n v="4"/>
    <n v="0"/>
    <n v="0"/>
  </r>
  <r>
    <x v="1"/>
    <x v="6"/>
    <x v="8"/>
    <n v="7"/>
    <n v="0"/>
    <n v="0"/>
    <n v="0"/>
    <n v="0"/>
    <n v="0"/>
    <n v="0"/>
    <n v="0"/>
    <n v="0"/>
    <n v="2"/>
    <n v="0"/>
    <n v="3"/>
    <n v="0"/>
    <n v="0"/>
    <n v="0"/>
    <n v="0"/>
    <n v="0"/>
    <n v="0"/>
    <n v="0"/>
    <n v="2"/>
    <n v="0"/>
    <n v="0"/>
    <n v="0"/>
    <n v="0"/>
    <n v="0"/>
    <n v="0"/>
    <n v="2"/>
    <n v="0"/>
    <n v="0"/>
    <n v="0"/>
    <n v="0"/>
    <n v="0"/>
    <n v="0"/>
    <n v="0"/>
    <n v="0"/>
    <n v="0"/>
    <n v="0"/>
    <n v="0"/>
    <n v="0"/>
    <n v="0"/>
    <n v="0"/>
    <n v="0"/>
    <n v="0"/>
    <n v="0"/>
    <n v="0"/>
    <n v="4"/>
    <n v="4"/>
    <n v="0"/>
    <n v="0"/>
    <n v="4"/>
    <n v="0"/>
    <n v="0"/>
    <n v="4"/>
    <n v="0"/>
    <n v="0"/>
    <n v="4"/>
    <n v="0"/>
    <n v="0"/>
  </r>
  <r>
    <x v="1"/>
    <x v="6"/>
    <x v="9"/>
    <n v="23"/>
    <n v="0"/>
    <n v="0"/>
    <n v="0"/>
    <n v="0"/>
    <n v="0"/>
    <n v="0"/>
    <n v="0"/>
    <n v="0"/>
    <n v="8"/>
    <n v="0"/>
    <n v="5"/>
    <n v="0"/>
    <n v="0"/>
    <n v="0"/>
    <n v="0"/>
    <n v="0"/>
    <n v="0"/>
    <n v="0"/>
    <n v="10"/>
    <n v="0"/>
    <n v="0"/>
    <n v="0"/>
    <n v="0"/>
    <n v="0"/>
    <n v="0"/>
    <n v="0"/>
    <n v="0"/>
    <n v="0"/>
    <n v="0"/>
    <n v="0"/>
    <n v="0"/>
    <n v="0"/>
    <n v="0"/>
    <n v="0"/>
    <n v="0"/>
    <n v="0"/>
    <n v="0"/>
    <n v="0"/>
    <n v="0"/>
    <n v="0"/>
    <n v="0"/>
    <n v="0"/>
    <n v="0"/>
    <n v="0"/>
    <n v="4"/>
    <n v="4"/>
    <n v="0"/>
    <n v="0"/>
    <n v="4"/>
    <n v="0"/>
    <n v="0"/>
    <n v="4"/>
    <n v="0"/>
    <n v="0"/>
    <n v="4"/>
    <n v="0"/>
    <n v="0"/>
  </r>
  <r>
    <x v="1"/>
    <x v="6"/>
    <x v="10"/>
    <n v="21"/>
    <n v="1"/>
    <n v="0"/>
    <n v="1"/>
    <n v="1"/>
    <n v="0"/>
    <n v="0"/>
    <n v="0"/>
    <n v="0"/>
    <n v="8"/>
    <n v="1"/>
    <n v="9"/>
    <n v="0"/>
    <n v="0"/>
    <n v="0"/>
    <n v="0"/>
    <n v="0"/>
    <n v="0"/>
    <n v="0"/>
    <n v="4"/>
    <n v="0"/>
    <n v="0"/>
    <n v="0"/>
    <n v="0"/>
    <n v="0"/>
    <n v="0"/>
    <n v="0"/>
    <n v="0"/>
    <n v="0"/>
    <n v="0"/>
    <n v="0"/>
    <n v="0"/>
    <n v="0"/>
    <n v="0"/>
    <n v="0"/>
    <n v="0"/>
    <n v="0"/>
    <n v="0"/>
    <n v="0"/>
    <n v="0"/>
    <n v="0"/>
    <n v="0"/>
    <n v="0"/>
    <n v="0"/>
    <n v="0"/>
    <n v="5"/>
    <n v="5"/>
    <n v="0"/>
    <n v="0"/>
    <n v="5"/>
    <n v="0"/>
    <n v="0"/>
    <n v="5"/>
    <n v="0"/>
    <n v="0"/>
    <n v="5"/>
    <n v="0"/>
    <n v="0"/>
  </r>
  <r>
    <x v="1"/>
    <x v="6"/>
    <x v="11"/>
    <n v="14"/>
    <n v="0"/>
    <n v="0"/>
    <n v="0"/>
    <n v="0"/>
    <n v="0"/>
    <n v="0"/>
    <n v="0"/>
    <n v="0"/>
    <n v="5"/>
    <n v="0"/>
    <n v="5"/>
    <n v="0"/>
    <n v="0"/>
    <n v="0"/>
    <n v="0"/>
    <n v="0"/>
    <n v="0"/>
    <n v="0"/>
    <n v="4"/>
    <n v="0"/>
    <n v="0"/>
    <n v="0"/>
    <n v="0"/>
    <n v="0"/>
    <n v="0"/>
    <n v="0"/>
    <n v="0"/>
    <n v="0"/>
    <n v="0"/>
    <n v="0"/>
    <n v="0"/>
    <n v="0"/>
    <n v="0"/>
    <n v="0"/>
    <n v="0"/>
    <n v="0"/>
    <n v="0"/>
    <n v="0"/>
    <n v="0"/>
    <n v="0"/>
    <n v="0"/>
    <n v="0"/>
    <n v="0"/>
    <n v="0"/>
    <n v="3"/>
    <n v="3"/>
    <n v="0"/>
    <n v="0"/>
    <n v="3"/>
    <n v="0"/>
    <n v="0"/>
    <n v="3"/>
    <n v="0"/>
    <n v="0"/>
    <n v="3"/>
    <n v="0"/>
    <n v="0"/>
  </r>
  <r>
    <x v="1"/>
    <x v="6"/>
    <x v="12"/>
    <n v="19"/>
    <n v="0"/>
    <n v="0"/>
    <n v="0"/>
    <n v="0"/>
    <n v="0"/>
    <n v="0"/>
    <n v="0"/>
    <n v="0"/>
    <n v="2"/>
    <n v="0"/>
    <n v="0"/>
    <n v="0"/>
    <n v="0"/>
    <n v="0"/>
    <n v="0"/>
    <n v="0"/>
    <n v="0"/>
    <n v="0"/>
    <n v="17"/>
    <n v="0"/>
    <n v="0"/>
    <n v="0"/>
    <n v="0"/>
    <n v="0"/>
    <n v="0"/>
    <n v="0"/>
    <n v="0"/>
    <n v="0"/>
    <n v="0"/>
    <n v="0"/>
    <n v="0"/>
    <n v="0"/>
    <n v="0"/>
    <n v="0"/>
    <n v="0"/>
    <n v="0"/>
    <n v="0"/>
    <n v="0"/>
    <n v="0"/>
    <n v="0"/>
    <n v="0"/>
    <n v="0"/>
    <n v="0"/>
    <n v="0"/>
    <n v="1"/>
    <n v="1"/>
    <n v="0"/>
    <n v="0"/>
    <n v="1"/>
    <n v="0"/>
    <n v="0"/>
    <n v="1"/>
    <n v="0"/>
    <n v="0"/>
    <n v="1"/>
    <n v="0"/>
    <n v="0"/>
  </r>
  <r>
    <x v="1"/>
    <x v="6"/>
    <x v="13"/>
    <n v="13"/>
    <n v="0"/>
    <n v="0"/>
    <n v="0"/>
    <n v="0"/>
    <n v="0"/>
    <n v="0"/>
    <n v="0"/>
    <n v="0"/>
    <n v="4"/>
    <n v="0"/>
    <n v="4"/>
    <n v="0"/>
    <n v="0"/>
    <n v="0"/>
    <n v="0"/>
    <n v="0"/>
    <n v="0"/>
    <n v="0"/>
    <n v="5"/>
    <n v="0"/>
    <n v="0"/>
    <n v="0"/>
    <n v="0"/>
    <n v="0"/>
    <n v="0"/>
    <n v="0"/>
    <n v="0"/>
    <n v="0"/>
    <n v="0"/>
    <n v="0"/>
    <n v="0"/>
    <n v="0"/>
    <n v="0"/>
    <n v="0"/>
    <n v="0"/>
    <n v="0"/>
    <n v="0"/>
    <n v="0"/>
    <n v="0"/>
    <n v="0"/>
    <n v="0"/>
    <n v="0"/>
    <n v="0"/>
    <n v="0"/>
    <n v="2"/>
    <n v="2"/>
    <n v="0"/>
    <n v="0"/>
    <n v="2"/>
    <n v="0"/>
    <n v="0"/>
    <n v="2"/>
    <n v="0"/>
    <n v="0"/>
    <n v="2"/>
    <n v="0"/>
    <n v="0"/>
  </r>
  <r>
    <x v="1"/>
    <x v="6"/>
    <x v="14"/>
    <n v="17"/>
    <n v="0"/>
    <n v="0"/>
    <n v="0"/>
    <n v="0"/>
    <n v="0"/>
    <n v="0"/>
    <n v="0"/>
    <n v="0"/>
    <n v="6"/>
    <n v="0"/>
    <n v="7"/>
    <n v="0"/>
    <n v="0"/>
    <n v="0"/>
    <n v="0"/>
    <n v="0"/>
    <n v="0"/>
    <n v="0"/>
    <n v="4"/>
    <n v="0"/>
    <n v="0"/>
    <n v="0"/>
    <n v="0"/>
    <n v="0"/>
    <n v="0"/>
    <n v="0"/>
    <n v="0"/>
    <n v="0"/>
    <n v="0"/>
    <n v="0"/>
    <n v="0"/>
    <n v="0"/>
    <n v="0"/>
    <n v="0"/>
    <n v="0"/>
    <n v="0"/>
    <n v="0"/>
    <n v="0"/>
    <n v="0"/>
    <n v="0"/>
    <n v="0"/>
    <n v="0"/>
    <n v="0"/>
    <n v="0"/>
    <n v="2"/>
    <n v="2"/>
    <n v="0"/>
    <n v="0"/>
    <n v="2"/>
    <n v="0"/>
    <n v="0"/>
    <n v="2"/>
    <n v="0"/>
    <n v="0"/>
    <n v="2"/>
    <n v="0"/>
    <n v="0"/>
  </r>
  <r>
    <x v="1"/>
    <x v="6"/>
    <x v="15"/>
    <n v="25"/>
    <n v="0"/>
    <n v="0"/>
    <n v="0"/>
    <n v="0"/>
    <n v="0"/>
    <n v="0"/>
    <n v="0"/>
    <n v="0"/>
    <n v="4"/>
    <n v="0"/>
    <n v="6"/>
    <n v="0"/>
    <n v="0"/>
    <n v="0"/>
    <n v="0"/>
    <n v="0"/>
    <n v="0"/>
    <n v="0"/>
    <n v="15"/>
    <n v="0"/>
    <n v="0"/>
    <n v="0"/>
    <n v="0"/>
    <n v="0"/>
    <n v="0"/>
    <n v="0"/>
    <n v="0"/>
    <n v="0"/>
    <n v="0"/>
    <n v="0"/>
    <n v="0"/>
    <n v="0"/>
    <n v="0"/>
    <n v="0"/>
    <n v="0"/>
    <n v="0"/>
    <n v="0"/>
    <n v="0"/>
    <n v="0"/>
    <n v="0"/>
    <n v="0"/>
    <n v="0"/>
    <n v="0"/>
    <n v="0"/>
    <n v="2"/>
    <n v="2"/>
    <n v="0"/>
    <n v="0"/>
    <n v="2"/>
    <n v="0"/>
    <n v="0"/>
    <n v="2"/>
    <n v="0"/>
    <n v="0"/>
    <n v="2"/>
    <n v="0"/>
    <n v="0"/>
  </r>
  <r>
    <x v="1"/>
    <x v="6"/>
    <x v="16"/>
    <n v="17"/>
    <n v="1"/>
    <n v="9"/>
    <n v="10"/>
    <n v="1"/>
    <n v="0"/>
    <n v="0"/>
    <n v="0"/>
    <n v="0"/>
    <n v="4"/>
    <n v="0"/>
    <n v="3"/>
    <n v="0"/>
    <n v="0"/>
    <n v="0"/>
    <n v="0"/>
    <n v="0"/>
    <n v="0"/>
    <n v="0"/>
    <n v="10"/>
    <n v="10"/>
    <n v="0"/>
    <n v="0"/>
    <n v="0"/>
    <n v="0"/>
    <n v="0"/>
    <n v="0"/>
    <n v="0"/>
    <n v="0"/>
    <n v="0"/>
    <n v="0"/>
    <n v="0"/>
    <n v="0"/>
    <n v="0"/>
    <n v="0"/>
    <n v="0"/>
    <n v="0"/>
    <n v="0"/>
    <n v="0"/>
    <n v="0"/>
    <n v="0"/>
    <n v="0"/>
    <n v="3"/>
    <n v="3"/>
    <n v="0"/>
    <n v="3"/>
    <n v="3"/>
    <n v="0"/>
    <n v="0"/>
    <n v="3"/>
    <n v="0"/>
    <n v="0"/>
    <n v="3"/>
    <n v="0"/>
    <n v="0"/>
    <n v="3"/>
    <n v="0"/>
    <n v="0"/>
  </r>
  <r>
    <x v="1"/>
    <x v="6"/>
    <x v="17"/>
    <n v="18"/>
    <n v="0"/>
    <n v="0"/>
    <n v="0"/>
    <n v="0"/>
    <n v="0"/>
    <n v="0"/>
    <n v="0"/>
    <n v="0"/>
    <n v="5"/>
    <n v="0"/>
    <n v="3"/>
    <n v="0"/>
    <n v="0"/>
    <n v="0"/>
    <n v="0"/>
    <n v="0"/>
    <n v="0"/>
    <n v="0"/>
    <n v="10"/>
    <n v="0"/>
    <n v="0"/>
    <n v="0"/>
    <n v="0"/>
    <n v="0"/>
    <n v="0"/>
    <n v="0"/>
    <n v="0"/>
    <n v="0"/>
    <n v="0"/>
    <n v="0"/>
    <n v="0"/>
    <n v="0"/>
    <n v="0"/>
    <n v="0"/>
    <n v="0"/>
    <n v="0"/>
    <n v="0"/>
    <n v="0"/>
    <n v="0"/>
    <n v="0"/>
    <n v="0"/>
    <n v="0"/>
    <n v="0"/>
    <n v="0"/>
    <n v="0"/>
    <n v="0"/>
    <n v="0"/>
    <n v="0"/>
    <n v="0"/>
    <n v="0"/>
    <n v="0"/>
    <n v="0"/>
    <n v="0"/>
    <n v="0"/>
    <n v="0"/>
    <n v="0"/>
    <n v="0"/>
  </r>
  <r>
    <x v="1"/>
    <x v="6"/>
    <x v="18"/>
    <n v="13"/>
    <n v="0"/>
    <n v="0"/>
    <n v="0"/>
    <n v="0"/>
    <n v="0"/>
    <n v="0"/>
    <n v="0"/>
    <n v="0"/>
    <n v="5"/>
    <n v="0"/>
    <n v="4"/>
    <n v="0"/>
    <n v="0"/>
    <n v="0"/>
    <n v="0"/>
    <n v="0"/>
    <n v="0"/>
    <n v="0"/>
    <n v="4"/>
    <n v="0"/>
    <n v="0"/>
    <n v="0"/>
    <n v="0"/>
    <n v="0"/>
    <n v="0"/>
    <n v="0"/>
    <n v="0"/>
    <n v="0"/>
    <n v="0"/>
    <n v="0"/>
    <n v="0"/>
    <n v="0"/>
    <n v="0"/>
    <n v="0"/>
    <n v="0"/>
    <n v="0"/>
    <n v="0"/>
    <n v="0"/>
    <n v="0"/>
    <n v="0"/>
    <n v="0"/>
    <n v="0"/>
    <n v="0"/>
    <n v="0"/>
    <n v="0"/>
    <n v="0"/>
    <n v="0"/>
    <n v="0"/>
    <n v="0"/>
    <n v="0"/>
    <n v="0"/>
    <n v="0"/>
    <n v="0"/>
    <n v="0"/>
    <n v="0"/>
    <n v="0"/>
    <n v="0"/>
  </r>
  <r>
    <x v="1"/>
    <x v="6"/>
    <x v="19"/>
    <n v="26"/>
    <n v="0"/>
    <n v="0"/>
    <n v="0"/>
    <n v="0"/>
    <n v="0"/>
    <n v="0"/>
    <n v="0"/>
    <n v="0"/>
    <n v="1"/>
    <n v="0"/>
    <n v="6"/>
    <n v="0"/>
    <n v="0"/>
    <n v="0"/>
    <n v="0"/>
    <n v="0"/>
    <n v="0"/>
    <n v="0"/>
    <n v="19"/>
    <n v="0"/>
    <n v="0"/>
    <n v="0"/>
    <n v="0"/>
    <n v="0"/>
    <n v="0"/>
    <n v="0"/>
    <n v="0"/>
    <n v="0"/>
    <n v="0"/>
    <n v="0"/>
    <n v="0"/>
    <n v="0"/>
    <n v="0"/>
    <n v="0"/>
    <n v="0"/>
    <n v="0"/>
    <n v="0"/>
    <n v="0"/>
    <n v="0"/>
    <n v="0"/>
    <n v="0"/>
    <n v="0"/>
    <n v="0"/>
    <n v="0"/>
    <n v="0"/>
    <n v="0"/>
    <n v="0"/>
    <n v="0"/>
    <n v="0"/>
    <n v="0"/>
    <n v="0"/>
    <n v="0"/>
    <n v="0"/>
    <n v="0"/>
    <n v="0"/>
    <n v="0"/>
    <n v="0"/>
  </r>
  <r>
    <x v="1"/>
    <x v="6"/>
    <x v="20"/>
    <n v="17"/>
    <n v="0"/>
    <n v="0"/>
    <n v="0"/>
    <n v="0"/>
    <n v="0"/>
    <n v="0"/>
    <n v="0"/>
    <n v="0"/>
    <n v="4"/>
    <n v="0"/>
    <n v="1"/>
    <n v="0"/>
    <n v="0"/>
    <n v="0"/>
    <n v="0"/>
    <n v="0"/>
    <n v="2"/>
    <n v="0"/>
    <n v="10"/>
    <n v="0"/>
    <n v="0"/>
    <n v="0"/>
    <n v="0"/>
    <n v="0"/>
    <n v="0"/>
    <n v="0"/>
    <n v="0"/>
    <n v="0"/>
    <n v="2"/>
    <n v="0"/>
    <n v="0"/>
    <n v="0"/>
    <n v="0"/>
    <n v="0"/>
    <n v="0"/>
    <n v="0"/>
    <n v="0"/>
    <n v="0"/>
    <n v="0"/>
    <n v="0"/>
    <n v="0"/>
    <n v="0"/>
    <n v="0"/>
    <n v="0"/>
    <n v="0"/>
    <n v="0"/>
    <n v="0"/>
    <n v="0"/>
    <n v="0"/>
    <n v="0"/>
    <n v="0"/>
    <n v="0"/>
    <n v="0"/>
    <n v="0"/>
    <n v="0"/>
    <n v="0"/>
    <n v="0"/>
  </r>
  <r>
    <x v="1"/>
    <x v="6"/>
    <x v="21"/>
    <n v="120"/>
    <n v="0"/>
    <n v="0"/>
    <n v="0"/>
    <n v="0"/>
    <n v="0"/>
    <n v="0"/>
    <n v="0"/>
    <n v="0"/>
    <n v="4"/>
    <n v="0"/>
    <n v="2"/>
    <n v="0"/>
    <n v="0"/>
    <n v="0"/>
    <n v="0"/>
    <n v="0"/>
    <n v="0"/>
    <n v="0"/>
    <n v="0"/>
    <n v="0"/>
    <n v="111"/>
    <n v="0"/>
    <n v="0"/>
    <n v="0"/>
    <n v="0"/>
    <n v="0"/>
    <n v="0"/>
    <n v="0"/>
    <n v="0"/>
    <n v="0"/>
    <n v="0"/>
    <n v="0"/>
    <n v="0"/>
    <n v="0"/>
    <n v="0"/>
    <n v="0"/>
    <n v="0"/>
    <n v="0"/>
    <n v="0"/>
    <n v="0"/>
    <n v="0"/>
    <n v="0"/>
    <n v="0"/>
    <n v="0"/>
    <n v="0"/>
    <n v="0"/>
    <n v="0"/>
    <n v="0"/>
    <n v="0"/>
    <n v="0"/>
    <n v="0"/>
    <n v="0"/>
    <n v="0"/>
    <n v="0"/>
    <n v="0"/>
    <n v="0"/>
    <n v="0"/>
  </r>
  <r>
    <x v="1"/>
    <x v="6"/>
    <x v="22"/>
    <n v="22"/>
    <n v="0"/>
    <n v="0"/>
    <n v="0"/>
    <n v="0"/>
    <n v="0"/>
    <n v="0"/>
    <n v="0"/>
    <n v="0"/>
    <n v="7"/>
    <n v="0"/>
    <n v="5"/>
    <n v="0"/>
    <n v="0"/>
    <n v="0"/>
    <n v="0"/>
    <n v="0"/>
    <n v="0"/>
    <n v="0"/>
    <n v="10"/>
    <n v="0"/>
    <n v="0"/>
    <n v="0"/>
    <n v="0"/>
    <n v="0"/>
    <n v="0"/>
    <n v="0"/>
    <n v="0"/>
    <n v="0"/>
    <n v="0"/>
    <n v="0"/>
    <n v="0"/>
    <n v="0"/>
    <n v="0"/>
    <n v="0"/>
    <n v="0"/>
    <n v="0"/>
    <n v="0"/>
    <n v="0"/>
    <n v="0"/>
    <n v="0"/>
    <n v="0"/>
    <n v="0"/>
    <n v="0"/>
    <n v="0"/>
    <n v="0"/>
    <n v="0"/>
    <n v="0"/>
    <n v="0"/>
    <n v="0"/>
    <n v="0"/>
    <n v="0"/>
    <n v="0"/>
    <n v="0"/>
    <n v="0"/>
    <n v="0"/>
    <n v="0"/>
    <n v="0"/>
  </r>
  <r>
    <x v="1"/>
    <x v="6"/>
    <x v="23"/>
    <n v="12"/>
    <n v="0"/>
    <n v="0"/>
    <n v="0"/>
    <n v="0"/>
    <n v="0"/>
    <n v="0"/>
    <n v="0"/>
    <n v="0"/>
    <n v="4"/>
    <n v="0"/>
    <n v="4"/>
    <n v="0"/>
    <n v="0"/>
    <n v="0"/>
    <n v="0"/>
    <n v="0"/>
    <n v="0"/>
    <n v="0"/>
    <n v="4"/>
    <n v="0"/>
    <n v="0"/>
    <n v="0"/>
    <n v="0"/>
    <n v="0"/>
    <n v="0"/>
    <n v="0"/>
    <n v="0"/>
    <n v="0"/>
    <n v="0"/>
    <n v="0"/>
    <n v="0"/>
    <n v="0"/>
    <n v="0"/>
    <n v="0"/>
    <n v="0"/>
    <n v="0"/>
    <n v="0"/>
    <n v="0"/>
    <n v="0"/>
    <n v="0"/>
    <n v="0"/>
    <n v="0"/>
    <n v="0"/>
    <n v="0"/>
    <n v="0"/>
    <n v="0"/>
    <n v="0"/>
    <n v="0"/>
    <n v="0"/>
    <n v="0"/>
    <n v="0"/>
    <n v="0"/>
    <n v="0"/>
    <n v="0"/>
    <n v="0"/>
    <n v="0"/>
    <n v="0"/>
  </r>
  <r>
    <x v="2"/>
    <x v="7"/>
    <x v="0"/>
    <n v="21"/>
    <n v="0"/>
    <n v="0"/>
    <n v="0"/>
    <n v="0"/>
    <n v="10"/>
    <n v="0"/>
    <n v="0"/>
    <n v="0"/>
    <n v="7"/>
    <n v="0"/>
    <n v="4"/>
    <n v="0"/>
    <n v="0"/>
    <n v="0"/>
    <n v="0"/>
    <n v="0"/>
    <n v="0"/>
    <n v="0"/>
    <n v="0"/>
    <n v="0"/>
    <n v="0"/>
    <n v="0"/>
    <n v="0"/>
    <n v="0"/>
    <n v="0"/>
    <n v="0"/>
    <n v="0"/>
    <n v="0"/>
    <n v="1"/>
    <n v="0"/>
    <n v="0"/>
    <n v="0"/>
    <n v="0"/>
    <n v="0"/>
    <n v="0"/>
    <n v="0"/>
    <n v="0"/>
    <n v="0"/>
    <n v="0"/>
    <n v="0"/>
    <n v="0"/>
    <n v="0"/>
    <n v="0"/>
    <n v="0"/>
    <n v="12"/>
    <n v="12"/>
    <n v="0"/>
    <n v="0"/>
    <n v="12"/>
    <n v="0"/>
    <n v="0"/>
    <n v="12"/>
    <n v="0"/>
    <n v="0"/>
    <n v="12"/>
    <n v="0"/>
    <n v="0"/>
  </r>
  <r>
    <x v="2"/>
    <x v="7"/>
    <x v="1"/>
    <n v="32"/>
    <n v="0"/>
    <n v="0"/>
    <n v="0"/>
    <n v="0"/>
    <n v="0"/>
    <n v="0"/>
    <n v="0"/>
    <n v="0"/>
    <n v="10"/>
    <n v="0"/>
    <n v="10"/>
    <n v="0"/>
    <n v="0"/>
    <n v="0"/>
    <n v="0"/>
    <n v="0"/>
    <n v="0"/>
    <n v="0"/>
    <n v="12"/>
    <n v="0"/>
    <n v="0"/>
    <n v="0"/>
    <n v="0"/>
    <n v="0"/>
    <n v="0"/>
    <n v="0"/>
    <n v="0"/>
    <n v="0"/>
    <n v="0"/>
    <n v="3"/>
    <n v="0"/>
    <n v="0"/>
    <n v="0"/>
    <n v="0"/>
    <n v="0"/>
    <n v="0"/>
    <n v="0"/>
    <n v="0"/>
    <n v="0"/>
    <n v="0"/>
    <n v="0"/>
    <n v="0"/>
    <n v="0"/>
    <n v="0"/>
    <n v="0"/>
    <n v="0"/>
    <n v="0"/>
    <n v="0"/>
    <n v="0"/>
    <n v="0"/>
    <n v="0"/>
    <n v="0"/>
    <n v="0"/>
    <n v="0"/>
    <n v="0"/>
    <n v="0"/>
    <n v="0"/>
  </r>
  <r>
    <x v="2"/>
    <x v="7"/>
    <x v="2"/>
    <n v="36"/>
    <n v="0"/>
    <n v="0"/>
    <n v="0"/>
    <n v="0"/>
    <n v="0"/>
    <n v="0"/>
    <n v="0"/>
    <n v="0"/>
    <n v="18"/>
    <n v="0"/>
    <n v="8"/>
    <n v="0"/>
    <n v="0"/>
    <n v="0"/>
    <n v="0"/>
    <n v="0"/>
    <n v="0"/>
    <n v="0"/>
    <n v="10"/>
    <n v="0"/>
    <n v="0"/>
    <n v="0"/>
    <n v="0"/>
    <n v="0"/>
    <n v="0"/>
    <n v="0"/>
    <n v="0"/>
    <n v="0"/>
    <n v="0"/>
    <n v="0"/>
    <n v="2"/>
    <n v="0"/>
    <n v="0"/>
    <n v="0"/>
    <n v="0"/>
    <n v="0"/>
    <n v="0"/>
    <n v="0"/>
    <n v="0"/>
    <n v="0"/>
    <n v="0"/>
    <n v="0"/>
    <n v="0"/>
    <n v="0"/>
    <n v="17"/>
    <n v="17"/>
    <n v="0"/>
    <n v="0"/>
    <n v="17"/>
    <n v="0"/>
    <n v="0"/>
    <n v="17"/>
    <n v="0"/>
    <n v="0"/>
    <n v="17"/>
    <n v="0"/>
    <n v="0"/>
  </r>
  <r>
    <x v="2"/>
    <x v="7"/>
    <x v="3"/>
    <n v="28"/>
    <n v="1"/>
    <n v="0"/>
    <n v="1"/>
    <n v="1"/>
    <n v="0"/>
    <n v="0"/>
    <n v="0"/>
    <n v="0"/>
    <n v="7"/>
    <n v="0"/>
    <n v="2"/>
    <n v="0"/>
    <n v="0"/>
    <n v="0"/>
    <n v="0"/>
    <n v="0"/>
    <n v="0"/>
    <n v="0"/>
    <n v="19"/>
    <n v="1"/>
    <n v="0"/>
    <n v="0"/>
    <n v="0"/>
    <n v="0"/>
    <n v="0"/>
    <n v="0"/>
    <n v="0"/>
    <n v="0"/>
    <n v="1"/>
    <n v="0"/>
    <n v="0"/>
    <n v="0"/>
    <n v="0"/>
    <n v="0"/>
    <n v="0"/>
    <n v="0"/>
    <n v="0"/>
    <n v="0"/>
    <n v="0"/>
    <n v="0"/>
    <n v="0"/>
    <n v="0"/>
    <n v="0"/>
    <n v="0"/>
    <n v="10"/>
    <n v="10"/>
    <n v="0"/>
    <n v="0"/>
    <n v="10"/>
    <n v="0"/>
    <n v="0"/>
    <n v="10"/>
    <n v="0"/>
    <n v="0"/>
    <n v="10"/>
    <n v="0"/>
    <n v="0"/>
  </r>
  <r>
    <x v="2"/>
    <x v="7"/>
    <x v="4"/>
    <n v="91"/>
    <n v="0"/>
    <n v="0"/>
    <n v="0"/>
    <n v="0"/>
    <n v="5"/>
    <n v="0"/>
    <n v="0"/>
    <n v="0"/>
    <n v="12"/>
    <n v="0"/>
    <n v="5"/>
    <n v="0"/>
    <n v="0"/>
    <n v="0"/>
    <n v="0"/>
    <n v="0"/>
    <n v="0"/>
    <n v="0"/>
    <n v="20"/>
    <n v="0"/>
    <n v="49"/>
    <n v="0"/>
    <n v="0"/>
    <n v="0"/>
    <n v="0"/>
    <n v="0"/>
    <n v="0"/>
    <n v="0"/>
    <n v="0"/>
    <n v="1"/>
    <n v="0"/>
    <n v="0"/>
    <n v="2"/>
    <n v="2"/>
    <n v="0"/>
    <n v="0"/>
    <n v="0"/>
    <n v="0"/>
    <n v="0"/>
    <n v="0"/>
    <n v="0"/>
    <n v="0"/>
    <n v="0"/>
    <n v="0"/>
    <n v="5"/>
    <n v="5"/>
    <n v="0"/>
    <n v="0"/>
    <n v="5"/>
    <n v="0"/>
    <n v="0"/>
    <n v="5"/>
    <n v="0"/>
    <n v="0"/>
    <n v="5"/>
    <n v="0"/>
    <n v="0"/>
  </r>
  <r>
    <x v="2"/>
    <x v="7"/>
    <x v="5"/>
    <n v="20"/>
    <n v="0"/>
    <n v="0"/>
    <n v="0"/>
    <n v="0"/>
    <n v="1"/>
    <n v="0"/>
    <n v="0"/>
    <n v="0"/>
    <n v="11"/>
    <n v="0"/>
    <n v="1"/>
    <n v="0"/>
    <n v="0"/>
    <n v="0"/>
    <n v="0"/>
    <n v="0"/>
    <n v="0"/>
    <n v="0"/>
    <n v="7"/>
    <n v="0"/>
    <n v="0"/>
    <n v="0"/>
    <n v="0"/>
    <n v="0"/>
    <n v="0"/>
    <n v="0"/>
    <n v="0"/>
    <n v="0"/>
    <n v="0"/>
    <n v="0"/>
    <n v="0"/>
    <n v="0"/>
    <n v="0"/>
    <n v="0"/>
    <n v="0"/>
    <n v="0"/>
    <n v="0"/>
    <n v="0"/>
    <n v="0"/>
    <n v="0"/>
    <n v="0"/>
    <n v="0"/>
    <n v="0"/>
    <n v="0"/>
    <n v="8"/>
    <n v="8"/>
    <n v="0"/>
    <n v="0"/>
    <n v="8"/>
    <n v="0"/>
    <n v="0"/>
    <n v="8"/>
    <n v="0"/>
    <n v="0"/>
    <n v="8"/>
    <n v="0"/>
    <n v="0"/>
  </r>
  <r>
    <x v="2"/>
    <x v="7"/>
    <x v="6"/>
    <n v="190"/>
    <n v="0"/>
    <n v="0"/>
    <n v="0"/>
    <n v="0"/>
    <n v="4"/>
    <n v="0"/>
    <n v="0"/>
    <n v="0"/>
    <n v="11"/>
    <n v="0"/>
    <n v="1"/>
    <n v="0"/>
    <n v="0"/>
    <n v="0"/>
    <n v="0"/>
    <n v="0"/>
    <n v="0"/>
    <n v="0"/>
    <n v="11"/>
    <n v="0"/>
    <n v="161"/>
    <n v="0"/>
    <n v="0"/>
    <n v="0"/>
    <n v="0"/>
    <n v="0"/>
    <n v="0"/>
    <n v="0"/>
    <n v="0"/>
    <n v="0"/>
    <n v="0"/>
    <n v="0"/>
    <n v="0"/>
    <n v="0"/>
    <n v="0"/>
    <n v="0"/>
    <n v="0"/>
    <n v="0"/>
    <n v="0"/>
    <n v="0"/>
    <n v="0"/>
    <n v="0"/>
    <n v="0"/>
    <n v="0"/>
    <n v="6"/>
    <n v="6"/>
    <n v="0"/>
    <n v="0"/>
    <n v="6"/>
    <n v="0"/>
    <n v="0"/>
    <n v="6"/>
    <n v="0"/>
    <n v="0"/>
    <n v="6"/>
    <n v="0"/>
    <n v="0"/>
  </r>
  <r>
    <x v="2"/>
    <x v="7"/>
    <x v="7"/>
    <n v="18"/>
    <n v="1"/>
    <n v="0"/>
    <n v="1"/>
    <n v="1"/>
    <n v="1"/>
    <n v="0"/>
    <n v="0"/>
    <n v="0"/>
    <n v="12"/>
    <n v="0"/>
    <n v="0"/>
    <n v="0"/>
    <n v="0"/>
    <n v="0"/>
    <n v="0"/>
    <n v="0"/>
    <n v="0"/>
    <n v="0"/>
    <n v="5"/>
    <n v="1"/>
    <n v="0"/>
    <n v="0"/>
    <n v="0"/>
    <n v="0"/>
    <n v="0"/>
    <n v="0"/>
    <n v="0"/>
    <n v="0"/>
    <n v="2"/>
    <n v="0"/>
    <n v="0"/>
    <n v="0"/>
    <n v="0"/>
    <n v="0"/>
    <n v="0"/>
    <n v="0"/>
    <n v="0"/>
    <n v="0"/>
    <n v="0"/>
    <n v="0"/>
    <n v="0"/>
    <n v="0"/>
    <n v="0"/>
    <n v="0"/>
    <n v="14"/>
    <n v="14"/>
    <n v="0"/>
    <n v="0"/>
    <n v="14"/>
    <n v="0"/>
    <n v="0"/>
    <n v="14"/>
    <n v="0"/>
    <n v="0"/>
    <n v="14"/>
    <n v="0"/>
    <n v="0"/>
  </r>
  <r>
    <x v="2"/>
    <x v="7"/>
    <x v="8"/>
    <n v="24"/>
    <n v="2"/>
    <n v="0"/>
    <n v="2"/>
    <n v="2"/>
    <n v="1"/>
    <n v="0"/>
    <n v="0"/>
    <n v="0"/>
    <n v="6"/>
    <n v="0"/>
    <n v="2"/>
    <n v="0"/>
    <n v="0"/>
    <n v="0"/>
    <n v="0"/>
    <n v="0"/>
    <n v="0"/>
    <n v="0"/>
    <n v="15"/>
    <n v="2"/>
    <n v="0"/>
    <n v="0"/>
    <n v="0"/>
    <n v="0"/>
    <n v="0"/>
    <n v="0"/>
    <n v="0"/>
    <n v="0"/>
    <n v="0"/>
    <n v="0"/>
    <n v="0"/>
    <n v="0"/>
    <n v="0"/>
    <n v="0"/>
    <n v="0"/>
    <n v="0"/>
    <n v="0"/>
    <n v="0"/>
    <n v="0"/>
    <n v="0"/>
    <n v="0"/>
    <n v="0"/>
    <n v="0"/>
    <n v="0"/>
    <n v="11"/>
    <n v="11"/>
    <n v="0"/>
    <n v="0"/>
    <n v="11"/>
    <n v="0"/>
    <n v="0"/>
    <n v="11"/>
    <n v="0"/>
    <n v="0"/>
    <n v="11"/>
    <n v="0"/>
    <n v="0"/>
  </r>
  <r>
    <x v="2"/>
    <x v="7"/>
    <x v="9"/>
    <n v="226"/>
    <n v="2"/>
    <n v="0"/>
    <n v="2"/>
    <n v="2"/>
    <n v="11"/>
    <n v="1"/>
    <n v="6"/>
    <n v="0"/>
    <n v="12"/>
    <n v="0"/>
    <n v="0"/>
    <n v="0"/>
    <n v="0"/>
    <n v="0"/>
    <n v="0"/>
    <n v="0"/>
    <n v="0"/>
    <n v="0"/>
    <n v="11"/>
    <n v="0"/>
    <n v="186"/>
    <n v="1"/>
    <n v="0"/>
    <n v="0"/>
    <n v="0"/>
    <n v="0"/>
    <n v="0"/>
    <n v="0"/>
    <n v="0"/>
    <n v="0"/>
    <n v="0"/>
    <n v="0"/>
    <n v="0"/>
    <n v="0"/>
    <n v="0"/>
    <n v="0"/>
    <n v="0"/>
    <n v="0"/>
    <n v="0"/>
    <n v="0"/>
    <n v="0"/>
    <n v="0"/>
    <n v="0"/>
    <n v="0"/>
    <n v="15"/>
    <n v="15"/>
    <n v="0"/>
    <n v="0"/>
    <n v="15"/>
    <n v="0"/>
    <n v="0"/>
    <n v="15"/>
    <n v="0"/>
    <n v="0"/>
    <n v="15"/>
    <n v="0"/>
    <n v="0"/>
  </r>
  <r>
    <x v="2"/>
    <x v="7"/>
    <x v="10"/>
    <n v="78"/>
    <n v="1"/>
    <n v="0"/>
    <n v="1"/>
    <n v="1"/>
    <n v="0"/>
    <n v="0"/>
    <n v="0"/>
    <n v="0"/>
    <n v="12"/>
    <n v="0"/>
    <n v="0"/>
    <n v="0"/>
    <n v="0"/>
    <n v="0"/>
    <n v="0"/>
    <n v="0"/>
    <n v="0"/>
    <n v="0"/>
    <n v="19"/>
    <n v="1"/>
    <n v="46"/>
    <n v="0"/>
    <n v="0"/>
    <n v="0"/>
    <n v="0"/>
    <n v="3"/>
    <n v="0"/>
    <n v="0"/>
    <n v="0"/>
    <n v="0"/>
    <n v="0"/>
    <n v="0"/>
    <n v="0"/>
    <n v="0"/>
    <n v="0"/>
    <n v="0"/>
    <n v="0"/>
    <n v="0"/>
    <n v="0"/>
    <n v="0"/>
    <n v="0"/>
    <n v="0"/>
    <n v="0"/>
    <n v="0"/>
    <n v="7"/>
    <n v="7"/>
    <n v="0"/>
    <n v="0"/>
    <n v="7"/>
    <n v="0"/>
    <n v="0"/>
    <n v="7"/>
    <n v="0"/>
    <n v="0"/>
    <n v="7"/>
    <n v="0"/>
    <n v="0"/>
  </r>
  <r>
    <x v="2"/>
    <x v="7"/>
    <x v="11"/>
    <n v="42"/>
    <n v="0"/>
    <n v="0"/>
    <n v="0"/>
    <n v="0"/>
    <n v="1"/>
    <n v="0"/>
    <n v="0"/>
    <n v="0"/>
    <n v="14"/>
    <n v="0"/>
    <n v="0"/>
    <n v="0"/>
    <n v="0"/>
    <n v="0"/>
    <n v="0"/>
    <n v="0"/>
    <n v="0"/>
    <n v="0"/>
    <n v="27"/>
    <n v="0"/>
    <n v="0"/>
    <n v="0"/>
    <n v="0"/>
    <n v="0"/>
    <n v="0"/>
    <n v="0"/>
    <n v="0"/>
    <n v="0"/>
    <n v="2"/>
    <n v="0"/>
    <n v="0"/>
    <n v="0"/>
    <n v="0"/>
    <n v="0"/>
    <n v="0"/>
    <n v="0"/>
    <n v="0"/>
    <n v="0"/>
    <n v="0"/>
    <n v="0"/>
    <n v="0"/>
    <n v="0"/>
    <n v="0"/>
    <n v="0"/>
    <n v="16"/>
    <n v="16"/>
    <n v="0"/>
    <n v="0"/>
    <n v="16"/>
    <n v="0"/>
    <n v="0"/>
    <n v="16"/>
    <n v="0"/>
    <n v="0"/>
    <n v="16"/>
    <n v="0"/>
    <n v="0"/>
  </r>
  <r>
    <x v="2"/>
    <x v="7"/>
    <x v="12"/>
    <n v="26"/>
    <n v="1"/>
    <n v="0"/>
    <n v="1"/>
    <n v="1"/>
    <n v="0"/>
    <n v="0"/>
    <n v="0"/>
    <n v="0"/>
    <n v="11"/>
    <n v="0"/>
    <n v="3"/>
    <n v="0"/>
    <n v="0"/>
    <n v="0"/>
    <n v="0"/>
    <n v="0"/>
    <n v="0"/>
    <n v="0"/>
    <n v="12"/>
    <n v="1"/>
    <n v="0"/>
    <n v="0"/>
    <n v="0"/>
    <n v="0"/>
    <n v="0"/>
    <n v="0"/>
    <n v="0"/>
    <n v="0"/>
    <n v="0"/>
    <n v="0"/>
    <n v="0"/>
    <n v="0"/>
    <n v="0"/>
    <n v="0"/>
    <n v="0"/>
    <n v="0"/>
    <n v="0"/>
    <n v="0"/>
    <n v="0"/>
    <n v="0"/>
    <n v="0"/>
    <n v="0"/>
    <n v="0"/>
    <n v="0"/>
    <n v="2"/>
    <n v="2"/>
    <n v="0"/>
    <n v="0"/>
    <n v="2"/>
    <n v="0"/>
    <n v="0"/>
    <n v="2"/>
    <n v="0"/>
    <n v="0"/>
    <n v="2"/>
    <n v="0"/>
    <n v="0"/>
  </r>
  <r>
    <x v="2"/>
    <x v="7"/>
    <x v="13"/>
    <n v="22"/>
    <n v="0"/>
    <n v="0"/>
    <n v="0"/>
    <n v="0"/>
    <n v="0"/>
    <n v="0"/>
    <n v="0"/>
    <n v="0"/>
    <n v="11"/>
    <n v="0"/>
    <n v="2"/>
    <n v="0"/>
    <n v="0"/>
    <n v="0"/>
    <n v="0"/>
    <n v="0"/>
    <n v="0"/>
    <n v="0"/>
    <n v="9"/>
    <n v="0"/>
    <n v="0"/>
    <n v="0"/>
    <n v="0"/>
    <n v="0"/>
    <n v="0"/>
    <n v="0"/>
    <n v="0"/>
    <n v="0"/>
    <n v="0"/>
    <n v="0"/>
    <n v="0"/>
    <n v="0"/>
    <n v="0"/>
    <n v="0"/>
    <n v="0"/>
    <n v="0"/>
    <n v="0"/>
    <n v="0"/>
    <n v="0"/>
    <n v="0"/>
    <n v="0"/>
    <n v="0"/>
    <n v="0"/>
    <n v="0"/>
    <n v="2"/>
    <n v="2"/>
    <n v="0"/>
    <n v="0"/>
    <n v="2"/>
    <n v="0"/>
    <n v="0"/>
    <n v="2"/>
    <n v="0"/>
    <n v="0"/>
    <n v="2"/>
    <n v="0"/>
    <n v="0"/>
  </r>
  <r>
    <x v="2"/>
    <x v="7"/>
    <x v="14"/>
    <n v="36"/>
    <n v="2"/>
    <n v="0"/>
    <n v="2"/>
    <n v="2"/>
    <n v="0"/>
    <n v="0"/>
    <n v="0"/>
    <n v="0"/>
    <n v="20"/>
    <n v="0"/>
    <n v="0"/>
    <n v="0"/>
    <n v="0"/>
    <n v="0"/>
    <n v="0"/>
    <n v="0"/>
    <n v="0"/>
    <n v="0"/>
    <n v="16"/>
    <n v="2"/>
    <n v="0"/>
    <n v="0"/>
    <n v="0"/>
    <n v="0"/>
    <n v="0"/>
    <n v="1"/>
    <n v="0"/>
    <n v="0"/>
    <n v="0"/>
    <n v="0"/>
    <n v="0"/>
    <n v="0"/>
    <n v="0"/>
    <n v="0"/>
    <n v="0"/>
    <n v="0"/>
    <n v="0"/>
    <n v="0"/>
    <n v="0"/>
    <n v="0"/>
    <n v="0"/>
    <n v="0"/>
    <n v="0"/>
    <n v="0"/>
    <n v="18"/>
    <n v="18"/>
    <n v="0"/>
    <n v="0"/>
    <n v="18"/>
    <n v="0"/>
    <n v="0"/>
    <n v="18"/>
    <n v="0"/>
    <n v="0"/>
    <n v="18"/>
    <n v="0"/>
    <n v="0"/>
  </r>
  <r>
    <x v="2"/>
    <x v="7"/>
    <x v="15"/>
    <n v="39"/>
    <n v="0"/>
    <n v="0"/>
    <n v="0"/>
    <n v="0"/>
    <n v="0"/>
    <n v="0"/>
    <n v="0"/>
    <n v="0"/>
    <n v="17"/>
    <n v="0"/>
    <n v="9"/>
    <n v="0"/>
    <n v="0"/>
    <n v="0"/>
    <n v="0"/>
    <n v="0"/>
    <n v="0"/>
    <n v="0"/>
    <n v="13"/>
    <n v="0"/>
    <n v="0"/>
    <n v="0"/>
    <n v="0"/>
    <n v="0"/>
    <n v="0"/>
    <n v="0"/>
    <n v="0"/>
    <n v="0"/>
    <n v="0"/>
    <n v="0"/>
    <n v="0"/>
    <n v="0"/>
    <n v="0"/>
    <n v="0"/>
    <n v="0"/>
    <n v="0"/>
    <n v="0"/>
    <n v="0"/>
    <n v="0"/>
    <n v="0"/>
    <n v="0"/>
    <n v="0"/>
    <n v="0"/>
    <n v="0"/>
    <n v="16"/>
    <n v="16"/>
    <n v="0"/>
    <n v="0"/>
    <n v="16"/>
    <n v="0"/>
    <n v="0"/>
    <n v="16"/>
    <n v="0"/>
    <n v="0"/>
    <n v="16"/>
    <n v="0"/>
    <n v="0"/>
  </r>
  <r>
    <x v="2"/>
    <x v="7"/>
    <x v="16"/>
    <n v="38"/>
    <n v="0"/>
    <n v="0"/>
    <n v="0"/>
    <n v="0"/>
    <n v="0"/>
    <n v="0"/>
    <n v="0"/>
    <n v="0"/>
    <n v="12"/>
    <n v="0"/>
    <n v="14"/>
    <n v="0"/>
    <n v="0"/>
    <n v="0"/>
    <n v="0"/>
    <n v="0"/>
    <n v="0"/>
    <n v="0"/>
    <n v="12"/>
    <n v="0"/>
    <n v="0"/>
    <n v="0"/>
    <n v="0"/>
    <n v="0"/>
    <n v="0"/>
    <n v="3"/>
    <n v="0"/>
    <n v="0"/>
    <n v="0"/>
    <n v="0"/>
    <n v="0"/>
    <n v="0"/>
    <n v="0"/>
    <n v="0"/>
    <n v="0"/>
    <n v="0"/>
    <n v="0"/>
    <n v="0"/>
    <n v="0"/>
    <n v="0"/>
    <n v="0"/>
    <n v="0"/>
    <n v="0"/>
    <n v="0"/>
    <n v="10"/>
    <n v="10"/>
    <n v="0"/>
    <n v="0"/>
    <n v="10"/>
    <n v="0"/>
    <n v="0"/>
    <n v="10"/>
    <n v="0"/>
    <n v="0"/>
    <n v="10"/>
    <n v="0"/>
    <n v="0"/>
  </r>
  <r>
    <x v="2"/>
    <x v="7"/>
    <x v="17"/>
    <n v="39"/>
    <n v="0"/>
    <n v="0"/>
    <n v="0"/>
    <n v="0"/>
    <n v="0"/>
    <n v="0"/>
    <n v="0"/>
    <n v="0"/>
    <n v="15"/>
    <n v="0"/>
    <n v="7"/>
    <n v="0"/>
    <n v="0"/>
    <n v="0"/>
    <n v="0"/>
    <n v="0"/>
    <n v="0"/>
    <n v="0"/>
    <n v="17"/>
    <n v="0"/>
    <n v="0"/>
    <n v="0"/>
    <n v="0"/>
    <n v="0"/>
    <n v="0"/>
    <n v="16"/>
    <n v="0"/>
    <n v="0"/>
    <n v="0"/>
    <n v="0"/>
    <n v="0"/>
    <n v="0"/>
    <n v="0"/>
    <n v="0"/>
    <n v="0"/>
    <n v="0"/>
    <n v="0"/>
    <n v="0"/>
    <n v="0"/>
    <n v="0"/>
    <n v="0"/>
    <n v="0"/>
    <n v="0"/>
    <n v="0"/>
    <n v="0"/>
    <n v="0"/>
    <n v="0"/>
    <n v="0"/>
    <n v="0"/>
    <n v="0"/>
    <n v="0"/>
    <n v="0"/>
    <n v="0"/>
    <n v="0"/>
    <n v="0"/>
    <n v="0"/>
    <n v="0"/>
  </r>
  <r>
    <x v="2"/>
    <x v="7"/>
    <x v="18"/>
    <n v="25"/>
    <n v="0"/>
    <n v="0"/>
    <n v="0"/>
    <n v="0"/>
    <n v="0"/>
    <n v="0"/>
    <n v="0"/>
    <n v="0"/>
    <n v="14"/>
    <n v="0"/>
    <n v="0"/>
    <n v="0"/>
    <n v="0"/>
    <n v="0"/>
    <n v="0"/>
    <n v="0"/>
    <n v="0"/>
    <n v="0"/>
    <n v="11"/>
    <n v="0"/>
    <n v="0"/>
    <n v="0"/>
    <n v="0"/>
    <n v="0"/>
    <n v="0"/>
    <n v="2"/>
    <n v="0"/>
    <n v="0"/>
    <n v="0"/>
    <n v="0"/>
    <n v="0"/>
    <n v="0"/>
    <n v="0"/>
    <n v="0"/>
    <n v="0"/>
    <n v="0"/>
    <n v="0"/>
    <n v="0"/>
    <n v="0"/>
    <n v="0"/>
    <n v="0"/>
    <n v="0"/>
    <n v="0"/>
    <n v="0"/>
    <n v="0"/>
    <n v="0"/>
    <n v="0"/>
    <n v="0"/>
    <n v="0"/>
    <n v="0"/>
    <n v="0"/>
    <n v="0"/>
    <n v="0"/>
    <n v="0"/>
    <n v="0"/>
    <n v="0"/>
    <n v="0"/>
  </r>
  <r>
    <x v="2"/>
    <x v="7"/>
    <x v="19"/>
    <n v="28"/>
    <n v="1"/>
    <n v="0"/>
    <n v="1"/>
    <n v="1"/>
    <n v="0"/>
    <n v="0"/>
    <n v="0"/>
    <n v="0"/>
    <n v="12"/>
    <n v="1"/>
    <n v="0"/>
    <n v="0"/>
    <n v="0"/>
    <n v="0"/>
    <n v="0"/>
    <n v="0"/>
    <n v="0"/>
    <n v="0"/>
    <n v="16"/>
    <n v="0"/>
    <n v="0"/>
    <n v="0"/>
    <n v="0"/>
    <n v="0"/>
    <n v="0"/>
    <n v="0"/>
    <n v="0"/>
    <n v="0"/>
    <n v="0"/>
    <n v="0"/>
    <n v="0"/>
    <n v="0"/>
    <n v="0"/>
    <n v="0"/>
    <n v="0"/>
    <n v="0"/>
    <n v="0"/>
    <n v="0"/>
    <n v="0"/>
    <n v="0"/>
    <n v="0"/>
    <n v="0"/>
    <n v="0"/>
    <n v="0"/>
    <n v="5"/>
    <n v="5"/>
    <n v="0"/>
    <n v="0"/>
    <n v="5"/>
    <n v="0"/>
    <n v="0"/>
    <n v="5"/>
    <n v="0"/>
    <n v="0"/>
    <n v="5"/>
    <n v="0"/>
    <n v="0"/>
  </r>
  <r>
    <x v="2"/>
    <x v="7"/>
    <x v="20"/>
    <n v="31"/>
    <n v="1"/>
    <n v="0"/>
    <n v="1"/>
    <n v="1"/>
    <n v="0"/>
    <n v="0"/>
    <n v="0"/>
    <n v="0"/>
    <n v="13"/>
    <n v="1"/>
    <n v="2"/>
    <n v="0"/>
    <n v="0"/>
    <n v="0"/>
    <n v="0"/>
    <n v="0"/>
    <n v="16"/>
    <n v="0"/>
    <n v="0"/>
    <n v="0"/>
    <n v="0"/>
    <n v="0"/>
    <n v="0"/>
    <n v="0"/>
    <n v="0"/>
    <n v="5"/>
    <n v="0"/>
    <n v="0"/>
    <n v="0"/>
    <n v="0"/>
    <n v="0"/>
    <n v="0"/>
    <n v="0"/>
    <n v="0"/>
    <n v="0"/>
    <n v="0"/>
    <n v="0"/>
    <n v="0"/>
    <n v="0"/>
    <n v="0"/>
    <n v="0"/>
    <n v="0"/>
    <n v="0"/>
    <n v="0"/>
    <n v="14"/>
    <n v="14"/>
    <n v="0"/>
    <n v="0"/>
    <n v="14"/>
    <n v="0"/>
    <n v="0"/>
    <n v="14"/>
    <n v="0"/>
    <n v="0"/>
    <n v="14"/>
    <n v="0"/>
    <n v="0"/>
  </r>
  <r>
    <x v="2"/>
    <x v="7"/>
    <x v="21"/>
    <n v="31"/>
    <n v="1"/>
    <n v="0"/>
    <n v="1"/>
    <n v="1"/>
    <n v="0"/>
    <n v="0"/>
    <n v="0"/>
    <n v="0"/>
    <n v="10"/>
    <n v="0"/>
    <n v="0"/>
    <n v="0"/>
    <n v="0"/>
    <n v="0"/>
    <n v="0"/>
    <n v="0"/>
    <n v="0"/>
    <n v="0"/>
    <n v="21"/>
    <n v="1"/>
    <n v="0"/>
    <n v="0"/>
    <n v="0"/>
    <n v="0"/>
    <n v="0"/>
    <n v="7"/>
    <n v="0"/>
    <n v="0"/>
    <n v="0"/>
    <n v="0"/>
    <n v="0"/>
    <n v="0"/>
    <n v="0"/>
    <n v="1"/>
    <n v="0"/>
    <n v="0"/>
    <n v="0"/>
    <n v="0"/>
    <n v="0"/>
    <n v="0"/>
    <n v="0"/>
    <n v="0"/>
    <n v="0"/>
    <n v="0"/>
    <n v="13"/>
    <n v="13"/>
    <n v="0"/>
    <n v="0"/>
    <n v="13"/>
    <n v="0"/>
    <n v="0"/>
    <n v="13"/>
    <n v="0"/>
    <n v="0"/>
    <n v="13"/>
    <n v="0"/>
    <n v="0"/>
  </r>
  <r>
    <x v="2"/>
    <x v="7"/>
    <x v="22"/>
    <n v="47"/>
    <n v="0"/>
    <n v="0"/>
    <n v="0"/>
    <n v="0"/>
    <n v="0"/>
    <n v="0"/>
    <n v="0"/>
    <n v="0"/>
    <n v="14"/>
    <n v="0"/>
    <n v="0"/>
    <n v="0"/>
    <n v="0"/>
    <n v="0"/>
    <n v="0"/>
    <n v="0"/>
    <n v="15"/>
    <n v="0"/>
    <n v="18"/>
    <n v="0"/>
    <n v="0"/>
    <n v="0"/>
    <n v="0"/>
    <n v="0"/>
    <n v="0"/>
    <n v="5"/>
    <n v="0"/>
    <n v="0"/>
    <n v="0"/>
    <n v="0"/>
    <n v="0"/>
    <n v="0"/>
    <n v="0"/>
    <n v="0"/>
    <n v="0"/>
    <n v="0"/>
    <n v="0"/>
    <n v="0"/>
    <n v="0"/>
    <n v="0"/>
    <n v="0"/>
    <n v="0"/>
    <n v="0"/>
    <n v="0"/>
    <n v="14"/>
    <n v="14"/>
    <n v="0"/>
    <n v="0"/>
    <n v="14"/>
    <n v="0"/>
    <n v="0"/>
    <n v="14"/>
    <n v="0"/>
    <n v="0"/>
    <n v="14"/>
    <n v="0"/>
    <n v="0"/>
  </r>
  <r>
    <x v="2"/>
    <x v="7"/>
    <x v="23"/>
    <n v="47"/>
    <n v="0"/>
    <n v="0"/>
    <n v="0"/>
    <n v="0"/>
    <n v="0"/>
    <n v="0"/>
    <n v="0"/>
    <n v="0"/>
    <n v="14"/>
    <n v="0"/>
    <n v="0"/>
    <n v="0"/>
    <n v="0"/>
    <n v="0"/>
    <n v="0"/>
    <n v="0"/>
    <n v="15"/>
    <n v="0"/>
    <n v="18"/>
    <n v="0"/>
    <n v="0"/>
    <n v="0"/>
    <n v="0"/>
    <n v="0"/>
    <n v="0"/>
    <n v="0"/>
    <n v="0"/>
    <n v="0"/>
    <n v="0"/>
    <n v="0"/>
    <n v="0"/>
    <n v="0"/>
    <n v="0"/>
    <n v="0"/>
    <n v="0"/>
    <n v="0"/>
    <n v="0"/>
    <n v="0"/>
    <n v="0"/>
    <n v="0"/>
    <n v="0"/>
    <n v="0"/>
    <n v="0"/>
    <n v="0"/>
    <n v="14"/>
    <n v="14"/>
    <n v="0"/>
    <n v="0"/>
    <n v="14"/>
    <n v="0"/>
    <n v="0"/>
    <n v="14"/>
    <n v="0"/>
    <n v="0"/>
    <n v="14"/>
    <n v="0"/>
    <n v="0"/>
  </r>
  <r>
    <x v="3"/>
    <x v="8"/>
    <x v="0"/>
    <n v="1"/>
    <n v="0"/>
    <n v="0"/>
    <n v="0"/>
    <n v="0"/>
    <n v="0"/>
    <n v="0"/>
    <n v="0"/>
    <n v="0"/>
    <n v="0"/>
    <n v="0"/>
    <n v="0"/>
    <n v="0"/>
    <n v="0"/>
    <n v="0"/>
    <n v="0"/>
    <n v="0"/>
    <n v="0"/>
    <n v="0"/>
    <n v="1"/>
    <n v="0"/>
    <n v="0"/>
    <n v="0"/>
    <n v="0"/>
    <n v="0"/>
    <n v="0"/>
    <n v="0"/>
    <n v="0"/>
    <n v="0"/>
    <n v="0"/>
    <n v="0"/>
    <n v="0"/>
    <n v="0"/>
    <n v="0"/>
    <n v="0"/>
    <n v="0"/>
    <n v="0"/>
    <n v="0"/>
    <n v="0"/>
    <n v="0"/>
    <n v="0"/>
    <n v="0"/>
    <n v="0"/>
    <n v="0"/>
    <n v="0"/>
    <n v="1"/>
    <n v="1"/>
    <n v="0"/>
    <n v="0"/>
    <n v="1"/>
    <n v="0"/>
    <n v="0"/>
    <n v="1"/>
    <n v="0"/>
    <n v="0"/>
    <n v="1"/>
    <n v="0"/>
    <n v="0"/>
  </r>
  <r>
    <x v="3"/>
    <x v="8"/>
    <x v="1"/>
    <n v="1"/>
    <n v="0"/>
    <n v="0"/>
    <n v="0"/>
    <n v="0"/>
    <n v="0"/>
    <n v="0"/>
    <n v="0"/>
    <n v="0"/>
    <n v="0"/>
    <n v="0"/>
    <n v="0"/>
    <n v="0"/>
    <n v="0"/>
    <n v="0"/>
    <n v="0"/>
    <n v="0"/>
    <n v="0"/>
    <n v="0"/>
    <n v="1"/>
    <n v="0"/>
    <n v="0"/>
    <n v="0"/>
    <n v="0"/>
    <n v="0"/>
    <n v="0"/>
    <n v="0"/>
    <n v="0"/>
    <n v="0"/>
    <n v="0"/>
    <n v="0"/>
    <n v="0"/>
    <n v="0"/>
    <n v="0"/>
    <n v="0"/>
    <n v="0"/>
    <n v="0"/>
    <n v="0"/>
    <n v="0"/>
    <n v="0"/>
    <n v="0"/>
    <n v="0"/>
    <n v="0"/>
    <n v="0"/>
    <n v="0"/>
    <n v="2"/>
    <n v="2"/>
    <n v="0"/>
    <n v="0"/>
    <n v="2"/>
    <n v="0"/>
    <n v="0"/>
    <n v="2"/>
    <n v="0"/>
    <n v="0"/>
    <n v="2"/>
    <n v="0"/>
    <n v="0"/>
  </r>
  <r>
    <x v="3"/>
    <x v="8"/>
    <x v="2"/>
    <n v="0"/>
    <n v="0"/>
    <n v="0"/>
    <n v="0"/>
    <n v="0"/>
    <n v="0"/>
    <n v="0"/>
    <n v="0"/>
    <n v="0"/>
    <n v="0"/>
    <n v="0"/>
    <n v="0"/>
    <n v="0"/>
    <n v="0"/>
    <n v="0"/>
    <n v="0"/>
    <n v="0"/>
    <n v="0"/>
    <n v="0"/>
    <n v="0"/>
    <n v="0"/>
    <n v="0"/>
    <n v="0"/>
    <n v="0"/>
    <n v="0"/>
    <n v="0"/>
    <n v="0"/>
    <n v="0"/>
    <n v="0"/>
    <n v="0"/>
    <n v="0"/>
    <n v="0"/>
    <n v="0"/>
    <n v="0"/>
    <n v="0"/>
    <n v="0"/>
    <n v="0"/>
    <n v="0"/>
    <n v="0"/>
    <n v="0"/>
    <n v="0"/>
    <n v="0"/>
    <n v="0"/>
    <n v="0"/>
    <n v="0"/>
    <n v="5"/>
    <n v="5"/>
    <n v="0"/>
    <n v="0"/>
    <n v="5"/>
    <n v="0"/>
    <n v="0"/>
    <n v="5"/>
    <n v="2"/>
    <n v="2"/>
    <n v="0"/>
    <n v="0"/>
    <n v="0"/>
  </r>
  <r>
    <x v="3"/>
    <x v="8"/>
    <x v="3"/>
    <n v="10"/>
    <n v="0"/>
    <n v="0"/>
    <n v="0"/>
    <n v="0"/>
    <n v="0"/>
    <n v="0"/>
    <n v="0"/>
    <n v="0"/>
    <n v="0"/>
    <n v="0"/>
    <n v="0"/>
    <n v="0"/>
    <n v="0"/>
    <n v="0"/>
    <n v="0"/>
    <n v="0"/>
    <n v="0"/>
    <n v="0"/>
    <n v="10"/>
    <n v="0"/>
    <n v="0"/>
    <n v="0"/>
    <n v="0"/>
    <n v="0"/>
    <n v="0"/>
    <n v="0"/>
    <n v="0"/>
    <n v="0"/>
    <n v="0"/>
    <n v="0"/>
    <n v="0"/>
    <n v="0"/>
    <n v="0"/>
    <n v="0"/>
    <n v="0"/>
    <n v="0"/>
    <n v="0"/>
    <n v="0"/>
    <n v="0"/>
    <n v="0"/>
    <n v="0"/>
    <n v="0"/>
    <n v="0"/>
    <n v="0"/>
    <n v="3"/>
    <n v="3"/>
    <n v="0"/>
    <n v="0"/>
    <n v="3"/>
    <n v="0"/>
    <n v="0"/>
    <n v="3"/>
    <n v="1"/>
    <n v="1"/>
    <n v="0"/>
    <n v="0"/>
    <n v="0"/>
  </r>
  <r>
    <x v="3"/>
    <x v="8"/>
    <x v="4"/>
    <n v="22"/>
    <n v="1"/>
    <n v="0"/>
    <n v="1"/>
    <n v="1"/>
    <n v="0"/>
    <n v="0"/>
    <n v="0"/>
    <n v="0"/>
    <n v="0"/>
    <n v="0"/>
    <n v="0"/>
    <n v="0"/>
    <n v="0"/>
    <n v="0"/>
    <n v="0"/>
    <n v="0"/>
    <n v="0"/>
    <n v="0"/>
    <n v="22"/>
    <n v="1"/>
    <n v="0"/>
    <n v="0"/>
    <n v="0"/>
    <n v="0"/>
    <n v="0"/>
    <n v="0"/>
    <n v="0"/>
    <n v="0"/>
    <n v="1"/>
    <n v="0"/>
    <n v="0"/>
    <n v="0"/>
    <n v="0"/>
    <n v="0"/>
    <n v="0"/>
    <n v="0"/>
    <n v="0"/>
    <n v="0"/>
    <n v="0"/>
    <n v="0"/>
    <n v="0"/>
    <n v="0"/>
    <n v="0"/>
    <n v="0"/>
    <n v="15"/>
    <n v="15"/>
    <n v="0"/>
    <n v="0"/>
    <n v="15"/>
    <n v="0"/>
    <n v="0"/>
    <n v="15"/>
    <n v="1"/>
    <n v="1"/>
    <n v="0"/>
    <n v="0"/>
    <n v="0"/>
  </r>
  <r>
    <x v="3"/>
    <x v="8"/>
    <x v="6"/>
    <n v="3"/>
    <n v="0"/>
    <n v="0"/>
    <n v="0"/>
    <n v="0"/>
    <n v="0"/>
    <n v="0"/>
    <n v="0"/>
    <n v="0"/>
    <n v="0"/>
    <n v="0"/>
    <n v="0"/>
    <n v="0"/>
    <n v="0"/>
    <n v="0"/>
    <n v="0"/>
    <n v="0"/>
    <n v="0"/>
    <n v="0"/>
    <n v="3"/>
    <n v="0"/>
    <n v="0"/>
    <n v="0"/>
    <n v="0"/>
    <n v="0"/>
    <n v="0"/>
    <n v="0"/>
    <n v="0"/>
    <n v="0"/>
    <n v="0"/>
    <n v="0"/>
    <n v="0"/>
    <n v="0"/>
    <n v="0"/>
    <n v="0"/>
    <n v="0"/>
    <n v="0"/>
    <n v="0"/>
    <n v="0"/>
    <n v="0"/>
    <n v="0"/>
    <n v="0"/>
    <n v="0"/>
    <n v="0"/>
    <n v="0"/>
    <n v="0"/>
    <n v="0"/>
    <n v="0"/>
    <n v="0"/>
    <n v="0"/>
    <n v="0"/>
    <n v="0"/>
    <n v="0"/>
    <n v="0"/>
    <n v="0"/>
    <n v="0"/>
    <n v="0"/>
    <n v="0"/>
  </r>
  <r>
    <x v="3"/>
    <x v="8"/>
    <x v="9"/>
    <n v="4"/>
    <n v="0"/>
    <n v="0"/>
    <n v="0"/>
    <n v="0"/>
    <n v="0"/>
    <n v="0"/>
    <n v="0"/>
    <n v="0"/>
    <n v="0"/>
    <n v="0"/>
    <n v="0"/>
    <n v="0"/>
    <n v="0"/>
    <n v="0"/>
    <n v="0"/>
    <n v="0"/>
    <n v="0"/>
    <n v="0"/>
    <n v="4"/>
    <n v="0"/>
    <n v="0"/>
    <n v="0"/>
    <n v="0"/>
    <n v="0"/>
    <n v="0"/>
    <n v="0"/>
    <n v="0"/>
    <n v="0"/>
    <n v="0"/>
    <n v="0"/>
    <n v="0"/>
    <n v="0"/>
    <n v="0"/>
    <n v="0"/>
    <n v="0"/>
    <n v="0"/>
    <n v="0"/>
    <n v="0"/>
    <n v="0"/>
    <n v="0"/>
    <n v="0"/>
    <n v="0"/>
    <n v="0"/>
    <n v="0"/>
    <n v="4"/>
    <n v="4"/>
    <n v="0"/>
    <n v="0"/>
    <n v="4"/>
    <n v="0"/>
    <n v="0"/>
    <n v="4"/>
    <n v="0"/>
    <n v="0"/>
    <n v="4"/>
    <n v="0"/>
    <n v="0"/>
  </r>
  <r>
    <x v="3"/>
    <x v="8"/>
    <x v="10"/>
    <n v="5"/>
    <n v="1"/>
    <n v="0"/>
    <n v="1"/>
    <n v="1"/>
    <n v="0"/>
    <n v="0"/>
    <n v="0"/>
    <n v="0"/>
    <n v="3"/>
    <n v="0"/>
    <n v="1"/>
    <n v="0"/>
    <n v="0"/>
    <n v="0"/>
    <n v="0"/>
    <n v="0"/>
    <n v="0"/>
    <n v="0"/>
    <n v="1"/>
    <n v="1"/>
    <n v="0"/>
    <n v="0"/>
    <n v="0"/>
    <n v="0"/>
    <n v="0"/>
    <n v="0"/>
    <n v="0"/>
    <n v="0"/>
    <n v="1"/>
    <n v="0"/>
    <n v="0"/>
    <n v="0"/>
    <n v="0"/>
    <n v="0"/>
    <n v="0"/>
    <n v="0"/>
    <n v="0"/>
    <n v="0"/>
    <n v="0"/>
    <n v="0"/>
    <n v="0"/>
    <n v="0"/>
    <n v="0"/>
    <n v="0"/>
    <n v="6"/>
    <n v="6"/>
    <n v="0"/>
    <n v="0"/>
    <n v="6"/>
    <n v="0"/>
    <n v="0"/>
    <n v="6"/>
    <n v="0"/>
    <n v="0"/>
    <n v="6"/>
    <n v="0"/>
    <n v="0"/>
  </r>
  <r>
    <x v="3"/>
    <x v="8"/>
    <x v="11"/>
    <n v="6"/>
    <n v="2"/>
    <n v="0"/>
    <n v="2"/>
    <n v="1"/>
    <n v="0"/>
    <n v="0"/>
    <n v="0"/>
    <n v="0"/>
    <n v="2"/>
    <n v="1"/>
    <n v="0"/>
    <n v="0"/>
    <n v="0"/>
    <n v="0"/>
    <n v="0"/>
    <n v="0"/>
    <n v="0"/>
    <n v="0"/>
    <n v="4"/>
    <n v="1"/>
    <n v="0"/>
    <n v="0"/>
    <n v="0"/>
    <n v="0"/>
    <n v="0"/>
    <n v="0"/>
    <n v="0"/>
    <n v="0"/>
    <n v="0"/>
    <n v="0"/>
    <n v="0"/>
    <n v="0"/>
    <n v="0"/>
    <n v="0"/>
    <n v="0"/>
    <n v="0"/>
    <n v="0"/>
    <n v="0"/>
    <n v="0"/>
    <n v="0"/>
    <n v="0"/>
    <n v="0"/>
    <n v="0"/>
    <n v="0"/>
    <n v="0"/>
    <n v="0"/>
    <n v="0"/>
    <n v="0"/>
    <n v="0"/>
    <n v="0"/>
    <n v="0"/>
    <n v="0"/>
    <n v="0"/>
    <n v="0"/>
    <n v="0"/>
    <n v="0"/>
    <n v="0"/>
  </r>
  <r>
    <x v="3"/>
    <x v="8"/>
    <x v="12"/>
    <n v="3"/>
    <n v="0"/>
    <n v="0"/>
    <n v="0"/>
    <n v="0"/>
    <n v="0"/>
    <n v="0"/>
    <n v="0"/>
    <n v="0"/>
    <n v="1"/>
    <n v="0"/>
    <n v="0"/>
    <n v="0"/>
    <n v="0"/>
    <n v="0"/>
    <n v="0"/>
    <n v="0"/>
    <n v="0"/>
    <n v="0"/>
    <n v="2"/>
    <n v="0"/>
    <n v="0"/>
    <n v="0"/>
    <n v="0"/>
    <n v="0"/>
    <n v="0"/>
    <n v="0"/>
    <n v="0"/>
    <n v="0"/>
    <n v="0"/>
    <n v="0"/>
    <n v="0"/>
    <n v="0"/>
    <n v="0"/>
    <n v="0"/>
    <n v="0"/>
    <n v="0"/>
    <n v="0"/>
    <n v="0"/>
    <n v="0"/>
    <n v="0"/>
    <n v="0"/>
    <n v="0"/>
    <n v="0"/>
    <n v="0"/>
    <n v="0"/>
    <n v="0"/>
    <n v="0"/>
    <n v="0"/>
    <n v="0"/>
    <n v="0"/>
    <n v="0"/>
    <n v="0"/>
    <n v="0"/>
    <n v="0"/>
    <n v="0"/>
    <n v="0"/>
    <n v="0"/>
  </r>
  <r>
    <x v="3"/>
    <x v="8"/>
    <x v="13"/>
    <n v="0"/>
    <n v="0"/>
    <n v="0"/>
    <n v="0"/>
    <n v="0"/>
    <n v="0"/>
    <n v="0"/>
    <n v="0"/>
    <n v="0"/>
    <n v="0"/>
    <n v="0"/>
    <n v="0"/>
    <n v="0"/>
    <n v="0"/>
    <n v="0"/>
    <n v="0"/>
    <n v="0"/>
    <n v="0"/>
    <n v="0"/>
    <n v="0"/>
    <n v="0"/>
    <n v="0"/>
    <n v="0"/>
    <n v="0"/>
    <n v="0"/>
    <n v="0"/>
    <n v="0"/>
    <n v="0"/>
    <n v="0"/>
    <n v="0"/>
    <n v="0"/>
    <n v="0"/>
    <n v="0"/>
    <n v="0"/>
    <n v="0"/>
    <n v="0"/>
    <n v="0"/>
    <n v="0"/>
    <n v="0"/>
    <n v="0"/>
    <n v="0"/>
    <n v="0"/>
    <n v="0"/>
    <n v="0"/>
    <n v="0"/>
    <n v="3"/>
    <n v="3"/>
    <n v="0"/>
    <n v="0"/>
    <n v="3"/>
    <n v="0"/>
    <n v="0"/>
    <n v="3"/>
    <n v="0"/>
    <n v="0"/>
    <n v="3"/>
    <n v="0"/>
    <n v="0"/>
  </r>
  <r>
    <x v="3"/>
    <x v="8"/>
    <x v="16"/>
    <n v="10"/>
    <n v="1"/>
    <n v="0"/>
    <n v="1"/>
    <n v="1"/>
    <n v="0"/>
    <n v="0"/>
    <n v="0"/>
    <n v="0"/>
    <n v="10"/>
    <n v="1"/>
    <n v="0"/>
    <n v="0"/>
    <n v="0"/>
    <n v="0"/>
    <n v="0"/>
    <n v="0"/>
    <n v="0"/>
    <n v="0"/>
    <n v="0"/>
    <n v="0"/>
    <n v="0"/>
    <n v="0"/>
    <n v="0"/>
    <n v="0"/>
    <n v="0"/>
    <n v="0"/>
    <n v="0"/>
    <n v="0"/>
    <n v="0"/>
    <n v="0"/>
    <n v="0"/>
    <n v="0"/>
    <n v="0"/>
    <n v="0"/>
    <n v="0"/>
    <n v="0"/>
    <n v="0"/>
    <n v="0"/>
    <n v="0"/>
    <n v="0"/>
    <n v="0"/>
    <n v="0"/>
    <n v="0"/>
    <n v="0"/>
    <n v="0"/>
    <n v="0"/>
    <n v="0"/>
    <n v="0"/>
    <n v="0"/>
    <n v="0"/>
    <n v="0"/>
    <n v="0"/>
    <n v="0"/>
    <n v="0"/>
    <n v="0"/>
    <n v="0"/>
    <n v="0"/>
  </r>
  <r>
    <x v="3"/>
    <x v="8"/>
    <x v="17"/>
    <n v="3"/>
    <n v="0"/>
    <n v="0"/>
    <n v="0"/>
    <n v="0"/>
    <n v="0"/>
    <n v="0"/>
    <n v="0"/>
    <n v="0"/>
    <n v="1"/>
    <n v="0"/>
    <n v="0"/>
    <n v="0"/>
    <n v="0"/>
    <n v="0"/>
    <n v="0"/>
    <n v="0"/>
    <n v="0"/>
    <n v="0"/>
    <n v="2"/>
    <n v="0"/>
    <n v="0"/>
    <n v="0"/>
    <n v="0"/>
    <n v="0"/>
    <n v="0"/>
    <n v="0"/>
    <n v="0"/>
    <n v="0"/>
    <n v="0"/>
    <n v="0"/>
    <n v="0"/>
    <n v="0"/>
    <n v="0"/>
    <n v="0"/>
    <n v="0"/>
    <n v="0"/>
    <n v="0"/>
    <n v="0"/>
    <n v="0"/>
    <n v="0"/>
    <n v="0"/>
    <n v="0"/>
    <n v="0"/>
    <n v="0"/>
    <n v="3"/>
    <n v="3"/>
    <n v="0"/>
    <n v="0"/>
    <n v="3"/>
    <n v="0"/>
    <n v="0"/>
    <n v="3"/>
    <n v="0"/>
    <n v="0"/>
    <n v="3"/>
    <n v="0"/>
    <n v="0"/>
  </r>
  <r>
    <x v="3"/>
    <x v="8"/>
    <x v="18"/>
    <n v="0"/>
    <n v="0"/>
    <n v="0"/>
    <n v="0"/>
    <n v="0"/>
    <n v="0"/>
    <n v="0"/>
    <n v="0"/>
    <n v="0"/>
    <n v="0"/>
    <n v="0"/>
    <n v="0"/>
    <n v="0"/>
    <n v="0"/>
    <n v="0"/>
    <n v="0"/>
    <n v="0"/>
    <n v="0"/>
    <n v="0"/>
    <n v="0"/>
    <n v="0"/>
    <n v="0"/>
    <n v="0"/>
    <n v="0"/>
    <n v="0"/>
    <n v="0"/>
    <n v="0"/>
    <n v="0"/>
    <n v="0"/>
    <n v="0"/>
    <n v="0"/>
    <n v="0"/>
    <n v="0"/>
    <n v="0"/>
    <n v="0"/>
    <n v="0"/>
    <n v="0"/>
    <n v="0"/>
    <n v="0"/>
    <n v="0"/>
    <n v="0"/>
    <n v="0"/>
    <n v="0"/>
    <n v="0"/>
    <n v="0"/>
    <n v="4"/>
    <n v="0"/>
    <n v="0"/>
    <n v="0"/>
    <n v="4"/>
    <n v="0"/>
    <n v="0"/>
    <n v="4"/>
    <n v="0"/>
    <n v="0"/>
    <n v="4"/>
    <n v="0"/>
    <n v="0"/>
  </r>
  <r>
    <x v="3"/>
    <x v="8"/>
    <x v="19"/>
    <n v="6"/>
    <n v="0"/>
    <n v="3"/>
    <n v="3"/>
    <n v="0"/>
    <n v="0"/>
    <n v="0"/>
    <n v="0"/>
    <n v="0"/>
    <n v="3"/>
    <n v="0"/>
    <n v="0"/>
    <n v="0"/>
    <n v="0"/>
    <n v="0"/>
    <n v="0"/>
    <n v="0"/>
    <n v="0"/>
    <n v="0"/>
    <n v="3"/>
    <n v="3"/>
    <n v="0"/>
    <n v="0"/>
    <n v="0"/>
    <n v="0"/>
    <n v="0"/>
    <n v="0"/>
    <n v="0"/>
    <n v="0"/>
    <n v="0"/>
    <n v="0"/>
    <n v="0"/>
    <n v="0"/>
    <n v="0"/>
    <n v="0"/>
    <n v="0"/>
    <n v="0"/>
    <n v="0"/>
    <n v="0"/>
    <n v="0"/>
    <n v="0"/>
    <n v="0"/>
    <n v="0"/>
    <n v="0"/>
    <n v="0"/>
    <n v="5"/>
    <n v="5"/>
    <n v="0"/>
    <n v="0"/>
    <n v="5"/>
    <n v="0"/>
    <n v="0"/>
    <n v="5"/>
    <n v="0"/>
    <n v="0"/>
    <n v="5"/>
    <n v="0"/>
    <n v="0"/>
  </r>
  <r>
    <x v="3"/>
    <x v="8"/>
    <x v="20"/>
    <n v="173"/>
    <n v="0"/>
    <n v="0"/>
    <n v="0"/>
    <n v="0"/>
    <n v="0"/>
    <n v="0"/>
    <n v="0"/>
    <n v="0"/>
    <n v="0"/>
    <n v="0"/>
    <n v="0"/>
    <n v="0"/>
    <n v="0"/>
    <n v="0"/>
    <n v="0"/>
    <n v="0"/>
    <n v="0"/>
    <n v="0"/>
    <n v="173"/>
    <n v="0"/>
    <n v="0"/>
    <n v="0"/>
    <n v="0"/>
    <n v="0"/>
    <n v="0"/>
    <n v="0"/>
    <n v="0"/>
    <n v="0"/>
    <n v="1"/>
    <n v="0"/>
    <n v="0"/>
    <n v="0"/>
    <n v="0"/>
    <n v="0"/>
    <n v="0"/>
    <n v="0"/>
    <n v="0"/>
    <n v="0"/>
    <n v="0"/>
    <n v="0"/>
    <n v="0"/>
    <n v="0"/>
    <n v="0"/>
    <n v="0"/>
    <n v="4"/>
    <n v="4"/>
    <n v="0"/>
    <n v="0"/>
    <n v="4"/>
    <n v="0"/>
    <n v="0"/>
    <n v="4"/>
    <n v="3"/>
    <n v="0"/>
    <n v="4"/>
    <n v="0"/>
    <n v="0"/>
  </r>
  <r>
    <x v="3"/>
    <x v="8"/>
    <x v="21"/>
    <n v="1"/>
    <n v="0"/>
    <n v="0"/>
    <n v="0"/>
    <n v="0"/>
    <n v="0"/>
    <n v="0"/>
    <n v="0"/>
    <n v="0"/>
    <n v="0"/>
    <n v="0"/>
    <n v="0"/>
    <n v="0"/>
    <n v="0"/>
    <n v="0"/>
    <n v="0"/>
    <n v="0"/>
    <n v="0"/>
    <n v="0"/>
    <n v="1"/>
    <n v="0"/>
    <n v="0"/>
    <n v="0"/>
    <n v="0"/>
    <n v="0"/>
    <n v="0"/>
    <n v="0"/>
    <n v="0"/>
    <n v="0"/>
    <n v="0"/>
    <n v="0"/>
    <n v="0"/>
    <n v="0"/>
    <n v="0"/>
    <n v="0"/>
    <n v="0"/>
    <n v="0"/>
    <n v="0"/>
    <n v="0"/>
    <n v="0"/>
    <n v="0"/>
    <n v="0"/>
    <n v="0"/>
    <n v="0"/>
    <n v="0"/>
    <n v="2"/>
    <n v="2"/>
    <n v="0"/>
    <n v="0"/>
    <n v="2"/>
    <n v="0"/>
    <n v="0"/>
    <n v="2"/>
    <n v="0"/>
    <n v="0"/>
    <n v="2"/>
    <n v="0"/>
    <n v="0"/>
  </r>
  <r>
    <x v="3"/>
    <x v="8"/>
    <x v="22"/>
    <n v="2"/>
    <n v="0"/>
    <n v="0"/>
    <n v="0"/>
    <n v="0"/>
    <n v="1"/>
    <n v="0"/>
    <n v="0"/>
    <n v="0"/>
    <n v="0"/>
    <n v="0"/>
    <n v="1"/>
    <n v="0"/>
    <n v="0"/>
    <n v="0"/>
    <n v="0"/>
    <n v="0"/>
    <n v="0"/>
    <n v="0"/>
    <n v="0"/>
    <n v="0"/>
    <n v="0"/>
    <n v="0"/>
    <n v="0"/>
    <n v="0"/>
    <n v="0"/>
    <n v="0"/>
    <n v="0"/>
    <n v="0"/>
    <n v="0"/>
    <n v="0"/>
    <n v="0"/>
    <n v="0"/>
    <n v="0"/>
    <n v="0"/>
    <n v="0"/>
    <n v="0"/>
    <n v="0"/>
    <n v="0"/>
    <n v="0"/>
    <n v="0"/>
    <n v="0"/>
    <n v="0"/>
    <n v="0"/>
    <n v="0"/>
    <n v="5"/>
    <n v="5"/>
    <n v="0"/>
    <n v="0"/>
    <n v="5"/>
    <n v="0"/>
    <n v="0"/>
    <n v="5"/>
    <n v="0"/>
    <n v="0"/>
    <n v="5"/>
    <n v="0"/>
    <n v="0"/>
  </r>
  <r>
    <x v="3"/>
    <x v="8"/>
    <x v="23"/>
    <n v="1"/>
    <n v="0"/>
    <n v="0"/>
    <n v="0"/>
    <n v="0"/>
    <n v="0"/>
    <n v="0"/>
    <n v="0"/>
    <n v="0"/>
    <n v="1"/>
    <n v="0"/>
    <n v="0"/>
    <n v="0"/>
    <n v="0"/>
    <n v="0"/>
    <n v="0"/>
    <n v="0"/>
    <n v="0"/>
    <n v="0"/>
    <n v="0"/>
    <n v="0"/>
    <n v="0"/>
    <n v="0"/>
    <n v="0"/>
    <n v="0"/>
    <n v="0"/>
    <n v="0"/>
    <n v="0"/>
    <n v="0"/>
    <n v="0"/>
    <n v="0"/>
    <n v="0"/>
    <n v="0"/>
    <n v="0"/>
    <n v="0"/>
    <n v="0"/>
    <n v="0"/>
    <n v="0"/>
    <n v="0"/>
    <n v="0"/>
    <n v="0"/>
    <n v="0"/>
    <n v="0"/>
    <n v="0"/>
    <n v="0"/>
    <n v="2"/>
    <n v="2"/>
    <n v="0"/>
    <n v="0"/>
    <n v="2"/>
    <n v="0"/>
    <n v="0"/>
    <n v="2"/>
    <n v="0"/>
    <n v="0"/>
    <n v="2"/>
    <n v="0"/>
    <n v="0"/>
  </r>
  <r>
    <x v="4"/>
    <x v="9"/>
    <x v="0"/>
    <n v="62"/>
    <n v="0"/>
    <n v="0"/>
    <n v="0"/>
    <n v="0"/>
    <n v="0"/>
    <n v="0"/>
    <n v="0"/>
    <n v="0"/>
    <n v="9"/>
    <n v="0"/>
    <n v="27"/>
    <n v="0"/>
    <n v="0"/>
    <n v="0"/>
    <n v="0"/>
    <n v="0"/>
    <n v="1"/>
    <n v="0"/>
    <n v="25"/>
    <n v="0"/>
    <n v="0"/>
    <n v="0"/>
    <n v="0"/>
    <n v="0"/>
    <n v="0"/>
    <n v="0"/>
    <n v="0"/>
    <n v="0"/>
    <n v="1"/>
    <n v="0"/>
    <n v="0"/>
    <n v="0"/>
    <n v="1"/>
    <n v="1"/>
    <n v="0"/>
    <n v="1"/>
    <n v="0"/>
    <n v="0"/>
    <n v="0"/>
    <n v="0"/>
    <n v="0"/>
    <n v="0"/>
    <n v="0"/>
    <n v="0"/>
    <n v="25"/>
    <n v="25"/>
    <n v="1"/>
    <n v="1"/>
    <n v="25"/>
    <n v="0"/>
    <n v="0"/>
    <n v="25"/>
    <n v="0"/>
    <n v="0"/>
    <n v="25"/>
    <n v="0"/>
    <n v="0"/>
  </r>
  <r>
    <x v="4"/>
    <x v="9"/>
    <x v="1"/>
    <n v="59"/>
    <n v="1"/>
    <n v="0"/>
    <n v="1"/>
    <n v="1"/>
    <n v="0"/>
    <n v="0"/>
    <n v="0"/>
    <n v="0"/>
    <n v="7"/>
    <n v="0"/>
    <n v="28"/>
    <n v="0"/>
    <n v="0"/>
    <n v="0"/>
    <n v="0"/>
    <n v="0"/>
    <n v="1"/>
    <n v="0"/>
    <n v="23"/>
    <n v="1"/>
    <n v="0"/>
    <n v="0"/>
    <n v="0"/>
    <n v="0"/>
    <n v="0"/>
    <n v="0"/>
    <n v="0"/>
    <n v="0"/>
    <n v="1"/>
    <n v="0"/>
    <n v="0"/>
    <n v="0"/>
    <n v="0"/>
    <n v="0"/>
    <n v="0"/>
    <n v="0"/>
    <n v="0"/>
    <n v="0"/>
    <n v="0"/>
    <n v="0"/>
    <n v="0"/>
    <n v="3"/>
    <n v="0"/>
    <n v="0"/>
    <n v="16"/>
    <n v="16"/>
    <n v="0"/>
    <n v="0"/>
    <n v="16"/>
    <n v="0"/>
    <n v="0"/>
    <n v="16"/>
    <n v="0"/>
    <n v="0"/>
    <n v="16"/>
    <n v="0"/>
    <n v="0"/>
  </r>
  <r>
    <x v="4"/>
    <x v="9"/>
    <x v="2"/>
    <n v="59"/>
    <n v="0"/>
    <n v="0"/>
    <n v="0"/>
    <n v="0"/>
    <n v="1"/>
    <n v="0"/>
    <n v="0"/>
    <n v="0"/>
    <n v="9"/>
    <n v="0"/>
    <n v="15"/>
    <n v="0"/>
    <n v="0"/>
    <n v="0"/>
    <n v="0"/>
    <n v="0"/>
    <n v="0"/>
    <n v="0"/>
    <n v="34"/>
    <n v="0"/>
    <n v="0"/>
    <n v="0"/>
    <n v="0"/>
    <n v="0"/>
    <n v="0"/>
    <n v="0"/>
    <n v="0"/>
    <n v="0"/>
    <n v="0"/>
    <n v="0"/>
    <n v="0"/>
    <n v="0"/>
    <n v="0"/>
    <n v="2"/>
    <n v="0"/>
    <n v="0"/>
    <n v="0"/>
    <n v="0"/>
    <n v="0"/>
    <n v="0"/>
    <n v="0"/>
    <n v="0"/>
    <n v="0"/>
    <n v="0"/>
    <n v="25"/>
    <n v="25"/>
    <n v="0"/>
    <n v="0"/>
    <n v="25"/>
    <n v="0"/>
    <n v="0"/>
    <n v="25"/>
    <n v="0"/>
    <n v="0"/>
    <n v="25"/>
    <n v="0"/>
    <n v="0"/>
  </r>
  <r>
    <x v="4"/>
    <x v="9"/>
    <x v="3"/>
    <n v="114"/>
    <n v="2"/>
    <n v="0"/>
    <n v="2"/>
    <n v="2"/>
    <n v="0"/>
    <n v="0"/>
    <n v="0"/>
    <n v="0"/>
    <n v="5"/>
    <n v="0"/>
    <n v="12"/>
    <n v="0"/>
    <n v="2"/>
    <n v="0"/>
    <n v="0"/>
    <n v="0"/>
    <n v="1"/>
    <n v="0"/>
    <n v="94"/>
    <n v="2"/>
    <n v="0"/>
    <n v="0"/>
    <n v="0"/>
    <n v="0"/>
    <n v="0"/>
    <n v="0"/>
    <n v="0"/>
    <n v="0"/>
    <n v="1"/>
    <n v="0"/>
    <n v="0"/>
    <n v="0"/>
    <n v="2"/>
    <n v="2"/>
    <n v="0"/>
    <n v="0"/>
    <n v="0"/>
    <n v="0"/>
    <n v="0"/>
    <n v="0"/>
    <n v="0"/>
    <n v="1"/>
    <n v="0"/>
    <n v="0"/>
    <n v="15"/>
    <n v="15"/>
    <n v="0"/>
    <n v="0"/>
    <n v="15"/>
    <n v="0"/>
    <n v="0"/>
    <n v="15"/>
    <n v="0"/>
    <n v="0"/>
    <n v="15"/>
    <n v="0"/>
    <n v="0"/>
  </r>
  <r>
    <x v="4"/>
    <x v="9"/>
    <x v="4"/>
    <n v="81"/>
    <n v="2"/>
    <n v="0"/>
    <n v="2"/>
    <n v="2"/>
    <n v="0"/>
    <n v="0"/>
    <n v="2"/>
    <n v="2"/>
    <n v="17"/>
    <n v="0"/>
    <n v="21"/>
    <n v="0"/>
    <n v="0"/>
    <n v="0"/>
    <n v="0"/>
    <n v="0"/>
    <n v="1"/>
    <n v="0"/>
    <n v="40"/>
    <n v="0"/>
    <n v="0"/>
    <n v="0"/>
    <n v="0"/>
    <n v="0"/>
    <n v="0"/>
    <n v="3"/>
    <n v="0"/>
    <n v="0"/>
    <n v="1"/>
    <n v="1"/>
    <n v="6"/>
    <n v="4"/>
    <n v="0"/>
    <n v="0"/>
    <n v="0"/>
    <n v="0"/>
    <n v="0"/>
    <n v="1"/>
    <n v="1"/>
    <n v="0"/>
    <n v="0"/>
    <n v="0"/>
    <n v="0"/>
    <n v="0"/>
    <n v="16"/>
    <n v="16"/>
    <n v="0"/>
    <n v="0"/>
    <n v="16"/>
    <n v="0"/>
    <n v="0"/>
    <n v="16"/>
    <n v="0"/>
    <n v="0"/>
    <n v="16"/>
    <n v="0"/>
    <n v="0"/>
  </r>
  <r>
    <x v="4"/>
    <x v="9"/>
    <x v="5"/>
    <n v="390"/>
    <n v="1"/>
    <n v="0"/>
    <n v="1"/>
    <n v="1"/>
    <n v="324"/>
    <n v="1"/>
    <n v="0"/>
    <n v="0"/>
    <n v="8"/>
    <n v="0"/>
    <n v="21"/>
    <n v="0"/>
    <n v="1"/>
    <n v="0"/>
    <n v="0"/>
    <n v="0"/>
    <n v="0"/>
    <n v="0"/>
    <n v="36"/>
    <n v="0"/>
    <n v="0"/>
    <n v="0"/>
    <n v="0"/>
    <n v="0"/>
    <n v="0"/>
    <n v="6"/>
    <n v="0"/>
    <n v="0"/>
    <n v="2"/>
    <n v="0"/>
    <n v="0"/>
    <n v="0"/>
    <n v="1"/>
    <n v="1"/>
    <n v="0"/>
    <n v="0"/>
    <n v="0"/>
    <n v="0"/>
    <n v="0"/>
    <n v="0"/>
    <n v="0"/>
    <n v="0"/>
    <n v="0"/>
    <n v="0"/>
    <n v="5"/>
    <n v="5"/>
    <n v="0"/>
    <n v="0"/>
    <n v="5"/>
    <n v="0"/>
    <n v="0"/>
    <n v="5"/>
    <n v="0"/>
    <n v="0"/>
    <n v="5"/>
    <n v="0"/>
    <n v="0"/>
  </r>
  <r>
    <x v="4"/>
    <x v="9"/>
    <x v="6"/>
    <n v="550"/>
    <n v="2"/>
    <n v="0"/>
    <n v="2"/>
    <n v="2"/>
    <n v="112"/>
    <n v="1"/>
    <n v="158"/>
    <n v="1"/>
    <n v="11"/>
    <n v="0"/>
    <n v="42"/>
    <n v="0"/>
    <n v="1"/>
    <n v="0"/>
    <n v="0"/>
    <n v="0"/>
    <n v="0"/>
    <n v="0"/>
    <n v="68"/>
    <n v="0"/>
    <n v="158"/>
    <n v="0"/>
    <n v="0"/>
    <n v="0"/>
    <n v="0"/>
    <n v="0"/>
    <n v="0"/>
    <n v="0"/>
    <n v="0"/>
    <n v="0"/>
    <n v="0"/>
    <n v="0"/>
    <n v="0"/>
    <n v="0"/>
    <n v="0"/>
    <n v="0"/>
    <n v="0"/>
    <n v="0"/>
    <n v="0"/>
    <n v="0"/>
    <n v="0"/>
    <n v="0"/>
    <n v="0"/>
    <n v="0"/>
    <n v="11"/>
    <n v="11"/>
    <n v="1"/>
    <n v="1"/>
    <n v="11"/>
    <n v="0"/>
    <n v="0"/>
    <n v="11"/>
    <n v="1"/>
    <n v="1"/>
    <n v="11"/>
    <n v="0"/>
    <n v="0"/>
  </r>
  <r>
    <x v="4"/>
    <x v="9"/>
    <x v="7"/>
    <n v="121"/>
    <n v="0"/>
    <n v="0"/>
    <n v="0"/>
    <n v="0"/>
    <n v="32"/>
    <n v="0"/>
    <n v="18"/>
    <n v="0"/>
    <n v="10"/>
    <n v="0"/>
    <n v="27"/>
    <n v="0"/>
    <n v="2"/>
    <n v="0"/>
    <n v="2"/>
    <n v="0"/>
    <n v="0"/>
    <n v="0"/>
    <n v="30"/>
    <n v="0"/>
    <n v="0"/>
    <n v="0"/>
    <n v="0"/>
    <n v="0"/>
    <n v="0"/>
    <n v="4"/>
    <n v="1"/>
    <n v="1"/>
    <n v="0"/>
    <n v="0"/>
    <n v="10"/>
    <n v="1"/>
    <n v="0"/>
    <n v="2"/>
    <n v="0"/>
    <n v="0"/>
    <n v="0"/>
    <n v="0"/>
    <n v="0"/>
    <n v="0"/>
    <n v="0"/>
    <n v="1"/>
    <n v="3"/>
    <n v="0"/>
    <n v="22"/>
    <n v="22"/>
    <n v="2"/>
    <n v="2"/>
    <n v="22"/>
    <n v="0"/>
    <n v="0"/>
    <n v="22"/>
    <n v="3"/>
    <n v="0"/>
    <n v="22"/>
    <n v="3"/>
    <n v="4"/>
  </r>
  <r>
    <x v="4"/>
    <x v="9"/>
    <x v="8"/>
    <n v="39"/>
    <n v="0"/>
    <n v="0"/>
    <n v="0"/>
    <n v="0"/>
    <n v="0"/>
    <n v="0"/>
    <n v="4"/>
    <n v="0"/>
    <n v="6"/>
    <n v="0"/>
    <n v="29"/>
    <n v="0"/>
    <n v="0"/>
    <n v="0"/>
    <n v="0"/>
    <n v="0"/>
    <n v="0"/>
    <n v="0"/>
    <n v="0"/>
    <n v="0"/>
    <n v="0"/>
    <n v="0"/>
    <n v="0"/>
    <n v="0"/>
    <n v="0"/>
    <n v="0"/>
    <n v="0"/>
    <n v="0"/>
    <n v="1"/>
    <n v="0"/>
    <n v="0"/>
    <n v="0"/>
    <n v="0"/>
    <n v="0"/>
    <n v="0"/>
    <n v="0"/>
    <n v="0"/>
    <n v="0"/>
    <n v="0"/>
    <n v="0"/>
    <n v="0"/>
    <n v="0"/>
    <n v="0"/>
    <n v="0"/>
    <n v="10"/>
    <n v="10"/>
    <n v="0"/>
    <n v="0"/>
    <n v="10"/>
    <n v="0"/>
    <n v="0"/>
    <n v="10"/>
    <n v="0"/>
    <n v="0"/>
    <n v="10"/>
    <n v="0"/>
    <n v="0"/>
  </r>
  <r>
    <x v="4"/>
    <x v="9"/>
    <x v="9"/>
    <n v="67"/>
    <n v="0"/>
    <n v="0"/>
    <n v="0"/>
    <n v="0"/>
    <n v="0"/>
    <n v="0"/>
    <n v="0"/>
    <n v="0"/>
    <n v="11"/>
    <n v="0"/>
    <n v="29"/>
    <n v="0"/>
    <n v="1"/>
    <n v="0"/>
    <n v="0"/>
    <n v="0"/>
    <n v="0"/>
    <n v="0"/>
    <n v="26"/>
    <n v="0"/>
    <n v="0"/>
    <n v="0"/>
    <n v="0"/>
    <n v="0"/>
    <n v="0"/>
    <n v="0"/>
    <n v="0"/>
    <n v="0"/>
    <n v="0"/>
    <n v="0"/>
    <n v="0"/>
    <n v="0"/>
    <n v="0"/>
    <n v="0"/>
    <n v="0"/>
    <n v="0"/>
    <n v="0"/>
    <n v="0"/>
    <n v="0"/>
    <n v="0"/>
    <n v="0"/>
    <n v="1"/>
    <n v="1"/>
    <n v="0"/>
    <n v="17"/>
    <n v="17"/>
    <n v="0"/>
    <n v="0"/>
    <n v="17"/>
    <n v="0"/>
    <n v="0"/>
    <n v="17"/>
    <n v="3"/>
    <n v="0"/>
    <n v="17"/>
    <n v="0"/>
    <n v="0"/>
  </r>
  <r>
    <x v="4"/>
    <x v="9"/>
    <x v="10"/>
    <n v="79"/>
    <n v="1"/>
    <n v="0"/>
    <n v="1"/>
    <n v="1"/>
    <n v="0"/>
    <n v="0"/>
    <n v="0"/>
    <n v="0"/>
    <n v="10"/>
    <n v="0"/>
    <n v="25"/>
    <n v="0"/>
    <n v="0"/>
    <n v="0"/>
    <n v="0"/>
    <n v="0"/>
    <n v="1"/>
    <n v="0"/>
    <n v="43"/>
    <n v="1"/>
    <n v="0"/>
    <n v="0"/>
    <n v="0"/>
    <n v="0"/>
    <n v="0"/>
    <n v="0"/>
    <n v="0"/>
    <n v="0"/>
    <n v="1"/>
    <n v="0"/>
    <n v="0"/>
    <n v="0"/>
    <n v="0"/>
    <n v="0"/>
    <n v="0"/>
    <n v="0"/>
    <n v="0"/>
    <n v="1"/>
    <n v="1"/>
    <n v="0"/>
    <n v="0"/>
    <n v="1"/>
    <n v="1"/>
    <n v="0"/>
    <n v="29"/>
    <n v="29"/>
    <n v="6"/>
    <n v="6"/>
    <n v="29"/>
    <n v="1"/>
    <n v="1"/>
    <n v="29"/>
    <n v="5"/>
    <n v="0"/>
    <n v="29"/>
    <n v="0"/>
    <n v="0"/>
  </r>
  <r>
    <x v="4"/>
    <x v="9"/>
    <x v="11"/>
    <n v="152"/>
    <n v="1"/>
    <n v="0"/>
    <n v="1"/>
    <n v="1"/>
    <n v="65"/>
    <n v="1"/>
    <n v="7"/>
    <n v="0"/>
    <n v="13"/>
    <n v="0"/>
    <n v="32"/>
    <n v="0"/>
    <n v="0"/>
    <n v="0"/>
    <n v="0"/>
    <n v="0"/>
    <n v="0"/>
    <n v="0"/>
    <n v="35"/>
    <n v="0"/>
    <n v="0"/>
    <n v="0"/>
    <n v="0"/>
    <n v="0"/>
    <n v="0"/>
    <n v="0"/>
    <n v="0"/>
    <n v="0"/>
    <n v="0"/>
    <n v="0"/>
    <n v="0"/>
    <n v="0"/>
    <n v="2"/>
    <n v="2"/>
    <n v="0"/>
    <n v="0"/>
    <n v="0"/>
    <n v="0"/>
    <n v="0"/>
    <n v="0"/>
    <n v="0"/>
    <n v="0"/>
    <n v="0"/>
    <n v="0"/>
    <n v="29"/>
    <n v="29"/>
    <n v="3"/>
    <n v="3"/>
    <n v="29"/>
    <n v="0"/>
    <n v="0"/>
    <n v="29"/>
    <n v="4"/>
    <n v="0"/>
    <n v="29"/>
    <n v="0"/>
    <n v="0"/>
  </r>
  <r>
    <x v="4"/>
    <x v="9"/>
    <x v="12"/>
    <n v="84"/>
    <n v="1"/>
    <n v="0"/>
    <n v="1"/>
    <n v="1"/>
    <n v="19"/>
    <n v="1"/>
    <n v="0"/>
    <n v="0"/>
    <n v="7"/>
    <n v="0"/>
    <n v="27"/>
    <n v="0"/>
    <n v="0"/>
    <n v="0"/>
    <n v="0"/>
    <n v="0"/>
    <n v="3"/>
    <n v="0"/>
    <n v="28"/>
    <n v="0"/>
    <n v="0"/>
    <n v="0"/>
    <n v="0"/>
    <n v="0"/>
    <n v="0"/>
    <n v="0"/>
    <n v="0"/>
    <n v="0"/>
    <n v="0"/>
    <n v="2"/>
    <n v="0"/>
    <n v="24"/>
    <n v="0"/>
    <n v="0"/>
    <n v="0"/>
    <n v="0"/>
    <n v="0"/>
    <n v="1"/>
    <n v="1"/>
    <n v="0"/>
    <n v="0"/>
    <n v="0"/>
    <n v="0"/>
    <n v="0"/>
    <n v="22"/>
    <n v="22"/>
    <n v="2"/>
    <n v="2"/>
    <n v="22"/>
    <n v="0"/>
    <n v="0"/>
    <n v="22"/>
    <n v="0"/>
    <n v="0"/>
    <n v="22"/>
    <n v="0"/>
    <n v="0"/>
  </r>
  <r>
    <x v="4"/>
    <x v="9"/>
    <x v="13"/>
    <n v="88"/>
    <n v="1"/>
    <n v="0"/>
    <n v="1"/>
    <n v="1"/>
    <n v="1"/>
    <n v="1"/>
    <n v="0"/>
    <n v="0"/>
    <n v="17"/>
    <n v="0"/>
    <n v="23"/>
    <n v="0"/>
    <n v="0"/>
    <n v="0"/>
    <n v="0"/>
    <n v="0"/>
    <n v="0"/>
    <n v="0"/>
    <n v="47"/>
    <n v="0"/>
    <n v="0"/>
    <n v="0"/>
    <n v="0"/>
    <n v="0"/>
    <n v="0"/>
    <n v="0"/>
    <n v="0"/>
    <n v="0"/>
    <n v="0"/>
    <n v="0"/>
    <n v="0"/>
    <n v="0"/>
    <n v="2"/>
    <n v="2"/>
    <n v="0"/>
    <n v="0"/>
    <n v="0"/>
    <n v="0"/>
    <n v="0"/>
    <n v="0"/>
    <n v="0"/>
    <n v="0"/>
    <n v="0"/>
    <n v="0"/>
    <n v="13"/>
    <n v="13"/>
    <n v="0"/>
    <n v="0"/>
    <n v="13"/>
    <n v="0"/>
    <n v="0"/>
    <n v="13"/>
    <n v="0"/>
    <n v="0"/>
    <n v="13"/>
    <n v="0"/>
    <n v="0"/>
  </r>
  <r>
    <x v="4"/>
    <x v="9"/>
    <x v="14"/>
    <n v="79"/>
    <n v="0"/>
    <n v="0"/>
    <n v="0"/>
    <n v="0"/>
    <n v="0"/>
    <n v="0"/>
    <n v="0"/>
    <n v="0"/>
    <n v="14"/>
    <n v="0"/>
    <n v="24"/>
    <n v="0"/>
    <n v="2"/>
    <n v="0"/>
    <n v="0"/>
    <n v="0"/>
    <n v="1"/>
    <n v="0"/>
    <n v="38"/>
    <n v="0"/>
    <n v="0"/>
    <n v="0"/>
    <n v="0"/>
    <n v="0"/>
    <n v="0"/>
    <n v="3"/>
    <n v="0"/>
    <n v="0"/>
    <n v="1"/>
    <n v="0"/>
    <n v="0"/>
    <n v="0"/>
    <n v="0"/>
    <n v="0"/>
    <n v="0"/>
    <n v="0"/>
    <n v="0"/>
    <n v="0"/>
    <n v="0"/>
    <n v="0"/>
    <n v="0"/>
    <n v="0"/>
    <n v="0"/>
    <n v="0"/>
    <n v="19"/>
    <n v="19"/>
    <n v="1"/>
    <n v="1"/>
    <n v="19"/>
    <n v="0"/>
    <n v="0"/>
    <n v="19"/>
    <n v="0"/>
    <n v="0"/>
    <n v="19"/>
    <n v="0"/>
    <n v="0"/>
  </r>
  <r>
    <x v="4"/>
    <x v="9"/>
    <x v="15"/>
    <n v="68"/>
    <n v="0"/>
    <n v="0"/>
    <n v="0"/>
    <n v="0"/>
    <n v="0"/>
    <n v="0"/>
    <n v="0"/>
    <n v="0"/>
    <n v="12"/>
    <n v="0"/>
    <n v="14"/>
    <n v="0"/>
    <n v="2"/>
    <n v="0"/>
    <n v="0"/>
    <n v="0"/>
    <n v="1"/>
    <n v="0"/>
    <n v="39"/>
    <n v="0"/>
    <n v="0"/>
    <n v="0"/>
    <n v="0"/>
    <n v="0"/>
    <n v="0"/>
    <n v="0"/>
    <n v="0"/>
    <n v="0"/>
    <n v="1"/>
    <n v="0"/>
    <n v="0"/>
    <n v="0"/>
    <n v="0"/>
    <n v="0"/>
    <n v="0"/>
    <n v="0"/>
    <n v="0"/>
    <n v="1"/>
    <n v="1"/>
    <n v="0"/>
    <n v="0"/>
    <n v="0"/>
    <n v="0"/>
    <n v="0"/>
    <n v="27"/>
    <n v="27"/>
    <n v="2"/>
    <n v="2"/>
    <n v="27"/>
    <n v="0"/>
    <n v="0"/>
    <n v="27"/>
    <n v="0"/>
    <n v="0"/>
    <n v="27"/>
    <n v="0"/>
    <n v="0"/>
  </r>
  <r>
    <x v="4"/>
    <x v="9"/>
    <x v="16"/>
    <n v="183"/>
    <n v="1"/>
    <n v="0"/>
    <n v="1"/>
    <n v="1"/>
    <n v="0"/>
    <n v="0"/>
    <n v="0"/>
    <n v="0"/>
    <n v="15"/>
    <n v="0"/>
    <n v="26"/>
    <n v="0"/>
    <n v="0"/>
    <n v="0"/>
    <n v="0"/>
    <n v="0"/>
    <n v="0"/>
    <n v="0"/>
    <n v="23"/>
    <n v="0"/>
    <n v="0"/>
    <n v="0"/>
    <n v="119"/>
    <n v="1"/>
    <n v="0"/>
    <n v="0"/>
    <n v="0"/>
    <n v="0"/>
    <n v="0"/>
    <n v="0"/>
    <n v="0"/>
    <n v="0"/>
    <n v="1"/>
    <n v="1"/>
    <n v="0"/>
    <n v="0"/>
    <n v="0"/>
    <n v="0"/>
    <n v="0"/>
    <n v="0"/>
    <n v="0"/>
    <n v="1"/>
    <n v="1"/>
    <n v="0"/>
    <n v="11"/>
    <n v="11"/>
    <n v="0"/>
    <n v="0"/>
    <n v="11"/>
    <n v="0"/>
    <n v="0"/>
    <n v="11"/>
    <n v="0"/>
    <n v="0"/>
    <n v="11"/>
    <n v="0"/>
    <n v="0"/>
  </r>
  <r>
    <x v="4"/>
    <x v="9"/>
    <x v="17"/>
    <n v="71"/>
    <n v="1"/>
    <n v="0"/>
    <n v="1"/>
    <n v="1"/>
    <n v="0"/>
    <n v="0"/>
    <n v="0"/>
    <n v="0"/>
    <n v="15"/>
    <n v="0"/>
    <n v="13"/>
    <n v="0"/>
    <n v="0"/>
    <n v="0"/>
    <n v="0"/>
    <n v="0"/>
    <n v="0"/>
    <n v="0"/>
    <n v="43"/>
    <n v="1"/>
    <n v="0"/>
    <n v="0"/>
    <n v="0"/>
    <n v="0"/>
    <n v="0"/>
    <n v="3"/>
    <n v="0"/>
    <n v="0"/>
    <n v="0"/>
    <n v="0"/>
    <n v="0"/>
    <n v="0"/>
    <n v="0"/>
    <n v="0"/>
    <n v="0"/>
    <n v="0"/>
    <n v="0"/>
    <n v="0"/>
    <n v="0"/>
    <n v="0"/>
    <n v="0"/>
    <n v="1"/>
    <n v="1"/>
    <n v="0"/>
    <n v="17"/>
    <n v="17"/>
    <n v="0"/>
    <n v="0"/>
    <n v="17"/>
    <n v="0"/>
    <n v="0"/>
    <n v="17"/>
    <n v="0"/>
    <n v="0"/>
    <n v="17"/>
    <n v="0"/>
    <n v="0"/>
  </r>
  <r>
    <x v="4"/>
    <x v="9"/>
    <x v="18"/>
    <n v="75"/>
    <n v="1"/>
    <n v="0"/>
    <n v="1"/>
    <n v="1"/>
    <n v="0"/>
    <n v="0"/>
    <n v="0"/>
    <n v="0"/>
    <n v="13"/>
    <n v="0"/>
    <n v="26"/>
    <n v="0"/>
    <n v="2"/>
    <n v="0"/>
    <n v="0"/>
    <n v="0"/>
    <n v="2"/>
    <n v="0"/>
    <n v="32"/>
    <n v="1"/>
    <n v="0"/>
    <n v="0"/>
    <n v="0"/>
    <n v="0"/>
    <n v="0"/>
    <n v="0"/>
    <n v="0"/>
    <n v="0"/>
    <n v="2"/>
    <n v="0"/>
    <n v="0"/>
    <n v="0"/>
    <n v="0"/>
    <n v="0"/>
    <n v="0"/>
    <n v="0"/>
    <n v="0"/>
    <n v="0"/>
    <n v="0"/>
    <n v="0"/>
    <n v="0"/>
    <n v="0"/>
    <n v="0"/>
    <n v="0"/>
    <n v="8"/>
    <n v="8"/>
    <n v="0"/>
    <n v="0"/>
    <n v="8"/>
    <n v="0"/>
    <n v="0"/>
    <n v="8"/>
    <n v="0"/>
    <n v="0"/>
    <n v="8"/>
    <n v="0"/>
    <n v="0"/>
  </r>
  <r>
    <x v="4"/>
    <x v="9"/>
    <x v="19"/>
    <n v="88"/>
    <n v="1"/>
    <n v="0"/>
    <n v="1"/>
    <n v="1"/>
    <n v="0"/>
    <n v="0"/>
    <n v="0"/>
    <n v="0"/>
    <n v="23"/>
    <n v="0"/>
    <n v="25"/>
    <n v="0"/>
    <n v="0"/>
    <n v="0"/>
    <n v="0"/>
    <n v="0"/>
    <n v="0"/>
    <n v="0"/>
    <n v="40"/>
    <n v="1"/>
    <n v="0"/>
    <n v="0"/>
    <n v="0"/>
    <n v="0"/>
    <n v="0"/>
    <n v="0"/>
    <n v="0"/>
    <n v="0"/>
    <n v="0"/>
    <n v="0"/>
    <n v="0"/>
    <n v="0"/>
    <n v="0"/>
    <n v="0"/>
    <n v="0"/>
    <n v="0"/>
    <n v="0"/>
    <n v="2"/>
    <n v="2"/>
    <n v="1"/>
    <n v="1"/>
    <n v="0"/>
    <n v="0"/>
    <n v="0"/>
    <n v="15"/>
    <n v="15"/>
    <n v="0"/>
    <n v="0"/>
    <n v="15"/>
    <n v="0"/>
    <n v="0"/>
    <n v="15"/>
    <n v="0"/>
    <n v="0"/>
    <n v="15"/>
    <n v="0"/>
    <n v="0"/>
  </r>
  <r>
    <x v="4"/>
    <x v="9"/>
    <x v="20"/>
    <n v="133"/>
    <n v="1"/>
    <n v="0"/>
    <n v="1"/>
    <n v="1"/>
    <n v="0"/>
    <n v="0"/>
    <n v="0"/>
    <n v="0"/>
    <n v="11"/>
    <n v="0"/>
    <n v="38"/>
    <n v="0"/>
    <n v="0"/>
    <n v="0"/>
    <n v="1"/>
    <n v="0"/>
    <n v="4"/>
    <n v="0"/>
    <n v="79"/>
    <n v="1"/>
    <n v="0"/>
    <n v="0"/>
    <n v="0"/>
    <n v="0"/>
    <n v="0"/>
    <n v="0"/>
    <n v="0"/>
    <n v="0"/>
    <n v="4"/>
    <n v="0"/>
    <n v="0"/>
    <n v="0"/>
    <n v="0"/>
    <n v="0"/>
    <n v="0"/>
    <n v="0"/>
    <n v="0"/>
    <n v="0"/>
    <n v="0"/>
    <n v="0"/>
    <n v="0"/>
    <n v="1"/>
    <n v="1"/>
    <n v="0"/>
    <n v="11"/>
    <n v="11"/>
    <n v="0"/>
    <n v="0"/>
    <n v="11"/>
    <n v="0"/>
    <n v="0"/>
    <n v="11"/>
    <n v="0"/>
    <n v="0"/>
    <n v="11"/>
    <n v="0"/>
    <n v="0"/>
  </r>
  <r>
    <x v="4"/>
    <x v="9"/>
    <x v="21"/>
    <n v="88"/>
    <n v="0"/>
    <n v="0"/>
    <n v="0"/>
    <n v="0"/>
    <n v="0"/>
    <n v="0"/>
    <n v="0"/>
    <n v="0"/>
    <n v="13"/>
    <n v="0"/>
    <n v="22"/>
    <n v="0"/>
    <n v="0"/>
    <n v="0"/>
    <n v="0"/>
    <n v="0"/>
    <n v="0"/>
    <n v="0"/>
    <n v="53"/>
    <n v="0"/>
    <n v="0"/>
    <n v="0"/>
    <n v="0"/>
    <n v="0"/>
    <n v="0"/>
    <n v="0"/>
    <n v="0"/>
    <n v="0"/>
    <n v="0"/>
    <n v="0"/>
    <n v="0"/>
    <n v="0"/>
    <n v="0"/>
    <n v="0"/>
    <n v="0"/>
    <n v="0"/>
    <n v="0"/>
    <n v="0"/>
    <n v="0"/>
    <n v="0"/>
    <n v="0"/>
    <n v="0"/>
    <n v="0"/>
    <n v="0"/>
    <n v="10"/>
    <n v="10"/>
    <n v="0"/>
    <n v="0"/>
    <n v="10"/>
    <n v="0"/>
    <n v="0"/>
    <n v="10"/>
    <n v="0"/>
    <n v="0"/>
    <n v="10"/>
    <n v="0"/>
    <n v="0"/>
  </r>
  <r>
    <x v="4"/>
    <x v="9"/>
    <x v="22"/>
    <n v="88"/>
    <n v="1"/>
    <n v="0"/>
    <n v="1"/>
    <n v="1"/>
    <n v="0"/>
    <n v="0"/>
    <n v="0"/>
    <n v="0"/>
    <n v="21"/>
    <n v="1"/>
    <n v="30"/>
    <n v="0"/>
    <n v="0"/>
    <n v="0"/>
    <n v="0"/>
    <n v="0"/>
    <n v="0"/>
    <n v="0"/>
    <n v="37"/>
    <n v="0"/>
    <n v="0"/>
    <n v="0"/>
    <n v="0"/>
    <n v="0"/>
    <n v="0"/>
    <n v="0"/>
    <n v="0"/>
    <n v="0"/>
    <n v="1"/>
    <n v="0"/>
    <n v="0"/>
    <n v="0"/>
    <n v="0"/>
    <n v="0"/>
    <n v="0"/>
    <n v="0"/>
    <n v="0"/>
    <n v="0"/>
    <n v="0"/>
    <n v="0"/>
    <n v="0"/>
    <n v="1"/>
    <n v="1"/>
    <n v="0"/>
    <n v="12"/>
    <n v="12"/>
    <n v="0"/>
    <n v="0"/>
    <n v="12"/>
    <n v="0"/>
    <n v="0"/>
    <n v="12"/>
    <n v="0"/>
    <n v="0"/>
    <n v="12"/>
    <n v="0"/>
    <n v="0"/>
  </r>
  <r>
    <x v="4"/>
    <x v="9"/>
    <x v="23"/>
    <n v="203"/>
    <n v="2"/>
    <n v="0"/>
    <n v="2"/>
    <n v="2"/>
    <n v="3"/>
    <n v="0"/>
    <n v="0"/>
    <n v="0"/>
    <n v="14"/>
    <n v="1"/>
    <n v="28"/>
    <n v="0"/>
    <n v="0"/>
    <n v="0"/>
    <n v="0"/>
    <n v="0"/>
    <n v="0"/>
    <n v="0"/>
    <n v="37"/>
    <n v="1"/>
    <n v="121"/>
    <n v="0"/>
    <n v="0"/>
    <n v="0"/>
    <n v="0"/>
    <n v="0"/>
    <n v="0"/>
    <n v="0"/>
    <n v="0"/>
    <n v="0"/>
    <n v="0"/>
    <n v="0"/>
    <n v="0"/>
    <n v="0"/>
    <n v="0"/>
    <n v="0"/>
    <n v="0"/>
    <n v="1"/>
    <n v="1"/>
    <n v="0"/>
    <n v="0"/>
    <n v="3"/>
    <n v="3"/>
    <n v="0"/>
    <n v="14"/>
    <n v="14"/>
    <n v="0"/>
    <n v="0"/>
    <n v="14"/>
    <n v="0"/>
    <n v="0"/>
    <n v="14"/>
    <n v="0"/>
    <n v="0"/>
    <n v="14"/>
    <n v="1"/>
    <n v="1"/>
  </r>
  <r>
    <x v="5"/>
    <x v="10"/>
    <x v="0"/>
    <n v="9"/>
    <n v="0"/>
    <n v="0"/>
    <n v="0"/>
    <n v="0"/>
    <n v="0"/>
    <n v="0"/>
    <n v="0"/>
    <n v="0"/>
    <n v="2"/>
    <n v="0"/>
    <n v="2"/>
    <n v="0"/>
    <n v="0"/>
    <n v="0"/>
    <n v="0"/>
    <n v="0"/>
    <n v="0"/>
    <n v="0"/>
    <n v="5"/>
    <n v="0"/>
    <n v="0"/>
    <n v="0"/>
    <n v="0"/>
    <n v="0"/>
    <n v="0"/>
    <n v="0"/>
    <n v="0"/>
    <n v="0"/>
    <n v="0"/>
    <n v="0"/>
    <n v="0"/>
    <n v="0"/>
    <n v="0"/>
    <n v="0"/>
    <n v="0"/>
    <n v="0"/>
    <n v="0"/>
    <n v="0"/>
    <n v="0"/>
    <n v="0"/>
    <n v="0"/>
    <n v="0"/>
    <n v="0"/>
    <n v="0"/>
    <n v="0"/>
    <n v="0"/>
    <n v="0"/>
    <n v="0"/>
    <n v="0"/>
    <n v="0"/>
    <n v="0"/>
    <n v="0"/>
    <n v="0"/>
    <n v="0"/>
    <n v="0"/>
    <n v="0"/>
    <n v="0"/>
  </r>
  <r>
    <x v="5"/>
    <x v="10"/>
    <x v="1"/>
    <n v="2"/>
    <n v="0"/>
    <n v="0"/>
    <n v="0"/>
    <n v="0"/>
    <n v="0"/>
    <n v="0"/>
    <n v="0"/>
    <n v="0"/>
    <n v="1"/>
    <n v="0"/>
    <n v="1"/>
    <n v="0"/>
    <n v="0"/>
    <n v="0"/>
    <n v="0"/>
    <n v="0"/>
    <n v="0"/>
    <n v="0"/>
    <n v="0"/>
    <n v="0"/>
    <n v="0"/>
    <n v="0"/>
    <n v="0"/>
    <n v="0"/>
    <n v="0"/>
    <n v="0"/>
    <n v="0"/>
    <n v="0"/>
    <n v="0"/>
    <n v="0"/>
    <n v="0"/>
    <n v="0"/>
    <n v="0"/>
    <n v="0"/>
    <n v="0"/>
    <n v="0"/>
    <n v="0"/>
    <n v="0"/>
    <n v="0"/>
    <n v="0"/>
    <n v="1"/>
    <n v="0"/>
    <n v="0"/>
    <n v="0"/>
    <n v="0"/>
    <n v="0"/>
    <n v="0"/>
    <n v="0"/>
    <n v="0"/>
    <n v="0"/>
    <n v="0"/>
    <n v="0"/>
    <n v="0"/>
    <n v="0"/>
    <n v="0"/>
    <n v="0"/>
    <n v="0"/>
  </r>
  <r>
    <x v="5"/>
    <x v="10"/>
    <x v="2"/>
    <n v="7"/>
    <n v="0"/>
    <n v="0"/>
    <n v="0"/>
    <n v="0"/>
    <n v="0"/>
    <n v="0"/>
    <n v="0"/>
    <n v="0"/>
    <n v="0"/>
    <n v="0"/>
    <n v="2"/>
    <n v="0"/>
    <n v="0"/>
    <n v="0"/>
    <n v="0"/>
    <n v="0"/>
    <n v="0"/>
    <n v="0"/>
    <n v="5"/>
    <n v="0"/>
    <n v="0"/>
    <n v="0"/>
    <n v="0"/>
    <n v="0"/>
    <n v="0"/>
    <n v="0"/>
    <n v="0"/>
    <n v="0"/>
    <n v="0"/>
    <n v="0"/>
    <n v="0"/>
    <n v="0"/>
    <n v="0"/>
    <n v="0"/>
    <n v="0"/>
    <n v="0"/>
    <n v="0"/>
    <n v="0"/>
    <n v="0"/>
    <n v="0"/>
    <n v="0"/>
    <n v="0"/>
    <n v="0"/>
    <n v="0"/>
    <n v="4"/>
    <n v="4"/>
    <n v="0"/>
    <n v="0"/>
    <n v="0"/>
    <n v="0"/>
    <n v="0"/>
    <n v="4"/>
    <n v="0"/>
    <n v="0"/>
    <n v="4"/>
    <n v="0"/>
    <n v="0"/>
  </r>
  <r>
    <x v="5"/>
    <x v="10"/>
    <x v="3"/>
    <n v="11"/>
    <n v="0"/>
    <n v="0"/>
    <n v="0"/>
    <n v="0"/>
    <n v="0"/>
    <n v="0"/>
    <n v="0"/>
    <n v="0"/>
    <n v="2"/>
    <n v="0"/>
    <n v="2"/>
    <n v="0"/>
    <n v="0"/>
    <n v="0"/>
    <n v="0"/>
    <n v="0"/>
    <n v="0"/>
    <n v="0"/>
    <n v="7"/>
    <n v="0"/>
    <n v="0"/>
    <n v="0"/>
    <n v="0"/>
    <n v="0"/>
    <n v="0"/>
    <n v="0"/>
    <n v="0"/>
    <n v="0"/>
    <n v="0"/>
    <n v="0"/>
    <n v="0"/>
    <n v="0"/>
    <n v="0"/>
    <n v="0"/>
    <n v="0"/>
    <n v="0"/>
    <n v="0"/>
    <n v="0"/>
    <n v="0"/>
    <n v="0"/>
    <n v="0"/>
    <n v="0"/>
    <n v="0"/>
    <n v="0"/>
    <n v="1"/>
    <n v="1"/>
    <n v="0"/>
    <n v="0"/>
    <n v="1"/>
    <n v="0"/>
    <n v="0"/>
    <n v="1"/>
    <n v="0"/>
    <n v="0"/>
    <n v="1"/>
    <n v="0"/>
    <n v="0"/>
  </r>
  <r>
    <x v="5"/>
    <x v="10"/>
    <x v="4"/>
    <n v="3"/>
    <n v="0"/>
    <n v="0"/>
    <n v="0"/>
    <n v="0"/>
    <n v="0"/>
    <n v="0"/>
    <n v="0"/>
    <n v="0"/>
    <n v="2"/>
    <n v="0"/>
    <n v="0"/>
    <n v="0"/>
    <n v="0"/>
    <n v="0"/>
    <n v="0"/>
    <n v="0"/>
    <n v="0"/>
    <n v="0"/>
    <n v="1"/>
    <n v="0"/>
    <n v="0"/>
    <n v="0"/>
    <n v="0"/>
    <n v="0"/>
    <n v="0"/>
    <n v="0"/>
    <n v="0"/>
    <n v="0"/>
    <n v="0"/>
    <n v="0"/>
    <n v="0"/>
    <n v="0"/>
    <n v="0"/>
    <n v="0"/>
    <n v="0"/>
    <n v="0"/>
    <n v="0"/>
    <n v="0"/>
    <n v="0"/>
    <n v="0"/>
    <n v="1"/>
    <n v="0"/>
    <n v="0"/>
    <n v="0"/>
    <n v="0"/>
    <n v="0"/>
    <n v="0"/>
    <n v="0"/>
    <n v="0"/>
    <n v="0"/>
    <n v="0"/>
    <n v="0"/>
    <n v="0"/>
    <n v="0"/>
    <n v="0"/>
    <n v="0"/>
    <n v="0"/>
  </r>
  <r>
    <x v="5"/>
    <x v="10"/>
    <x v="5"/>
    <n v="5"/>
    <n v="0"/>
    <n v="0"/>
    <n v="0"/>
    <n v="0"/>
    <n v="0"/>
    <n v="0"/>
    <n v="0"/>
    <n v="0"/>
    <n v="0"/>
    <n v="0"/>
    <n v="0"/>
    <n v="0"/>
    <n v="0"/>
    <n v="0"/>
    <n v="0"/>
    <n v="0"/>
    <n v="0"/>
    <n v="0"/>
    <n v="5"/>
    <n v="0"/>
    <n v="0"/>
    <n v="0"/>
    <n v="0"/>
    <n v="0"/>
    <n v="0"/>
    <n v="0"/>
    <n v="0"/>
    <n v="0"/>
    <n v="0"/>
    <n v="0"/>
    <n v="0"/>
    <n v="0"/>
    <n v="0"/>
    <n v="0"/>
    <n v="0"/>
    <n v="0"/>
    <n v="0"/>
    <n v="0"/>
    <n v="0"/>
    <n v="0"/>
    <n v="0"/>
    <n v="0"/>
    <n v="0"/>
    <n v="0"/>
    <n v="0"/>
    <n v="0"/>
    <n v="0"/>
    <n v="0"/>
    <n v="0"/>
    <n v="0"/>
    <n v="0"/>
    <n v="0"/>
    <n v="0"/>
    <n v="0"/>
    <n v="0"/>
    <n v="0"/>
    <n v="0"/>
  </r>
  <r>
    <x v="5"/>
    <x v="10"/>
    <x v="6"/>
    <n v="3"/>
    <n v="0"/>
    <n v="0"/>
    <n v="0"/>
    <n v="0"/>
    <n v="0"/>
    <n v="0"/>
    <n v="0"/>
    <n v="0"/>
    <n v="1"/>
    <n v="0"/>
    <n v="0"/>
    <n v="0"/>
    <n v="0"/>
    <n v="0"/>
    <n v="0"/>
    <n v="0"/>
    <n v="0"/>
    <n v="0"/>
    <n v="2"/>
    <n v="0"/>
    <n v="0"/>
    <n v="0"/>
    <n v="0"/>
    <n v="0"/>
    <n v="0"/>
    <n v="0"/>
    <n v="0"/>
    <n v="0"/>
    <n v="0"/>
    <n v="0"/>
    <n v="0"/>
    <n v="0"/>
    <n v="0"/>
    <n v="0"/>
    <n v="0"/>
    <n v="0"/>
    <n v="0"/>
    <n v="0"/>
    <n v="0"/>
    <n v="0"/>
    <n v="0"/>
    <n v="0"/>
    <n v="0"/>
    <n v="0"/>
    <n v="0"/>
    <n v="0"/>
    <n v="0"/>
    <n v="0"/>
    <n v="0"/>
    <n v="0"/>
    <n v="0"/>
    <n v="0"/>
    <n v="0"/>
    <n v="0"/>
    <n v="0"/>
    <n v="0"/>
    <n v="0"/>
  </r>
  <r>
    <x v="5"/>
    <x v="10"/>
    <x v="7"/>
    <n v="2"/>
    <n v="0"/>
    <n v="0"/>
    <n v="0"/>
    <n v="0"/>
    <n v="0"/>
    <n v="0"/>
    <n v="0"/>
    <n v="0"/>
    <n v="2"/>
    <n v="0"/>
    <n v="0"/>
    <n v="0"/>
    <n v="0"/>
    <n v="0"/>
    <n v="0"/>
    <n v="0"/>
    <n v="0"/>
    <n v="0"/>
    <n v="0"/>
    <n v="0"/>
    <n v="0"/>
    <n v="0"/>
    <n v="0"/>
    <n v="0"/>
    <n v="0"/>
    <n v="0"/>
    <n v="0"/>
    <n v="0"/>
    <n v="0"/>
    <n v="0"/>
    <n v="0"/>
    <n v="0"/>
    <n v="0"/>
    <n v="0"/>
    <n v="0"/>
    <n v="0"/>
    <n v="0"/>
    <n v="0"/>
    <n v="0"/>
    <n v="0"/>
    <n v="0"/>
    <n v="0"/>
    <n v="0"/>
    <n v="0"/>
    <n v="1"/>
    <n v="1"/>
    <n v="0"/>
    <n v="0"/>
    <n v="1"/>
    <n v="0"/>
    <n v="0"/>
    <n v="1"/>
    <n v="0"/>
    <n v="0"/>
    <n v="1"/>
    <n v="0"/>
    <n v="0"/>
  </r>
  <r>
    <x v="5"/>
    <x v="10"/>
    <x v="8"/>
    <n v="0"/>
    <n v="0"/>
    <n v="0"/>
    <n v="0"/>
    <n v="0"/>
    <n v="0"/>
    <n v="0"/>
    <n v="0"/>
    <n v="0"/>
    <n v="0"/>
    <n v="0"/>
    <n v="0"/>
    <n v="0"/>
    <n v="0"/>
    <n v="0"/>
    <n v="0"/>
    <n v="0"/>
    <n v="0"/>
    <n v="0"/>
    <n v="0"/>
    <n v="0"/>
    <n v="0"/>
    <n v="0"/>
    <n v="0"/>
    <n v="0"/>
    <n v="0"/>
    <n v="0"/>
    <n v="0"/>
    <n v="0"/>
    <n v="0"/>
    <n v="0"/>
    <n v="0"/>
    <n v="0"/>
    <n v="0"/>
    <n v="0"/>
    <n v="0"/>
    <n v="0"/>
    <n v="0"/>
    <n v="0"/>
    <n v="0"/>
    <n v="0"/>
    <n v="0"/>
    <n v="0"/>
    <n v="0"/>
    <n v="0"/>
    <n v="1"/>
    <n v="1"/>
    <n v="0"/>
    <n v="0"/>
    <n v="1"/>
    <n v="0"/>
    <n v="0"/>
    <n v="1"/>
    <n v="0"/>
    <n v="0"/>
    <n v="1"/>
    <n v="0"/>
    <n v="0"/>
  </r>
  <r>
    <x v="5"/>
    <x v="10"/>
    <x v="9"/>
    <n v="10"/>
    <n v="0"/>
    <n v="0"/>
    <n v="0"/>
    <n v="0"/>
    <n v="0"/>
    <n v="0"/>
    <n v="0"/>
    <n v="0"/>
    <n v="2"/>
    <n v="0"/>
    <n v="1"/>
    <n v="0"/>
    <n v="0"/>
    <n v="0"/>
    <n v="0"/>
    <n v="0"/>
    <n v="0"/>
    <n v="0"/>
    <n v="7"/>
    <n v="0"/>
    <n v="0"/>
    <n v="0"/>
    <n v="0"/>
    <n v="0"/>
    <n v="0"/>
    <n v="0"/>
    <n v="0"/>
    <n v="0"/>
    <n v="0"/>
    <n v="0"/>
    <n v="0"/>
    <n v="0"/>
    <n v="0"/>
    <n v="0"/>
    <n v="0"/>
    <n v="0"/>
    <n v="0"/>
    <n v="0"/>
    <n v="0"/>
    <n v="0"/>
    <n v="0"/>
    <n v="0"/>
    <n v="0"/>
    <n v="0"/>
    <n v="2"/>
    <n v="2"/>
    <n v="0"/>
    <n v="0"/>
    <n v="2"/>
    <n v="0"/>
    <n v="0"/>
    <n v="2"/>
    <n v="0"/>
    <n v="0"/>
    <n v="2"/>
    <n v="0"/>
    <n v="0"/>
  </r>
  <r>
    <x v="5"/>
    <x v="10"/>
    <x v="10"/>
    <n v="9"/>
    <n v="0"/>
    <n v="0"/>
    <n v="0"/>
    <n v="0"/>
    <n v="0"/>
    <n v="0"/>
    <n v="0"/>
    <n v="0"/>
    <n v="1"/>
    <n v="0"/>
    <n v="3"/>
    <n v="0"/>
    <n v="0"/>
    <n v="0"/>
    <n v="0"/>
    <n v="0"/>
    <n v="1"/>
    <n v="0"/>
    <n v="4"/>
    <n v="0"/>
    <n v="0"/>
    <n v="0"/>
    <n v="0"/>
    <n v="0"/>
    <n v="0"/>
    <n v="0"/>
    <n v="0"/>
    <n v="0"/>
    <n v="1"/>
    <n v="0"/>
    <n v="7"/>
    <n v="0"/>
    <n v="0"/>
    <n v="0"/>
    <n v="0"/>
    <n v="0"/>
    <n v="0"/>
    <n v="0"/>
    <n v="0"/>
    <n v="0"/>
    <n v="0"/>
    <n v="0"/>
    <n v="0"/>
    <n v="0"/>
    <n v="1"/>
    <n v="1"/>
    <n v="0"/>
    <n v="0"/>
    <n v="1"/>
    <n v="0"/>
    <n v="0"/>
    <n v="1"/>
    <n v="0"/>
    <n v="0"/>
    <n v="1"/>
    <n v="0"/>
    <n v="0"/>
  </r>
  <r>
    <x v="5"/>
    <x v="10"/>
    <x v="11"/>
    <n v="7"/>
    <n v="0"/>
    <n v="0"/>
    <n v="0"/>
    <n v="0"/>
    <n v="0"/>
    <n v="0"/>
    <n v="0"/>
    <n v="0"/>
    <n v="1"/>
    <n v="0"/>
    <n v="4"/>
    <n v="0"/>
    <n v="0"/>
    <n v="0"/>
    <n v="0"/>
    <n v="0"/>
    <n v="0"/>
    <n v="0"/>
    <n v="2"/>
    <n v="0"/>
    <n v="0"/>
    <n v="0"/>
    <n v="0"/>
    <n v="0"/>
    <n v="0"/>
    <n v="0"/>
    <n v="0"/>
    <n v="0"/>
    <n v="0"/>
    <n v="0"/>
    <n v="0"/>
    <n v="0"/>
    <n v="0"/>
    <n v="0"/>
    <n v="0"/>
    <n v="0"/>
    <n v="0"/>
    <n v="0"/>
    <n v="0"/>
    <n v="0"/>
    <n v="0"/>
    <n v="0"/>
    <n v="0"/>
    <n v="0"/>
    <n v="1"/>
    <n v="1"/>
    <n v="0"/>
    <n v="0"/>
    <n v="1"/>
    <n v="0"/>
    <n v="0"/>
    <n v="1"/>
    <n v="0"/>
    <n v="0"/>
    <n v="1"/>
    <n v="0"/>
    <n v="0"/>
  </r>
  <r>
    <x v="5"/>
    <x v="10"/>
    <x v="12"/>
    <n v="2"/>
    <n v="0"/>
    <n v="0"/>
    <n v="0"/>
    <n v="0"/>
    <n v="0"/>
    <n v="0"/>
    <n v="0"/>
    <n v="0"/>
    <n v="0"/>
    <n v="0"/>
    <n v="0"/>
    <n v="0"/>
    <n v="0"/>
    <n v="0"/>
    <n v="0"/>
    <n v="0"/>
    <n v="0"/>
    <n v="0"/>
    <n v="2"/>
    <n v="0"/>
    <n v="0"/>
    <n v="0"/>
    <n v="0"/>
    <n v="0"/>
    <n v="0"/>
    <n v="0"/>
    <n v="0"/>
    <n v="0"/>
    <n v="0"/>
    <n v="0"/>
    <n v="0"/>
    <n v="0"/>
    <n v="0"/>
    <n v="0"/>
    <n v="0"/>
    <n v="0"/>
    <n v="0"/>
    <n v="0"/>
    <n v="0"/>
    <n v="0"/>
    <n v="0"/>
    <n v="0"/>
    <n v="0"/>
    <n v="0"/>
    <n v="4"/>
    <n v="4"/>
    <n v="1"/>
    <n v="1"/>
    <n v="4"/>
    <n v="0"/>
    <n v="0"/>
    <n v="4"/>
    <n v="0"/>
    <n v="0"/>
    <n v="4"/>
    <n v="0"/>
    <n v="0"/>
  </r>
  <r>
    <x v="5"/>
    <x v="10"/>
    <x v="13"/>
    <n v="5"/>
    <n v="1"/>
    <n v="0"/>
    <n v="1"/>
    <n v="1"/>
    <n v="0"/>
    <n v="0"/>
    <n v="0"/>
    <n v="0"/>
    <n v="1"/>
    <n v="0"/>
    <n v="1"/>
    <n v="0"/>
    <n v="0"/>
    <n v="0"/>
    <n v="0"/>
    <n v="0"/>
    <n v="0"/>
    <n v="0"/>
    <n v="3"/>
    <n v="1"/>
    <n v="0"/>
    <n v="0"/>
    <n v="0"/>
    <n v="0"/>
    <n v="0"/>
    <n v="0"/>
    <n v="0"/>
    <n v="0"/>
    <n v="0"/>
    <n v="0"/>
    <n v="0"/>
    <n v="0"/>
    <n v="0"/>
    <n v="0"/>
    <n v="0"/>
    <n v="0"/>
    <n v="0"/>
    <n v="0"/>
    <n v="0"/>
    <n v="0"/>
    <n v="0"/>
    <n v="0"/>
    <n v="0"/>
    <n v="0"/>
    <n v="1"/>
    <n v="1"/>
    <n v="0"/>
    <n v="0"/>
    <n v="1"/>
    <n v="0"/>
    <n v="0"/>
    <n v="1"/>
    <n v="0"/>
    <n v="0"/>
    <n v="1"/>
    <n v="0"/>
    <n v="0"/>
  </r>
  <r>
    <x v="5"/>
    <x v="10"/>
    <x v="14"/>
    <n v="9"/>
    <n v="0"/>
    <n v="0"/>
    <n v="0"/>
    <n v="0"/>
    <n v="0"/>
    <n v="0"/>
    <n v="0"/>
    <n v="0"/>
    <n v="2"/>
    <n v="0"/>
    <n v="2"/>
    <n v="0"/>
    <n v="0"/>
    <n v="0"/>
    <n v="0"/>
    <n v="0"/>
    <n v="0"/>
    <n v="0"/>
    <n v="5"/>
    <n v="0"/>
    <n v="0"/>
    <n v="0"/>
    <n v="0"/>
    <n v="0"/>
    <n v="0"/>
    <n v="0"/>
    <n v="0"/>
    <n v="0"/>
    <n v="0"/>
    <n v="0"/>
    <n v="0"/>
    <n v="0"/>
    <n v="0"/>
    <n v="0"/>
    <n v="0"/>
    <n v="0"/>
    <n v="0"/>
    <n v="0"/>
    <n v="0"/>
    <n v="0"/>
    <n v="0"/>
    <n v="0"/>
    <n v="0"/>
    <n v="0"/>
    <n v="4"/>
    <n v="4"/>
    <n v="0"/>
    <n v="0"/>
    <n v="4"/>
    <n v="0"/>
    <n v="0"/>
    <n v="4"/>
    <n v="0"/>
    <n v="0"/>
    <n v="4"/>
    <n v="0"/>
    <n v="0"/>
  </r>
  <r>
    <x v="5"/>
    <x v="10"/>
    <x v="15"/>
    <n v="5"/>
    <n v="0"/>
    <n v="0"/>
    <n v="0"/>
    <n v="0"/>
    <n v="0"/>
    <n v="0"/>
    <n v="0"/>
    <n v="0"/>
    <n v="0"/>
    <n v="0"/>
    <n v="4"/>
    <n v="0"/>
    <n v="0"/>
    <n v="0"/>
    <n v="0"/>
    <n v="0"/>
    <n v="0"/>
    <n v="0"/>
    <n v="1"/>
    <n v="0"/>
    <n v="0"/>
    <n v="0"/>
    <n v="0"/>
    <n v="0"/>
    <n v="0"/>
    <n v="0"/>
    <n v="0"/>
    <n v="0"/>
    <n v="0"/>
    <n v="0"/>
    <n v="0"/>
    <n v="0"/>
    <n v="0"/>
    <n v="0"/>
    <n v="0"/>
    <n v="0"/>
    <n v="0"/>
    <n v="0"/>
    <n v="0"/>
    <n v="0"/>
    <n v="0"/>
    <n v="0"/>
    <n v="0"/>
    <n v="0"/>
    <n v="1"/>
    <n v="1"/>
    <n v="0"/>
    <n v="0"/>
    <n v="1"/>
    <n v="0"/>
    <n v="0"/>
    <n v="1"/>
    <n v="0"/>
    <n v="0"/>
    <n v="1"/>
    <n v="0"/>
    <n v="0"/>
  </r>
  <r>
    <x v="5"/>
    <x v="10"/>
    <x v="16"/>
    <n v="8"/>
    <n v="0"/>
    <n v="0"/>
    <n v="0"/>
    <n v="0"/>
    <n v="0"/>
    <n v="0"/>
    <n v="0"/>
    <n v="0"/>
    <n v="1"/>
    <n v="0"/>
    <n v="1"/>
    <n v="0"/>
    <n v="0"/>
    <n v="0"/>
    <n v="0"/>
    <n v="0"/>
    <n v="0"/>
    <n v="0"/>
    <n v="6"/>
    <n v="0"/>
    <n v="0"/>
    <n v="0"/>
    <n v="0"/>
    <n v="0"/>
    <n v="0"/>
    <n v="0"/>
    <n v="0"/>
    <n v="0"/>
    <n v="0"/>
    <n v="0"/>
    <n v="0"/>
    <n v="0"/>
    <n v="0"/>
    <n v="0"/>
    <n v="0"/>
    <n v="0"/>
    <n v="0"/>
    <n v="0"/>
    <n v="0"/>
    <n v="0"/>
    <n v="0"/>
    <n v="0"/>
    <n v="0"/>
    <n v="0"/>
    <n v="1"/>
    <n v="1"/>
    <n v="0"/>
    <n v="0"/>
    <n v="1"/>
    <n v="0"/>
    <n v="0"/>
    <n v="1"/>
    <n v="0"/>
    <n v="0"/>
    <n v="1"/>
    <n v="0"/>
    <n v="0"/>
  </r>
  <r>
    <x v="5"/>
    <x v="10"/>
    <x v="17"/>
    <n v="5"/>
    <n v="0"/>
    <n v="0"/>
    <n v="0"/>
    <n v="0"/>
    <n v="0"/>
    <n v="0"/>
    <n v="0"/>
    <n v="0"/>
    <n v="4"/>
    <n v="0"/>
    <n v="0"/>
    <n v="0"/>
    <n v="0"/>
    <n v="0"/>
    <n v="0"/>
    <n v="0"/>
    <n v="0"/>
    <n v="0"/>
    <n v="1"/>
    <n v="0"/>
    <n v="0"/>
    <n v="0"/>
    <n v="0"/>
    <n v="0"/>
    <n v="0"/>
    <n v="0"/>
    <n v="0"/>
    <n v="0"/>
    <n v="0"/>
    <n v="0"/>
    <n v="0"/>
    <n v="0"/>
    <n v="0"/>
    <n v="0"/>
    <n v="0"/>
    <n v="0"/>
    <n v="0"/>
    <n v="0"/>
    <n v="0"/>
    <n v="0"/>
    <n v="0"/>
    <n v="0"/>
    <n v="0"/>
    <n v="0"/>
    <n v="0"/>
    <n v="0"/>
    <n v="0"/>
    <n v="0"/>
    <n v="0"/>
    <n v="0"/>
    <n v="0"/>
    <n v="0"/>
    <n v="0"/>
    <n v="0"/>
    <n v="0"/>
    <n v="0"/>
    <n v="0"/>
  </r>
  <r>
    <x v="5"/>
    <x v="10"/>
    <x v="18"/>
    <n v="4"/>
    <n v="0"/>
    <n v="0"/>
    <n v="0"/>
    <n v="0"/>
    <n v="0"/>
    <n v="0"/>
    <n v="0"/>
    <n v="0"/>
    <n v="2"/>
    <n v="0"/>
    <n v="1"/>
    <n v="0"/>
    <n v="0"/>
    <n v="0"/>
    <n v="0"/>
    <n v="0"/>
    <n v="0"/>
    <n v="0"/>
    <n v="1"/>
    <n v="0"/>
    <n v="0"/>
    <n v="0"/>
    <n v="0"/>
    <n v="0"/>
    <n v="0"/>
    <n v="0"/>
    <n v="0"/>
    <n v="0"/>
    <n v="0"/>
    <n v="0"/>
    <n v="0"/>
    <n v="0"/>
    <n v="0"/>
    <n v="0"/>
    <n v="0"/>
    <n v="0"/>
    <n v="0"/>
    <n v="0"/>
    <n v="0"/>
    <n v="0"/>
    <n v="0"/>
    <n v="0"/>
    <n v="0"/>
    <n v="0"/>
    <n v="1"/>
    <n v="1"/>
    <n v="0"/>
    <n v="0"/>
    <n v="1"/>
    <n v="0"/>
    <n v="0"/>
    <n v="1"/>
    <n v="0"/>
    <n v="0"/>
    <n v="1"/>
    <n v="0"/>
    <n v="0"/>
  </r>
  <r>
    <x v="5"/>
    <x v="10"/>
    <x v="19"/>
    <n v="5"/>
    <n v="0"/>
    <n v="0"/>
    <n v="0"/>
    <n v="0"/>
    <n v="0"/>
    <n v="0"/>
    <n v="0"/>
    <n v="0"/>
    <n v="0"/>
    <n v="0"/>
    <n v="0"/>
    <n v="0"/>
    <n v="0"/>
    <n v="0"/>
    <n v="0"/>
    <n v="0"/>
    <n v="0"/>
    <n v="0"/>
    <n v="5"/>
    <n v="0"/>
    <n v="0"/>
    <n v="0"/>
    <n v="0"/>
    <n v="0"/>
    <n v="0"/>
    <n v="0"/>
    <n v="0"/>
    <n v="0"/>
    <n v="0"/>
    <n v="0"/>
    <n v="0"/>
    <n v="0"/>
    <n v="0"/>
    <n v="0"/>
    <n v="0"/>
    <n v="0"/>
    <n v="0"/>
    <n v="0"/>
    <n v="0"/>
    <n v="0"/>
    <n v="0"/>
    <n v="0"/>
    <n v="0"/>
    <n v="0"/>
    <n v="3"/>
    <n v="3"/>
    <n v="0"/>
    <n v="0"/>
    <n v="3"/>
    <n v="0"/>
    <n v="0"/>
    <n v="3"/>
    <n v="0"/>
    <n v="0"/>
    <n v="3"/>
    <n v="0"/>
    <n v="0"/>
  </r>
  <r>
    <x v="5"/>
    <x v="10"/>
    <x v="20"/>
    <n v="6"/>
    <n v="0"/>
    <n v="0"/>
    <n v="0"/>
    <n v="0"/>
    <n v="0"/>
    <n v="0"/>
    <n v="0"/>
    <n v="0"/>
    <n v="1"/>
    <n v="0"/>
    <n v="3"/>
    <n v="0"/>
    <n v="0"/>
    <n v="0"/>
    <n v="0"/>
    <n v="0"/>
    <n v="0"/>
    <n v="0"/>
    <n v="2"/>
    <n v="0"/>
    <n v="0"/>
    <n v="0"/>
    <n v="0"/>
    <n v="0"/>
    <n v="0"/>
    <n v="0"/>
    <n v="0"/>
    <n v="0"/>
    <n v="0"/>
    <n v="0"/>
    <n v="0"/>
    <n v="0"/>
    <n v="0"/>
    <n v="0"/>
    <n v="0"/>
    <n v="0"/>
    <n v="0"/>
    <n v="0"/>
    <n v="0"/>
    <n v="0"/>
    <n v="0"/>
    <n v="0"/>
    <n v="0"/>
    <n v="0"/>
    <n v="2"/>
    <n v="2"/>
    <n v="0"/>
    <n v="0"/>
    <n v="2"/>
    <n v="0"/>
    <n v="0"/>
    <n v="2"/>
    <n v="0"/>
    <n v="0"/>
    <n v="2"/>
    <n v="0"/>
    <n v="0"/>
  </r>
  <r>
    <x v="5"/>
    <x v="10"/>
    <x v="21"/>
    <n v="6"/>
    <n v="0"/>
    <n v="0"/>
    <n v="0"/>
    <n v="0"/>
    <n v="0"/>
    <n v="0"/>
    <n v="0"/>
    <n v="0"/>
    <n v="2"/>
    <n v="0"/>
    <n v="0"/>
    <n v="0"/>
    <n v="0"/>
    <n v="0"/>
    <n v="0"/>
    <n v="0"/>
    <n v="0"/>
    <n v="0"/>
    <n v="4"/>
    <n v="0"/>
    <n v="0"/>
    <n v="0"/>
    <n v="0"/>
    <n v="0"/>
    <n v="0"/>
    <n v="0"/>
    <n v="0"/>
    <n v="0"/>
    <n v="0"/>
    <n v="0"/>
    <n v="0"/>
    <n v="0"/>
    <n v="0"/>
    <n v="0"/>
    <n v="0"/>
    <n v="0"/>
    <n v="0"/>
    <n v="0"/>
    <n v="0"/>
    <n v="0"/>
    <n v="0"/>
    <n v="0"/>
    <n v="0"/>
    <n v="0"/>
    <n v="2"/>
    <n v="2"/>
    <n v="0"/>
    <n v="0"/>
    <n v="2"/>
    <n v="0"/>
    <n v="0"/>
    <n v="2"/>
    <n v="0"/>
    <n v="0"/>
    <n v="2"/>
    <n v="0"/>
    <n v="0"/>
  </r>
  <r>
    <x v="5"/>
    <x v="11"/>
    <x v="0"/>
    <n v="36"/>
    <n v="0"/>
    <n v="0"/>
    <n v="0"/>
    <n v="0"/>
    <n v="0"/>
    <n v="0"/>
    <n v="0"/>
    <n v="0"/>
    <n v="1"/>
    <n v="0"/>
    <n v="0"/>
    <n v="0"/>
    <n v="0"/>
    <n v="0"/>
    <n v="0"/>
    <n v="0"/>
    <n v="0"/>
    <n v="0"/>
    <n v="35"/>
    <n v="0"/>
    <n v="0"/>
    <n v="0"/>
    <n v="0"/>
    <n v="0"/>
    <n v="0"/>
    <n v="0"/>
    <n v="0"/>
    <n v="0"/>
    <n v="0"/>
    <n v="0"/>
    <n v="0"/>
    <n v="0"/>
    <n v="0"/>
    <n v="0"/>
    <n v="0"/>
    <n v="0"/>
    <n v="0"/>
    <n v="0"/>
    <n v="0"/>
    <n v="0"/>
    <n v="0"/>
    <n v="0"/>
    <n v="0"/>
    <n v="0"/>
    <n v="2"/>
    <n v="2"/>
    <n v="0"/>
    <n v="0"/>
    <n v="2"/>
    <n v="0"/>
    <n v="0"/>
    <n v="2"/>
    <n v="0"/>
    <n v="0"/>
    <n v="2"/>
    <n v="0"/>
    <n v="0"/>
  </r>
  <r>
    <x v="5"/>
    <x v="11"/>
    <x v="1"/>
    <n v="34"/>
    <n v="0"/>
    <n v="0"/>
    <n v="0"/>
    <n v="0"/>
    <n v="0"/>
    <n v="0"/>
    <n v="0"/>
    <n v="0"/>
    <n v="2"/>
    <n v="0"/>
    <n v="0"/>
    <n v="0"/>
    <n v="0"/>
    <n v="0"/>
    <n v="0"/>
    <n v="0"/>
    <n v="0"/>
    <n v="0"/>
    <n v="32"/>
    <n v="0"/>
    <n v="0"/>
    <n v="0"/>
    <n v="0"/>
    <n v="0"/>
    <n v="0"/>
    <n v="0"/>
    <n v="0"/>
    <n v="0"/>
    <n v="0"/>
    <n v="0"/>
    <n v="0"/>
    <n v="0"/>
    <n v="0"/>
    <n v="2"/>
    <n v="0"/>
    <n v="0"/>
    <n v="0"/>
    <n v="0"/>
    <n v="0"/>
    <n v="0"/>
    <n v="0"/>
    <n v="0"/>
    <n v="0"/>
    <n v="0"/>
    <n v="1"/>
    <n v="1"/>
    <n v="0"/>
    <n v="0"/>
    <n v="1"/>
    <n v="0"/>
    <n v="0"/>
    <n v="1"/>
    <n v="0"/>
    <n v="0"/>
    <n v="1"/>
    <n v="0"/>
    <n v="0"/>
  </r>
  <r>
    <x v="5"/>
    <x v="11"/>
    <x v="2"/>
    <n v="23"/>
    <n v="1"/>
    <n v="0"/>
    <n v="1"/>
    <n v="1"/>
    <n v="0"/>
    <n v="0"/>
    <n v="0"/>
    <n v="0"/>
    <n v="1"/>
    <n v="1"/>
    <n v="1"/>
    <n v="0"/>
    <n v="0"/>
    <n v="0"/>
    <n v="0"/>
    <n v="0"/>
    <n v="0"/>
    <n v="0"/>
    <n v="21"/>
    <n v="0"/>
    <n v="0"/>
    <n v="0"/>
    <n v="0"/>
    <n v="0"/>
    <n v="0"/>
    <n v="0"/>
    <n v="0"/>
    <n v="0"/>
    <n v="0"/>
    <n v="0"/>
    <n v="0"/>
    <n v="0"/>
    <n v="0"/>
    <n v="0"/>
    <n v="0"/>
    <n v="0"/>
    <n v="0"/>
    <n v="0"/>
    <n v="0"/>
    <n v="0"/>
    <n v="0"/>
    <n v="0"/>
    <n v="0"/>
    <n v="0"/>
    <n v="1"/>
    <n v="1"/>
    <n v="0"/>
    <n v="0"/>
    <n v="1"/>
    <n v="0"/>
    <n v="0"/>
    <n v="1"/>
    <n v="0"/>
    <n v="0"/>
    <n v="1"/>
    <n v="0"/>
    <n v="0"/>
  </r>
  <r>
    <x v="5"/>
    <x v="11"/>
    <x v="3"/>
    <n v="35"/>
    <n v="0"/>
    <n v="0"/>
    <n v="0"/>
    <n v="0"/>
    <n v="0"/>
    <n v="0"/>
    <n v="0"/>
    <n v="0"/>
    <n v="1"/>
    <n v="0"/>
    <n v="0"/>
    <n v="0"/>
    <n v="0"/>
    <n v="0"/>
    <n v="0"/>
    <n v="0"/>
    <n v="0"/>
    <n v="0"/>
    <n v="34"/>
    <n v="0"/>
    <n v="0"/>
    <n v="0"/>
    <n v="0"/>
    <n v="0"/>
    <n v="0"/>
    <n v="0"/>
    <n v="0"/>
    <n v="0"/>
    <n v="0"/>
    <n v="0"/>
    <n v="0"/>
    <n v="0"/>
    <n v="0"/>
    <n v="0"/>
    <n v="0"/>
    <n v="0"/>
    <n v="0"/>
    <n v="0"/>
    <n v="0"/>
    <n v="0"/>
    <n v="0"/>
    <n v="0"/>
    <n v="0"/>
    <n v="0"/>
    <n v="1"/>
    <n v="1"/>
    <n v="0"/>
    <n v="0"/>
    <n v="1"/>
    <n v="0"/>
    <n v="0"/>
    <n v="1"/>
    <n v="0"/>
    <n v="0"/>
    <n v="1"/>
    <n v="0"/>
    <n v="0"/>
  </r>
  <r>
    <x v="5"/>
    <x v="11"/>
    <x v="4"/>
    <n v="15"/>
    <n v="1"/>
    <n v="0"/>
    <n v="1"/>
    <n v="1"/>
    <n v="2"/>
    <n v="0"/>
    <n v="0"/>
    <n v="0"/>
    <n v="4"/>
    <n v="0"/>
    <n v="0"/>
    <n v="0"/>
    <n v="0"/>
    <n v="0"/>
    <n v="0"/>
    <n v="0"/>
    <n v="0"/>
    <n v="0"/>
    <n v="9"/>
    <n v="1"/>
    <n v="0"/>
    <n v="0"/>
    <n v="0"/>
    <n v="0"/>
    <n v="0"/>
    <n v="19"/>
    <n v="0"/>
    <n v="0"/>
    <n v="0"/>
    <n v="0"/>
    <n v="0"/>
    <n v="0"/>
    <n v="0"/>
    <n v="0"/>
    <n v="0"/>
    <n v="0"/>
    <n v="0"/>
    <n v="0"/>
    <n v="0"/>
    <n v="0"/>
    <n v="0"/>
    <n v="0"/>
    <n v="0"/>
    <n v="0"/>
    <n v="2"/>
    <n v="2"/>
    <n v="0"/>
    <n v="0"/>
    <n v="2"/>
    <n v="0"/>
    <n v="0"/>
    <n v="2"/>
    <n v="0"/>
    <n v="0"/>
    <n v="2"/>
    <n v="0"/>
    <n v="0"/>
  </r>
  <r>
    <x v="5"/>
    <x v="11"/>
    <x v="5"/>
    <n v="11"/>
    <n v="0"/>
    <n v="0"/>
    <n v="0"/>
    <n v="0"/>
    <n v="0"/>
    <n v="0"/>
    <n v="0"/>
    <n v="0"/>
    <n v="4"/>
    <n v="0"/>
    <n v="0"/>
    <n v="0"/>
    <n v="0"/>
    <n v="0"/>
    <n v="0"/>
    <n v="0"/>
    <n v="0"/>
    <n v="0"/>
    <n v="7"/>
    <n v="0"/>
    <n v="0"/>
    <n v="0"/>
    <n v="0"/>
    <n v="0"/>
    <n v="0"/>
    <n v="0"/>
    <n v="0"/>
    <n v="0"/>
    <n v="0"/>
    <n v="0"/>
    <n v="0"/>
    <n v="0"/>
    <n v="0"/>
    <n v="0"/>
    <n v="0"/>
    <n v="0"/>
    <n v="0"/>
    <n v="0"/>
    <n v="0"/>
    <n v="0"/>
    <n v="0"/>
    <n v="0"/>
    <n v="0"/>
    <n v="0"/>
    <n v="2"/>
    <n v="2"/>
    <n v="0"/>
    <n v="0"/>
    <n v="2"/>
    <n v="0"/>
    <n v="0"/>
    <n v="2"/>
    <n v="0"/>
    <n v="0"/>
    <n v="2"/>
    <n v="0"/>
    <n v="0"/>
  </r>
  <r>
    <x v="5"/>
    <x v="11"/>
    <x v="6"/>
    <n v="14"/>
    <n v="0"/>
    <n v="0"/>
    <n v="0"/>
    <n v="0"/>
    <n v="0"/>
    <n v="0"/>
    <n v="0"/>
    <n v="0"/>
    <n v="1"/>
    <n v="0"/>
    <n v="0"/>
    <n v="0"/>
    <n v="0"/>
    <n v="0"/>
    <n v="0"/>
    <n v="0"/>
    <n v="0"/>
    <n v="0"/>
    <n v="13"/>
    <n v="0"/>
    <n v="0"/>
    <n v="0"/>
    <n v="0"/>
    <n v="0"/>
    <n v="0"/>
    <n v="0"/>
    <n v="0"/>
    <n v="0"/>
    <n v="0"/>
    <n v="0"/>
    <n v="0"/>
    <n v="0"/>
    <n v="0"/>
    <n v="0"/>
    <n v="0"/>
    <n v="0"/>
    <n v="0"/>
    <n v="0"/>
    <n v="0"/>
    <n v="0"/>
    <n v="0"/>
    <n v="0"/>
    <n v="0"/>
    <n v="0"/>
    <n v="2"/>
    <n v="2"/>
    <n v="0"/>
    <n v="0"/>
    <n v="2"/>
    <n v="0"/>
    <n v="0"/>
    <n v="2"/>
    <n v="0"/>
    <n v="0"/>
    <n v="2"/>
    <n v="0"/>
    <n v="0"/>
  </r>
  <r>
    <x v="5"/>
    <x v="11"/>
    <x v="7"/>
    <n v="12"/>
    <n v="0"/>
    <n v="0"/>
    <n v="0"/>
    <n v="0"/>
    <n v="0"/>
    <n v="0"/>
    <n v="0"/>
    <n v="0"/>
    <n v="3"/>
    <n v="0"/>
    <n v="0"/>
    <n v="0"/>
    <n v="0"/>
    <n v="0"/>
    <n v="0"/>
    <n v="0"/>
    <n v="0"/>
    <n v="0"/>
    <n v="9"/>
    <n v="0"/>
    <n v="0"/>
    <n v="0"/>
    <n v="0"/>
    <n v="0"/>
    <n v="0"/>
    <n v="0"/>
    <n v="0"/>
    <n v="0"/>
    <n v="0"/>
    <n v="0"/>
    <n v="0"/>
    <n v="0"/>
    <n v="1"/>
    <n v="1"/>
    <n v="0"/>
    <n v="0"/>
    <n v="0"/>
    <n v="0"/>
    <n v="0"/>
    <n v="0"/>
    <n v="0"/>
    <n v="0"/>
    <n v="0"/>
    <n v="0"/>
    <n v="5"/>
    <n v="5"/>
    <n v="0"/>
    <n v="0"/>
    <n v="5"/>
    <n v="0"/>
    <n v="0"/>
    <n v="5"/>
    <n v="0"/>
    <n v="0"/>
    <n v="5"/>
    <n v="0"/>
    <n v="0"/>
  </r>
  <r>
    <x v="5"/>
    <x v="11"/>
    <x v="8"/>
    <n v="9"/>
    <n v="0"/>
    <n v="0"/>
    <n v="0"/>
    <n v="0"/>
    <n v="0"/>
    <n v="0"/>
    <n v="0"/>
    <n v="0"/>
    <n v="2"/>
    <n v="0"/>
    <n v="0"/>
    <n v="0"/>
    <n v="0"/>
    <n v="0"/>
    <n v="0"/>
    <n v="0"/>
    <n v="0"/>
    <n v="0"/>
    <n v="7"/>
    <n v="0"/>
    <n v="0"/>
    <n v="0"/>
    <n v="0"/>
    <n v="0"/>
    <n v="0"/>
    <n v="0"/>
    <n v="0"/>
    <n v="0"/>
    <n v="0"/>
    <n v="0"/>
    <n v="0"/>
    <n v="0"/>
    <n v="0"/>
    <n v="0"/>
    <n v="0"/>
    <n v="0"/>
    <n v="0"/>
    <n v="0"/>
    <n v="0"/>
    <n v="0"/>
    <n v="0"/>
    <n v="0"/>
    <n v="0"/>
    <n v="0"/>
    <n v="5"/>
    <n v="4"/>
    <n v="0"/>
    <n v="0"/>
    <n v="4"/>
    <n v="0"/>
    <n v="0"/>
    <n v="4"/>
    <n v="0"/>
    <n v="0"/>
    <n v="4"/>
    <n v="0"/>
    <n v="0"/>
  </r>
  <r>
    <x v="5"/>
    <x v="11"/>
    <x v="9"/>
    <n v="10"/>
    <n v="0"/>
    <n v="0"/>
    <n v="0"/>
    <n v="0"/>
    <n v="0"/>
    <n v="0"/>
    <n v="0"/>
    <n v="0"/>
    <n v="2"/>
    <n v="0"/>
    <n v="0"/>
    <n v="0"/>
    <n v="0"/>
    <n v="0"/>
    <n v="0"/>
    <n v="0"/>
    <n v="0"/>
    <n v="0"/>
    <n v="8"/>
    <n v="0"/>
    <n v="0"/>
    <n v="0"/>
    <n v="0"/>
    <n v="0"/>
    <n v="0"/>
    <n v="0"/>
    <n v="0"/>
    <n v="0"/>
    <n v="0"/>
    <n v="0"/>
    <n v="0"/>
    <n v="0"/>
    <n v="0"/>
    <n v="0"/>
    <n v="0"/>
    <n v="0"/>
    <n v="0"/>
    <n v="0"/>
    <n v="0"/>
    <n v="0"/>
    <n v="0"/>
    <n v="0"/>
    <n v="0"/>
    <n v="0"/>
    <n v="13"/>
    <n v="13"/>
    <n v="0"/>
    <n v="0"/>
    <n v="13"/>
    <n v="0"/>
    <n v="0"/>
    <n v="13"/>
    <n v="0"/>
    <n v="0"/>
    <n v="13"/>
    <n v="0"/>
    <n v="0"/>
  </r>
  <r>
    <x v="5"/>
    <x v="11"/>
    <x v="10"/>
    <n v="92"/>
    <n v="0"/>
    <n v="0"/>
    <n v="0"/>
    <n v="0"/>
    <n v="0"/>
    <n v="0"/>
    <n v="0"/>
    <n v="0"/>
    <n v="4"/>
    <n v="0"/>
    <n v="0"/>
    <n v="0"/>
    <n v="0"/>
    <n v="0"/>
    <n v="0"/>
    <n v="0"/>
    <n v="0"/>
    <n v="0"/>
    <n v="64"/>
    <n v="0"/>
    <n v="21"/>
    <n v="0"/>
    <n v="0"/>
    <n v="0"/>
    <n v="0"/>
    <n v="0"/>
    <n v="0"/>
    <n v="0"/>
    <n v="0"/>
    <n v="0"/>
    <n v="0"/>
    <n v="0"/>
    <n v="0"/>
    <n v="0"/>
    <n v="0"/>
    <n v="0"/>
    <n v="0"/>
    <n v="0"/>
    <n v="0"/>
    <n v="0"/>
    <n v="0"/>
    <n v="0"/>
    <n v="0"/>
    <n v="0"/>
    <n v="8"/>
    <n v="8"/>
    <n v="0"/>
    <n v="0"/>
    <n v="8"/>
    <n v="0"/>
    <n v="0"/>
    <n v="8"/>
    <n v="0"/>
    <n v="0"/>
    <n v="8"/>
    <n v="0"/>
    <n v="0"/>
  </r>
  <r>
    <x v="5"/>
    <x v="11"/>
    <x v="11"/>
    <n v="30"/>
    <n v="1"/>
    <n v="0"/>
    <n v="1"/>
    <n v="1"/>
    <n v="0"/>
    <n v="0"/>
    <n v="0"/>
    <n v="0"/>
    <n v="1"/>
    <n v="0"/>
    <n v="0"/>
    <n v="0"/>
    <n v="0"/>
    <n v="0"/>
    <n v="0"/>
    <n v="0"/>
    <n v="0"/>
    <n v="0"/>
    <n v="29"/>
    <n v="1"/>
    <n v="0"/>
    <n v="0"/>
    <n v="0"/>
    <n v="0"/>
    <n v="0"/>
    <n v="0"/>
    <n v="0"/>
    <n v="0"/>
    <n v="0"/>
    <n v="0"/>
    <n v="0"/>
    <n v="0"/>
    <n v="1"/>
    <n v="1"/>
    <n v="0"/>
    <n v="0"/>
    <n v="0"/>
    <n v="0"/>
    <n v="0"/>
    <n v="0"/>
    <n v="0"/>
    <n v="0"/>
    <n v="0"/>
    <n v="0"/>
    <n v="9"/>
    <n v="9"/>
    <n v="0"/>
    <n v="0"/>
    <n v="9"/>
    <n v="0"/>
    <n v="0"/>
    <n v="9"/>
    <n v="0"/>
    <n v="0"/>
    <n v="9"/>
    <n v="0"/>
    <n v="0"/>
  </r>
  <r>
    <x v="5"/>
    <x v="11"/>
    <x v="12"/>
    <n v="8"/>
    <n v="0"/>
    <n v="0"/>
    <n v="0"/>
    <n v="0"/>
    <n v="0"/>
    <n v="0"/>
    <n v="0"/>
    <n v="0"/>
    <n v="0"/>
    <n v="0"/>
    <n v="0"/>
    <n v="0"/>
    <n v="0"/>
    <n v="0"/>
    <n v="0"/>
    <n v="0"/>
    <n v="0"/>
    <n v="0"/>
    <n v="8"/>
    <n v="0"/>
    <n v="0"/>
    <n v="0"/>
    <n v="0"/>
    <n v="0"/>
    <n v="0"/>
    <n v="0"/>
    <n v="0"/>
    <n v="0"/>
    <n v="0"/>
    <n v="0"/>
    <n v="0"/>
    <n v="0"/>
    <n v="1"/>
    <n v="1"/>
    <n v="0"/>
    <n v="0"/>
    <n v="0"/>
    <n v="0"/>
    <n v="0"/>
    <n v="0"/>
    <n v="0"/>
    <n v="0"/>
    <n v="0"/>
    <n v="0"/>
    <n v="3"/>
    <n v="3"/>
    <n v="0"/>
    <n v="0"/>
    <n v="3"/>
    <n v="0"/>
    <n v="0"/>
    <n v="3"/>
    <n v="0"/>
    <n v="0"/>
    <n v="3"/>
    <n v="0"/>
    <n v="0"/>
  </r>
  <r>
    <x v="5"/>
    <x v="11"/>
    <x v="13"/>
    <n v="17"/>
    <n v="0"/>
    <n v="0"/>
    <n v="0"/>
    <n v="0"/>
    <n v="0"/>
    <n v="0"/>
    <n v="0"/>
    <n v="0"/>
    <n v="7"/>
    <n v="0"/>
    <n v="0"/>
    <n v="0"/>
    <n v="0"/>
    <n v="0"/>
    <n v="0"/>
    <n v="0"/>
    <n v="0"/>
    <n v="0"/>
    <n v="10"/>
    <n v="0"/>
    <n v="0"/>
    <n v="0"/>
    <n v="0"/>
    <n v="0"/>
    <n v="0"/>
    <n v="0"/>
    <n v="0"/>
    <n v="0"/>
    <n v="0"/>
    <n v="0"/>
    <n v="0"/>
    <n v="0"/>
    <n v="0"/>
    <n v="0"/>
    <n v="0"/>
    <n v="0"/>
    <n v="0"/>
    <n v="0"/>
    <n v="0"/>
    <n v="0"/>
    <n v="0"/>
    <n v="0"/>
    <n v="0"/>
    <n v="0"/>
    <n v="1"/>
    <n v="1"/>
    <n v="0"/>
    <n v="0"/>
    <n v="1"/>
    <n v="0"/>
    <n v="0"/>
    <n v="1"/>
    <n v="0"/>
    <n v="0"/>
    <n v="1"/>
    <n v="0"/>
    <n v="0"/>
  </r>
  <r>
    <x v="5"/>
    <x v="11"/>
    <x v="14"/>
    <n v="7"/>
    <n v="0"/>
    <n v="0"/>
    <n v="0"/>
    <n v="0"/>
    <n v="0"/>
    <n v="0"/>
    <n v="0"/>
    <n v="0"/>
    <n v="5"/>
    <n v="0"/>
    <n v="0"/>
    <n v="0"/>
    <n v="0"/>
    <n v="0"/>
    <n v="0"/>
    <n v="0"/>
    <n v="0"/>
    <n v="0"/>
    <n v="2"/>
    <n v="0"/>
    <n v="0"/>
    <n v="0"/>
    <n v="0"/>
    <n v="0"/>
    <n v="0"/>
    <n v="0"/>
    <n v="0"/>
    <n v="0"/>
    <n v="0"/>
    <n v="0"/>
    <n v="0"/>
    <n v="0"/>
    <n v="0"/>
    <n v="1"/>
    <n v="0"/>
    <n v="0"/>
    <n v="0"/>
    <n v="0"/>
    <n v="0"/>
    <n v="0"/>
    <n v="0"/>
    <n v="0"/>
    <n v="0"/>
    <n v="0"/>
    <n v="11"/>
    <n v="11"/>
    <n v="0"/>
    <n v="0"/>
    <n v="11"/>
    <n v="0"/>
    <n v="0"/>
    <n v="11"/>
    <n v="0"/>
    <n v="0"/>
    <n v="11"/>
    <n v="0"/>
    <n v="0"/>
  </r>
  <r>
    <x v="5"/>
    <x v="11"/>
    <x v="15"/>
    <n v="17"/>
    <n v="0"/>
    <n v="0"/>
    <n v="0"/>
    <n v="0"/>
    <n v="0"/>
    <n v="0"/>
    <n v="0"/>
    <n v="0"/>
    <n v="2"/>
    <n v="0"/>
    <n v="0"/>
    <n v="0"/>
    <n v="0"/>
    <n v="0"/>
    <n v="0"/>
    <n v="0"/>
    <n v="0"/>
    <n v="0"/>
    <n v="15"/>
    <n v="0"/>
    <n v="0"/>
    <n v="0"/>
    <n v="0"/>
    <n v="0"/>
    <n v="0"/>
    <n v="0"/>
    <n v="0"/>
    <n v="0"/>
    <n v="0"/>
    <n v="0"/>
    <n v="0"/>
    <n v="0"/>
    <n v="0"/>
    <n v="0"/>
    <n v="0"/>
    <n v="0"/>
    <n v="0"/>
    <n v="0"/>
    <n v="0"/>
    <n v="0"/>
    <n v="0"/>
    <n v="0"/>
    <n v="0"/>
    <n v="0"/>
    <n v="4"/>
    <n v="4"/>
    <n v="0"/>
    <n v="0"/>
    <n v="4"/>
    <n v="0"/>
    <n v="0"/>
    <n v="4"/>
    <n v="0"/>
    <n v="0"/>
    <n v="4"/>
    <n v="0"/>
    <n v="0"/>
  </r>
  <r>
    <x v="5"/>
    <x v="11"/>
    <x v="16"/>
    <n v="26"/>
    <n v="0"/>
    <n v="0"/>
    <n v="0"/>
    <n v="0"/>
    <n v="0"/>
    <n v="0"/>
    <n v="0"/>
    <n v="0"/>
    <n v="1"/>
    <n v="0"/>
    <n v="0"/>
    <n v="0"/>
    <n v="0"/>
    <n v="0"/>
    <n v="0"/>
    <n v="0"/>
    <n v="0"/>
    <n v="0"/>
    <n v="25"/>
    <n v="0"/>
    <n v="0"/>
    <n v="0"/>
    <n v="0"/>
    <n v="0"/>
    <n v="0"/>
    <n v="0"/>
    <n v="0"/>
    <n v="0"/>
    <n v="0"/>
    <n v="0"/>
    <n v="0"/>
    <n v="0"/>
    <n v="0"/>
    <n v="0"/>
    <n v="0"/>
    <n v="0"/>
    <n v="0"/>
    <n v="0"/>
    <n v="0"/>
    <n v="0"/>
    <n v="0"/>
    <n v="0"/>
    <n v="0"/>
    <n v="0"/>
    <n v="4"/>
    <n v="4"/>
    <n v="0"/>
    <n v="0"/>
    <n v="4"/>
    <n v="0"/>
    <n v="0"/>
    <n v="4"/>
    <n v="0"/>
    <n v="0"/>
    <n v="4"/>
    <n v="0"/>
    <n v="0"/>
  </r>
  <r>
    <x v="5"/>
    <x v="11"/>
    <x v="17"/>
    <n v="10"/>
    <n v="0"/>
    <n v="0"/>
    <n v="0"/>
    <n v="0"/>
    <n v="0"/>
    <n v="0"/>
    <n v="0"/>
    <n v="0"/>
    <n v="4"/>
    <n v="0"/>
    <n v="0"/>
    <n v="0"/>
    <n v="0"/>
    <n v="0"/>
    <n v="0"/>
    <n v="0"/>
    <n v="0"/>
    <n v="0"/>
    <n v="6"/>
    <n v="0"/>
    <n v="0"/>
    <n v="0"/>
    <n v="0"/>
    <n v="0"/>
    <n v="0"/>
    <n v="0"/>
    <n v="0"/>
    <n v="0"/>
    <n v="0"/>
    <n v="0"/>
    <n v="0"/>
    <n v="0"/>
    <n v="0"/>
    <n v="0"/>
    <n v="0"/>
    <n v="0"/>
    <n v="0"/>
    <n v="0"/>
    <n v="0"/>
    <n v="0"/>
    <n v="0"/>
    <n v="0"/>
    <n v="0"/>
    <n v="0"/>
    <n v="4"/>
    <n v="4"/>
    <n v="0"/>
    <n v="0"/>
    <n v="4"/>
    <n v="0"/>
    <n v="0"/>
    <n v="4"/>
    <n v="0"/>
    <n v="0"/>
    <n v="4"/>
    <n v="0"/>
    <n v="0"/>
  </r>
  <r>
    <x v="5"/>
    <x v="11"/>
    <x v="18"/>
    <n v="14"/>
    <n v="0"/>
    <n v="0"/>
    <n v="0"/>
    <n v="0"/>
    <n v="0"/>
    <n v="0"/>
    <n v="0"/>
    <n v="0"/>
    <n v="4"/>
    <n v="0"/>
    <n v="0"/>
    <n v="0"/>
    <n v="0"/>
    <n v="0"/>
    <n v="0"/>
    <n v="0"/>
    <n v="0"/>
    <n v="0"/>
    <n v="10"/>
    <n v="0"/>
    <n v="0"/>
    <n v="0"/>
    <n v="0"/>
    <n v="0"/>
    <n v="0"/>
    <n v="0"/>
    <n v="0"/>
    <n v="0"/>
    <n v="0"/>
    <n v="0"/>
    <n v="0"/>
    <n v="0"/>
    <n v="0"/>
    <n v="0"/>
    <n v="0"/>
    <n v="0"/>
    <n v="0"/>
    <n v="0"/>
    <n v="0"/>
    <n v="0"/>
    <n v="0"/>
    <n v="0"/>
    <n v="0"/>
    <n v="0"/>
    <n v="3"/>
    <n v="3"/>
    <n v="0"/>
    <n v="0"/>
    <n v="3"/>
    <n v="0"/>
    <n v="0"/>
    <n v="3"/>
    <n v="0"/>
    <n v="0"/>
    <n v="3"/>
    <n v="0"/>
    <n v="0"/>
  </r>
  <r>
    <x v="5"/>
    <x v="11"/>
    <x v="19"/>
    <n v="33"/>
    <n v="0"/>
    <n v="0"/>
    <n v="0"/>
    <n v="0"/>
    <n v="0"/>
    <n v="0"/>
    <n v="0"/>
    <n v="0"/>
    <n v="4"/>
    <n v="0"/>
    <n v="0"/>
    <n v="0"/>
    <n v="0"/>
    <n v="0"/>
    <n v="0"/>
    <n v="0"/>
    <n v="0"/>
    <n v="0"/>
    <n v="29"/>
    <n v="0"/>
    <n v="0"/>
    <n v="0"/>
    <n v="0"/>
    <n v="0"/>
    <n v="0"/>
    <n v="0"/>
    <n v="0"/>
    <n v="0"/>
    <n v="0"/>
    <n v="0"/>
    <n v="0"/>
    <n v="0"/>
    <n v="1"/>
    <n v="1"/>
    <n v="0"/>
    <n v="0"/>
    <n v="0"/>
    <n v="0"/>
    <n v="0"/>
    <n v="0"/>
    <n v="0"/>
    <n v="0"/>
    <n v="0"/>
    <n v="0"/>
    <n v="2"/>
    <n v="2"/>
    <n v="0"/>
    <n v="0"/>
    <n v="2"/>
    <n v="0"/>
    <n v="0"/>
    <n v="2"/>
    <n v="0"/>
    <n v="0"/>
    <n v="2"/>
    <n v="0"/>
    <n v="0"/>
  </r>
  <r>
    <x v="5"/>
    <x v="11"/>
    <x v="20"/>
    <n v="8"/>
    <n v="0"/>
    <n v="0"/>
    <n v="0"/>
    <n v="0"/>
    <n v="0"/>
    <n v="0"/>
    <n v="0"/>
    <n v="0"/>
    <n v="2"/>
    <n v="0"/>
    <n v="0"/>
    <n v="0"/>
    <n v="0"/>
    <n v="0"/>
    <n v="0"/>
    <n v="0"/>
    <n v="0"/>
    <n v="0"/>
    <n v="6"/>
    <n v="0"/>
    <n v="0"/>
    <n v="0"/>
    <n v="0"/>
    <n v="0"/>
    <n v="0"/>
    <n v="0"/>
    <n v="0"/>
    <n v="0"/>
    <n v="0"/>
    <n v="0"/>
    <n v="0"/>
    <n v="0"/>
    <n v="1"/>
    <n v="1"/>
    <n v="0"/>
    <n v="0"/>
    <n v="0"/>
    <n v="0"/>
    <n v="0"/>
    <n v="0"/>
    <n v="0"/>
    <n v="0"/>
    <n v="0"/>
    <n v="0"/>
    <n v="9"/>
    <n v="9"/>
    <n v="0"/>
    <n v="0"/>
    <n v="9"/>
    <n v="0"/>
    <n v="0"/>
    <n v="9"/>
    <n v="0"/>
    <n v="0"/>
    <n v="9"/>
    <n v="0"/>
    <n v="0"/>
  </r>
  <r>
    <x v="5"/>
    <x v="11"/>
    <x v="21"/>
    <n v="1"/>
    <n v="0"/>
    <n v="0"/>
    <n v="0"/>
    <n v="0"/>
    <n v="0"/>
    <n v="0"/>
    <n v="0"/>
    <n v="0"/>
    <n v="1"/>
    <n v="0"/>
    <n v="0"/>
    <n v="0"/>
    <n v="0"/>
    <n v="0"/>
    <n v="0"/>
    <n v="0"/>
    <n v="0"/>
    <n v="0"/>
    <n v="0"/>
    <n v="0"/>
    <n v="0"/>
    <n v="0"/>
    <n v="0"/>
    <n v="0"/>
    <n v="0"/>
    <n v="0"/>
    <n v="0"/>
    <n v="0"/>
    <n v="0"/>
    <n v="0"/>
    <n v="0"/>
    <n v="0"/>
    <n v="2"/>
    <n v="2"/>
    <n v="0"/>
    <n v="0"/>
    <n v="0"/>
    <n v="0"/>
    <n v="0"/>
    <n v="0"/>
    <n v="0"/>
    <n v="0"/>
    <n v="0"/>
    <n v="0"/>
    <n v="4"/>
    <n v="4"/>
    <n v="0"/>
    <n v="0"/>
    <n v="4"/>
    <n v="0"/>
    <n v="0"/>
    <n v="4"/>
    <n v="0"/>
    <n v="0"/>
    <n v="4"/>
    <n v="0"/>
    <n v="0"/>
  </r>
  <r>
    <x v="5"/>
    <x v="11"/>
    <x v="22"/>
    <n v="54"/>
    <n v="0"/>
    <n v="0"/>
    <n v="0"/>
    <n v="0"/>
    <n v="0"/>
    <n v="0"/>
    <n v="0"/>
    <n v="0"/>
    <n v="7"/>
    <n v="0"/>
    <n v="1"/>
    <n v="0"/>
    <n v="0"/>
    <n v="0"/>
    <n v="0"/>
    <n v="0"/>
    <n v="0"/>
    <n v="0"/>
    <n v="46"/>
    <n v="0"/>
    <n v="0"/>
    <n v="0"/>
    <n v="0"/>
    <n v="0"/>
    <n v="0"/>
    <n v="0"/>
    <n v="0"/>
    <n v="0"/>
    <n v="0"/>
    <n v="0"/>
    <n v="0"/>
    <n v="0"/>
    <n v="2"/>
    <n v="2"/>
    <n v="0"/>
    <n v="0"/>
    <n v="0"/>
    <n v="0"/>
    <n v="0"/>
    <n v="0"/>
    <n v="0"/>
    <n v="0"/>
    <n v="0"/>
    <n v="0"/>
    <n v="4"/>
    <n v="4"/>
    <n v="0"/>
    <n v="0"/>
    <n v="4"/>
    <n v="0"/>
    <n v="0"/>
    <n v="4"/>
    <n v="0"/>
    <n v="0"/>
    <n v="4"/>
    <n v="0"/>
    <n v="0"/>
  </r>
  <r>
    <x v="5"/>
    <x v="11"/>
    <x v="23"/>
    <n v="104"/>
    <n v="0"/>
    <n v="0"/>
    <n v="0"/>
    <n v="0"/>
    <n v="0"/>
    <n v="0"/>
    <n v="0"/>
    <n v="0"/>
    <n v="3"/>
    <n v="0"/>
    <n v="0"/>
    <n v="0"/>
    <n v="0"/>
    <n v="0"/>
    <n v="0"/>
    <n v="0"/>
    <n v="0"/>
    <n v="0"/>
    <n v="47"/>
    <n v="0"/>
    <n v="51"/>
    <n v="0"/>
    <n v="0"/>
    <n v="0"/>
    <n v="0"/>
    <n v="0"/>
    <n v="0"/>
    <n v="0"/>
    <n v="0"/>
    <n v="0"/>
    <n v="0"/>
    <n v="0"/>
    <n v="2"/>
    <n v="2"/>
    <n v="0"/>
    <n v="0"/>
    <n v="0"/>
    <n v="0"/>
    <n v="0"/>
    <n v="0"/>
    <n v="0"/>
    <n v="0"/>
    <n v="0"/>
    <n v="0"/>
    <n v="10"/>
    <n v="10"/>
    <n v="0"/>
    <n v="0"/>
    <n v="10"/>
    <n v="0"/>
    <n v="0"/>
    <n v="10"/>
    <n v="0"/>
    <n v="0"/>
    <n v="10"/>
    <n v="0"/>
    <n v="0"/>
  </r>
  <r>
    <x v="6"/>
    <x v="12"/>
    <x v="0"/>
    <n v="80"/>
    <n v="0"/>
    <n v="0"/>
    <n v="0"/>
    <n v="0"/>
    <n v="0"/>
    <n v="0"/>
    <n v="0"/>
    <n v="0"/>
    <n v="12"/>
    <n v="0"/>
    <n v="0"/>
    <n v="0"/>
    <n v="0"/>
    <n v="0"/>
    <n v="0"/>
    <n v="0"/>
    <n v="2"/>
    <n v="0"/>
    <n v="66"/>
    <n v="0"/>
    <n v="0"/>
    <n v="0"/>
    <n v="0"/>
    <n v="0"/>
    <n v="0"/>
    <n v="0"/>
    <n v="0"/>
    <n v="0"/>
    <n v="2"/>
    <n v="0"/>
    <n v="0"/>
    <n v="0"/>
    <n v="6"/>
    <n v="6"/>
    <n v="6"/>
    <n v="6"/>
    <n v="0"/>
    <n v="0"/>
    <n v="0"/>
    <n v="0"/>
    <n v="0"/>
    <n v="0"/>
    <n v="0"/>
    <n v="0"/>
    <n v="51"/>
    <n v="31"/>
    <n v="1"/>
    <n v="1"/>
    <n v="31"/>
    <n v="0"/>
    <n v="0"/>
    <n v="31"/>
    <n v="12"/>
    <n v="12"/>
    <n v="31"/>
    <n v="0"/>
    <n v="0"/>
  </r>
  <r>
    <x v="6"/>
    <x v="12"/>
    <x v="1"/>
    <n v="101"/>
    <n v="4"/>
    <n v="0"/>
    <n v="4"/>
    <n v="4"/>
    <n v="2"/>
    <n v="0"/>
    <n v="0"/>
    <n v="0"/>
    <n v="15"/>
    <n v="0"/>
    <n v="0"/>
    <n v="0"/>
    <n v="0"/>
    <n v="0"/>
    <n v="0"/>
    <n v="0"/>
    <n v="4"/>
    <n v="0"/>
    <n v="80"/>
    <n v="4"/>
    <n v="0"/>
    <n v="0"/>
    <n v="0"/>
    <n v="0"/>
    <n v="4"/>
    <n v="3"/>
    <n v="1"/>
    <n v="1"/>
    <n v="4"/>
    <n v="0"/>
    <n v="0"/>
    <n v="0"/>
    <n v="2"/>
    <n v="2"/>
    <n v="2"/>
    <n v="2"/>
    <n v="0"/>
    <n v="0"/>
    <n v="0"/>
    <n v="0"/>
    <n v="0"/>
    <n v="0"/>
    <n v="0"/>
    <n v="0"/>
    <n v="21"/>
    <n v="15"/>
    <n v="0"/>
    <n v="0"/>
    <n v="15"/>
    <n v="0"/>
    <n v="0"/>
    <n v="15"/>
    <n v="2"/>
    <n v="2"/>
    <n v="15"/>
    <n v="0"/>
    <n v="0"/>
  </r>
  <r>
    <x v="6"/>
    <x v="12"/>
    <x v="2"/>
    <n v="151"/>
    <n v="2"/>
    <n v="0"/>
    <n v="2"/>
    <n v="2"/>
    <n v="0"/>
    <n v="0"/>
    <n v="0"/>
    <n v="0"/>
    <n v="16"/>
    <n v="1"/>
    <n v="0"/>
    <n v="0"/>
    <n v="0"/>
    <n v="0"/>
    <n v="0"/>
    <n v="0"/>
    <n v="1"/>
    <n v="0"/>
    <n v="120"/>
    <n v="1"/>
    <n v="14"/>
    <n v="0"/>
    <n v="0"/>
    <n v="0"/>
    <n v="2"/>
    <n v="0"/>
    <n v="0"/>
    <n v="0"/>
    <n v="3"/>
    <n v="0"/>
    <n v="0"/>
    <n v="0"/>
    <n v="4"/>
    <n v="4"/>
    <n v="4"/>
    <n v="4"/>
    <n v="0"/>
    <n v="1"/>
    <n v="1"/>
    <n v="1"/>
    <n v="1"/>
    <n v="0"/>
    <n v="0"/>
    <n v="0"/>
    <n v="52"/>
    <n v="32"/>
    <n v="2"/>
    <n v="2"/>
    <n v="32"/>
    <n v="0"/>
    <n v="0"/>
    <n v="32"/>
    <n v="10"/>
    <n v="10"/>
    <n v="32"/>
    <n v="0"/>
    <n v="0"/>
  </r>
  <r>
    <x v="6"/>
    <x v="12"/>
    <x v="3"/>
    <n v="189"/>
    <n v="0"/>
    <n v="0"/>
    <n v="0"/>
    <n v="0"/>
    <n v="0"/>
    <n v="0"/>
    <n v="0"/>
    <n v="0"/>
    <n v="11"/>
    <n v="0"/>
    <n v="0"/>
    <n v="0"/>
    <n v="0"/>
    <n v="0"/>
    <n v="0"/>
    <n v="0"/>
    <n v="0"/>
    <n v="0"/>
    <n v="122"/>
    <n v="0"/>
    <n v="56"/>
    <n v="0"/>
    <n v="0"/>
    <n v="0"/>
    <n v="0"/>
    <n v="0"/>
    <n v="0"/>
    <n v="0"/>
    <n v="1"/>
    <n v="2"/>
    <n v="0"/>
    <n v="0"/>
    <n v="3"/>
    <n v="3"/>
    <n v="3"/>
    <n v="3"/>
    <n v="0"/>
    <n v="0"/>
    <n v="0"/>
    <n v="0"/>
    <n v="0"/>
    <n v="0"/>
    <n v="0"/>
    <n v="0"/>
    <n v="72"/>
    <n v="62"/>
    <n v="3"/>
    <n v="3"/>
    <n v="62"/>
    <n v="1"/>
    <n v="1"/>
    <n v="62"/>
    <n v="7"/>
    <n v="7"/>
    <n v="62"/>
    <n v="2"/>
    <n v="2"/>
  </r>
  <r>
    <x v="6"/>
    <x v="12"/>
    <x v="4"/>
    <n v="106"/>
    <n v="2"/>
    <n v="0"/>
    <n v="2"/>
    <n v="0"/>
    <n v="0"/>
    <n v="0"/>
    <n v="0"/>
    <n v="0"/>
    <n v="20"/>
    <n v="0"/>
    <n v="0"/>
    <n v="0"/>
    <n v="0"/>
    <n v="0"/>
    <n v="0"/>
    <n v="0"/>
    <n v="0"/>
    <n v="0"/>
    <n v="86"/>
    <n v="2"/>
    <n v="0"/>
    <n v="0"/>
    <n v="0"/>
    <n v="0"/>
    <n v="0"/>
    <n v="0"/>
    <n v="0"/>
    <n v="0"/>
    <n v="4"/>
    <n v="0"/>
    <n v="0"/>
    <n v="0"/>
    <n v="5"/>
    <n v="5"/>
    <n v="5"/>
    <n v="5"/>
    <n v="0"/>
    <n v="0"/>
    <n v="0"/>
    <n v="0"/>
    <n v="0"/>
    <n v="0"/>
    <n v="0"/>
    <n v="0"/>
    <n v="56"/>
    <n v="55"/>
    <n v="2"/>
    <n v="2"/>
    <n v="55"/>
    <n v="1"/>
    <n v="1"/>
    <n v="55"/>
    <n v="9"/>
    <n v="9"/>
    <n v="55"/>
    <n v="0"/>
    <n v="0"/>
  </r>
  <r>
    <x v="6"/>
    <x v="12"/>
    <x v="5"/>
    <n v="102"/>
    <n v="2"/>
    <n v="0"/>
    <n v="2"/>
    <n v="2"/>
    <n v="15"/>
    <n v="0"/>
    <n v="5"/>
    <n v="0"/>
    <n v="19"/>
    <n v="0"/>
    <n v="0"/>
    <n v="0"/>
    <n v="0"/>
    <n v="0"/>
    <n v="0"/>
    <n v="0"/>
    <n v="1"/>
    <n v="0"/>
    <n v="62"/>
    <n v="2"/>
    <n v="0"/>
    <n v="0"/>
    <n v="0"/>
    <n v="0"/>
    <n v="1"/>
    <n v="1"/>
    <n v="0"/>
    <n v="0"/>
    <n v="2"/>
    <n v="0"/>
    <n v="0"/>
    <n v="0"/>
    <n v="4"/>
    <n v="4"/>
    <n v="4"/>
    <n v="4"/>
    <n v="0"/>
    <n v="0"/>
    <n v="0"/>
    <n v="0"/>
    <n v="0"/>
    <n v="0"/>
    <n v="0"/>
    <n v="0"/>
    <n v="58"/>
    <n v="45"/>
    <n v="2"/>
    <n v="2"/>
    <n v="45"/>
    <n v="0"/>
    <n v="0"/>
    <n v="45"/>
    <n v="6"/>
    <n v="6"/>
    <n v="45"/>
    <n v="0"/>
    <n v="0"/>
  </r>
  <r>
    <x v="6"/>
    <x v="12"/>
    <x v="6"/>
    <n v="76"/>
    <n v="2"/>
    <n v="0"/>
    <n v="2"/>
    <n v="4"/>
    <n v="0"/>
    <n v="0"/>
    <n v="0"/>
    <n v="0"/>
    <n v="14"/>
    <n v="0"/>
    <n v="0"/>
    <n v="0"/>
    <n v="0"/>
    <n v="0"/>
    <n v="0"/>
    <n v="0"/>
    <n v="0"/>
    <n v="0"/>
    <n v="62"/>
    <n v="2"/>
    <n v="0"/>
    <n v="0"/>
    <n v="0"/>
    <n v="0"/>
    <n v="2"/>
    <n v="0"/>
    <n v="0"/>
    <n v="0"/>
    <n v="1"/>
    <n v="0"/>
    <n v="0"/>
    <n v="0"/>
    <n v="5"/>
    <n v="5"/>
    <n v="5"/>
    <n v="4"/>
    <n v="1"/>
    <n v="0"/>
    <n v="0"/>
    <n v="0"/>
    <n v="0"/>
    <n v="0"/>
    <n v="0"/>
    <n v="0"/>
    <n v="56"/>
    <n v="47"/>
    <n v="10"/>
    <n v="10"/>
    <n v="47"/>
    <n v="1"/>
    <n v="1"/>
    <n v="47"/>
    <n v="5"/>
    <n v="5"/>
    <n v="47"/>
    <n v="0"/>
    <n v="0"/>
  </r>
  <r>
    <x v="6"/>
    <x v="12"/>
    <x v="7"/>
    <n v="341"/>
    <n v="2"/>
    <n v="0"/>
    <n v="2"/>
    <n v="2"/>
    <n v="0"/>
    <n v="0"/>
    <n v="0"/>
    <n v="0"/>
    <n v="22"/>
    <n v="1"/>
    <n v="0"/>
    <n v="0"/>
    <n v="0"/>
    <n v="0"/>
    <n v="0"/>
    <n v="0"/>
    <n v="0"/>
    <n v="0"/>
    <n v="51"/>
    <n v="0"/>
    <n v="253"/>
    <n v="1"/>
    <n v="0"/>
    <n v="0"/>
    <n v="2"/>
    <n v="4"/>
    <n v="2"/>
    <n v="2"/>
    <n v="0"/>
    <n v="0"/>
    <n v="0"/>
    <n v="0"/>
    <n v="9"/>
    <n v="9"/>
    <n v="9"/>
    <n v="9"/>
    <n v="0"/>
    <n v="0"/>
    <n v="0"/>
    <n v="0"/>
    <n v="0"/>
    <n v="0"/>
    <n v="0"/>
    <n v="0"/>
    <n v="51"/>
    <n v="42"/>
    <n v="1"/>
    <n v="1"/>
    <n v="42"/>
    <n v="0"/>
    <n v="0"/>
    <n v="42"/>
    <n v="11"/>
    <n v="11"/>
    <n v="42"/>
    <n v="0"/>
    <n v="0"/>
  </r>
  <r>
    <x v="6"/>
    <x v="12"/>
    <x v="8"/>
    <n v="185"/>
    <n v="0"/>
    <n v="0"/>
    <n v="0"/>
    <n v="0"/>
    <n v="27"/>
    <n v="0"/>
    <n v="9"/>
    <n v="0"/>
    <n v="17"/>
    <n v="0"/>
    <n v="0"/>
    <n v="0"/>
    <n v="0"/>
    <n v="0"/>
    <n v="0"/>
    <n v="0"/>
    <n v="2"/>
    <n v="0"/>
    <n v="65"/>
    <n v="0"/>
    <n v="65"/>
    <n v="0"/>
    <n v="0"/>
    <n v="0"/>
    <n v="0"/>
    <n v="2"/>
    <n v="0"/>
    <n v="0"/>
    <n v="2"/>
    <n v="0"/>
    <n v="0"/>
    <n v="0"/>
    <n v="9"/>
    <n v="9"/>
    <n v="9"/>
    <n v="9"/>
    <n v="0"/>
    <n v="3"/>
    <n v="3"/>
    <n v="0"/>
    <n v="0"/>
    <n v="0"/>
    <n v="0"/>
    <n v="0"/>
    <n v="61"/>
    <n v="57"/>
    <n v="2"/>
    <n v="2"/>
    <n v="57"/>
    <n v="0"/>
    <n v="0"/>
    <n v="57"/>
    <n v="10"/>
    <n v="10"/>
    <n v="57"/>
    <n v="0"/>
    <n v="0"/>
  </r>
  <r>
    <x v="6"/>
    <x v="12"/>
    <x v="9"/>
    <n v="69"/>
    <n v="0"/>
    <n v="0"/>
    <n v="0"/>
    <n v="0"/>
    <n v="14"/>
    <n v="0"/>
    <n v="0"/>
    <n v="0"/>
    <n v="15"/>
    <n v="0"/>
    <n v="0"/>
    <n v="0"/>
    <n v="0"/>
    <n v="0"/>
    <n v="0"/>
    <n v="0"/>
    <n v="1"/>
    <n v="0"/>
    <n v="39"/>
    <n v="0"/>
    <n v="0"/>
    <n v="0"/>
    <n v="0"/>
    <n v="0"/>
    <n v="0"/>
    <n v="1"/>
    <n v="0"/>
    <n v="0"/>
    <n v="5"/>
    <n v="0"/>
    <n v="0"/>
    <n v="0"/>
    <n v="4"/>
    <n v="4"/>
    <n v="4"/>
    <n v="4"/>
    <n v="0"/>
    <n v="1"/>
    <n v="1"/>
    <n v="0"/>
    <n v="0"/>
    <n v="3"/>
    <n v="2"/>
    <n v="0"/>
    <n v="42"/>
    <n v="41"/>
    <n v="3"/>
    <n v="3"/>
    <n v="41"/>
    <n v="0"/>
    <n v="0"/>
    <n v="41"/>
    <n v="5"/>
    <n v="5"/>
    <n v="41"/>
    <n v="0"/>
    <n v="0"/>
  </r>
  <r>
    <x v="6"/>
    <x v="12"/>
    <x v="10"/>
    <n v="70"/>
    <n v="1"/>
    <n v="0"/>
    <n v="1"/>
    <n v="1"/>
    <n v="0"/>
    <n v="0"/>
    <n v="0"/>
    <n v="0"/>
    <n v="21"/>
    <n v="0"/>
    <n v="0"/>
    <n v="0"/>
    <n v="0"/>
    <n v="0"/>
    <n v="0"/>
    <n v="0"/>
    <n v="0"/>
    <n v="0"/>
    <n v="49"/>
    <n v="1"/>
    <n v="0"/>
    <n v="0"/>
    <n v="0"/>
    <n v="0"/>
    <n v="1"/>
    <n v="1"/>
    <n v="0"/>
    <n v="0"/>
    <n v="2"/>
    <n v="0"/>
    <n v="0"/>
    <n v="0"/>
    <n v="0"/>
    <n v="0"/>
    <n v="0"/>
    <n v="0"/>
    <n v="0"/>
    <n v="0"/>
    <n v="0"/>
    <n v="0"/>
    <n v="0"/>
    <n v="0"/>
    <n v="0"/>
    <n v="0"/>
    <n v="47"/>
    <n v="28"/>
    <n v="0"/>
    <n v="0"/>
    <n v="28"/>
    <n v="0"/>
    <n v="0"/>
    <n v="28"/>
    <n v="6"/>
    <n v="6"/>
    <n v="28"/>
    <n v="0"/>
    <n v="0"/>
  </r>
  <r>
    <x v="6"/>
    <x v="12"/>
    <x v="11"/>
    <n v="180"/>
    <n v="1"/>
    <n v="0"/>
    <n v="1"/>
    <n v="1"/>
    <n v="18"/>
    <n v="1"/>
    <n v="0"/>
    <n v="0"/>
    <n v="30"/>
    <n v="0"/>
    <n v="0"/>
    <n v="0"/>
    <n v="0"/>
    <n v="0"/>
    <n v="0"/>
    <n v="0"/>
    <n v="0"/>
    <n v="0"/>
    <n v="0"/>
    <n v="0"/>
    <n v="131"/>
    <n v="0"/>
    <n v="0"/>
    <n v="0"/>
    <n v="1"/>
    <n v="0"/>
    <n v="0"/>
    <n v="0"/>
    <n v="1"/>
    <n v="1"/>
    <n v="0"/>
    <n v="0"/>
    <n v="4"/>
    <n v="4"/>
    <n v="4"/>
    <n v="4"/>
    <n v="0"/>
    <n v="0"/>
    <n v="0"/>
    <n v="0"/>
    <n v="0"/>
    <n v="0"/>
    <n v="0"/>
    <n v="0"/>
    <n v="52"/>
    <n v="51"/>
    <n v="2"/>
    <n v="2"/>
    <n v="51"/>
    <n v="0"/>
    <n v="0"/>
    <n v="51"/>
    <n v="8"/>
    <n v="8"/>
    <n v="51"/>
    <n v="0"/>
    <n v="0"/>
  </r>
  <r>
    <x v="6"/>
    <x v="12"/>
    <x v="12"/>
    <n v="69"/>
    <n v="1"/>
    <n v="0"/>
    <n v="1"/>
    <n v="1"/>
    <n v="0"/>
    <n v="0"/>
    <n v="0"/>
    <n v="0"/>
    <n v="0"/>
    <n v="0"/>
    <n v="6"/>
    <n v="0"/>
    <n v="0"/>
    <n v="0"/>
    <n v="0"/>
    <n v="0"/>
    <n v="0"/>
    <n v="0"/>
    <n v="63"/>
    <n v="1"/>
    <n v="0"/>
    <n v="0"/>
    <n v="0"/>
    <n v="0"/>
    <n v="1"/>
    <n v="0"/>
    <n v="0"/>
    <n v="0"/>
    <n v="0"/>
    <n v="0"/>
    <n v="0"/>
    <n v="0"/>
    <n v="3"/>
    <n v="3"/>
    <n v="3"/>
    <n v="3"/>
    <n v="0"/>
    <n v="2"/>
    <n v="2"/>
    <n v="0"/>
    <n v="0"/>
    <n v="0"/>
    <n v="0"/>
    <n v="0"/>
    <n v="40"/>
    <n v="40"/>
    <n v="2"/>
    <n v="2"/>
    <n v="40"/>
    <n v="0"/>
    <n v="0"/>
    <n v="40"/>
    <n v="10"/>
    <n v="10"/>
    <n v="40"/>
    <n v="0"/>
    <n v="0"/>
  </r>
  <r>
    <x v="6"/>
    <x v="12"/>
    <x v="13"/>
    <n v="98"/>
    <n v="1"/>
    <n v="0"/>
    <n v="1"/>
    <n v="1"/>
    <n v="0"/>
    <n v="0"/>
    <n v="0"/>
    <n v="0"/>
    <n v="9"/>
    <n v="0"/>
    <n v="0"/>
    <n v="0"/>
    <n v="0"/>
    <n v="0"/>
    <n v="0"/>
    <n v="0"/>
    <n v="0"/>
    <n v="0"/>
    <n v="62"/>
    <n v="1"/>
    <n v="27"/>
    <n v="0"/>
    <n v="0"/>
    <n v="0"/>
    <n v="1"/>
    <n v="4"/>
    <n v="4"/>
    <n v="1"/>
    <n v="3"/>
    <n v="1"/>
    <n v="0"/>
    <n v="0"/>
    <n v="6"/>
    <n v="6"/>
    <n v="6"/>
    <n v="6"/>
    <n v="0"/>
    <n v="2"/>
    <n v="2"/>
    <n v="0"/>
    <n v="0"/>
    <n v="0"/>
    <n v="0"/>
    <n v="0"/>
    <n v="65"/>
    <n v="65"/>
    <n v="1"/>
    <n v="1"/>
    <n v="65"/>
    <n v="1"/>
    <n v="1"/>
    <n v="65"/>
    <n v="9"/>
    <n v="9"/>
    <n v="65"/>
    <n v="0"/>
    <n v="0"/>
  </r>
  <r>
    <x v="6"/>
    <x v="12"/>
    <x v="14"/>
    <n v="127"/>
    <n v="0"/>
    <n v="0"/>
    <n v="0"/>
    <n v="0"/>
    <n v="0"/>
    <n v="0"/>
    <n v="4"/>
    <n v="0"/>
    <n v="48"/>
    <n v="0"/>
    <n v="0"/>
    <n v="0"/>
    <n v="0"/>
    <n v="0"/>
    <n v="0"/>
    <n v="0"/>
    <n v="3"/>
    <n v="0"/>
    <n v="72"/>
    <n v="0"/>
    <n v="0"/>
    <n v="0"/>
    <n v="0"/>
    <n v="0"/>
    <n v="0"/>
    <n v="0"/>
    <n v="0"/>
    <n v="0"/>
    <n v="3"/>
    <n v="0"/>
    <n v="17"/>
    <n v="0"/>
    <n v="3"/>
    <n v="3"/>
    <n v="3"/>
    <n v="3"/>
    <n v="0"/>
    <n v="0"/>
    <n v="0"/>
    <n v="0"/>
    <n v="0"/>
    <n v="0"/>
    <n v="0"/>
    <n v="0"/>
    <n v="28"/>
    <n v="28"/>
    <n v="0"/>
    <n v="0"/>
    <n v="28"/>
    <n v="0"/>
    <n v="0"/>
    <n v="28"/>
    <n v="11"/>
    <n v="11"/>
    <n v="28"/>
    <n v="0"/>
    <n v="0"/>
  </r>
  <r>
    <x v="6"/>
    <x v="12"/>
    <x v="15"/>
    <n v="115"/>
    <n v="1"/>
    <n v="0"/>
    <n v="1"/>
    <n v="1"/>
    <n v="2"/>
    <n v="0"/>
    <n v="0"/>
    <n v="0"/>
    <n v="34"/>
    <n v="0"/>
    <n v="0"/>
    <n v="0"/>
    <n v="0"/>
    <n v="0"/>
    <n v="0"/>
    <n v="0"/>
    <n v="0"/>
    <n v="0"/>
    <n v="79"/>
    <n v="1"/>
    <n v="0"/>
    <n v="0"/>
    <n v="0"/>
    <n v="0"/>
    <n v="2"/>
    <n v="0"/>
    <n v="0"/>
    <n v="0"/>
    <n v="2"/>
    <n v="0"/>
    <n v="0"/>
    <n v="0"/>
    <n v="5"/>
    <n v="5"/>
    <n v="5"/>
    <n v="5"/>
    <n v="0"/>
    <n v="0"/>
    <n v="0"/>
    <n v="0"/>
    <n v="0"/>
    <n v="0"/>
    <n v="0"/>
    <n v="0"/>
    <n v="47"/>
    <n v="42"/>
    <n v="0"/>
    <n v="0"/>
    <n v="42"/>
    <n v="0"/>
    <n v="0"/>
    <n v="42"/>
    <n v="0"/>
    <n v="0"/>
    <n v="42"/>
    <n v="0"/>
    <n v="0"/>
  </r>
  <r>
    <x v="6"/>
    <x v="12"/>
    <x v="16"/>
    <n v="104"/>
    <n v="0"/>
    <n v="0"/>
    <n v="0"/>
    <n v="0"/>
    <n v="0"/>
    <n v="0"/>
    <n v="0"/>
    <n v="0"/>
    <n v="26"/>
    <n v="0"/>
    <n v="2"/>
    <n v="0"/>
    <n v="0"/>
    <n v="0"/>
    <n v="0"/>
    <n v="0"/>
    <n v="3"/>
    <n v="0"/>
    <n v="73"/>
    <n v="0"/>
    <n v="0"/>
    <n v="0"/>
    <n v="0"/>
    <n v="0"/>
    <n v="0"/>
    <n v="1"/>
    <n v="0"/>
    <n v="0"/>
    <n v="5"/>
    <n v="0"/>
    <n v="0"/>
    <n v="0"/>
    <n v="8"/>
    <n v="8"/>
    <n v="0"/>
    <n v="0"/>
    <n v="0"/>
    <n v="0"/>
    <n v="0"/>
    <n v="0"/>
    <n v="0"/>
    <n v="0"/>
    <n v="0"/>
    <n v="0"/>
    <n v="48"/>
    <n v="48"/>
    <n v="0"/>
    <n v="0"/>
    <n v="48"/>
    <n v="0"/>
    <n v="0"/>
    <n v="48"/>
    <n v="5"/>
    <n v="5"/>
    <n v="48"/>
    <n v="0"/>
    <n v="0"/>
  </r>
  <r>
    <x v="6"/>
    <x v="12"/>
    <x v="17"/>
    <n v="34"/>
    <n v="0"/>
    <n v="0"/>
    <n v="0"/>
    <n v="0"/>
    <n v="0"/>
    <n v="0"/>
    <n v="0"/>
    <n v="0"/>
    <n v="34"/>
    <n v="0"/>
    <n v="0"/>
    <n v="0"/>
    <n v="0"/>
    <n v="0"/>
    <n v="0"/>
    <n v="0"/>
    <n v="0"/>
    <n v="0"/>
    <n v="0"/>
    <n v="0"/>
    <n v="0"/>
    <n v="0"/>
    <n v="0"/>
    <n v="0"/>
    <n v="0"/>
    <n v="0"/>
    <n v="0"/>
    <n v="0"/>
    <n v="4"/>
    <n v="0"/>
    <n v="0"/>
    <n v="0"/>
    <n v="0"/>
    <n v="0"/>
    <n v="0"/>
    <n v="0"/>
    <n v="0"/>
    <n v="0"/>
    <n v="0"/>
    <n v="0"/>
    <n v="0"/>
    <n v="0"/>
    <n v="0"/>
    <n v="0"/>
    <n v="45"/>
    <n v="33"/>
    <n v="2"/>
    <n v="2"/>
    <n v="33"/>
    <n v="2"/>
    <n v="2"/>
    <n v="33"/>
    <n v="0"/>
    <n v="0"/>
    <n v="33"/>
    <n v="0"/>
    <n v="0"/>
  </r>
  <r>
    <x v="6"/>
    <x v="12"/>
    <x v="18"/>
    <n v="36"/>
    <n v="2"/>
    <n v="0"/>
    <n v="2"/>
    <n v="1"/>
    <n v="0"/>
    <n v="0"/>
    <n v="0"/>
    <n v="0"/>
    <n v="34"/>
    <n v="0"/>
    <n v="0"/>
    <n v="0"/>
    <n v="0"/>
    <n v="0"/>
    <n v="0"/>
    <n v="0"/>
    <n v="0"/>
    <n v="0"/>
    <n v="2"/>
    <n v="2"/>
    <n v="0"/>
    <n v="0"/>
    <n v="0"/>
    <n v="0"/>
    <n v="0"/>
    <n v="0"/>
    <n v="0"/>
    <n v="0"/>
    <n v="4"/>
    <n v="0"/>
    <n v="0"/>
    <n v="0"/>
    <n v="0"/>
    <n v="0"/>
    <n v="0"/>
    <n v="0"/>
    <n v="0"/>
    <n v="0"/>
    <n v="0"/>
    <n v="0"/>
    <n v="0"/>
    <n v="0"/>
    <n v="0"/>
    <n v="0"/>
    <n v="45"/>
    <n v="33"/>
    <n v="2"/>
    <n v="2"/>
    <n v="33"/>
    <n v="2"/>
    <n v="0"/>
    <n v="33"/>
    <n v="13"/>
    <n v="13"/>
    <n v="33"/>
    <n v="0"/>
    <n v="0"/>
  </r>
  <r>
    <x v="6"/>
    <x v="12"/>
    <x v="19"/>
    <n v="25"/>
    <n v="0"/>
    <n v="0"/>
    <n v="0"/>
    <n v="0"/>
    <n v="0"/>
    <n v="0"/>
    <n v="0"/>
    <n v="0"/>
    <n v="25"/>
    <n v="0"/>
    <n v="0"/>
    <n v="0"/>
    <n v="0"/>
    <n v="0"/>
    <n v="0"/>
    <n v="0"/>
    <n v="0"/>
    <n v="0"/>
    <n v="0"/>
    <n v="0"/>
    <n v="0"/>
    <n v="0"/>
    <n v="0"/>
    <n v="0"/>
    <n v="0"/>
    <n v="0"/>
    <n v="0"/>
    <n v="0"/>
    <n v="4"/>
    <n v="1"/>
    <n v="0"/>
    <n v="0"/>
    <n v="5"/>
    <n v="5"/>
    <n v="0"/>
    <n v="0"/>
    <n v="0"/>
    <n v="0"/>
    <n v="0"/>
    <n v="0"/>
    <n v="0"/>
    <n v="0"/>
    <n v="0"/>
    <n v="0"/>
    <n v="44"/>
    <n v="44"/>
    <n v="0"/>
    <n v="0"/>
    <n v="44"/>
    <n v="0"/>
    <n v="0"/>
    <n v="44"/>
    <n v="0"/>
    <n v="0"/>
    <n v="44"/>
    <n v="0"/>
    <n v="0"/>
  </r>
  <r>
    <x v="6"/>
    <x v="12"/>
    <x v="20"/>
    <n v="90"/>
    <n v="2"/>
    <n v="0"/>
    <n v="2"/>
    <n v="2"/>
    <n v="0"/>
    <n v="0"/>
    <n v="0"/>
    <n v="0"/>
    <n v="25"/>
    <n v="1"/>
    <n v="14"/>
    <n v="0"/>
    <n v="0"/>
    <n v="0"/>
    <n v="0"/>
    <n v="0"/>
    <n v="1"/>
    <n v="0"/>
    <n v="33"/>
    <n v="1"/>
    <n v="17"/>
    <n v="0"/>
    <n v="0"/>
    <n v="0"/>
    <n v="1"/>
    <n v="0"/>
    <n v="0"/>
    <n v="0"/>
    <n v="2"/>
    <n v="0"/>
    <n v="0"/>
    <n v="0"/>
    <n v="6"/>
    <n v="6"/>
    <n v="0"/>
    <n v="0"/>
    <n v="0"/>
    <n v="0"/>
    <n v="0"/>
    <n v="0"/>
    <n v="0"/>
    <n v="0"/>
    <n v="0"/>
    <n v="0"/>
    <n v="54"/>
    <n v="48"/>
    <n v="2"/>
    <n v="2"/>
    <n v="48"/>
    <n v="0"/>
    <n v="0"/>
    <n v="48"/>
    <n v="0"/>
    <n v="0"/>
    <n v="48"/>
    <n v="0"/>
    <n v="0"/>
  </r>
  <r>
    <x v="6"/>
    <x v="12"/>
    <x v="21"/>
    <n v="144"/>
    <n v="1"/>
    <n v="0"/>
    <n v="1"/>
    <n v="1"/>
    <n v="0"/>
    <n v="0"/>
    <n v="0"/>
    <n v="0"/>
    <n v="20"/>
    <n v="0"/>
    <n v="16"/>
    <n v="0"/>
    <n v="0"/>
    <n v="0"/>
    <n v="0"/>
    <n v="0"/>
    <n v="1"/>
    <n v="0"/>
    <n v="89"/>
    <n v="1"/>
    <n v="18"/>
    <n v="0"/>
    <n v="0"/>
    <n v="0"/>
    <n v="1"/>
    <n v="0"/>
    <n v="0"/>
    <n v="0"/>
    <n v="2"/>
    <n v="0"/>
    <n v="0"/>
    <n v="0"/>
    <n v="23"/>
    <n v="23"/>
    <n v="0"/>
    <n v="0"/>
    <n v="0"/>
    <n v="0"/>
    <n v="0"/>
    <n v="0"/>
    <n v="0"/>
    <n v="0"/>
    <n v="0"/>
    <n v="0"/>
    <n v="47"/>
    <n v="39"/>
    <n v="2"/>
    <n v="2"/>
    <n v="39"/>
    <n v="0"/>
    <n v="0"/>
    <n v="39"/>
    <n v="0"/>
    <n v="0"/>
    <n v="39"/>
    <n v="0"/>
    <n v="0"/>
  </r>
  <r>
    <x v="6"/>
    <x v="12"/>
    <x v="22"/>
    <n v="90"/>
    <n v="2"/>
    <n v="0"/>
    <n v="2"/>
    <n v="2"/>
    <n v="0"/>
    <n v="0"/>
    <n v="0"/>
    <n v="0"/>
    <n v="20"/>
    <n v="0"/>
    <n v="0"/>
    <n v="0"/>
    <n v="0"/>
    <n v="0"/>
    <n v="0"/>
    <n v="0"/>
    <n v="0"/>
    <n v="0"/>
    <n v="70"/>
    <n v="2"/>
    <n v="0"/>
    <n v="0"/>
    <n v="0"/>
    <n v="0"/>
    <n v="2"/>
    <n v="2"/>
    <n v="1"/>
    <n v="1"/>
    <n v="6"/>
    <n v="0"/>
    <n v="0"/>
    <n v="0"/>
    <n v="5"/>
    <n v="5"/>
    <n v="0"/>
    <n v="0"/>
    <n v="0"/>
    <n v="0"/>
    <n v="0"/>
    <n v="0"/>
    <n v="0"/>
    <n v="0"/>
    <n v="0"/>
    <n v="0"/>
    <n v="28"/>
    <n v="25"/>
    <n v="2"/>
    <n v="2"/>
    <n v="25"/>
    <n v="1"/>
    <n v="1"/>
    <n v="25"/>
    <n v="13"/>
    <n v="13"/>
    <n v="25"/>
    <n v="4"/>
    <n v="4"/>
  </r>
  <r>
    <x v="6"/>
    <x v="12"/>
    <x v="23"/>
    <n v="79"/>
    <n v="0"/>
    <n v="0"/>
    <n v="0"/>
    <n v="0"/>
    <n v="0"/>
    <n v="0"/>
    <n v="0"/>
    <n v="0"/>
    <n v="20"/>
    <n v="0"/>
    <n v="0"/>
    <n v="0"/>
    <n v="0"/>
    <n v="0"/>
    <n v="0"/>
    <n v="0"/>
    <n v="0"/>
    <n v="0"/>
    <n v="50"/>
    <n v="0"/>
    <n v="9"/>
    <n v="0"/>
    <n v="0"/>
    <n v="0"/>
    <n v="0"/>
    <n v="0"/>
    <n v="0"/>
    <n v="0"/>
    <n v="0"/>
    <n v="0"/>
    <n v="0"/>
    <n v="0"/>
    <n v="0"/>
    <n v="0"/>
    <n v="0"/>
    <n v="0"/>
    <n v="0"/>
    <n v="0"/>
    <n v="0"/>
    <n v="0"/>
    <n v="0"/>
    <n v="0"/>
    <n v="0"/>
    <n v="0"/>
    <n v="44"/>
    <n v="35"/>
    <n v="1"/>
    <n v="1"/>
    <n v="35"/>
    <n v="0"/>
    <n v="0"/>
    <n v="35"/>
    <n v="12"/>
    <n v="12"/>
    <n v="35"/>
    <n v="0"/>
    <n v="0"/>
  </r>
  <r>
    <x v="6"/>
    <x v="13"/>
    <x v="0"/>
    <n v="82"/>
    <n v="1"/>
    <n v="0"/>
    <n v="1"/>
    <n v="1"/>
    <n v="0"/>
    <n v="0"/>
    <n v="0"/>
    <n v="0"/>
    <n v="21"/>
    <n v="1"/>
    <n v="38"/>
    <n v="0"/>
    <n v="0"/>
    <n v="0"/>
    <n v="0"/>
    <n v="0"/>
    <n v="4"/>
    <n v="0"/>
    <n v="19"/>
    <n v="0"/>
    <n v="0"/>
    <n v="0"/>
    <n v="0"/>
    <n v="0"/>
    <n v="0"/>
    <n v="0"/>
    <n v="0"/>
    <n v="0"/>
    <n v="4"/>
    <n v="0"/>
    <n v="0"/>
    <n v="0"/>
    <n v="0"/>
    <n v="0"/>
    <n v="0"/>
    <n v="0"/>
    <n v="0"/>
    <n v="1"/>
    <n v="1"/>
    <n v="2"/>
    <n v="2"/>
    <n v="0"/>
    <n v="0"/>
    <n v="0"/>
    <n v="6"/>
    <n v="6"/>
    <n v="0"/>
    <n v="0"/>
    <n v="6"/>
    <n v="0"/>
    <n v="0"/>
    <n v="6"/>
    <n v="0"/>
    <n v="0"/>
    <n v="6"/>
    <n v="0"/>
    <n v="0"/>
  </r>
  <r>
    <x v="6"/>
    <x v="13"/>
    <x v="1"/>
    <n v="92"/>
    <n v="2"/>
    <n v="0"/>
    <n v="2"/>
    <n v="2"/>
    <n v="5"/>
    <n v="0"/>
    <n v="0"/>
    <n v="0"/>
    <n v="21"/>
    <n v="2"/>
    <n v="51"/>
    <n v="0"/>
    <n v="0"/>
    <n v="0"/>
    <n v="0"/>
    <n v="0"/>
    <n v="3"/>
    <n v="0"/>
    <n v="12"/>
    <n v="0"/>
    <n v="0"/>
    <n v="0"/>
    <n v="0"/>
    <n v="0"/>
    <n v="0"/>
    <n v="0"/>
    <n v="0"/>
    <n v="0"/>
    <n v="3"/>
    <n v="0"/>
    <n v="0"/>
    <n v="0"/>
    <n v="0"/>
    <n v="0"/>
    <n v="0"/>
    <n v="0"/>
    <n v="0"/>
    <n v="0"/>
    <n v="0"/>
    <n v="0"/>
    <n v="0"/>
    <n v="0"/>
    <n v="0"/>
    <n v="0"/>
    <n v="16"/>
    <n v="16"/>
    <n v="0"/>
    <n v="0"/>
    <n v="16"/>
    <n v="0"/>
    <n v="0"/>
    <n v="16"/>
    <n v="0"/>
    <n v="0"/>
    <n v="16"/>
    <n v="0"/>
    <n v="0"/>
  </r>
  <r>
    <x v="6"/>
    <x v="13"/>
    <x v="2"/>
    <n v="106"/>
    <n v="0"/>
    <n v="0"/>
    <n v="0"/>
    <n v="0"/>
    <n v="3"/>
    <n v="0"/>
    <n v="2"/>
    <n v="0"/>
    <n v="21"/>
    <n v="0"/>
    <n v="72"/>
    <n v="0"/>
    <n v="0"/>
    <n v="0"/>
    <n v="0"/>
    <n v="0"/>
    <n v="0"/>
    <n v="0"/>
    <n v="8"/>
    <n v="0"/>
    <n v="0"/>
    <n v="0"/>
    <n v="0"/>
    <n v="0"/>
    <n v="0"/>
    <n v="3"/>
    <n v="0"/>
    <n v="0"/>
    <n v="0"/>
    <n v="0"/>
    <n v="0"/>
    <n v="0"/>
    <n v="1"/>
    <n v="1"/>
    <n v="1"/>
    <n v="1"/>
    <n v="0"/>
    <n v="0"/>
    <n v="0"/>
    <n v="0"/>
    <n v="0"/>
    <n v="0"/>
    <n v="0"/>
    <n v="0"/>
    <n v="14"/>
    <n v="14"/>
    <n v="0"/>
    <n v="0"/>
    <n v="14"/>
    <n v="0"/>
    <n v="0"/>
    <n v="14"/>
    <n v="0"/>
    <n v="0"/>
    <n v="14"/>
    <n v="0"/>
    <n v="0"/>
  </r>
  <r>
    <x v="6"/>
    <x v="13"/>
    <x v="3"/>
    <n v="103"/>
    <n v="1"/>
    <n v="0"/>
    <n v="1"/>
    <n v="1"/>
    <n v="2"/>
    <n v="0"/>
    <n v="4"/>
    <n v="0"/>
    <n v="19"/>
    <n v="0"/>
    <n v="62"/>
    <n v="0"/>
    <n v="0"/>
    <n v="0"/>
    <n v="0"/>
    <n v="0"/>
    <n v="0"/>
    <n v="0"/>
    <n v="16"/>
    <n v="1"/>
    <n v="0"/>
    <n v="0"/>
    <n v="0"/>
    <n v="0"/>
    <n v="0"/>
    <n v="0"/>
    <n v="0"/>
    <n v="0"/>
    <n v="0"/>
    <n v="0"/>
    <n v="0"/>
    <n v="0"/>
    <n v="0"/>
    <n v="0"/>
    <n v="0"/>
    <n v="0"/>
    <n v="0"/>
    <n v="0"/>
    <n v="0"/>
    <n v="0"/>
    <n v="0"/>
    <n v="0"/>
    <n v="0"/>
    <n v="0"/>
    <n v="12"/>
    <n v="12"/>
    <n v="0"/>
    <n v="0"/>
    <n v="12"/>
    <n v="0"/>
    <n v="0"/>
    <n v="12"/>
    <n v="0"/>
    <n v="0"/>
    <n v="12"/>
    <n v="0"/>
    <n v="0"/>
  </r>
  <r>
    <x v="6"/>
    <x v="13"/>
    <x v="4"/>
    <n v="96"/>
    <n v="0"/>
    <n v="0"/>
    <n v="0"/>
    <n v="0"/>
    <n v="0"/>
    <n v="0"/>
    <n v="3"/>
    <n v="0"/>
    <n v="23"/>
    <n v="0"/>
    <n v="54"/>
    <n v="0"/>
    <n v="0"/>
    <n v="0"/>
    <n v="0"/>
    <n v="0"/>
    <n v="3"/>
    <n v="0"/>
    <n v="13"/>
    <n v="0"/>
    <n v="0"/>
    <n v="0"/>
    <n v="0"/>
    <n v="0"/>
    <n v="0"/>
    <n v="2"/>
    <n v="0"/>
    <n v="0"/>
    <n v="3"/>
    <n v="1"/>
    <n v="19"/>
    <n v="10"/>
    <n v="0"/>
    <n v="0"/>
    <n v="0"/>
    <n v="0"/>
    <n v="0"/>
    <n v="0"/>
    <n v="0"/>
    <n v="0"/>
    <n v="0"/>
    <n v="0"/>
    <n v="0"/>
    <n v="0"/>
    <n v="11"/>
    <n v="11"/>
    <n v="0"/>
    <n v="0"/>
    <n v="11"/>
    <n v="0"/>
    <n v="0"/>
    <n v="11"/>
    <n v="0"/>
    <n v="0"/>
    <n v="11"/>
    <n v="0"/>
    <n v="0"/>
  </r>
  <r>
    <x v="6"/>
    <x v="13"/>
    <x v="5"/>
    <n v="79"/>
    <n v="1"/>
    <n v="0"/>
    <n v="1"/>
    <n v="1"/>
    <n v="0"/>
    <n v="0"/>
    <n v="3"/>
    <n v="0"/>
    <n v="19"/>
    <n v="1"/>
    <n v="39"/>
    <n v="0"/>
    <n v="0"/>
    <n v="0"/>
    <n v="0"/>
    <n v="0"/>
    <n v="2"/>
    <n v="0"/>
    <n v="16"/>
    <n v="0"/>
    <n v="0"/>
    <n v="0"/>
    <n v="0"/>
    <n v="0"/>
    <n v="0"/>
    <n v="8"/>
    <n v="0"/>
    <n v="0"/>
    <n v="2"/>
    <n v="0"/>
    <n v="0"/>
    <n v="0"/>
    <n v="2"/>
    <n v="2"/>
    <n v="2"/>
    <n v="2"/>
    <n v="0"/>
    <n v="1"/>
    <n v="1"/>
    <n v="0"/>
    <n v="0"/>
    <n v="0"/>
    <n v="0"/>
    <n v="0"/>
    <n v="11"/>
    <n v="11"/>
    <n v="0"/>
    <n v="0"/>
    <n v="11"/>
    <n v="0"/>
    <n v="0"/>
    <n v="11"/>
    <n v="0"/>
    <n v="0"/>
    <n v="11"/>
    <n v="0"/>
    <n v="0"/>
  </r>
  <r>
    <x v="6"/>
    <x v="13"/>
    <x v="6"/>
    <n v="276"/>
    <n v="1"/>
    <n v="0"/>
    <n v="1"/>
    <n v="1"/>
    <n v="74"/>
    <n v="0"/>
    <n v="33"/>
    <n v="0"/>
    <n v="27"/>
    <n v="0"/>
    <n v="34"/>
    <n v="0"/>
    <n v="0"/>
    <n v="0"/>
    <n v="0"/>
    <n v="0"/>
    <n v="0"/>
    <n v="0"/>
    <n v="17"/>
    <n v="1"/>
    <n v="91"/>
    <n v="0"/>
    <n v="0"/>
    <n v="0"/>
    <n v="0"/>
    <n v="13"/>
    <n v="0"/>
    <n v="0"/>
    <n v="0"/>
    <n v="0"/>
    <n v="0"/>
    <n v="0"/>
    <n v="0"/>
    <n v="0"/>
    <n v="0"/>
    <n v="0"/>
    <n v="0"/>
    <n v="2"/>
    <n v="2"/>
    <n v="0"/>
    <n v="0"/>
    <n v="0"/>
    <n v="0"/>
    <n v="0"/>
    <n v="14"/>
    <n v="14"/>
    <n v="1"/>
    <n v="1"/>
    <n v="14"/>
    <n v="0"/>
    <n v="0"/>
    <n v="14"/>
    <n v="0"/>
    <n v="0"/>
    <n v="14"/>
    <n v="0"/>
    <n v="0"/>
  </r>
  <r>
    <x v="6"/>
    <x v="13"/>
    <x v="7"/>
    <n v="66"/>
    <n v="0"/>
    <n v="0"/>
    <n v="0"/>
    <n v="0"/>
    <n v="0"/>
    <n v="0"/>
    <n v="0"/>
    <n v="0"/>
    <n v="22"/>
    <n v="0"/>
    <n v="31"/>
    <n v="0"/>
    <n v="0"/>
    <n v="0"/>
    <n v="0"/>
    <n v="0"/>
    <n v="1"/>
    <n v="0"/>
    <n v="12"/>
    <n v="0"/>
    <n v="0"/>
    <n v="0"/>
    <n v="0"/>
    <n v="0"/>
    <n v="0"/>
    <n v="5"/>
    <n v="0"/>
    <n v="0"/>
    <n v="1"/>
    <n v="0"/>
    <n v="0"/>
    <n v="0"/>
    <n v="1"/>
    <n v="1"/>
    <n v="1"/>
    <n v="1"/>
    <n v="0"/>
    <n v="2"/>
    <n v="2"/>
    <n v="0"/>
    <n v="0"/>
    <n v="0"/>
    <n v="0"/>
    <n v="0"/>
    <n v="10"/>
    <n v="10"/>
    <n v="0"/>
    <n v="0"/>
    <n v="10"/>
    <n v="0"/>
    <n v="0"/>
    <n v="10"/>
    <n v="0"/>
    <n v="0"/>
    <n v="10"/>
    <n v="1"/>
    <n v="1"/>
  </r>
  <r>
    <x v="6"/>
    <x v="13"/>
    <x v="8"/>
    <n v="125"/>
    <n v="0"/>
    <n v="0"/>
    <n v="0"/>
    <n v="0"/>
    <n v="0"/>
    <n v="0"/>
    <n v="6"/>
    <n v="0"/>
    <n v="22"/>
    <n v="0"/>
    <n v="37"/>
    <n v="0"/>
    <n v="0"/>
    <n v="0"/>
    <n v="0"/>
    <n v="0"/>
    <n v="1"/>
    <n v="0"/>
    <n v="31"/>
    <n v="0"/>
    <n v="28"/>
    <n v="0"/>
    <n v="0"/>
    <n v="0"/>
    <n v="0"/>
    <n v="4"/>
    <n v="0"/>
    <n v="0"/>
    <n v="1"/>
    <n v="1"/>
    <n v="4"/>
    <n v="0"/>
    <n v="1"/>
    <n v="1"/>
    <n v="0"/>
    <n v="0"/>
    <n v="0"/>
    <n v="0"/>
    <n v="0"/>
    <n v="1"/>
    <n v="1"/>
    <n v="0"/>
    <n v="0"/>
    <n v="0"/>
    <n v="13"/>
    <n v="13"/>
    <n v="0"/>
    <n v="0"/>
    <n v="13"/>
    <n v="0"/>
    <n v="0"/>
    <n v="13"/>
    <n v="0"/>
    <n v="0"/>
    <n v="13"/>
    <n v="0"/>
    <n v="0"/>
  </r>
  <r>
    <x v="6"/>
    <x v="13"/>
    <x v="9"/>
    <n v="100"/>
    <n v="1"/>
    <n v="0"/>
    <n v="1"/>
    <n v="1"/>
    <n v="4"/>
    <n v="0"/>
    <n v="7"/>
    <n v="1"/>
    <n v="22"/>
    <n v="0"/>
    <n v="51"/>
    <n v="0"/>
    <n v="0"/>
    <n v="0"/>
    <n v="0"/>
    <n v="0"/>
    <n v="0"/>
    <n v="0"/>
    <n v="16"/>
    <n v="0"/>
    <n v="0"/>
    <n v="0"/>
    <n v="0"/>
    <n v="0"/>
    <n v="0"/>
    <n v="5"/>
    <n v="0"/>
    <n v="0"/>
    <n v="0"/>
    <n v="2"/>
    <n v="0"/>
    <n v="0"/>
    <n v="4"/>
    <n v="4"/>
    <n v="4"/>
    <n v="4"/>
    <n v="0"/>
    <n v="0"/>
    <n v="0"/>
    <n v="0"/>
    <n v="0"/>
    <n v="2"/>
    <n v="2"/>
    <n v="0"/>
    <n v="12"/>
    <n v="12"/>
    <n v="0"/>
    <n v="0"/>
    <n v="12"/>
    <n v="0"/>
    <n v="0"/>
    <n v="12"/>
    <n v="0"/>
    <n v="0"/>
    <n v="12"/>
    <n v="0"/>
    <n v="0"/>
  </r>
  <r>
    <x v="6"/>
    <x v="13"/>
    <x v="10"/>
    <n v="74"/>
    <n v="2"/>
    <n v="0"/>
    <n v="2"/>
    <n v="2"/>
    <n v="3"/>
    <n v="0"/>
    <n v="3"/>
    <n v="2"/>
    <n v="15"/>
    <n v="0"/>
    <n v="46"/>
    <n v="0"/>
    <n v="0"/>
    <n v="0"/>
    <n v="0"/>
    <n v="0"/>
    <n v="1"/>
    <n v="0"/>
    <n v="6"/>
    <n v="0"/>
    <n v="0"/>
    <n v="0"/>
    <n v="0"/>
    <n v="0"/>
    <n v="0"/>
    <n v="30"/>
    <n v="0"/>
    <n v="0"/>
    <n v="1"/>
    <n v="2"/>
    <n v="0"/>
    <n v="0"/>
    <n v="0"/>
    <n v="0"/>
    <n v="0"/>
    <n v="0"/>
    <n v="0"/>
    <n v="0"/>
    <n v="0"/>
    <n v="0"/>
    <n v="0"/>
    <n v="0"/>
    <n v="0"/>
    <n v="0"/>
    <n v="18"/>
    <n v="18"/>
    <n v="0"/>
    <n v="0"/>
    <n v="18"/>
    <n v="0"/>
    <n v="0"/>
    <n v="18"/>
    <n v="0"/>
    <n v="0"/>
    <n v="18"/>
    <n v="0"/>
    <n v="0"/>
  </r>
  <r>
    <x v="6"/>
    <x v="13"/>
    <x v="11"/>
    <n v="83"/>
    <n v="0"/>
    <n v="0"/>
    <n v="0"/>
    <n v="0"/>
    <n v="1"/>
    <n v="0"/>
    <n v="0"/>
    <n v="0"/>
    <n v="29"/>
    <n v="0"/>
    <n v="36"/>
    <n v="0"/>
    <n v="0"/>
    <n v="0"/>
    <n v="0"/>
    <n v="0"/>
    <n v="0"/>
    <n v="0"/>
    <n v="17"/>
    <n v="0"/>
    <n v="0"/>
    <n v="0"/>
    <n v="0"/>
    <n v="0"/>
    <n v="0"/>
    <n v="2"/>
    <n v="0"/>
    <n v="0"/>
    <n v="0"/>
    <n v="5"/>
    <n v="5"/>
    <n v="4"/>
    <n v="0"/>
    <n v="0"/>
    <n v="0"/>
    <n v="0"/>
    <n v="0"/>
    <n v="0"/>
    <n v="0"/>
    <n v="0"/>
    <n v="0"/>
    <n v="1"/>
    <n v="1"/>
    <n v="0"/>
    <n v="10"/>
    <n v="10"/>
    <n v="0"/>
    <n v="0"/>
    <n v="10"/>
    <n v="0"/>
    <n v="0"/>
    <n v="10"/>
    <n v="0"/>
    <n v="0"/>
    <n v="10"/>
    <n v="0"/>
    <n v="0"/>
  </r>
  <r>
    <x v="6"/>
    <x v="13"/>
    <x v="12"/>
    <n v="31"/>
    <n v="0"/>
    <n v="0"/>
    <n v="0"/>
    <n v="0"/>
    <n v="0"/>
    <n v="0"/>
    <n v="0"/>
    <n v="0"/>
    <n v="11"/>
    <n v="0"/>
    <n v="14"/>
    <n v="0"/>
    <n v="0"/>
    <n v="0"/>
    <n v="0"/>
    <n v="0"/>
    <n v="0"/>
    <n v="0"/>
    <n v="6"/>
    <n v="0"/>
    <n v="0"/>
    <n v="0"/>
    <n v="0"/>
    <n v="0"/>
    <n v="0"/>
    <n v="0"/>
    <n v="0"/>
    <n v="0"/>
    <n v="0"/>
    <n v="0"/>
    <n v="0"/>
    <n v="0"/>
    <n v="0"/>
    <n v="0"/>
    <n v="0"/>
    <n v="0"/>
    <n v="0"/>
    <n v="0"/>
    <n v="0"/>
    <n v="0"/>
    <n v="0"/>
    <n v="0"/>
    <n v="0"/>
    <n v="0"/>
    <n v="0"/>
    <n v="0"/>
    <n v="0"/>
    <n v="0"/>
    <n v="0"/>
    <n v="0"/>
    <n v="0"/>
    <n v="0"/>
    <n v="0"/>
    <n v="0"/>
    <n v="0"/>
    <n v="0"/>
    <n v="0"/>
  </r>
  <r>
    <x v="6"/>
    <x v="13"/>
    <x v="13"/>
    <n v="36"/>
    <n v="0"/>
    <n v="0"/>
    <n v="0"/>
    <n v="0"/>
    <n v="0"/>
    <n v="0"/>
    <n v="0"/>
    <n v="0"/>
    <n v="14"/>
    <n v="0"/>
    <n v="17"/>
    <n v="0"/>
    <n v="0"/>
    <n v="0"/>
    <n v="0"/>
    <n v="0"/>
    <n v="1"/>
    <n v="0"/>
    <n v="4"/>
    <n v="0"/>
    <n v="0"/>
    <n v="0"/>
    <n v="0"/>
    <n v="0"/>
    <n v="0"/>
    <n v="2"/>
    <n v="0"/>
    <n v="0"/>
    <n v="1"/>
    <n v="0"/>
    <n v="0"/>
    <n v="0"/>
    <n v="0"/>
    <n v="0"/>
    <n v="0"/>
    <n v="0"/>
    <n v="0"/>
    <n v="0"/>
    <n v="0"/>
    <n v="0"/>
    <n v="0"/>
    <n v="0"/>
    <n v="0"/>
    <n v="0"/>
    <n v="6"/>
    <n v="6"/>
    <n v="1"/>
    <n v="1"/>
    <n v="6"/>
    <n v="0"/>
    <n v="0"/>
    <n v="6"/>
    <n v="0"/>
    <n v="0"/>
    <n v="6"/>
    <n v="0"/>
    <n v="0"/>
  </r>
  <r>
    <x v="6"/>
    <x v="13"/>
    <x v="14"/>
    <n v="65"/>
    <n v="0"/>
    <n v="0"/>
    <n v="0"/>
    <n v="0"/>
    <n v="7"/>
    <n v="0"/>
    <n v="0"/>
    <n v="0"/>
    <n v="25"/>
    <n v="0"/>
    <n v="14"/>
    <n v="0"/>
    <n v="0"/>
    <n v="0"/>
    <n v="0"/>
    <n v="0"/>
    <n v="0"/>
    <n v="0"/>
    <n v="19"/>
    <n v="0"/>
    <n v="0"/>
    <n v="0"/>
    <n v="0"/>
    <n v="0"/>
    <n v="0"/>
    <n v="2"/>
    <n v="0"/>
    <n v="0"/>
    <n v="0"/>
    <n v="0"/>
    <n v="2"/>
    <n v="2"/>
    <n v="0"/>
    <n v="0"/>
    <n v="0"/>
    <n v="0"/>
    <n v="0"/>
    <n v="0"/>
    <n v="0"/>
    <n v="0"/>
    <n v="0"/>
    <n v="0"/>
    <n v="0"/>
    <n v="0"/>
    <n v="10"/>
    <n v="10"/>
    <n v="0"/>
    <n v="0"/>
    <n v="10"/>
    <n v="0"/>
    <n v="0"/>
    <n v="10"/>
    <n v="0"/>
    <n v="0"/>
    <n v="10"/>
    <n v="0"/>
    <n v="0"/>
  </r>
  <r>
    <x v="6"/>
    <x v="13"/>
    <x v="15"/>
    <n v="69"/>
    <n v="0"/>
    <n v="0"/>
    <n v="0"/>
    <n v="0"/>
    <n v="1"/>
    <n v="0"/>
    <n v="7"/>
    <n v="0"/>
    <n v="27"/>
    <n v="0"/>
    <n v="18"/>
    <n v="0"/>
    <n v="0"/>
    <n v="0"/>
    <n v="0"/>
    <n v="0"/>
    <n v="0"/>
    <n v="0"/>
    <n v="16"/>
    <n v="0"/>
    <n v="0"/>
    <n v="0"/>
    <n v="0"/>
    <n v="0"/>
    <n v="0"/>
    <n v="6"/>
    <n v="1"/>
    <n v="1"/>
    <n v="0"/>
    <n v="0"/>
    <n v="6"/>
    <n v="4"/>
    <n v="6"/>
    <n v="6"/>
    <n v="0"/>
    <n v="0"/>
    <n v="0"/>
    <n v="0"/>
    <n v="0"/>
    <n v="0"/>
    <n v="0"/>
    <n v="1"/>
    <n v="1"/>
    <n v="0"/>
    <n v="18"/>
    <n v="18"/>
    <n v="0"/>
    <n v="0"/>
    <n v="18"/>
    <n v="0"/>
    <n v="0"/>
    <n v="18"/>
    <n v="0"/>
    <n v="0"/>
    <n v="18"/>
    <n v="0"/>
    <n v="0"/>
  </r>
  <r>
    <x v="6"/>
    <x v="13"/>
    <x v="16"/>
    <n v="42"/>
    <n v="0"/>
    <n v="0"/>
    <n v="0"/>
    <n v="0"/>
    <n v="1"/>
    <n v="0"/>
    <n v="0"/>
    <n v="0"/>
    <n v="18"/>
    <n v="0"/>
    <n v="15"/>
    <n v="0"/>
    <n v="0"/>
    <n v="0"/>
    <n v="0"/>
    <n v="0"/>
    <n v="0"/>
    <n v="0"/>
    <n v="8"/>
    <n v="0"/>
    <n v="0"/>
    <n v="0"/>
    <n v="0"/>
    <n v="0"/>
    <n v="0"/>
    <n v="6"/>
    <n v="1"/>
    <n v="1"/>
    <n v="0"/>
    <n v="0"/>
    <n v="0"/>
    <n v="0"/>
    <n v="0"/>
    <n v="0"/>
    <n v="0"/>
    <n v="0"/>
    <n v="0"/>
    <n v="0"/>
    <n v="0"/>
    <n v="2"/>
    <n v="2"/>
    <n v="1"/>
    <n v="1"/>
    <n v="0"/>
    <n v="9"/>
    <n v="9"/>
    <n v="0"/>
    <n v="0"/>
    <n v="9"/>
    <n v="0"/>
    <n v="0"/>
    <n v="9"/>
    <n v="0"/>
    <n v="0"/>
    <n v="9"/>
    <n v="0"/>
    <n v="0"/>
  </r>
  <r>
    <x v="6"/>
    <x v="13"/>
    <x v="17"/>
    <n v="59"/>
    <n v="0"/>
    <n v="0"/>
    <n v="0"/>
    <n v="0"/>
    <n v="0"/>
    <n v="0"/>
    <n v="0"/>
    <n v="0"/>
    <n v="23"/>
    <n v="0"/>
    <n v="22"/>
    <n v="0"/>
    <n v="0"/>
    <n v="0"/>
    <n v="0"/>
    <n v="0"/>
    <n v="0"/>
    <n v="0"/>
    <n v="14"/>
    <n v="0"/>
    <n v="0"/>
    <n v="0"/>
    <n v="0"/>
    <n v="0"/>
    <n v="0"/>
    <n v="8"/>
    <n v="0"/>
    <n v="0"/>
    <n v="0"/>
    <n v="0"/>
    <n v="0"/>
    <n v="0"/>
    <n v="0"/>
    <n v="0"/>
    <n v="0"/>
    <n v="0"/>
    <n v="0"/>
    <n v="0"/>
    <n v="0"/>
    <n v="0"/>
    <n v="0"/>
    <n v="0"/>
    <n v="0"/>
    <n v="0"/>
    <n v="38"/>
    <n v="38"/>
    <n v="0"/>
    <n v="0"/>
    <n v="38"/>
    <n v="0"/>
    <n v="0"/>
    <n v="38"/>
    <n v="0"/>
    <n v="0"/>
    <n v="38"/>
    <n v="0"/>
    <n v="0"/>
  </r>
  <r>
    <x v="6"/>
    <x v="13"/>
    <x v="18"/>
    <n v="53"/>
    <n v="0"/>
    <n v="0"/>
    <n v="0"/>
    <n v="0"/>
    <n v="0"/>
    <n v="0"/>
    <n v="0"/>
    <n v="0"/>
    <n v="24"/>
    <n v="0"/>
    <n v="18"/>
    <n v="0"/>
    <n v="0"/>
    <n v="0"/>
    <n v="0"/>
    <n v="0"/>
    <n v="0"/>
    <n v="0"/>
    <n v="11"/>
    <n v="0"/>
    <n v="0"/>
    <n v="0"/>
    <n v="0"/>
    <n v="0"/>
    <n v="0"/>
    <n v="0"/>
    <n v="0"/>
    <n v="0"/>
    <n v="0"/>
    <n v="0"/>
    <n v="0"/>
    <n v="0"/>
    <n v="0"/>
    <n v="0"/>
    <n v="0"/>
    <n v="0"/>
    <n v="0"/>
    <n v="0"/>
    <n v="0"/>
    <n v="0"/>
    <n v="0"/>
    <n v="0"/>
    <n v="0"/>
    <n v="0"/>
    <n v="16"/>
    <n v="16"/>
    <n v="0"/>
    <n v="0"/>
    <n v="16"/>
    <n v="0"/>
    <n v="0"/>
    <n v="16"/>
    <n v="0"/>
    <n v="0"/>
    <n v="16"/>
    <n v="0"/>
    <n v="0"/>
  </r>
  <r>
    <x v="6"/>
    <x v="13"/>
    <x v="19"/>
    <n v="69"/>
    <n v="0"/>
    <n v="0"/>
    <n v="0"/>
    <n v="0"/>
    <n v="1"/>
    <n v="0"/>
    <n v="7"/>
    <n v="0"/>
    <n v="32"/>
    <n v="0"/>
    <n v="13"/>
    <n v="0"/>
    <n v="0"/>
    <n v="0"/>
    <n v="0"/>
    <n v="0"/>
    <n v="1"/>
    <n v="0"/>
    <n v="15"/>
    <n v="0"/>
    <n v="0"/>
    <n v="0"/>
    <n v="0"/>
    <n v="0"/>
    <n v="0"/>
    <n v="0"/>
    <n v="0"/>
    <n v="0"/>
    <n v="1"/>
    <n v="0"/>
    <n v="0"/>
    <n v="0"/>
    <n v="0"/>
    <n v="0"/>
    <n v="0"/>
    <n v="0"/>
    <n v="0"/>
    <n v="0"/>
    <n v="0"/>
    <n v="0"/>
    <n v="0"/>
    <n v="0"/>
    <n v="0"/>
    <n v="0"/>
    <n v="12"/>
    <n v="12"/>
    <n v="0"/>
    <n v="0"/>
    <n v="12"/>
    <n v="0"/>
    <n v="0"/>
    <n v="12"/>
    <n v="0"/>
    <n v="0"/>
    <n v="12"/>
    <n v="0"/>
    <n v="0"/>
  </r>
  <r>
    <x v="6"/>
    <x v="13"/>
    <x v="20"/>
    <n v="61"/>
    <n v="1"/>
    <n v="0"/>
    <n v="1"/>
    <n v="1"/>
    <n v="0"/>
    <n v="0"/>
    <n v="7"/>
    <n v="0"/>
    <n v="18"/>
    <n v="1"/>
    <n v="30"/>
    <n v="0"/>
    <n v="0"/>
    <n v="0"/>
    <n v="0"/>
    <n v="0"/>
    <n v="0"/>
    <n v="0"/>
    <n v="6"/>
    <n v="0"/>
    <n v="0"/>
    <n v="0"/>
    <n v="0"/>
    <n v="0"/>
    <n v="1"/>
    <n v="1"/>
    <n v="0"/>
    <n v="0"/>
    <n v="0"/>
    <n v="0"/>
    <n v="0"/>
    <n v="0"/>
    <n v="0"/>
    <n v="0"/>
    <n v="0"/>
    <n v="0"/>
    <n v="0"/>
    <n v="0"/>
    <n v="0"/>
    <n v="0"/>
    <n v="0"/>
    <n v="0"/>
    <n v="0"/>
    <n v="0"/>
    <n v="10"/>
    <n v="10"/>
    <n v="0"/>
    <n v="0"/>
    <n v="10"/>
    <n v="0"/>
    <n v="0"/>
    <n v="10"/>
    <n v="0"/>
    <n v="0"/>
    <n v="10"/>
    <n v="0"/>
    <n v="0"/>
  </r>
  <r>
    <x v="6"/>
    <x v="13"/>
    <x v="21"/>
    <n v="66"/>
    <n v="1"/>
    <n v="0"/>
    <n v="1"/>
    <n v="1"/>
    <n v="4"/>
    <n v="0"/>
    <n v="1"/>
    <n v="0"/>
    <n v="14"/>
    <n v="1"/>
    <n v="26"/>
    <n v="0"/>
    <n v="1"/>
    <n v="0"/>
    <n v="0"/>
    <n v="0"/>
    <n v="2"/>
    <n v="0"/>
    <n v="18"/>
    <n v="0"/>
    <n v="0"/>
    <n v="0"/>
    <n v="0"/>
    <n v="0"/>
    <n v="1"/>
    <n v="0"/>
    <n v="0"/>
    <n v="0"/>
    <n v="2"/>
    <n v="0"/>
    <n v="0"/>
    <n v="0"/>
    <n v="0"/>
    <n v="0"/>
    <n v="0"/>
    <n v="0"/>
    <n v="0"/>
    <n v="0"/>
    <n v="0"/>
    <n v="0"/>
    <n v="0"/>
    <n v="0"/>
    <n v="0"/>
    <n v="0"/>
    <n v="4"/>
    <n v="4"/>
    <n v="0"/>
    <n v="0"/>
    <n v="4"/>
    <n v="0"/>
    <n v="0"/>
    <n v="4"/>
    <n v="0"/>
    <n v="0"/>
    <n v="4"/>
    <n v="0"/>
    <n v="0"/>
  </r>
  <r>
    <x v="6"/>
    <x v="13"/>
    <x v="22"/>
    <n v="125"/>
    <n v="0"/>
    <n v="0"/>
    <n v="0"/>
    <n v="0"/>
    <n v="0"/>
    <n v="0"/>
    <n v="2"/>
    <n v="0"/>
    <n v="24"/>
    <n v="0"/>
    <n v="31"/>
    <n v="0"/>
    <n v="0"/>
    <n v="0"/>
    <n v="0"/>
    <n v="0"/>
    <n v="0"/>
    <n v="0"/>
    <n v="18"/>
    <n v="0"/>
    <n v="49"/>
    <n v="0"/>
    <n v="0"/>
    <n v="0"/>
    <n v="0"/>
    <n v="0"/>
    <n v="0"/>
    <n v="0"/>
    <n v="0"/>
    <n v="0"/>
    <n v="0"/>
    <n v="0"/>
    <n v="0"/>
    <n v="0"/>
    <n v="0"/>
    <n v="0"/>
    <n v="0"/>
    <n v="0"/>
    <n v="0"/>
    <n v="0"/>
    <n v="0"/>
    <n v="0"/>
    <n v="0"/>
    <n v="0"/>
    <n v="9"/>
    <n v="9"/>
    <n v="0"/>
    <n v="0"/>
    <n v="9"/>
    <n v="0"/>
    <n v="0"/>
    <n v="9"/>
    <n v="0"/>
    <n v="0"/>
    <n v="9"/>
    <n v="1"/>
    <n v="1"/>
  </r>
  <r>
    <x v="6"/>
    <x v="13"/>
    <x v="23"/>
    <n v="95"/>
    <n v="0"/>
    <n v="0"/>
    <n v="0"/>
    <n v="0"/>
    <n v="7"/>
    <n v="0"/>
    <n v="0"/>
    <n v="0"/>
    <n v="9"/>
    <n v="0"/>
    <n v="39"/>
    <n v="0"/>
    <n v="0"/>
    <n v="0"/>
    <n v="0"/>
    <n v="0"/>
    <n v="0"/>
    <n v="0"/>
    <n v="7"/>
    <n v="0"/>
    <n v="33"/>
    <n v="0"/>
    <n v="0"/>
    <n v="0"/>
    <n v="0"/>
    <n v="2"/>
    <n v="0"/>
    <n v="0"/>
    <n v="0"/>
    <n v="0"/>
    <n v="0"/>
    <n v="0"/>
    <n v="2"/>
    <n v="2"/>
    <n v="0"/>
    <n v="0"/>
    <n v="0"/>
    <n v="0"/>
    <n v="0"/>
    <n v="0"/>
    <n v="0"/>
    <n v="0"/>
    <n v="0"/>
    <n v="0"/>
    <n v="8"/>
    <n v="8"/>
    <n v="0"/>
    <n v="0"/>
    <n v="8"/>
    <n v="0"/>
    <n v="0"/>
    <n v="0"/>
    <n v="3"/>
    <n v="3"/>
    <n v="8"/>
    <n v="0"/>
    <n v="0"/>
  </r>
  <r>
    <x v="7"/>
    <x v="14"/>
    <x v="0"/>
    <n v="17"/>
    <n v="0"/>
    <n v="0"/>
    <n v="0"/>
    <n v="0"/>
    <n v="0"/>
    <n v="0"/>
    <n v="0"/>
    <n v="0"/>
    <n v="6"/>
    <n v="0"/>
    <n v="0"/>
    <n v="0"/>
    <n v="0"/>
    <n v="0"/>
    <n v="0"/>
    <n v="0"/>
    <n v="0"/>
    <n v="0"/>
    <n v="11"/>
    <n v="0"/>
    <n v="0"/>
    <n v="0"/>
    <n v="0"/>
    <n v="0"/>
    <n v="0"/>
    <n v="0"/>
    <n v="0"/>
    <n v="0"/>
    <n v="0"/>
    <n v="0"/>
    <n v="0"/>
    <n v="0"/>
    <n v="0"/>
    <n v="0"/>
    <n v="0"/>
    <n v="0"/>
    <n v="0"/>
    <n v="0"/>
    <n v="0"/>
    <n v="0"/>
    <n v="0"/>
    <n v="0"/>
    <n v="0"/>
    <n v="0"/>
    <n v="4"/>
    <n v="4"/>
    <n v="0"/>
    <n v="0"/>
    <n v="4"/>
    <n v="0"/>
    <n v="0"/>
    <n v="4"/>
    <n v="0"/>
    <n v="0"/>
    <n v="4"/>
    <n v="0"/>
    <n v="0"/>
  </r>
  <r>
    <x v="7"/>
    <x v="14"/>
    <x v="1"/>
    <n v="23"/>
    <n v="0"/>
    <n v="0"/>
    <n v="0"/>
    <n v="0"/>
    <n v="0"/>
    <n v="0"/>
    <n v="0"/>
    <n v="0"/>
    <n v="4"/>
    <n v="0"/>
    <n v="0"/>
    <n v="0"/>
    <n v="0"/>
    <n v="0"/>
    <n v="0"/>
    <n v="0"/>
    <n v="1"/>
    <n v="0"/>
    <n v="18"/>
    <n v="0"/>
    <n v="0"/>
    <n v="0"/>
    <n v="0"/>
    <n v="0"/>
    <n v="0"/>
    <n v="0"/>
    <n v="0"/>
    <n v="0"/>
    <n v="1"/>
    <n v="0"/>
    <n v="0"/>
    <n v="0"/>
    <n v="0"/>
    <n v="0"/>
    <n v="0"/>
    <n v="0"/>
    <n v="0"/>
    <n v="0"/>
    <n v="0"/>
    <n v="0"/>
    <n v="0"/>
    <n v="0"/>
    <n v="0"/>
    <n v="0"/>
    <n v="0"/>
    <n v="0"/>
    <n v="0"/>
    <n v="0"/>
    <n v="0"/>
    <n v="0"/>
    <n v="0"/>
    <n v="0"/>
    <n v="0"/>
    <n v="0"/>
    <n v="0"/>
    <n v="0"/>
    <n v="0"/>
  </r>
  <r>
    <x v="7"/>
    <x v="14"/>
    <x v="2"/>
    <n v="10"/>
    <n v="0"/>
    <n v="0"/>
    <n v="0"/>
    <n v="0"/>
    <n v="0"/>
    <n v="0"/>
    <n v="0"/>
    <n v="0"/>
    <n v="2"/>
    <n v="0"/>
    <n v="0"/>
    <n v="0"/>
    <n v="0"/>
    <n v="0"/>
    <n v="0"/>
    <n v="0"/>
    <n v="0"/>
    <n v="0"/>
    <n v="8"/>
    <n v="0"/>
    <n v="0"/>
    <n v="0"/>
    <n v="0"/>
    <n v="0"/>
    <n v="0"/>
    <n v="0"/>
    <n v="0"/>
    <n v="0"/>
    <n v="0"/>
    <n v="0"/>
    <n v="0"/>
    <n v="0"/>
    <n v="0"/>
    <n v="0"/>
    <n v="0"/>
    <n v="0"/>
    <n v="0"/>
    <n v="0"/>
    <n v="0"/>
    <n v="2"/>
    <n v="2"/>
    <n v="0"/>
    <n v="0"/>
    <n v="0"/>
    <n v="10"/>
    <n v="10"/>
    <n v="0"/>
    <n v="0"/>
    <n v="0"/>
    <n v="0"/>
    <n v="0"/>
    <n v="10"/>
    <n v="0"/>
    <n v="0"/>
    <n v="10"/>
    <n v="0"/>
    <n v="0"/>
  </r>
  <r>
    <x v="7"/>
    <x v="14"/>
    <x v="3"/>
    <n v="25"/>
    <n v="2"/>
    <n v="0"/>
    <n v="2"/>
    <n v="2"/>
    <n v="2"/>
    <n v="0"/>
    <n v="0"/>
    <n v="0"/>
    <n v="3"/>
    <n v="0"/>
    <n v="0"/>
    <n v="0"/>
    <n v="0"/>
    <n v="0"/>
    <n v="0"/>
    <n v="0"/>
    <n v="0"/>
    <n v="0"/>
    <n v="19"/>
    <n v="1"/>
    <n v="1"/>
    <n v="1"/>
    <n v="0"/>
    <n v="0"/>
    <n v="0"/>
    <n v="0"/>
    <n v="0"/>
    <n v="0"/>
    <n v="0"/>
    <n v="0"/>
    <n v="0"/>
    <n v="0"/>
    <n v="0"/>
    <n v="0"/>
    <n v="0"/>
    <n v="0"/>
    <n v="0"/>
    <n v="0"/>
    <n v="0"/>
    <n v="0"/>
    <n v="0"/>
    <n v="0"/>
    <n v="0"/>
    <n v="0"/>
    <n v="11"/>
    <n v="11"/>
    <n v="0"/>
    <n v="0"/>
    <n v="11"/>
    <n v="0"/>
    <n v="0"/>
    <n v="11"/>
    <n v="0"/>
    <n v="0"/>
    <n v="11"/>
    <n v="0"/>
    <n v="0"/>
  </r>
  <r>
    <x v="7"/>
    <x v="14"/>
    <x v="4"/>
    <n v="14"/>
    <n v="0"/>
    <n v="0"/>
    <n v="0"/>
    <n v="0"/>
    <n v="0"/>
    <n v="0"/>
    <n v="0"/>
    <n v="0"/>
    <n v="4"/>
    <n v="0"/>
    <n v="0"/>
    <n v="0"/>
    <n v="0"/>
    <n v="0"/>
    <n v="0"/>
    <n v="0"/>
    <n v="0"/>
    <n v="0"/>
    <n v="10"/>
    <n v="0"/>
    <n v="0"/>
    <n v="0"/>
    <n v="0"/>
    <n v="0"/>
    <n v="0"/>
    <n v="0"/>
    <n v="0"/>
    <n v="0"/>
    <n v="0"/>
    <n v="0"/>
    <n v="0"/>
    <n v="0"/>
    <n v="0"/>
    <n v="0"/>
    <n v="0"/>
    <n v="0"/>
    <n v="0"/>
    <n v="0"/>
    <n v="0"/>
    <n v="0"/>
    <n v="0"/>
    <n v="0"/>
    <n v="0"/>
    <n v="0"/>
    <n v="12"/>
    <n v="12"/>
    <n v="0"/>
    <n v="0"/>
    <n v="12"/>
    <n v="0"/>
    <n v="0"/>
    <n v="12"/>
    <n v="0"/>
    <n v="0"/>
    <n v="12"/>
    <n v="0"/>
    <n v="0"/>
  </r>
  <r>
    <x v="7"/>
    <x v="14"/>
    <x v="5"/>
    <n v="20"/>
    <n v="0"/>
    <n v="0"/>
    <n v="0"/>
    <n v="0"/>
    <n v="0"/>
    <n v="0"/>
    <n v="0"/>
    <n v="0"/>
    <n v="0"/>
    <n v="0"/>
    <n v="5"/>
    <n v="0"/>
    <n v="0"/>
    <n v="0"/>
    <n v="0"/>
    <n v="0"/>
    <n v="0"/>
    <n v="0"/>
    <n v="15"/>
    <n v="0"/>
    <n v="0"/>
    <n v="0"/>
    <n v="0"/>
    <n v="0"/>
    <n v="0"/>
    <n v="0"/>
    <n v="0"/>
    <n v="0"/>
    <n v="0"/>
    <n v="0"/>
    <n v="0"/>
    <n v="0"/>
    <n v="0"/>
    <n v="0"/>
    <n v="0"/>
    <n v="0"/>
    <n v="0"/>
    <n v="0"/>
    <n v="0"/>
    <n v="0"/>
    <n v="0"/>
    <n v="0"/>
    <n v="0"/>
    <n v="0"/>
    <n v="5"/>
    <n v="5"/>
    <n v="0"/>
    <n v="0"/>
    <n v="5"/>
    <n v="0"/>
    <n v="0"/>
    <n v="5"/>
    <n v="0"/>
    <n v="0"/>
    <n v="5"/>
    <n v="0"/>
    <n v="0"/>
  </r>
  <r>
    <x v="7"/>
    <x v="14"/>
    <x v="6"/>
    <n v="28"/>
    <n v="1"/>
    <n v="0"/>
    <n v="1"/>
    <n v="1"/>
    <n v="0"/>
    <n v="0"/>
    <n v="0"/>
    <n v="0"/>
    <n v="4"/>
    <n v="0"/>
    <n v="5"/>
    <n v="0"/>
    <n v="0"/>
    <n v="0"/>
    <n v="0"/>
    <n v="0"/>
    <n v="0"/>
    <n v="0"/>
    <n v="19"/>
    <n v="1"/>
    <n v="0"/>
    <n v="0"/>
    <n v="0"/>
    <n v="0"/>
    <n v="0"/>
    <n v="0"/>
    <n v="0"/>
    <n v="0"/>
    <n v="0"/>
    <n v="0"/>
    <n v="0"/>
    <n v="0"/>
    <n v="0"/>
    <n v="0"/>
    <n v="0"/>
    <n v="0"/>
    <n v="0"/>
    <n v="0"/>
    <n v="0"/>
    <n v="0"/>
    <n v="0"/>
    <n v="0"/>
    <n v="0"/>
    <n v="0"/>
    <n v="8"/>
    <n v="8"/>
    <n v="0"/>
    <n v="0"/>
    <n v="8"/>
    <n v="0"/>
    <n v="0"/>
    <n v="8"/>
    <n v="0"/>
    <n v="0"/>
    <n v="8"/>
    <n v="0"/>
    <n v="0"/>
  </r>
  <r>
    <x v="7"/>
    <x v="14"/>
    <x v="7"/>
    <n v="23"/>
    <n v="0"/>
    <n v="0"/>
    <n v="0"/>
    <n v="0"/>
    <n v="1"/>
    <n v="0"/>
    <n v="0"/>
    <n v="0"/>
    <n v="5"/>
    <n v="0"/>
    <n v="1"/>
    <n v="0"/>
    <n v="0"/>
    <n v="0"/>
    <n v="0"/>
    <n v="0"/>
    <n v="0"/>
    <n v="0"/>
    <n v="16"/>
    <n v="0"/>
    <n v="0"/>
    <n v="0"/>
    <n v="0"/>
    <n v="0"/>
    <n v="0"/>
    <n v="0"/>
    <n v="0"/>
    <n v="0"/>
    <n v="0"/>
    <n v="0"/>
    <n v="0"/>
    <n v="0"/>
    <n v="0"/>
    <n v="0"/>
    <n v="0"/>
    <n v="0"/>
    <n v="0"/>
    <n v="0"/>
    <n v="0"/>
    <n v="0"/>
    <n v="0"/>
    <n v="0"/>
    <n v="0"/>
    <n v="0"/>
    <n v="7"/>
    <n v="7"/>
    <n v="0"/>
    <n v="0"/>
    <n v="7"/>
    <n v="1"/>
    <n v="1"/>
    <n v="7"/>
    <n v="0"/>
    <n v="0"/>
    <n v="7"/>
    <n v="0"/>
    <n v="0"/>
  </r>
  <r>
    <x v="7"/>
    <x v="14"/>
    <x v="8"/>
    <n v="98"/>
    <n v="1"/>
    <n v="0"/>
    <n v="1"/>
    <n v="1"/>
    <n v="0"/>
    <n v="0"/>
    <n v="0"/>
    <n v="0"/>
    <n v="1"/>
    <n v="0"/>
    <n v="0"/>
    <n v="0"/>
    <n v="0"/>
    <n v="0"/>
    <n v="0"/>
    <n v="0"/>
    <n v="0"/>
    <n v="0"/>
    <n v="5"/>
    <n v="0"/>
    <n v="87"/>
    <n v="1"/>
    <n v="0"/>
    <n v="0"/>
    <n v="0"/>
    <n v="0"/>
    <n v="0"/>
    <n v="0"/>
    <n v="0"/>
    <n v="0"/>
    <n v="0"/>
    <n v="0"/>
    <n v="0"/>
    <n v="0"/>
    <n v="0"/>
    <n v="0"/>
    <n v="0"/>
    <n v="0"/>
    <n v="0"/>
    <n v="0"/>
    <n v="0"/>
    <n v="0"/>
    <n v="0"/>
    <n v="0"/>
    <n v="5"/>
    <n v="5"/>
    <n v="1"/>
    <n v="1"/>
    <n v="5"/>
    <n v="0"/>
    <n v="0"/>
    <n v="5"/>
    <n v="0"/>
    <n v="0"/>
    <n v="5"/>
    <n v="0"/>
    <n v="0"/>
  </r>
  <r>
    <x v="7"/>
    <x v="14"/>
    <x v="9"/>
    <n v="20"/>
    <n v="1"/>
    <n v="0"/>
    <n v="1"/>
    <n v="1"/>
    <n v="0"/>
    <n v="0"/>
    <n v="0"/>
    <n v="0"/>
    <n v="8"/>
    <n v="0"/>
    <n v="0"/>
    <n v="0"/>
    <n v="0"/>
    <n v="0"/>
    <n v="0"/>
    <n v="0"/>
    <n v="0"/>
    <n v="0"/>
    <n v="12"/>
    <n v="1"/>
    <n v="0"/>
    <n v="0"/>
    <n v="0"/>
    <n v="0"/>
    <n v="1"/>
    <n v="0"/>
    <n v="0"/>
    <n v="0"/>
    <n v="0"/>
    <n v="0"/>
    <n v="0"/>
    <n v="0"/>
    <n v="0"/>
    <n v="0"/>
    <n v="0"/>
    <n v="0"/>
    <n v="0"/>
    <n v="1"/>
    <n v="1"/>
    <n v="0"/>
    <n v="0"/>
    <n v="0"/>
    <n v="0"/>
    <n v="0"/>
    <n v="15"/>
    <n v="15"/>
    <n v="0"/>
    <n v="0"/>
    <n v="15"/>
    <n v="0"/>
    <n v="0"/>
    <n v="15"/>
    <n v="0"/>
    <n v="0"/>
    <n v="15"/>
    <n v="0"/>
    <n v="0"/>
  </r>
  <r>
    <x v="7"/>
    <x v="14"/>
    <x v="10"/>
    <n v="61"/>
    <n v="0"/>
    <n v="0"/>
    <n v="0"/>
    <n v="0"/>
    <n v="0"/>
    <n v="0"/>
    <n v="0"/>
    <n v="0"/>
    <n v="6"/>
    <n v="0"/>
    <n v="7"/>
    <n v="0"/>
    <n v="0"/>
    <n v="0"/>
    <n v="0"/>
    <n v="0"/>
    <n v="0"/>
    <n v="0"/>
    <n v="48"/>
    <n v="0"/>
    <n v="0"/>
    <n v="0"/>
    <n v="0"/>
    <n v="0"/>
    <n v="0"/>
    <n v="0"/>
    <n v="0"/>
    <n v="0"/>
    <n v="0"/>
    <n v="0"/>
    <n v="0"/>
    <n v="0"/>
    <n v="0"/>
    <n v="0"/>
    <n v="0"/>
    <n v="0"/>
    <n v="0"/>
    <n v="0"/>
    <n v="0"/>
    <n v="0"/>
    <n v="0"/>
    <n v="0"/>
    <n v="0"/>
    <n v="0"/>
    <n v="12"/>
    <n v="12"/>
    <n v="0"/>
    <n v="0"/>
    <n v="12"/>
    <n v="0"/>
    <n v="0"/>
    <n v="12"/>
    <n v="0"/>
    <n v="0"/>
    <n v="12"/>
    <n v="0"/>
    <n v="0"/>
  </r>
  <r>
    <x v="7"/>
    <x v="14"/>
    <x v="11"/>
    <n v="7"/>
    <n v="0"/>
    <n v="0"/>
    <n v="0"/>
    <n v="0"/>
    <n v="0"/>
    <n v="0"/>
    <n v="0"/>
    <n v="0"/>
    <n v="1"/>
    <n v="0"/>
    <n v="0"/>
    <n v="0"/>
    <n v="0"/>
    <n v="0"/>
    <n v="0"/>
    <n v="0"/>
    <n v="0"/>
    <n v="0"/>
    <n v="6"/>
    <n v="0"/>
    <n v="0"/>
    <n v="0"/>
    <n v="0"/>
    <n v="0"/>
    <n v="0"/>
    <n v="0"/>
    <n v="0"/>
    <n v="0"/>
    <n v="0"/>
    <n v="0"/>
    <n v="0"/>
    <n v="0"/>
    <n v="0"/>
    <n v="0"/>
    <n v="0"/>
    <n v="0"/>
    <n v="0"/>
    <n v="0"/>
    <n v="0"/>
    <n v="0"/>
    <n v="0"/>
    <n v="0"/>
    <n v="0"/>
    <n v="0"/>
    <n v="12"/>
    <n v="12"/>
    <n v="0"/>
    <n v="0"/>
    <n v="12"/>
    <n v="0"/>
    <n v="0"/>
    <n v="12"/>
    <n v="0"/>
    <n v="0"/>
    <n v="12"/>
    <n v="0"/>
    <n v="0"/>
  </r>
  <r>
    <x v="7"/>
    <x v="14"/>
    <x v="12"/>
    <n v="6"/>
    <n v="0"/>
    <n v="0"/>
    <n v="0"/>
    <n v="0"/>
    <n v="0"/>
    <n v="0"/>
    <n v="0"/>
    <n v="0"/>
    <n v="3"/>
    <n v="0"/>
    <n v="0"/>
    <n v="0"/>
    <n v="0"/>
    <n v="0"/>
    <n v="0"/>
    <n v="0"/>
    <n v="0"/>
    <n v="0"/>
    <n v="3"/>
    <n v="0"/>
    <n v="0"/>
    <n v="0"/>
    <n v="0"/>
    <n v="0"/>
    <n v="0"/>
    <n v="0"/>
    <n v="0"/>
    <n v="0"/>
    <n v="0"/>
    <n v="0"/>
    <n v="0"/>
    <n v="0"/>
    <n v="0"/>
    <n v="0"/>
    <n v="0"/>
    <n v="0"/>
    <n v="0"/>
    <n v="0"/>
    <n v="0"/>
    <n v="0"/>
    <n v="0"/>
    <n v="0"/>
    <n v="0"/>
    <n v="0"/>
    <n v="0"/>
    <n v="0"/>
    <n v="0"/>
    <n v="0"/>
    <n v="0"/>
    <n v="0"/>
    <n v="0"/>
    <n v="0"/>
    <n v="0"/>
    <n v="0"/>
    <n v="0"/>
    <n v="0"/>
    <n v="0"/>
  </r>
  <r>
    <x v="7"/>
    <x v="14"/>
    <x v="13"/>
    <n v="6"/>
    <n v="0"/>
    <n v="0"/>
    <n v="0"/>
    <n v="0"/>
    <n v="0"/>
    <n v="0"/>
    <n v="0"/>
    <n v="0"/>
    <n v="3"/>
    <n v="0"/>
    <n v="0"/>
    <n v="0"/>
    <n v="0"/>
    <n v="0"/>
    <n v="0"/>
    <n v="0"/>
    <n v="0"/>
    <n v="0"/>
    <n v="3"/>
    <n v="0"/>
    <n v="0"/>
    <n v="0"/>
    <n v="0"/>
    <n v="0"/>
    <n v="0"/>
    <n v="0"/>
    <n v="0"/>
    <n v="0"/>
    <n v="0"/>
    <n v="0"/>
    <n v="0"/>
    <n v="0"/>
    <n v="0"/>
    <n v="0"/>
    <n v="0"/>
    <n v="0"/>
    <n v="0"/>
    <n v="0"/>
    <n v="0"/>
    <n v="0"/>
    <n v="0"/>
    <n v="0"/>
    <n v="0"/>
    <n v="0"/>
    <n v="0"/>
    <n v="0"/>
    <n v="0"/>
    <n v="0"/>
    <n v="0"/>
    <n v="0"/>
    <n v="0"/>
    <n v="0"/>
    <n v="0"/>
    <n v="0"/>
    <n v="0"/>
    <n v="0"/>
    <n v="0"/>
  </r>
  <r>
    <x v="7"/>
    <x v="14"/>
    <x v="14"/>
    <n v="8"/>
    <n v="1"/>
    <n v="0"/>
    <n v="1"/>
    <n v="1"/>
    <n v="0"/>
    <n v="0"/>
    <n v="0"/>
    <n v="0"/>
    <n v="2"/>
    <n v="1"/>
    <n v="0"/>
    <n v="0"/>
    <n v="0"/>
    <n v="0"/>
    <n v="0"/>
    <n v="0"/>
    <n v="0"/>
    <n v="0"/>
    <n v="6"/>
    <n v="0"/>
    <n v="0"/>
    <n v="0"/>
    <n v="0"/>
    <n v="0"/>
    <n v="0"/>
    <n v="0"/>
    <n v="0"/>
    <n v="0"/>
    <n v="0"/>
    <n v="0"/>
    <n v="0"/>
    <n v="0"/>
    <n v="0"/>
    <n v="0"/>
    <n v="0"/>
    <n v="0"/>
    <n v="0"/>
    <n v="0"/>
    <n v="0"/>
    <n v="0"/>
    <n v="0"/>
    <n v="0"/>
    <n v="0"/>
    <n v="0"/>
    <n v="13"/>
    <n v="13"/>
    <n v="0"/>
    <n v="0"/>
    <n v="13"/>
    <n v="0"/>
    <n v="0"/>
    <n v="13"/>
    <n v="0"/>
    <n v="0"/>
    <n v="13"/>
    <n v="0"/>
    <n v="0"/>
  </r>
  <r>
    <x v="7"/>
    <x v="14"/>
    <x v="15"/>
    <n v="31"/>
    <n v="0"/>
    <n v="0"/>
    <n v="0"/>
    <n v="0"/>
    <n v="0"/>
    <n v="0"/>
    <n v="0"/>
    <n v="0"/>
    <n v="0"/>
    <n v="0"/>
    <n v="0"/>
    <n v="0"/>
    <n v="0"/>
    <n v="0"/>
    <n v="0"/>
    <n v="0"/>
    <n v="0"/>
    <n v="0"/>
    <n v="9"/>
    <n v="0"/>
    <n v="22"/>
    <n v="0"/>
    <n v="0"/>
    <n v="0"/>
    <n v="0"/>
    <n v="0"/>
    <n v="0"/>
    <n v="0"/>
    <n v="0"/>
    <n v="0"/>
    <n v="0"/>
    <n v="0"/>
    <n v="0"/>
    <n v="0"/>
    <n v="0"/>
    <n v="0"/>
    <n v="0"/>
    <n v="0"/>
    <n v="0"/>
    <n v="0"/>
    <n v="0"/>
    <n v="0"/>
    <n v="0"/>
    <n v="0"/>
    <n v="14"/>
    <n v="14"/>
    <n v="0"/>
    <n v="0"/>
    <n v="14"/>
    <n v="0"/>
    <n v="0"/>
    <n v="14"/>
    <n v="0"/>
    <n v="0"/>
    <n v="14"/>
    <n v="0"/>
    <n v="0"/>
  </r>
  <r>
    <x v="7"/>
    <x v="14"/>
    <x v="16"/>
    <n v="12"/>
    <n v="0"/>
    <n v="0"/>
    <n v="0"/>
    <n v="0"/>
    <n v="0"/>
    <n v="0"/>
    <n v="0"/>
    <n v="0"/>
    <n v="2"/>
    <n v="0"/>
    <n v="0"/>
    <n v="0"/>
    <n v="0"/>
    <n v="0"/>
    <n v="0"/>
    <n v="0"/>
    <n v="0"/>
    <n v="0"/>
    <n v="10"/>
    <n v="0"/>
    <n v="0"/>
    <n v="0"/>
    <n v="0"/>
    <n v="0"/>
    <n v="0"/>
    <n v="0"/>
    <n v="0"/>
    <n v="0"/>
    <n v="0"/>
    <n v="0"/>
    <n v="0"/>
    <n v="0"/>
    <n v="0"/>
    <n v="0"/>
    <n v="0"/>
    <n v="0"/>
    <n v="0"/>
    <n v="0"/>
    <n v="0"/>
    <n v="0"/>
    <n v="0"/>
    <n v="0"/>
    <n v="0"/>
    <n v="0"/>
    <n v="0"/>
    <n v="0"/>
    <n v="0"/>
    <n v="0"/>
    <n v="0"/>
    <n v="0"/>
    <n v="0"/>
    <n v="0"/>
    <n v="0"/>
    <n v="0"/>
    <n v="0"/>
    <n v="0"/>
    <n v="0"/>
  </r>
  <r>
    <x v="7"/>
    <x v="14"/>
    <x v="17"/>
    <n v="14"/>
    <n v="0"/>
    <n v="0"/>
    <n v="0"/>
    <n v="0"/>
    <n v="0"/>
    <n v="0"/>
    <n v="0"/>
    <n v="0"/>
    <n v="4"/>
    <n v="0"/>
    <n v="0"/>
    <n v="0"/>
    <n v="0"/>
    <n v="0"/>
    <n v="0"/>
    <n v="0"/>
    <n v="0"/>
    <n v="0"/>
    <n v="10"/>
    <n v="0"/>
    <n v="0"/>
    <n v="0"/>
    <n v="0"/>
    <n v="0"/>
    <n v="0"/>
    <n v="0"/>
    <n v="0"/>
    <n v="0"/>
    <n v="0"/>
    <n v="0"/>
    <n v="0"/>
    <n v="0"/>
    <n v="0"/>
    <n v="0"/>
    <n v="0"/>
    <n v="0"/>
    <n v="0"/>
    <n v="0"/>
    <n v="0"/>
    <n v="0"/>
    <n v="0"/>
    <n v="0"/>
    <n v="0"/>
    <n v="0"/>
    <n v="0"/>
    <n v="0"/>
    <n v="0"/>
    <n v="0"/>
    <n v="0"/>
    <n v="0"/>
    <n v="0"/>
    <n v="0"/>
    <n v="0"/>
    <n v="0"/>
    <n v="0"/>
    <n v="0"/>
    <n v="0"/>
  </r>
  <r>
    <x v="7"/>
    <x v="14"/>
    <x v="18"/>
    <n v="9"/>
    <n v="1"/>
    <n v="0"/>
    <n v="1"/>
    <n v="1"/>
    <n v="1"/>
    <n v="0"/>
    <n v="0"/>
    <n v="0"/>
    <n v="2"/>
    <n v="1"/>
    <n v="0"/>
    <n v="0"/>
    <n v="0"/>
    <n v="0"/>
    <n v="0"/>
    <n v="0"/>
    <n v="0"/>
    <n v="0"/>
    <n v="6"/>
    <n v="0"/>
    <n v="0"/>
    <n v="0"/>
    <n v="0"/>
    <n v="0"/>
    <n v="0"/>
    <n v="0"/>
    <n v="0"/>
    <n v="0"/>
    <n v="0"/>
    <n v="0"/>
    <n v="0"/>
    <n v="0"/>
    <n v="0"/>
    <n v="0"/>
    <n v="0"/>
    <n v="0"/>
    <n v="0"/>
    <n v="0"/>
    <n v="0"/>
    <n v="0"/>
    <n v="0"/>
    <n v="0"/>
    <n v="0"/>
    <n v="0"/>
    <n v="0"/>
    <n v="0"/>
    <n v="0"/>
    <n v="0"/>
    <n v="0"/>
    <n v="0"/>
    <n v="0"/>
    <n v="0"/>
    <n v="0"/>
    <n v="0"/>
    <n v="0"/>
    <n v="0"/>
    <n v="0"/>
  </r>
  <r>
    <x v="7"/>
    <x v="14"/>
    <x v="19"/>
    <n v="14"/>
    <n v="0"/>
    <n v="0"/>
    <n v="0"/>
    <n v="0"/>
    <n v="0"/>
    <n v="0"/>
    <n v="0"/>
    <n v="0"/>
    <n v="4"/>
    <n v="0"/>
    <n v="0"/>
    <n v="0"/>
    <n v="0"/>
    <n v="0"/>
    <n v="0"/>
    <n v="0"/>
    <n v="0"/>
    <n v="0"/>
    <n v="10"/>
    <n v="0"/>
    <n v="0"/>
    <n v="0"/>
    <n v="0"/>
    <n v="0"/>
    <n v="0"/>
    <n v="0"/>
    <n v="0"/>
    <n v="0"/>
    <n v="0"/>
    <n v="0"/>
    <n v="0"/>
    <n v="0"/>
    <n v="0"/>
    <n v="0"/>
    <n v="0"/>
    <n v="0"/>
    <n v="0"/>
    <n v="0"/>
    <n v="0"/>
    <n v="0"/>
    <n v="0"/>
    <n v="0"/>
    <n v="0"/>
    <n v="0"/>
    <n v="0"/>
    <n v="0"/>
    <n v="0"/>
    <n v="0"/>
    <n v="0"/>
    <n v="0"/>
    <n v="0"/>
    <n v="0"/>
    <n v="0"/>
    <n v="0"/>
    <n v="0"/>
    <n v="0"/>
    <n v="0"/>
  </r>
  <r>
    <x v="7"/>
    <x v="14"/>
    <x v="20"/>
    <n v="17"/>
    <n v="0"/>
    <n v="0"/>
    <n v="0"/>
    <n v="0"/>
    <n v="0"/>
    <n v="0"/>
    <n v="0"/>
    <n v="0"/>
    <n v="2"/>
    <n v="0"/>
    <n v="0"/>
    <n v="0"/>
    <n v="0"/>
    <n v="0"/>
    <n v="0"/>
    <n v="0"/>
    <n v="0"/>
    <n v="0"/>
    <n v="15"/>
    <n v="0"/>
    <n v="0"/>
    <n v="0"/>
    <n v="0"/>
    <n v="0"/>
    <n v="0"/>
    <n v="0"/>
    <n v="0"/>
    <n v="0"/>
    <n v="0"/>
    <n v="0"/>
    <n v="0"/>
    <n v="0"/>
    <n v="0"/>
    <n v="0"/>
    <n v="0"/>
    <n v="0"/>
    <n v="0"/>
    <n v="0"/>
    <n v="0"/>
    <n v="0"/>
    <n v="0"/>
    <n v="0"/>
    <n v="0"/>
    <n v="0"/>
    <n v="7"/>
    <n v="7"/>
    <n v="0"/>
    <n v="0"/>
    <n v="7"/>
    <n v="0"/>
    <n v="0"/>
    <n v="7"/>
    <n v="0"/>
    <n v="0"/>
    <n v="7"/>
    <n v="0"/>
    <n v="0"/>
  </r>
  <r>
    <x v="7"/>
    <x v="14"/>
    <x v="21"/>
    <n v="22"/>
    <n v="0"/>
    <n v="0"/>
    <n v="0"/>
    <n v="1"/>
    <n v="1"/>
    <n v="0"/>
    <n v="0"/>
    <n v="0"/>
    <n v="3"/>
    <n v="0"/>
    <n v="0"/>
    <n v="0"/>
    <n v="0"/>
    <n v="0"/>
    <n v="0"/>
    <n v="0"/>
    <n v="0"/>
    <n v="0"/>
    <n v="18"/>
    <n v="0"/>
    <n v="0"/>
    <n v="0"/>
    <n v="0"/>
    <n v="0"/>
    <n v="0"/>
    <n v="0"/>
    <n v="0"/>
    <n v="0"/>
    <n v="0"/>
    <n v="0"/>
    <n v="0"/>
    <n v="0"/>
    <n v="0"/>
    <n v="0"/>
    <n v="0"/>
    <n v="0"/>
    <n v="0"/>
    <n v="0"/>
    <n v="0"/>
    <n v="0"/>
    <n v="0"/>
    <n v="0"/>
    <n v="0"/>
    <n v="0"/>
    <n v="0"/>
    <n v="0"/>
    <n v="0"/>
    <n v="0"/>
    <n v="0"/>
    <n v="0"/>
    <n v="0"/>
    <n v="0"/>
    <n v="0"/>
    <n v="0"/>
    <n v="0"/>
    <n v="0"/>
    <n v="0"/>
  </r>
  <r>
    <x v="7"/>
    <x v="14"/>
    <x v="22"/>
    <n v="13"/>
    <n v="0"/>
    <n v="0"/>
    <n v="0"/>
    <n v="0"/>
    <n v="1"/>
    <n v="0"/>
    <n v="0"/>
    <n v="0"/>
    <n v="3"/>
    <n v="0"/>
    <n v="1"/>
    <n v="0"/>
    <n v="0"/>
    <n v="0"/>
    <n v="0"/>
    <n v="0"/>
    <n v="0"/>
    <n v="0"/>
    <n v="8"/>
    <n v="0"/>
    <n v="0"/>
    <n v="0"/>
    <n v="0"/>
    <n v="0"/>
    <n v="0"/>
    <n v="0"/>
    <n v="0"/>
    <n v="0"/>
    <n v="0"/>
    <n v="0"/>
    <n v="0"/>
    <n v="0"/>
    <n v="0"/>
    <n v="0"/>
    <n v="0"/>
    <n v="0"/>
    <n v="0"/>
    <n v="0"/>
    <n v="0"/>
    <n v="0"/>
    <n v="0"/>
    <n v="0"/>
    <n v="0"/>
    <n v="0"/>
    <n v="13"/>
    <n v="13"/>
    <n v="0"/>
    <n v="0"/>
    <n v="13"/>
    <n v="0"/>
    <n v="0"/>
    <n v="13"/>
    <n v="0"/>
    <n v="0"/>
    <n v="13"/>
    <n v="0"/>
    <n v="0"/>
  </r>
  <r>
    <x v="7"/>
    <x v="14"/>
    <x v="23"/>
    <n v="26"/>
    <n v="0"/>
    <n v="0"/>
    <n v="0"/>
    <n v="0"/>
    <n v="0"/>
    <n v="0"/>
    <n v="0"/>
    <n v="0"/>
    <n v="2"/>
    <n v="0"/>
    <n v="0"/>
    <n v="0"/>
    <n v="0"/>
    <n v="0"/>
    <n v="0"/>
    <n v="0"/>
    <n v="0"/>
    <n v="0"/>
    <n v="24"/>
    <n v="0"/>
    <n v="0"/>
    <n v="0"/>
    <n v="0"/>
    <n v="0"/>
    <n v="0"/>
    <n v="0"/>
    <n v="0"/>
    <n v="0"/>
    <n v="0"/>
    <n v="0"/>
    <n v="0"/>
    <n v="0"/>
    <n v="0"/>
    <n v="0"/>
    <n v="0"/>
    <n v="0"/>
    <n v="0"/>
    <n v="0"/>
    <n v="0"/>
    <n v="0"/>
    <n v="0"/>
    <n v="0"/>
    <n v="0"/>
    <n v="0"/>
    <n v="2"/>
    <n v="2"/>
    <n v="0"/>
    <n v="0"/>
    <n v="2"/>
    <n v="0"/>
    <n v="0"/>
    <n v="2"/>
    <n v="0"/>
    <n v="0"/>
    <n v="2"/>
    <n v="0"/>
    <n v="0"/>
  </r>
  <r>
    <x v="8"/>
    <x v="15"/>
    <x v="0"/>
    <n v="3"/>
    <n v="0"/>
    <n v="0"/>
    <n v="0"/>
    <n v="0"/>
    <n v="0"/>
    <n v="0"/>
    <n v="0"/>
    <n v="0"/>
    <n v="3"/>
    <n v="0"/>
    <n v="0"/>
    <n v="0"/>
    <n v="0"/>
    <n v="0"/>
    <n v="0"/>
    <n v="0"/>
    <n v="0"/>
    <n v="0"/>
    <n v="0"/>
    <n v="0"/>
    <n v="0"/>
    <n v="0"/>
    <n v="0"/>
    <n v="0"/>
    <n v="0"/>
    <n v="0"/>
    <n v="0"/>
    <n v="0"/>
    <n v="0"/>
    <n v="0"/>
    <n v="0"/>
    <n v="0"/>
    <n v="0"/>
    <n v="0"/>
    <n v="0"/>
    <n v="0"/>
    <n v="0"/>
    <n v="0"/>
    <n v="0"/>
    <n v="0"/>
    <n v="0"/>
    <n v="0"/>
    <n v="0"/>
    <n v="0"/>
    <n v="0"/>
    <n v="0"/>
    <n v="0"/>
    <n v="0"/>
    <n v="0"/>
    <n v="0"/>
    <n v="0"/>
    <n v="0"/>
    <n v="0"/>
    <n v="0"/>
    <n v="0"/>
    <n v="0"/>
    <n v="0"/>
  </r>
  <r>
    <x v="8"/>
    <x v="15"/>
    <x v="1"/>
    <n v="1"/>
    <n v="0"/>
    <n v="0"/>
    <n v="0"/>
    <n v="0"/>
    <n v="0"/>
    <n v="0"/>
    <n v="0"/>
    <n v="0"/>
    <n v="1"/>
    <n v="0"/>
    <n v="0"/>
    <n v="0"/>
    <n v="0"/>
    <n v="0"/>
    <n v="0"/>
    <n v="0"/>
    <n v="0"/>
    <n v="0"/>
    <n v="0"/>
    <n v="0"/>
    <n v="0"/>
    <n v="0"/>
    <n v="0"/>
    <n v="0"/>
    <n v="0"/>
    <n v="0"/>
    <n v="0"/>
    <n v="0"/>
    <n v="0"/>
    <n v="0"/>
    <n v="0"/>
    <n v="0"/>
    <n v="0"/>
    <n v="0"/>
    <n v="0"/>
    <n v="0"/>
    <n v="0"/>
    <n v="0"/>
    <n v="0"/>
    <n v="0"/>
    <n v="0"/>
    <n v="0"/>
    <n v="0"/>
    <n v="0"/>
    <n v="1"/>
    <n v="1"/>
    <n v="0"/>
    <n v="0"/>
    <n v="1"/>
    <n v="0"/>
    <n v="0"/>
    <n v="1"/>
    <n v="0"/>
    <n v="0"/>
    <n v="1"/>
    <n v="0"/>
    <n v="0"/>
  </r>
  <r>
    <x v="8"/>
    <x v="15"/>
    <x v="2"/>
    <n v="4"/>
    <n v="0"/>
    <n v="0"/>
    <n v="0"/>
    <n v="0"/>
    <n v="0"/>
    <n v="0"/>
    <n v="0"/>
    <n v="0"/>
    <n v="1"/>
    <n v="0"/>
    <n v="0"/>
    <n v="0"/>
    <n v="0"/>
    <n v="0"/>
    <n v="0"/>
    <n v="0"/>
    <n v="0"/>
    <n v="0"/>
    <n v="3"/>
    <n v="0"/>
    <n v="0"/>
    <n v="0"/>
    <n v="0"/>
    <n v="0"/>
    <n v="0"/>
    <n v="0"/>
    <n v="0"/>
    <n v="0"/>
    <n v="0"/>
    <n v="0"/>
    <n v="0"/>
    <n v="0"/>
    <n v="0"/>
    <n v="0"/>
    <n v="0"/>
    <n v="0"/>
    <n v="0"/>
    <n v="0"/>
    <n v="0"/>
    <n v="0"/>
    <n v="0"/>
    <n v="0"/>
    <n v="0"/>
    <n v="0"/>
    <n v="1"/>
    <n v="1"/>
    <n v="0"/>
    <n v="0"/>
    <n v="1"/>
    <n v="0"/>
    <n v="0"/>
    <n v="1"/>
    <n v="0"/>
    <n v="0"/>
    <n v="1"/>
    <n v="0"/>
    <n v="0"/>
  </r>
  <r>
    <x v="8"/>
    <x v="15"/>
    <x v="3"/>
    <n v="2"/>
    <n v="0"/>
    <n v="0"/>
    <n v="0"/>
    <n v="0"/>
    <n v="0"/>
    <n v="0"/>
    <n v="0"/>
    <n v="0"/>
    <n v="1"/>
    <n v="0"/>
    <n v="0"/>
    <n v="0"/>
    <n v="0"/>
    <n v="0"/>
    <n v="0"/>
    <n v="0"/>
    <n v="0"/>
    <n v="0"/>
    <n v="1"/>
    <n v="0"/>
    <n v="0"/>
    <n v="0"/>
    <n v="0"/>
    <n v="0"/>
    <n v="0"/>
    <n v="0"/>
    <n v="0"/>
    <n v="0"/>
    <n v="0"/>
    <n v="0"/>
    <n v="0"/>
    <n v="0"/>
    <n v="0"/>
    <n v="0"/>
    <n v="0"/>
    <n v="0"/>
    <n v="0"/>
    <n v="0"/>
    <n v="0"/>
    <n v="0"/>
    <n v="0"/>
    <n v="0"/>
    <n v="0"/>
    <n v="0"/>
    <n v="9"/>
    <n v="9"/>
    <n v="0"/>
    <n v="0"/>
    <n v="9"/>
    <n v="0"/>
    <n v="0"/>
    <n v="9"/>
    <n v="0"/>
    <n v="0"/>
    <n v="9"/>
    <n v="0"/>
    <n v="0"/>
  </r>
  <r>
    <x v="8"/>
    <x v="15"/>
    <x v="4"/>
    <n v="4"/>
    <n v="0"/>
    <n v="0"/>
    <n v="0"/>
    <n v="0"/>
    <n v="0"/>
    <n v="0"/>
    <n v="0"/>
    <n v="0"/>
    <n v="3"/>
    <n v="0"/>
    <n v="0"/>
    <n v="0"/>
    <n v="0"/>
    <n v="0"/>
    <n v="0"/>
    <n v="0"/>
    <n v="0"/>
    <n v="0"/>
    <n v="1"/>
    <n v="0"/>
    <n v="0"/>
    <n v="0"/>
    <n v="0"/>
    <n v="0"/>
    <n v="0"/>
    <n v="0"/>
    <n v="0"/>
    <n v="0"/>
    <n v="0"/>
    <n v="0"/>
    <n v="0"/>
    <n v="0"/>
    <n v="0"/>
    <n v="0"/>
    <n v="0"/>
    <n v="0"/>
    <n v="0"/>
    <n v="0"/>
    <n v="0"/>
    <n v="0"/>
    <n v="0"/>
    <n v="0"/>
    <n v="0"/>
    <n v="0"/>
    <n v="5"/>
    <n v="5"/>
    <n v="0"/>
    <n v="0"/>
    <n v="5"/>
    <n v="0"/>
    <n v="0"/>
    <n v="5"/>
    <n v="0"/>
    <n v="0"/>
    <n v="5"/>
    <n v="0"/>
    <n v="0"/>
  </r>
  <r>
    <x v="8"/>
    <x v="15"/>
    <x v="5"/>
    <n v="6"/>
    <n v="0"/>
    <n v="0"/>
    <n v="0"/>
    <n v="0"/>
    <n v="0"/>
    <n v="0"/>
    <n v="0"/>
    <n v="0"/>
    <n v="4"/>
    <n v="0"/>
    <n v="0"/>
    <n v="0"/>
    <n v="0"/>
    <n v="0"/>
    <n v="0"/>
    <n v="0"/>
    <n v="0"/>
    <n v="0"/>
    <n v="2"/>
    <n v="0"/>
    <n v="0"/>
    <n v="0"/>
    <n v="0"/>
    <n v="0"/>
    <n v="0"/>
    <n v="0"/>
    <n v="0"/>
    <n v="0"/>
    <n v="0"/>
    <n v="0"/>
    <n v="0"/>
    <n v="0"/>
    <n v="0"/>
    <n v="0"/>
    <n v="0"/>
    <n v="0"/>
    <n v="0"/>
    <n v="0"/>
    <n v="0"/>
    <n v="0"/>
    <n v="0"/>
    <n v="0"/>
    <n v="0"/>
    <n v="0"/>
    <n v="0"/>
    <n v="0"/>
    <n v="0"/>
    <n v="0"/>
    <n v="0"/>
    <n v="0"/>
    <n v="0"/>
    <n v="0"/>
    <n v="0"/>
    <n v="0"/>
    <n v="0"/>
    <n v="0"/>
    <n v="0"/>
  </r>
  <r>
    <x v="8"/>
    <x v="15"/>
    <x v="6"/>
    <n v="14"/>
    <n v="0"/>
    <n v="0"/>
    <n v="0"/>
    <n v="0"/>
    <n v="0"/>
    <n v="0"/>
    <n v="0"/>
    <n v="0"/>
    <n v="6"/>
    <n v="0"/>
    <n v="0"/>
    <n v="0"/>
    <n v="0"/>
    <n v="0"/>
    <n v="0"/>
    <n v="0"/>
    <n v="0"/>
    <n v="0"/>
    <n v="8"/>
    <n v="0"/>
    <n v="0"/>
    <n v="0"/>
    <n v="0"/>
    <n v="0"/>
    <n v="0"/>
    <n v="0"/>
    <n v="0"/>
    <n v="0"/>
    <n v="1"/>
    <n v="0"/>
    <n v="8"/>
    <n v="8"/>
    <n v="0"/>
    <n v="0"/>
    <n v="0"/>
    <n v="0"/>
    <n v="0"/>
    <n v="0"/>
    <n v="0"/>
    <n v="0"/>
    <n v="0"/>
    <n v="0"/>
    <n v="0"/>
    <n v="0"/>
    <n v="0"/>
    <n v="0"/>
    <n v="0"/>
    <n v="0"/>
    <n v="0"/>
    <n v="0"/>
    <n v="0"/>
    <n v="0"/>
    <n v="0"/>
    <n v="0"/>
    <n v="0"/>
    <n v="0"/>
    <n v="0"/>
  </r>
  <r>
    <x v="8"/>
    <x v="15"/>
    <x v="7"/>
    <n v="9"/>
    <n v="0"/>
    <n v="0"/>
    <n v="0"/>
    <n v="0"/>
    <n v="0"/>
    <n v="0"/>
    <n v="0"/>
    <n v="0"/>
    <n v="9"/>
    <n v="0"/>
    <n v="0"/>
    <n v="0"/>
    <n v="0"/>
    <n v="0"/>
    <n v="0"/>
    <n v="0"/>
    <n v="0"/>
    <n v="0"/>
    <n v="0"/>
    <n v="0"/>
    <n v="0"/>
    <n v="0"/>
    <n v="0"/>
    <n v="0"/>
    <n v="0"/>
    <n v="0"/>
    <n v="0"/>
    <n v="0"/>
    <n v="0"/>
    <n v="0"/>
    <n v="0"/>
    <n v="0"/>
    <n v="0"/>
    <n v="0"/>
    <n v="0"/>
    <n v="0"/>
    <n v="0"/>
    <n v="0"/>
    <n v="0"/>
    <n v="0"/>
    <n v="0"/>
    <n v="0"/>
    <n v="0"/>
    <n v="0"/>
    <n v="0"/>
    <n v="0"/>
    <n v="0"/>
    <n v="0"/>
    <n v="0"/>
    <n v="0"/>
    <n v="0"/>
    <n v="0"/>
    <n v="0"/>
    <n v="0"/>
    <n v="0"/>
    <n v="0"/>
    <n v="0"/>
  </r>
  <r>
    <x v="8"/>
    <x v="15"/>
    <x v="8"/>
    <n v="22"/>
    <n v="0"/>
    <n v="0"/>
    <n v="0"/>
    <n v="0"/>
    <n v="0"/>
    <n v="0"/>
    <n v="0"/>
    <n v="0"/>
    <n v="5"/>
    <n v="0"/>
    <n v="0"/>
    <n v="0"/>
    <n v="0"/>
    <n v="0"/>
    <n v="0"/>
    <n v="0"/>
    <n v="0"/>
    <n v="0"/>
    <n v="17"/>
    <n v="0"/>
    <n v="0"/>
    <n v="0"/>
    <n v="0"/>
    <n v="0"/>
    <n v="0"/>
    <n v="0"/>
    <n v="0"/>
    <n v="0"/>
    <n v="0"/>
    <n v="0"/>
    <n v="17"/>
    <n v="17"/>
    <n v="0"/>
    <n v="0"/>
    <n v="0"/>
    <n v="0"/>
    <n v="0"/>
    <n v="0"/>
    <n v="0"/>
    <n v="0"/>
    <n v="0"/>
    <n v="0"/>
    <n v="0"/>
    <n v="0"/>
    <n v="0"/>
    <n v="0"/>
    <n v="0"/>
    <n v="0"/>
    <n v="0"/>
    <n v="0"/>
    <n v="0"/>
    <n v="0"/>
    <n v="0"/>
    <n v="0"/>
    <n v="0"/>
    <n v="0"/>
    <n v="0"/>
  </r>
  <r>
    <x v="8"/>
    <x v="15"/>
    <x v="9"/>
    <n v="24"/>
    <n v="0"/>
    <n v="0"/>
    <n v="0"/>
    <n v="0"/>
    <n v="0"/>
    <n v="0"/>
    <n v="0"/>
    <n v="0"/>
    <n v="1"/>
    <n v="0"/>
    <n v="0"/>
    <n v="0"/>
    <n v="0"/>
    <n v="0"/>
    <n v="0"/>
    <n v="0"/>
    <n v="0"/>
    <n v="0"/>
    <n v="0"/>
    <n v="0"/>
    <n v="16"/>
    <n v="0"/>
    <n v="0"/>
    <n v="0"/>
    <n v="0"/>
    <n v="0"/>
    <n v="0"/>
    <n v="0"/>
    <n v="0"/>
    <n v="0"/>
    <n v="23"/>
    <n v="23"/>
    <n v="0"/>
    <n v="0"/>
    <n v="0"/>
    <n v="0"/>
    <n v="0"/>
    <n v="0"/>
    <n v="0"/>
    <n v="0"/>
    <n v="0"/>
    <n v="0"/>
    <n v="0"/>
    <n v="0"/>
    <n v="5"/>
    <n v="5"/>
    <n v="0"/>
    <n v="0"/>
    <n v="5"/>
    <n v="0"/>
    <n v="0"/>
    <n v="5"/>
    <n v="0"/>
    <n v="0"/>
    <n v="5"/>
    <n v="0"/>
    <n v="0"/>
  </r>
  <r>
    <x v="8"/>
    <x v="15"/>
    <x v="10"/>
    <n v="40"/>
    <n v="0"/>
    <n v="0"/>
    <n v="0"/>
    <n v="0"/>
    <n v="0"/>
    <n v="0"/>
    <n v="0"/>
    <n v="0"/>
    <n v="1"/>
    <n v="0"/>
    <n v="0"/>
    <n v="0"/>
    <n v="0"/>
    <n v="0"/>
    <n v="0"/>
    <n v="0"/>
    <n v="0"/>
    <n v="0"/>
    <n v="4"/>
    <n v="0"/>
    <n v="33"/>
    <n v="0"/>
    <n v="0"/>
    <n v="0"/>
    <n v="0"/>
    <n v="0"/>
    <n v="0"/>
    <n v="0"/>
    <n v="0"/>
    <n v="0"/>
    <n v="0"/>
    <n v="0"/>
    <n v="0"/>
    <n v="0"/>
    <n v="0"/>
    <n v="0"/>
    <n v="0"/>
    <n v="0"/>
    <n v="0"/>
    <n v="0"/>
    <n v="0"/>
    <n v="0"/>
    <n v="0"/>
    <n v="0"/>
    <n v="2"/>
    <n v="2"/>
    <n v="0"/>
    <n v="0"/>
    <n v="2"/>
    <n v="0"/>
    <n v="0"/>
    <n v="0"/>
    <n v="0"/>
    <n v="0"/>
    <n v="0"/>
    <n v="0"/>
    <n v="0"/>
  </r>
  <r>
    <x v="8"/>
    <x v="15"/>
    <x v="11"/>
    <n v="4"/>
    <n v="0"/>
    <n v="0"/>
    <n v="0"/>
    <n v="0"/>
    <n v="0"/>
    <n v="0"/>
    <n v="0"/>
    <n v="0"/>
    <n v="4"/>
    <n v="0"/>
    <n v="0"/>
    <n v="0"/>
    <n v="0"/>
    <n v="0"/>
    <n v="0"/>
    <n v="0"/>
    <n v="0"/>
    <n v="0"/>
    <n v="0"/>
    <n v="0"/>
    <n v="0"/>
    <n v="0"/>
    <n v="0"/>
    <n v="0"/>
    <n v="0"/>
    <n v="0"/>
    <n v="0"/>
    <n v="0"/>
    <n v="0"/>
    <n v="0"/>
    <n v="0"/>
    <n v="0"/>
    <n v="0"/>
    <n v="0"/>
    <n v="0"/>
    <n v="0"/>
    <n v="0"/>
    <n v="0"/>
    <n v="0"/>
    <n v="0"/>
    <n v="0"/>
    <n v="0"/>
    <n v="0"/>
    <n v="0"/>
    <n v="3"/>
    <n v="3"/>
    <n v="0"/>
    <n v="0"/>
    <n v="3"/>
    <n v="0"/>
    <n v="0"/>
    <n v="3"/>
    <n v="0"/>
    <n v="0"/>
    <n v="3"/>
    <n v="0"/>
    <n v="0"/>
  </r>
  <r>
    <x v="8"/>
    <x v="15"/>
    <x v="12"/>
    <n v="2"/>
    <n v="0"/>
    <n v="0"/>
    <n v="0"/>
    <n v="0"/>
    <n v="0"/>
    <n v="0"/>
    <n v="0"/>
    <n v="0"/>
    <n v="2"/>
    <n v="0"/>
    <n v="0"/>
    <n v="0"/>
    <n v="0"/>
    <n v="0"/>
    <n v="0"/>
    <n v="0"/>
    <n v="0"/>
    <n v="0"/>
    <n v="0"/>
    <n v="0"/>
    <n v="0"/>
    <n v="0"/>
    <n v="0"/>
    <n v="0"/>
    <n v="0"/>
    <n v="0"/>
    <n v="0"/>
    <n v="0"/>
    <n v="0"/>
    <n v="0"/>
    <n v="0"/>
    <n v="0"/>
    <n v="0"/>
    <n v="0"/>
    <n v="0"/>
    <n v="0"/>
    <n v="0"/>
    <n v="0"/>
    <n v="0"/>
    <n v="0"/>
    <n v="0"/>
    <n v="0"/>
    <n v="0"/>
    <n v="0"/>
    <n v="2"/>
    <n v="2"/>
    <n v="0"/>
    <n v="0"/>
    <n v="2"/>
    <n v="0"/>
    <n v="0"/>
    <n v="2"/>
    <n v="0"/>
    <n v="0"/>
    <n v="2"/>
    <n v="0"/>
    <n v="0"/>
  </r>
  <r>
    <x v="8"/>
    <x v="15"/>
    <x v="13"/>
    <n v="4"/>
    <n v="0"/>
    <n v="0"/>
    <n v="0"/>
    <n v="0"/>
    <n v="0"/>
    <n v="0"/>
    <n v="0"/>
    <n v="0"/>
    <n v="2"/>
    <n v="0"/>
    <n v="0"/>
    <n v="0"/>
    <n v="0"/>
    <n v="0"/>
    <n v="0"/>
    <n v="0"/>
    <n v="0"/>
    <n v="0"/>
    <n v="2"/>
    <n v="0"/>
    <n v="0"/>
    <n v="0"/>
    <n v="0"/>
    <n v="0"/>
    <n v="0"/>
    <n v="0"/>
    <n v="0"/>
    <n v="0"/>
    <n v="0"/>
    <n v="0"/>
    <n v="0"/>
    <n v="0"/>
    <n v="0"/>
    <n v="0"/>
    <n v="0"/>
    <n v="0"/>
    <n v="0"/>
    <n v="0"/>
    <n v="0"/>
    <n v="0"/>
    <n v="0"/>
    <n v="0"/>
    <n v="0"/>
    <n v="0"/>
    <n v="0"/>
    <n v="0"/>
    <n v="0"/>
    <n v="0"/>
    <n v="0"/>
    <n v="0"/>
    <n v="0"/>
    <n v="0"/>
    <n v="0"/>
    <n v="0"/>
    <n v="0"/>
    <n v="0"/>
    <n v="0"/>
  </r>
  <r>
    <x v="8"/>
    <x v="15"/>
    <x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8"/>
    <x v="15"/>
    <x v="15"/>
    <n v="14"/>
    <n v="0"/>
    <n v="0"/>
    <n v="0"/>
    <n v="0"/>
    <n v="0"/>
    <n v="0"/>
    <n v="0"/>
    <n v="0"/>
    <n v="4"/>
    <n v="0"/>
    <n v="0"/>
    <n v="0"/>
    <n v="0"/>
    <n v="0"/>
    <n v="0"/>
    <n v="0"/>
    <n v="0"/>
    <n v="0"/>
    <n v="10"/>
    <n v="0"/>
    <n v="0"/>
    <n v="0"/>
    <n v="0"/>
    <n v="0"/>
    <n v="0"/>
    <n v="0"/>
    <n v="0"/>
    <n v="0"/>
    <n v="0"/>
    <n v="0"/>
    <n v="0"/>
    <n v="0"/>
    <n v="0"/>
    <n v="0"/>
    <n v="0"/>
    <n v="0"/>
    <n v="0"/>
    <n v="0"/>
    <n v="0"/>
    <n v="0"/>
    <n v="0"/>
    <n v="0"/>
    <n v="0"/>
    <n v="0"/>
    <n v="3"/>
    <n v="3"/>
    <n v="0"/>
    <n v="0"/>
    <n v="3"/>
    <n v="0"/>
    <n v="0"/>
    <n v="3"/>
    <n v="0"/>
    <n v="0"/>
    <n v="3"/>
    <n v="0"/>
    <n v="0"/>
  </r>
  <r>
    <x v="8"/>
    <x v="15"/>
    <x v="16"/>
    <n v="8"/>
    <n v="0"/>
    <n v="0"/>
    <n v="0"/>
    <n v="0"/>
    <n v="0"/>
    <n v="0"/>
    <n v="0"/>
    <n v="0"/>
    <n v="0"/>
    <n v="0"/>
    <n v="0"/>
    <n v="0"/>
    <n v="0"/>
    <n v="0"/>
    <n v="0"/>
    <n v="0"/>
    <n v="0"/>
    <n v="0"/>
    <n v="8"/>
    <n v="0"/>
    <n v="0"/>
    <n v="0"/>
    <n v="0"/>
    <n v="0"/>
    <n v="0"/>
    <n v="0"/>
    <n v="0"/>
    <n v="0"/>
    <n v="0"/>
    <n v="0"/>
    <n v="0"/>
    <n v="0"/>
    <n v="0"/>
    <n v="0"/>
    <n v="0"/>
    <n v="0"/>
    <n v="0"/>
    <n v="0"/>
    <n v="0"/>
    <n v="0"/>
    <n v="0"/>
    <n v="0"/>
    <n v="0"/>
    <n v="0"/>
    <n v="1"/>
    <n v="1"/>
    <n v="0"/>
    <n v="0"/>
    <n v="1"/>
    <n v="0"/>
    <n v="0"/>
    <n v="0"/>
    <n v="0"/>
    <n v="0"/>
    <n v="0"/>
    <n v="0"/>
    <n v="0"/>
  </r>
  <r>
    <x v="8"/>
    <x v="15"/>
    <x v="17"/>
    <n v="43"/>
    <n v="0"/>
    <n v="0"/>
    <n v="0"/>
    <n v="0"/>
    <n v="0"/>
    <n v="0"/>
    <n v="0"/>
    <n v="0"/>
    <n v="2"/>
    <n v="0"/>
    <n v="0"/>
    <n v="0"/>
    <n v="0"/>
    <n v="0"/>
    <n v="0"/>
    <n v="0"/>
    <n v="0"/>
    <n v="0"/>
    <n v="0"/>
    <n v="0"/>
    <n v="41"/>
    <n v="0"/>
    <n v="0"/>
    <n v="0"/>
    <n v="0"/>
    <n v="0"/>
    <n v="0"/>
    <n v="0"/>
    <n v="0"/>
    <n v="0"/>
    <n v="0"/>
    <n v="0"/>
    <n v="0"/>
    <n v="0"/>
    <n v="0"/>
    <n v="0"/>
    <n v="0"/>
    <n v="0"/>
    <n v="0"/>
    <n v="0"/>
    <n v="0"/>
    <n v="0"/>
    <n v="0"/>
    <n v="0"/>
    <n v="1"/>
    <n v="1"/>
    <n v="0"/>
    <n v="0"/>
    <n v="1"/>
    <n v="0"/>
    <n v="0"/>
    <n v="1"/>
    <n v="0"/>
    <n v="0"/>
    <n v="1"/>
    <n v="0"/>
    <n v="0"/>
  </r>
  <r>
    <x v="8"/>
    <x v="15"/>
    <x v="18"/>
    <n v="3"/>
    <n v="0"/>
    <n v="0"/>
    <n v="0"/>
    <n v="0"/>
    <n v="0"/>
    <n v="0"/>
    <n v="0"/>
    <n v="0"/>
    <n v="3"/>
    <n v="0"/>
    <n v="0"/>
    <n v="0"/>
    <n v="0"/>
    <n v="0"/>
    <n v="0"/>
    <n v="0"/>
    <n v="0"/>
    <n v="0"/>
    <n v="0"/>
    <n v="0"/>
    <n v="0"/>
    <n v="0"/>
    <n v="0"/>
    <n v="0"/>
    <n v="0"/>
    <n v="0"/>
    <n v="0"/>
    <n v="0"/>
    <n v="0"/>
    <n v="0"/>
    <n v="0"/>
    <n v="0"/>
    <n v="0"/>
    <n v="0"/>
    <n v="0"/>
    <n v="0"/>
    <n v="0"/>
    <n v="0"/>
    <n v="0"/>
    <n v="0"/>
    <n v="0"/>
    <n v="0"/>
    <n v="0"/>
    <n v="0"/>
    <n v="7"/>
    <n v="7"/>
    <n v="0"/>
    <n v="0"/>
    <n v="7"/>
    <n v="0"/>
    <n v="0"/>
    <n v="7"/>
    <n v="0"/>
    <n v="0"/>
    <n v="7"/>
    <n v="0"/>
    <n v="0"/>
  </r>
  <r>
    <x v="8"/>
    <x v="15"/>
    <x v="19"/>
    <n v="2"/>
    <n v="0"/>
    <n v="0"/>
    <n v="0"/>
    <n v="0"/>
    <n v="0"/>
    <n v="0"/>
    <n v="0"/>
    <n v="0"/>
    <n v="2"/>
    <n v="0"/>
    <n v="0"/>
    <n v="0"/>
    <n v="0"/>
    <n v="0"/>
    <n v="0"/>
    <n v="0"/>
    <n v="0"/>
    <n v="0"/>
    <n v="0"/>
    <n v="0"/>
    <n v="0"/>
    <n v="0"/>
    <n v="0"/>
    <n v="0"/>
    <n v="0"/>
    <n v="0"/>
    <n v="0"/>
    <n v="0"/>
    <n v="0"/>
    <n v="0"/>
    <n v="0"/>
    <n v="0"/>
    <n v="0"/>
    <n v="0"/>
    <n v="0"/>
    <n v="0"/>
    <n v="0"/>
    <n v="0"/>
    <n v="0"/>
    <n v="0"/>
    <n v="0"/>
    <n v="0"/>
    <n v="0"/>
    <n v="0"/>
    <n v="6"/>
    <n v="6"/>
    <n v="0"/>
    <n v="0"/>
    <n v="6"/>
    <n v="0"/>
    <n v="0"/>
    <n v="6"/>
    <n v="0"/>
    <n v="0"/>
    <n v="6"/>
    <n v="0"/>
    <n v="0"/>
  </r>
  <r>
    <x v="8"/>
    <x v="15"/>
    <x v="20"/>
    <n v="11"/>
    <n v="0"/>
    <n v="0"/>
    <n v="0"/>
    <n v="0"/>
    <n v="0"/>
    <n v="0"/>
    <n v="0"/>
    <n v="0"/>
    <n v="5"/>
    <n v="0"/>
    <n v="0"/>
    <n v="0"/>
    <n v="0"/>
    <n v="0"/>
    <n v="0"/>
    <n v="0"/>
    <n v="0"/>
    <n v="0"/>
    <n v="6"/>
    <n v="0"/>
    <n v="0"/>
    <n v="0"/>
    <n v="0"/>
    <n v="0"/>
    <n v="0"/>
    <n v="0"/>
    <n v="0"/>
    <n v="0"/>
    <n v="0"/>
    <n v="0"/>
    <n v="0"/>
    <n v="0"/>
    <n v="0"/>
    <n v="0"/>
    <n v="0"/>
    <n v="0"/>
    <n v="0"/>
    <n v="0"/>
    <n v="0"/>
    <n v="0"/>
    <n v="0"/>
    <n v="0"/>
    <n v="0"/>
    <n v="0"/>
    <n v="5"/>
    <n v="0"/>
    <n v="0"/>
    <n v="0"/>
    <n v="5"/>
    <n v="0"/>
    <n v="0"/>
    <n v="0"/>
    <n v="0"/>
    <n v="0"/>
    <n v="0"/>
    <n v="0"/>
    <n v="0"/>
  </r>
  <r>
    <x v="8"/>
    <x v="15"/>
    <x v="21"/>
    <n v="6"/>
    <n v="0"/>
    <n v="0"/>
    <n v="0"/>
    <n v="0"/>
    <n v="0"/>
    <n v="0"/>
    <n v="0"/>
    <n v="0"/>
    <n v="1"/>
    <n v="0"/>
    <n v="0"/>
    <n v="0"/>
    <n v="0"/>
    <n v="0"/>
    <n v="0"/>
    <n v="0"/>
    <n v="0"/>
    <n v="0"/>
    <n v="5"/>
    <n v="0"/>
    <n v="0"/>
    <n v="0"/>
    <n v="0"/>
    <n v="0"/>
    <n v="0"/>
    <n v="0"/>
    <n v="0"/>
    <n v="0"/>
    <n v="0"/>
    <n v="0"/>
    <n v="4"/>
    <n v="4"/>
    <n v="0"/>
    <n v="0"/>
    <n v="0"/>
    <n v="0"/>
    <n v="0"/>
    <n v="0"/>
    <n v="0"/>
    <n v="0"/>
    <n v="0"/>
    <n v="0"/>
    <n v="0"/>
    <n v="0"/>
    <n v="6"/>
    <n v="6"/>
    <n v="0"/>
    <n v="0"/>
    <n v="6"/>
    <n v="0"/>
    <n v="0"/>
    <n v="6"/>
    <n v="0"/>
    <n v="0"/>
    <n v="6"/>
    <n v="0"/>
    <n v="0"/>
  </r>
  <r>
    <x v="8"/>
    <x v="15"/>
    <x v="22"/>
    <n v="6"/>
    <n v="0"/>
    <n v="0"/>
    <n v="0"/>
    <n v="0"/>
    <n v="0"/>
    <n v="0"/>
    <n v="0"/>
    <n v="0"/>
    <n v="1"/>
    <n v="0"/>
    <n v="0"/>
    <n v="0"/>
    <n v="0"/>
    <n v="0"/>
    <n v="0"/>
    <n v="0"/>
    <n v="0"/>
    <n v="0"/>
    <n v="5"/>
    <n v="0"/>
    <n v="0"/>
    <n v="0"/>
    <n v="0"/>
    <n v="0"/>
    <n v="0"/>
    <n v="0"/>
    <n v="0"/>
    <n v="0"/>
    <n v="0"/>
    <n v="0"/>
    <n v="0"/>
    <n v="0"/>
    <n v="0"/>
    <n v="0"/>
    <n v="0"/>
    <n v="0"/>
    <n v="0"/>
    <n v="0"/>
    <n v="0"/>
    <n v="0"/>
    <n v="0"/>
    <n v="0"/>
    <n v="0"/>
    <n v="0"/>
    <n v="0"/>
    <n v="0"/>
    <n v="0"/>
    <n v="0"/>
    <n v="0"/>
    <n v="0"/>
    <n v="0"/>
    <n v="0"/>
    <n v="0"/>
    <n v="0"/>
    <n v="0"/>
    <n v="0"/>
    <n v="0"/>
  </r>
  <r>
    <x v="8"/>
    <x v="16"/>
    <x v="0"/>
    <n v="42"/>
    <n v="0"/>
    <n v="0"/>
    <n v="0"/>
    <n v="0"/>
    <n v="0"/>
    <n v="0"/>
    <n v="0"/>
    <n v="0"/>
    <n v="5"/>
    <n v="0"/>
    <n v="17"/>
    <n v="0"/>
    <n v="0"/>
    <n v="0"/>
    <n v="0"/>
    <n v="0"/>
    <n v="0"/>
    <n v="0"/>
    <n v="20"/>
    <n v="0"/>
    <n v="0"/>
    <n v="0"/>
    <n v="0"/>
    <n v="0"/>
    <n v="0"/>
    <n v="0"/>
    <n v="0"/>
    <n v="0"/>
    <n v="0"/>
    <n v="0"/>
    <n v="0"/>
    <n v="0"/>
    <n v="0"/>
    <n v="1"/>
    <n v="0"/>
    <n v="0"/>
    <n v="0"/>
    <n v="0"/>
    <n v="0"/>
    <n v="0"/>
    <n v="0"/>
    <n v="1"/>
    <n v="1"/>
    <n v="0"/>
    <n v="14"/>
    <n v="14"/>
    <n v="0"/>
    <n v="0"/>
    <n v="14"/>
    <n v="0"/>
    <n v="0"/>
    <n v="14"/>
    <n v="0"/>
    <n v="0"/>
    <n v="14"/>
    <n v="0"/>
    <n v="0"/>
  </r>
  <r>
    <x v="8"/>
    <x v="16"/>
    <x v="1"/>
    <n v="39"/>
    <n v="0"/>
    <n v="0"/>
    <n v="0"/>
    <n v="0"/>
    <n v="0"/>
    <n v="0"/>
    <n v="0"/>
    <n v="0"/>
    <n v="5"/>
    <n v="0"/>
    <n v="21"/>
    <n v="0"/>
    <n v="0"/>
    <n v="0"/>
    <n v="0"/>
    <n v="0"/>
    <n v="0"/>
    <n v="0"/>
    <n v="13"/>
    <n v="0"/>
    <n v="0"/>
    <n v="0"/>
    <n v="0"/>
    <n v="0"/>
    <n v="0"/>
    <n v="0"/>
    <n v="0"/>
    <n v="0"/>
    <n v="0"/>
    <n v="1"/>
    <n v="0"/>
    <n v="0"/>
    <n v="0"/>
    <n v="0"/>
    <n v="0"/>
    <n v="0"/>
    <n v="0"/>
    <n v="0"/>
    <n v="0"/>
    <n v="0"/>
    <n v="0"/>
    <n v="0"/>
    <n v="0"/>
    <n v="0"/>
    <n v="3"/>
    <n v="0"/>
    <n v="0"/>
    <n v="0"/>
    <n v="3"/>
    <n v="0"/>
    <n v="0"/>
    <n v="3"/>
    <n v="0"/>
    <n v="0"/>
    <n v="3"/>
    <n v="0"/>
    <n v="0"/>
  </r>
  <r>
    <x v="8"/>
    <x v="16"/>
    <x v="2"/>
    <n v="47"/>
    <n v="0"/>
    <n v="0"/>
    <n v="0"/>
    <n v="0"/>
    <n v="0"/>
    <n v="0"/>
    <n v="0"/>
    <n v="0"/>
    <n v="8"/>
    <n v="0"/>
    <n v="23"/>
    <n v="0"/>
    <n v="0"/>
    <n v="0"/>
    <n v="0"/>
    <n v="0"/>
    <n v="0"/>
    <n v="0"/>
    <n v="16"/>
    <n v="0"/>
    <n v="0"/>
    <n v="0"/>
    <n v="0"/>
    <n v="0"/>
    <n v="0"/>
    <n v="0"/>
    <n v="0"/>
    <n v="0"/>
    <n v="0"/>
    <n v="0"/>
    <n v="0"/>
    <n v="0"/>
    <n v="0"/>
    <n v="0"/>
    <n v="0"/>
    <n v="0"/>
    <n v="0"/>
    <n v="0"/>
    <n v="0"/>
    <n v="0"/>
    <n v="0"/>
    <n v="0"/>
    <n v="0"/>
    <n v="0"/>
    <n v="13"/>
    <n v="13"/>
    <n v="0"/>
    <n v="0"/>
    <n v="13"/>
    <n v="0"/>
    <n v="0"/>
    <n v="13"/>
    <n v="0"/>
    <n v="0"/>
    <n v="13"/>
    <n v="0"/>
    <n v="0"/>
  </r>
  <r>
    <x v="8"/>
    <x v="16"/>
    <x v="3"/>
    <n v="106"/>
    <n v="1"/>
    <n v="0"/>
    <n v="1"/>
    <n v="1"/>
    <n v="0"/>
    <n v="0"/>
    <n v="0"/>
    <n v="0"/>
    <n v="9"/>
    <n v="0"/>
    <n v="6"/>
    <n v="0"/>
    <n v="0"/>
    <n v="0"/>
    <n v="0"/>
    <n v="0"/>
    <n v="0"/>
    <n v="0"/>
    <n v="14"/>
    <n v="1"/>
    <n v="76"/>
    <n v="0"/>
    <n v="0"/>
    <n v="0"/>
    <n v="0"/>
    <n v="0"/>
    <n v="0"/>
    <n v="0"/>
    <n v="0"/>
    <n v="0"/>
    <n v="0"/>
    <n v="0"/>
    <n v="0"/>
    <n v="0"/>
    <n v="0"/>
    <n v="0"/>
    <n v="0"/>
    <n v="0"/>
    <n v="0"/>
    <n v="0"/>
    <n v="0"/>
    <n v="0"/>
    <n v="0"/>
    <n v="0"/>
    <n v="9"/>
    <n v="9"/>
    <n v="1"/>
    <n v="0"/>
    <n v="9"/>
    <n v="0"/>
    <n v="0"/>
    <n v="9"/>
    <n v="0"/>
    <n v="0"/>
    <n v="9"/>
    <n v="0"/>
    <n v="0"/>
  </r>
  <r>
    <x v="8"/>
    <x v="16"/>
    <x v="4"/>
    <n v="31"/>
    <n v="1"/>
    <n v="0"/>
    <n v="1"/>
    <n v="1"/>
    <n v="0"/>
    <n v="0"/>
    <n v="0"/>
    <n v="0"/>
    <n v="4"/>
    <n v="0"/>
    <n v="20"/>
    <n v="0"/>
    <n v="0"/>
    <n v="0"/>
    <n v="0"/>
    <n v="0"/>
    <n v="0"/>
    <n v="0"/>
    <n v="7"/>
    <n v="1"/>
    <n v="0"/>
    <n v="0"/>
    <n v="0"/>
    <n v="0"/>
    <n v="0"/>
    <n v="0"/>
    <n v="0"/>
    <n v="0"/>
    <n v="1"/>
    <n v="0"/>
    <n v="0"/>
    <n v="0"/>
    <n v="0"/>
    <n v="0"/>
    <n v="0"/>
    <n v="0"/>
    <n v="0"/>
    <n v="0"/>
    <n v="0"/>
    <n v="0"/>
    <n v="0"/>
    <n v="1"/>
    <n v="1"/>
    <n v="0"/>
    <n v="14"/>
    <n v="14"/>
    <n v="1"/>
    <n v="1"/>
    <n v="14"/>
    <n v="0"/>
    <n v="0"/>
    <n v="14"/>
    <n v="0"/>
    <n v="0"/>
    <n v="14"/>
    <n v="0"/>
    <n v="0"/>
  </r>
  <r>
    <x v="8"/>
    <x v="16"/>
    <x v="5"/>
    <n v="87"/>
    <n v="0"/>
    <n v="0"/>
    <n v="0"/>
    <n v="0"/>
    <n v="53"/>
    <n v="0"/>
    <n v="0"/>
    <n v="0"/>
    <n v="9"/>
    <n v="0"/>
    <n v="20"/>
    <n v="0"/>
    <n v="0"/>
    <n v="0"/>
    <n v="0"/>
    <n v="0"/>
    <n v="0"/>
    <n v="0"/>
    <n v="5"/>
    <n v="0"/>
    <n v="0"/>
    <n v="0"/>
    <n v="0"/>
    <n v="0"/>
    <n v="0"/>
    <n v="0"/>
    <n v="0"/>
    <n v="0"/>
    <n v="0"/>
    <n v="0"/>
    <n v="0"/>
    <n v="0"/>
    <n v="0"/>
    <n v="0"/>
    <n v="0"/>
    <n v="0"/>
    <n v="0"/>
    <n v="0"/>
    <n v="0"/>
    <n v="0"/>
    <n v="0"/>
    <n v="0"/>
    <n v="0"/>
    <n v="0"/>
    <n v="12"/>
    <n v="12"/>
    <n v="0"/>
    <n v="0"/>
    <n v="12"/>
    <n v="0"/>
    <n v="0"/>
    <n v="12"/>
    <n v="0"/>
    <n v="0"/>
    <n v="12"/>
    <n v="0"/>
    <n v="0"/>
  </r>
  <r>
    <x v="8"/>
    <x v="16"/>
    <x v="6"/>
    <n v="444"/>
    <n v="1"/>
    <n v="0"/>
    <n v="1"/>
    <n v="1"/>
    <n v="0"/>
    <n v="0"/>
    <n v="8"/>
    <n v="0"/>
    <n v="3"/>
    <n v="0"/>
    <n v="23"/>
    <n v="0"/>
    <n v="0"/>
    <n v="0"/>
    <n v="0"/>
    <n v="0"/>
    <n v="0"/>
    <n v="0"/>
    <n v="20"/>
    <n v="1"/>
    <n v="390"/>
    <n v="0"/>
    <n v="0"/>
    <n v="0"/>
    <n v="0"/>
    <n v="0"/>
    <n v="0"/>
    <n v="0"/>
    <n v="0"/>
    <n v="0"/>
    <n v="0"/>
    <n v="0"/>
    <n v="0"/>
    <n v="0"/>
    <n v="0"/>
    <n v="0"/>
    <n v="0"/>
    <n v="0"/>
    <n v="0"/>
    <n v="0"/>
    <n v="0"/>
    <n v="0"/>
    <n v="0"/>
    <n v="0"/>
    <n v="8"/>
    <n v="8"/>
    <n v="3"/>
    <n v="0"/>
    <n v="8"/>
    <n v="0"/>
    <n v="0"/>
    <n v="8"/>
    <n v="0"/>
    <n v="0"/>
    <n v="8"/>
    <n v="0"/>
    <n v="0"/>
  </r>
  <r>
    <x v="8"/>
    <x v="16"/>
    <x v="7"/>
    <n v="24"/>
    <n v="0"/>
    <n v="0"/>
    <n v="0"/>
    <n v="0"/>
    <n v="0"/>
    <n v="0"/>
    <n v="0"/>
    <n v="0"/>
    <n v="7"/>
    <n v="0"/>
    <n v="12"/>
    <n v="0"/>
    <n v="0"/>
    <n v="0"/>
    <n v="0"/>
    <n v="0"/>
    <n v="0"/>
    <n v="0"/>
    <n v="5"/>
    <n v="0"/>
    <n v="0"/>
    <n v="0"/>
    <n v="0"/>
    <n v="0"/>
    <n v="0"/>
    <n v="25"/>
    <n v="0"/>
    <n v="0"/>
    <n v="0"/>
    <n v="0"/>
    <n v="0"/>
    <n v="0"/>
    <n v="0"/>
    <n v="0"/>
    <n v="0"/>
    <n v="0"/>
    <n v="0"/>
    <n v="0"/>
    <n v="0"/>
    <n v="0"/>
    <n v="0"/>
    <n v="0"/>
    <n v="0"/>
    <n v="0"/>
    <n v="14"/>
    <n v="14"/>
    <n v="1"/>
    <n v="1"/>
    <n v="14"/>
    <n v="0"/>
    <n v="0"/>
    <n v="14"/>
    <n v="0"/>
    <n v="0"/>
    <n v="14"/>
    <n v="0"/>
    <n v="0"/>
  </r>
  <r>
    <x v="8"/>
    <x v="16"/>
    <x v="8"/>
    <n v="26"/>
    <n v="0"/>
    <n v="0"/>
    <n v="0"/>
    <n v="0"/>
    <n v="0"/>
    <n v="0"/>
    <n v="0"/>
    <n v="0"/>
    <n v="8"/>
    <n v="0"/>
    <n v="4"/>
    <n v="0"/>
    <n v="0"/>
    <n v="0"/>
    <n v="0"/>
    <n v="0"/>
    <n v="0"/>
    <n v="0"/>
    <n v="14"/>
    <n v="0"/>
    <n v="0"/>
    <n v="0"/>
    <n v="0"/>
    <n v="0"/>
    <n v="0"/>
    <n v="16"/>
    <n v="0"/>
    <n v="0"/>
    <n v="1"/>
    <n v="0"/>
    <n v="0"/>
    <n v="0"/>
    <n v="0"/>
    <n v="0"/>
    <n v="0"/>
    <n v="0"/>
    <n v="0"/>
    <n v="0"/>
    <n v="0"/>
    <n v="0"/>
    <n v="0"/>
    <n v="0"/>
    <n v="0"/>
    <n v="0"/>
    <n v="5"/>
    <n v="5"/>
    <n v="0"/>
    <n v="0"/>
    <n v="5"/>
    <n v="0"/>
    <n v="0"/>
    <n v="5"/>
    <n v="0"/>
    <n v="0"/>
    <n v="5"/>
    <n v="0"/>
    <n v="0"/>
  </r>
  <r>
    <x v="8"/>
    <x v="16"/>
    <x v="9"/>
    <n v="175"/>
    <n v="3"/>
    <n v="0"/>
    <n v="3"/>
    <n v="3"/>
    <n v="12"/>
    <n v="3"/>
    <n v="36"/>
    <n v="0"/>
    <n v="13"/>
    <n v="0"/>
    <n v="19"/>
    <n v="0"/>
    <n v="0"/>
    <n v="0"/>
    <n v="0"/>
    <n v="0"/>
    <n v="0"/>
    <n v="0"/>
    <n v="15"/>
    <n v="0"/>
    <n v="79"/>
    <n v="0"/>
    <n v="0"/>
    <n v="0"/>
    <n v="0"/>
    <n v="0"/>
    <n v="0"/>
    <n v="0"/>
    <n v="0"/>
    <n v="0"/>
    <n v="0"/>
    <n v="0"/>
    <n v="0"/>
    <n v="0"/>
    <n v="0"/>
    <n v="0"/>
    <n v="0"/>
    <n v="0"/>
    <n v="0"/>
    <n v="0"/>
    <n v="0"/>
    <n v="0"/>
    <n v="0"/>
    <n v="0"/>
    <n v="10"/>
    <n v="10"/>
    <n v="0"/>
    <n v="0"/>
    <n v="10"/>
    <n v="0"/>
    <n v="0"/>
    <n v="10"/>
    <n v="0"/>
    <n v="0"/>
    <n v="10"/>
    <n v="0"/>
    <n v="0"/>
  </r>
  <r>
    <x v="8"/>
    <x v="16"/>
    <x v="10"/>
    <n v="92"/>
    <n v="0"/>
    <n v="0"/>
    <n v="0"/>
    <n v="0"/>
    <n v="0"/>
    <n v="0"/>
    <n v="0"/>
    <n v="0"/>
    <n v="5"/>
    <n v="0"/>
    <n v="28"/>
    <n v="0"/>
    <n v="0"/>
    <n v="0"/>
    <n v="0"/>
    <n v="0"/>
    <n v="0"/>
    <n v="0"/>
    <n v="59"/>
    <n v="0"/>
    <n v="0"/>
    <n v="0"/>
    <n v="0"/>
    <n v="0"/>
    <n v="0"/>
    <n v="0"/>
    <n v="0"/>
    <n v="0"/>
    <n v="0"/>
    <n v="0"/>
    <n v="0"/>
    <n v="0"/>
    <n v="0"/>
    <n v="0"/>
    <n v="0"/>
    <n v="0"/>
    <n v="0"/>
    <n v="0"/>
    <n v="0"/>
    <n v="0"/>
    <n v="0"/>
    <n v="1"/>
    <n v="1"/>
    <n v="0"/>
    <n v="9"/>
    <n v="9"/>
    <n v="1"/>
    <n v="0"/>
    <n v="9"/>
    <n v="0"/>
    <n v="0"/>
    <n v="9"/>
    <n v="0"/>
    <n v="0"/>
    <n v="9"/>
    <n v="0"/>
    <n v="0"/>
  </r>
  <r>
    <x v="8"/>
    <x v="16"/>
    <x v="11"/>
    <n v="25"/>
    <n v="1"/>
    <n v="0"/>
    <n v="1"/>
    <n v="1"/>
    <n v="0"/>
    <n v="0"/>
    <n v="0"/>
    <n v="0"/>
    <n v="6"/>
    <n v="0"/>
    <n v="11"/>
    <n v="0"/>
    <n v="0"/>
    <n v="0"/>
    <n v="0"/>
    <n v="0"/>
    <n v="0"/>
    <n v="0"/>
    <n v="8"/>
    <n v="1"/>
    <n v="0"/>
    <n v="0"/>
    <n v="0"/>
    <n v="0"/>
    <n v="0"/>
    <n v="0"/>
    <n v="0"/>
    <n v="0"/>
    <n v="0"/>
    <n v="0"/>
    <n v="2"/>
    <n v="0"/>
    <n v="0"/>
    <n v="0"/>
    <n v="0"/>
    <n v="0"/>
    <n v="0"/>
    <n v="0"/>
    <n v="0"/>
    <n v="0"/>
    <n v="0"/>
    <n v="0"/>
    <n v="0"/>
    <n v="0"/>
    <n v="7"/>
    <n v="7"/>
    <n v="0"/>
    <n v="0"/>
    <n v="7"/>
    <n v="0"/>
    <n v="0"/>
    <n v="7"/>
    <n v="0"/>
    <n v="0"/>
    <n v="7"/>
    <n v="0"/>
    <n v="0"/>
  </r>
  <r>
    <x v="8"/>
    <x v="16"/>
    <x v="12"/>
    <n v="117"/>
    <n v="0"/>
    <n v="0"/>
    <n v="0"/>
    <n v="0"/>
    <n v="0"/>
    <n v="0"/>
    <n v="0"/>
    <n v="0"/>
    <n v="1"/>
    <n v="0"/>
    <n v="9"/>
    <n v="0"/>
    <n v="0"/>
    <n v="0"/>
    <n v="0"/>
    <n v="0"/>
    <n v="0"/>
    <n v="0"/>
    <n v="7"/>
    <n v="0"/>
    <n v="99"/>
    <n v="0"/>
    <n v="0"/>
    <n v="0"/>
    <n v="0"/>
    <n v="0"/>
    <n v="0"/>
    <n v="0"/>
    <n v="0"/>
    <n v="1"/>
    <n v="0"/>
    <n v="0"/>
    <n v="0"/>
    <n v="0"/>
    <n v="0"/>
    <n v="0"/>
    <n v="0"/>
    <n v="0"/>
    <n v="0"/>
    <n v="0"/>
    <n v="0"/>
    <n v="0"/>
    <n v="0"/>
    <n v="0"/>
    <n v="5"/>
    <n v="5"/>
    <n v="0"/>
    <n v="0"/>
    <n v="5"/>
    <n v="0"/>
    <n v="0"/>
    <n v="5"/>
    <n v="0"/>
    <n v="0"/>
    <n v="5"/>
    <n v="0"/>
    <n v="0"/>
  </r>
  <r>
    <x v="8"/>
    <x v="16"/>
    <x v="13"/>
    <n v="20"/>
    <n v="0"/>
    <n v="0"/>
    <n v="0"/>
    <n v="0"/>
    <n v="0"/>
    <n v="0"/>
    <n v="0"/>
    <n v="0"/>
    <n v="6"/>
    <n v="0"/>
    <n v="10"/>
    <n v="0"/>
    <n v="0"/>
    <n v="0"/>
    <n v="0"/>
    <n v="0"/>
    <n v="0"/>
    <n v="0"/>
    <n v="4"/>
    <n v="0"/>
    <n v="0"/>
    <n v="0"/>
    <n v="0"/>
    <n v="0"/>
    <n v="0"/>
    <n v="0"/>
    <n v="0"/>
    <n v="0"/>
    <n v="0"/>
    <n v="0"/>
    <n v="0"/>
    <n v="0"/>
    <n v="0"/>
    <n v="0"/>
    <n v="0"/>
    <n v="0"/>
    <n v="0"/>
    <n v="0"/>
    <n v="0"/>
    <n v="0"/>
    <n v="0"/>
    <n v="3"/>
    <n v="1"/>
    <n v="0"/>
    <n v="7"/>
    <n v="7"/>
    <n v="1"/>
    <n v="0"/>
    <n v="7"/>
    <n v="0"/>
    <n v="0"/>
    <n v="7"/>
    <n v="0"/>
    <n v="0"/>
    <n v="7"/>
    <n v="0"/>
    <n v="0"/>
  </r>
  <r>
    <x v="8"/>
    <x v="16"/>
    <x v="14"/>
    <n v="44"/>
    <n v="1"/>
    <n v="0"/>
    <n v="1"/>
    <n v="1"/>
    <n v="0"/>
    <n v="0"/>
    <n v="0"/>
    <n v="0"/>
    <n v="14"/>
    <n v="0"/>
    <n v="17"/>
    <n v="0"/>
    <n v="0"/>
    <n v="0"/>
    <n v="0"/>
    <n v="0"/>
    <n v="0"/>
    <n v="0"/>
    <n v="13"/>
    <n v="1"/>
    <n v="0"/>
    <n v="0"/>
    <n v="0"/>
    <n v="0"/>
    <n v="0"/>
    <n v="0"/>
    <n v="0"/>
    <n v="0"/>
    <n v="0"/>
    <n v="0"/>
    <n v="0"/>
    <n v="0"/>
    <n v="0"/>
    <n v="0"/>
    <n v="0"/>
    <n v="0"/>
    <n v="0"/>
    <n v="0"/>
    <n v="0"/>
    <n v="0"/>
    <n v="0"/>
    <n v="0"/>
    <n v="0"/>
    <n v="0"/>
    <n v="9"/>
    <n v="9"/>
    <n v="0"/>
    <n v="0"/>
    <n v="9"/>
    <n v="0"/>
    <n v="0"/>
    <n v="9"/>
    <n v="0"/>
    <n v="0"/>
    <n v="9"/>
    <n v="0"/>
    <n v="0"/>
  </r>
  <r>
    <x v="8"/>
    <x v="16"/>
    <x v="15"/>
    <n v="22"/>
    <n v="0"/>
    <n v="0"/>
    <n v="0"/>
    <n v="0"/>
    <n v="0"/>
    <n v="0"/>
    <n v="0"/>
    <n v="0"/>
    <n v="11"/>
    <n v="0"/>
    <n v="3"/>
    <n v="0"/>
    <n v="0"/>
    <n v="0"/>
    <n v="0"/>
    <n v="0"/>
    <n v="0"/>
    <n v="0"/>
    <n v="8"/>
    <n v="0"/>
    <n v="0"/>
    <n v="0"/>
    <n v="0"/>
    <n v="0"/>
    <n v="0"/>
    <n v="0"/>
    <n v="0"/>
    <n v="0"/>
    <n v="0"/>
    <n v="0"/>
    <n v="0"/>
    <n v="0"/>
    <n v="0"/>
    <n v="0"/>
    <n v="0"/>
    <n v="0"/>
    <n v="0"/>
    <n v="0"/>
    <n v="0"/>
    <n v="0"/>
    <n v="0"/>
    <n v="1"/>
    <n v="1"/>
    <n v="0"/>
    <n v="6"/>
    <n v="6"/>
    <n v="0"/>
    <n v="0"/>
    <n v="6"/>
    <n v="0"/>
    <n v="0"/>
    <n v="6"/>
    <n v="0"/>
    <n v="0"/>
    <n v="6"/>
    <n v="0"/>
    <n v="0"/>
  </r>
  <r>
    <x v="8"/>
    <x v="16"/>
    <x v="16"/>
    <n v="37"/>
    <n v="0"/>
    <n v="0"/>
    <n v="0"/>
    <n v="0"/>
    <n v="0"/>
    <n v="0"/>
    <n v="0"/>
    <n v="0"/>
    <n v="8"/>
    <n v="0"/>
    <n v="16"/>
    <n v="0"/>
    <n v="0"/>
    <n v="0"/>
    <n v="0"/>
    <n v="0"/>
    <n v="0"/>
    <n v="0"/>
    <n v="13"/>
    <n v="0"/>
    <n v="0"/>
    <n v="0"/>
    <n v="0"/>
    <n v="0"/>
    <n v="0"/>
    <n v="0"/>
    <n v="0"/>
    <n v="0"/>
    <n v="0"/>
    <n v="0"/>
    <n v="0"/>
    <n v="0"/>
    <n v="0"/>
    <n v="0"/>
    <n v="0"/>
    <n v="0"/>
    <n v="0"/>
    <n v="0"/>
    <n v="0"/>
    <n v="0"/>
    <n v="0"/>
    <n v="0"/>
    <n v="0"/>
    <n v="0"/>
    <n v="6"/>
    <n v="6"/>
    <n v="0"/>
    <n v="0"/>
    <n v="6"/>
    <n v="0"/>
    <n v="0"/>
    <n v="6"/>
    <n v="0"/>
    <n v="0"/>
    <n v="6"/>
    <n v="0"/>
    <n v="0"/>
  </r>
  <r>
    <x v="8"/>
    <x v="16"/>
    <x v="17"/>
    <n v="26"/>
    <n v="1"/>
    <n v="0"/>
    <n v="1"/>
    <n v="1"/>
    <n v="0"/>
    <n v="0"/>
    <n v="0"/>
    <n v="0"/>
    <n v="10"/>
    <n v="0"/>
    <n v="10"/>
    <n v="0"/>
    <n v="0"/>
    <n v="0"/>
    <n v="0"/>
    <n v="0"/>
    <n v="0"/>
    <n v="0"/>
    <n v="6"/>
    <n v="1"/>
    <n v="0"/>
    <n v="0"/>
    <n v="0"/>
    <n v="0"/>
    <n v="0"/>
    <n v="0"/>
    <n v="0"/>
    <n v="0"/>
    <n v="0"/>
    <n v="0"/>
    <n v="0"/>
    <n v="0"/>
    <n v="0"/>
    <n v="0"/>
    <n v="0"/>
    <n v="0"/>
    <n v="0"/>
    <n v="0"/>
    <n v="0"/>
    <n v="0"/>
    <n v="0"/>
    <n v="0"/>
    <n v="0"/>
    <n v="0"/>
    <n v="9"/>
    <n v="9"/>
    <n v="0"/>
    <n v="0"/>
    <n v="9"/>
    <n v="0"/>
    <n v="0"/>
    <n v="9"/>
    <n v="0"/>
    <n v="0"/>
    <n v="9"/>
    <n v="0"/>
    <n v="0"/>
  </r>
  <r>
    <x v="8"/>
    <x v="16"/>
    <x v="18"/>
    <n v="66"/>
    <n v="1"/>
    <n v="0"/>
    <n v="1"/>
    <n v="1"/>
    <n v="0"/>
    <n v="0"/>
    <n v="0"/>
    <n v="0"/>
    <n v="11"/>
    <n v="0"/>
    <n v="31"/>
    <n v="0"/>
    <n v="0"/>
    <n v="0"/>
    <n v="0"/>
    <n v="0"/>
    <n v="0"/>
    <n v="0"/>
    <n v="24"/>
    <n v="1"/>
    <n v="0"/>
    <n v="0"/>
    <n v="0"/>
    <n v="0"/>
    <n v="0"/>
    <n v="0"/>
    <n v="0"/>
    <n v="0"/>
    <n v="1"/>
    <n v="1"/>
    <n v="0"/>
    <n v="0"/>
    <n v="0"/>
    <n v="0"/>
    <n v="0"/>
    <n v="0"/>
    <n v="0"/>
    <n v="0"/>
    <n v="0"/>
    <n v="0"/>
    <n v="0"/>
    <n v="0"/>
    <n v="0"/>
    <n v="0"/>
    <n v="10"/>
    <n v="10"/>
    <n v="0"/>
    <n v="0"/>
    <n v="10"/>
    <n v="0"/>
    <n v="0"/>
    <n v="10"/>
    <n v="0"/>
    <n v="0"/>
    <n v="10"/>
    <n v="0"/>
    <n v="0"/>
  </r>
  <r>
    <x v="8"/>
    <x v="16"/>
    <x v="19"/>
    <n v="28"/>
    <n v="1"/>
    <n v="0"/>
    <n v="1"/>
    <n v="1"/>
    <n v="0"/>
    <n v="0"/>
    <n v="0"/>
    <n v="0"/>
    <n v="5"/>
    <n v="0"/>
    <n v="13"/>
    <n v="0"/>
    <n v="0"/>
    <n v="0"/>
    <n v="0"/>
    <n v="0"/>
    <n v="0"/>
    <n v="0"/>
    <n v="10"/>
    <n v="1"/>
    <n v="0"/>
    <n v="0"/>
    <n v="0"/>
    <n v="0"/>
    <n v="0"/>
    <n v="0"/>
    <n v="0"/>
    <n v="0"/>
    <n v="0"/>
    <n v="0"/>
    <n v="0"/>
    <n v="0"/>
    <n v="0"/>
    <n v="0"/>
    <n v="0"/>
    <n v="0"/>
    <n v="0"/>
    <n v="0"/>
    <n v="0"/>
    <n v="0"/>
    <n v="0"/>
    <n v="0"/>
    <n v="0"/>
    <n v="0"/>
    <n v="6"/>
    <n v="6"/>
    <n v="0"/>
    <n v="0"/>
    <n v="6"/>
    <n v="0"/>
    <n v="0"/>
    <n v="6"/>
    <n v="0"/>
    <n v="0"/>
    <n v="6"/>
    <n v="0"/>
    <n v="0"/>
  </r>
  <r>
    <x v="8"/>
    <x v="16"/>
    <x v="20"/>
    <n v="62"/>
    <n v="1"/>
    <n v="0"/>
    <n v="1"/>
    <n v="1"/>
    <n v="0"/>
    <n v="0"/>
    <n v="0"/>
    <n v="0"/>
    <n v="17"/>
    <n v="1"/>
    <n v="11"/>
    <n v="0"/>
    <n v="0"/>
    <n v="0"/>
    <n v="0"/>
    <n v="0"/>
    <n v="0"/>
    <n v="0"/>
    <n v="8"/>
    <n v="0"/>
    <n v="26"/>
    <n v="0"/>
    <n v="0"/>
    <n v="0"/>
    <n v="0"/>
    <n v="0"/>
    <n v="0"/>
    <n v="0"/>
    <n v="0"/>
    <n v="0"/>
    <n v="0"/>
    <n v="0"/>
    <n v="0"/>
    <n v="0"/>
    <n v="0"/>
    <n v="0"/>
    <n v="0"/>
    <n v="0"/>
    <n v="0"/>
    <n v="0"/>
    <n v="0"/>
    <n v="0"/>
    <n v="0"/>
    <n v="0"/>
    <n v="8"/>
    <n v="8"/>
    <n v="0"/>
    <n v="0"/>
    <n v="8"/>
    <n v="0"/>
    <n v="0"/>
    <n v="8"/>
    <n v="0"/>
    <n v="0"/>
    <n v="8"/>
    <n v="0"/>
    <n v="0"/>
  </r>
  <r>
    <x v="8"/>
    <x v="16"/>
    <x v="21"/>
    <n v="71"/>
    <n v="0"/>
    <n v="0"/>
    <n v="0"/>
    <n v="0"/>
    <n v="0"/>
    <n v="0"/>
    <n v="0"/>
    <n v="0"/>
    <n v="5"/>
    <n v="0"/>
    <n v="25"/>
    <n v="0"/>
    <n v="0"/>
    <n v="0"/>
    <n v="0"/>
    <n v="0"/>
    <n v="0"/>
    <n v="0"/>
    <n v="9"/>
    <n v="0"/>
    <n v="30"/>
    <n v="0"/>
    <n v="0"/>
    <n v="0"/>
    <n v="0"/>
    <n v="0"/>
    <n v="0"/>
    <n v="0"/>
    <n v="1"/>
    <n v="0"/>
    <n v="0"/>
    <n v="0"/>
    <n v="0"/>
    <n v="0"/>
    <n v="2"/>
    <n v="0"/>
    <n v="1"/>
    <n v="0"/>
    <n v="0"/>
    <n v="0"/>
    <n v="0"/>
    <n v="1"/>
    <n v="1"/>
    <n v="0"/>
    <n v="7"/>
    <n v="7"/>
    <n v="0"/>
    <n v="0"/>
    <n v="7"/>
    <n v="0"/>
    <n v="0"/>
    <n v="7"/>
    <n v="0"/>
    <n v="0"/>
    <n v="7"/>
    <n v="0"/>
    <n v="0"/>
  </r>
  <r>
    <x v="8"/>
    <x v="16"/>
    <x v="22"/>
    <n v="24"/>
    <n v="0"/>
    <n v="0"/>
    <n v="0"/>
    <n v="0"/>
    <n v="0"/>
    <n v="0"/>
    <n v="0"/>
    <n v="0"/>
    <n v="6"/>
    <n v="0"/>
    <n v="10"/>
    <n v="0"/>
    <n v="0"/>
    <n v="0"/>
    <n v="0"/>
    <n v="0"/>
    <n v="0"/>
    <n v="0"/>
    <n v="8"/>
    <n v="0"/>
    <n v="0"/>
    <n v="0"/>
    <n v="0"/>
    <n v="0"/>
    <n v="0"/>
    <n v="0"/>
    <n v="0"/>
    <n v="0"/>
    <n v="0"/>
    <n v="0"/>
    <n v="0"/>
    <n v="0"/>
    <n v="0"/>
    <n v="0"/>
    <n v="0"/>
    <n v="0"/>
    <n v="0"/>
    <n v="0"/>
    <n v="0"/>
    <n v="0"/>
    <n v="0"/>
    <n v="0"/>
    <n v="0"/>
    <n v="0"/>
    <n v="7"/>
    <n v="7"/>
    <n v="0"/>
    <n v="0"/>
    <n v="7"/>
    <n v="0"/>
    <n v="0"/>
    <n v="7"/>
    <n v="0"/>
    <n v="0"/>
    <n v="7"/>
    <n v="0"/>
    <n v="0"/>
  </r>
  <r>
    <x v="8"/>
    <x v="16"/>
    <x v="23"/>
    <n v="40"/>
    <n v="0"/>
    <n v="0"/>
    <n v="0"/>
    <n v="0"/>
    <n v="0"/>
    <n v="0"/>
    <n v="0"/>
    <n v="0"/>
    <n v="9"/>
    <n v="0"/>
    <n v="19"/>
    <n v="0"/>
    <n v="0"/>
    <n v="0"/>
    <n v="0"/>
    <n v="0"/>
    <n v="0"/>
    <n v="0"/>
    <n v="12"/>
    <n v="0"/>
    <n v="0"/>
    <n v="0"/>
    <n v="0"/>
    <n v="0"/>
    <n v="0"/>
    <n v="0"/>
    <n v="0"/>
    <n v="0"/>
    <n v="0"/>
    <n v="0"/>
    <n v="0"/>
    <n v="0"/>
    <n v="0"/>
    <n v="0"/>
    <n v="0"/>
    <n v="0"/>
    <n v="0"/>
    <n v="0"/>
    <n v="0"/>
    <n v="0"/>
    <n v="0"/>
    <n v="0"/>
    <n v="0"/>
    <n v="0"/>
    <n v="7"/>
    <n v="7"/>
    <n v="0"/>
    <n v="0"/>
    <n v="7"/>
    <n v="0"/>
    <n v="0"/>
    <n v="7"/>
    <n v="0"/>
    <n v="0"/>
    <n v="7"/>
    <n v="0"/>
    <n v="0"/>
  </r>
  <r>
    <x v="8"/>
    <x v="17"/>
    <x v="0"/>
    <n v="9"/>
    <n v="0"/>
    <n v="0"/>
    <n v="0"/>
    <n v="0"/>
    <n v="0"/>
    <n v="0"/>
    <n v="0"/>
    <n v="0"/>
    <n v="0"/>
    <n v="0"/>
    <n v="0"/>
    <n v="0"/>
    <n v="0"/>
    <n v="0"/>
    <n v="0"/>
    <n v="0"/>
    <n v="0"/>
    <n v="0"/>
    <n v="9"/>
    <n v="0"/>
    <n v="0"/>
    <n v="0"/>
    <n v="0"/>
    <n v="0"/>
    <n v="0"/>
    <n v="0"/>
    <n v="0"/>
    <n v="0"/>
    <n v="0"/>
    <n v="0"/>
    <n v="0"/>
    <n v="0"/>
    <n v="0"/>
    <n v="0"/>
    <n v="0"/>
    <n v="0"/>
    <n v="0"/>
    <n v="0"/>
    <n v="0"/>
    <n v="0"/>
    <n v="0"/>
    <n v="0"/>
    <n v="0"/>
    <n v="0"/>
    <n v="0"/>
    <n v="0"/>
    <n v="0"/>
    <n v="0"/>
    <n v="0"/>
    <n v="0"/>
    <n v="0"/>
    <n v="0"/>
    <n v="0"/>
    <n v="0"/>
    <n v="0"/>
    <n v="0"/>
    <n v="0"/>
  </r>
  <r>
    <x v="8"/>
    <x v="17"/>
    <x v="1"/>
    <n v="20"/>
    <n v="0"/>
    <n v="0"/>
    <n v="0"/>
    <n v="0"/>
    <n v="0"/>
    <n v="0"/>
    <n v="0"/>
    <n v="0"/>
    <n v="0"/>
    <n v="0"/>
    <n v="0"/>
    <n v="0"/>
    <n v="0"/>
    <n v="0"/>
    <n v="0"/>
    <n v="0"/>
    <n v="0"/>
    <n v="0"/>
    <n v="20"/>
    <n v="0"/>
    <n v="0"/>
    <n v="0"/>
    <n v="0"/>
    <n v="0"/>
    <n v="0"/>
    <n v="0"/>
    <n v="0"/>
    <n v="0"/>
    <n v="0"/>
    <n v="0"/>
    <n v="0"/>
    <n v="0"/>
    <n v="0"/>
    <n v="0"/>
    <n v="0"/>
    <n v="0"/>
    <n v="0"/>
    <n v="0"/>
    <n v="0"/>
    <n v="0"/>
    <n v="0"/>
    <n v="0"/>
    <n v="0"/>
    <n v="0"/>
    <n v="0"/>
    <n v="0"/>
    <n v="0"/>
    <n v="0"/>
    <n v="0"/>
    <n v="0"/>
    <n v="0"/>
    <n v="0"/>
    <n v="0"/>
    <n v="0"/>
    <n v="0"/>
    <n v="0"/>
    <n v="0"/>
  </r>
  <r>
    <x v="8"/>
    <x v="17"/>
    <x v="2"/>
    <n v="12"/>
    <n v="0"/>
    <n v="0"/>
    <n v="0"/>
    <n v="0"/>
    <n v="0"/>
    <n v="0"/>
    <n v="0"/>
    <n v="0"/>
    <n v="0"/>
    <n v="0"/>
    <n v="0"/>
    <n v="0"/>
    <n v="0"/>
    <n v="0"/>
    <n v="0"/>
    <n v="0"/>
    <n v="0"/>
    <n v="0"/>
    <n v="12"/>
    <n v="0"/>
    <n v="0"/>
    <n v="0"/>
    <n v="0"/>
    <n v="0"/>
    <n v="0"/>
    <n v="0"/>
    <n v="0"/>
    <n v="0"/>
    <n v="0"/>
    <n v="0"/>
    <n v="0"/>
    <n v="0"/>
    <n v="0"/>
    <n v="0"/>
    <n v="0"/>
    <n v="0"/>
    <n v="0"/>
    <n v="0"/>
    <n v="0"/>
    <n v="0"/>
    <n v="0"/>
    <n v="0"/>
    <n v="0"/>
    <n v="0"/>
    <n v="0"/>
    <n v="0"/>
    <n v="0"/>
    <n v="0"/>
    <n v="0"/>
    <n v="0"/>
    <n v="0"/>
    <n v="0"/>
    <n v="0"/>
    <n v="0"/>
    <n v="0"/>
    <n v="0"/>
    <n v="0"/>
  </r>
  <r>
    <x v="8"/>
    <x v="17"/>
    <x v="3"/>
    <n v="19"/>
    <n v="0"/>
    <n v="0"/>
    <n v="0"/>
    <n v="0"/>
    <n v="0"/>
    <n v="0"/>
    <n v="0"/>
    <n v="0"/>
    <n v="0"/>
    <n v="0"/>
    <n v="0"/>
    <n v="0"/>
    <n v="0"/>
    <n v="0"/>
    <n v="0"/>
    <n v="0"/>
    <n v="0"/>
    <n v="0"/>
    <n v="19"/>
    <n v="0"/>
    <n v="0"/>
    <n v="0"/>
    <n v="0"/>
    <n v="0"/>
    <n v="0"/>
    <n v="0"/>
    <n v="0"/>
    <n v="0"/>
    <n v="0"/>
    <n v="0"/>
    <n v="0"/>
    <n v="0"/>
    <n v="0"/>
    <n v="0"/>
    <n v="0"/>
    <n v="0"/>
    <n v="0"/>
    <n v="0"/>
    <n v="0"/>
    <n v="0"/>
    <n v="0"/>
    <n v="0"/>
    <n v="0"/>
    <n v="0"/>
    <n v="0"/>
    <n v="0"/>
    <n v="0"/>
    <n v="0"/>
    <n v="0"/>
    <n v="0"/>
    <n v="0"/>
    <n v="0"/>
    <n v="0"/>
    <n v="0"/>
    <n v="0"/>
    <n v="0"/>
    <n v="0"/>
  </r>
  <r>
    <x v="8"/>
    <x v="17"/>
    <x v="4"/>
    <n v="15"/>
    <n v="0"/>
    <n v="0"/>
    <n v="0"/>
    <n v="0"/>
    <n v="0"/>
    <n v="0"/>
    <n v="0"/>
    <n v="0"/>
    <n v="0"/>
    <n v="0"/>
    <n v="0"/>
    <n v="0"/>
    <n v="0"/>
    <n v="0"/>
    <n v="0"/>
    <n v="0"/>
    <n v="0"/>
    <n v="0"/>
    <n v="15"/>
    <n v="0"/>
    <n v="0"/>
    <n v="0"/>
    <n v="0"/>
    <n v="0"/>
    <n v="0"/>
    <n v="0"/>
    <n v="0"/>
    <n v="0"/>
    <n v="0"/>
    <n v="0"/>
    <n v="0"/>
    <n v="0"/>
    <n v="0"/>
    <n v="0"/>
    <n v="0"/>
    <n v="0"/>
    <n v="0"/>
    <n v="0"/>
    <n v="0"/>
    <n v="0"/>
    <n v="0"/>
    <n v="0"/>
    <n v="0"/>
    <n v="0"/>
    <n v="0"/>
    <n v="0"/>
    <n v="0"/>
    <n v="0"/>
    <n v="0"/>
    <n v="0"/>
    <n v="0"/>
    <n v="0"/>
    <n v="0"/>
    <n v="0"/>
    <n v="0"/>
    <n v="0"/>
    <n v="0"/>
  </r>
  <r>
    <x v="8"/>
    <x v="17"/>
    <x v="5"/>
    <n v="5"/>
    <n v="0"/>
    <n v="0"/>
    <n v="0"/>
    <n v="0"/>
    <n v="0"/>
    <n v="0"/>
    <n v="0"/>
    <n v="0"/>
    <n v="0"/>
    <n v="0"/>
    <n v="0"/>
    <n v="0"/>
    <n v="0"/>
    <n v="0"/>
    <n v="0"/>
    <n v="0"/>
    <n v="0"/>
    <n v="0"/>
    <n v="5"/>
    <n v="0"/>
    <n v="0"/>
    <n v="0"/>
    <n v="0"/>
    <n v="0"/>
    <n v="0"/>
    <n v="0"/>
    <n v="0"/>
    <n v="0"/>
    <n v="0"/>
    <n v="0"/>
    <n v="0"/>
    <n v="0"/>
    <n v="0"/>
    <n v="0"/>
    <n v="0"/>
    <n v="0"/>
    <n v="0"/>
    <n v="0"/>
    <n v="0"/>
    <n v="0"/>
    <n v="0"/>
    <n v="0"/>
    <n v="0"/>
    <n v="0"/>
    <n v="0"/>
    <n v="0"/>
    <n v="0"/>
    <n v="0"/>
    <n v="0"/>
    <n v="0"/>
    <n v="0"/>
    <n v="0"/>
    <n v="0"/>
    <n v="0"/>
    <n v="0"/>
    <n v="0"/>
    <n v="0"/>
  </r>
  <r>
    <x v="8"/>
    <x v="17"/>
    <x v="6"/>
    <n v="12"/>
    <n v="0"/>
    <n v="0"/>
    <n v="0"/>
    <n v="0"/>
    <n v="0"/>
    <n v="0"/>
    <n v="0"/>
    <n v="0"/>
    <n v="0"/>
    <n v="0"/>
    <n v="0"/>
    <n v="0"/>
    <n v="0"/>
    <n v="0"/>
    <n v="0"/>
    <n v="0"/>
    <n v="0"/>
    <n v="0"/>
    <n v="12"/>
    <n v="0"/>
    <n v="0"/>
    <n v="0"/>
    <n v="0"/>
    <n v="0"/>
    <n v="0"/>
    <n v="0"/>
    <n v="0"/>
    <n v="0"/>
    <n v="0"/>
    <n v="0"/>
    <n v="0"/>
    <n v="0"/>
    <n v="0"/>
    <n v="0"/>
    <n v="0"/>
    <n v="0"/>
    <n v="0"/>
    <n v="0"/>
    <n v="0"/>
    <n v="0"/>
    <n v="0"/>
    <n v="0"/>
    <n v="0"/>
    <n v="0"/>
    <n v="0"/>
    <n v="0"/>
    <n v="0"/>
    <n v="0"/>
    <n v="0"/>
    <n v="0"/>
    <n v="0"/>
    <n v="0"/>
    <n v="0"/>
    <n v="0"/>
    <n v="0"/>
    <n v="0"/>
    <n v="0"/>
  </r>
  <r>
    <x v="8"/>
    <x v="17"/>
    <x v="7"/>
    <n v="8"/>
    <n v="0"/>
    <n v="0"/>
    <n v="0"/>
    <n v="0"/>
    <n v="0"/>
    <n v="0"/>
    <n v="0"/>
    <n v="0"/>
    <n v="0"/>
    <n v="0"/>
    <n v="0"/>
    <n v="0"/>
    <n v="0"/>
    <n v="0"/>
    <n v="0"/>
    <n v="0"/>
    <n v="0"/>
    <n v="0"/>
    <n v="8"/>
    <n v="0"/>
    <n v="0"/>
    <n v="0"/>
    <n v="0"/>
    <n v="0"/>
    <n v="0"/>
    <n v="0"/>
    <n v="0"/>
    <n v="0"/>
    <n v="0"/>
    <n v="0"/>
    <n v="0"/>
    <n v="0"/>
    <n v="0"/>
    <n v="0"/>
    <n v="0"/>
    <n v="0"/>
    <n v="0"/>
    <n v="0"/>
    <n v="0"/>
    <n v="0"/>
    <n v="0"/>
    <n v="0"/>
    <n v="0"/>
    <n v="0"/>
    <n v="2"/>
    <n v="2"/>
    <n v="0"/>
    <n v="0"/>
    <n v="2"/>
    <n v="0"/>
    <n v="0"/>
    <n v="2"/>
    <n v="0"/>
    <n v="0"/>
    <n v="2"/>
    <n v="0"/>
    <n v="0"/>
  </r>
  <r>
    <x v="8"/>
    <x v="17"/>
    <x v="8"/>
    <n v="8"/>
    <n v="0"/>
    <n v="0"/>
    <n v="0"/>
    <n v="0"/>
    <n v="0"/>
    <n v="0"/>
    <n v="0"/>
    <n v="0"/>
    <n v="0"/>
    <n v="0"/>
    <n v="0"/>
    <n v="0"/>
    <n v="0"/>
    <n v="0"/>
    <n v="0"/>
    <n v="0"/>
    <n v="0"/>
    <n v="0"/>
    <n v="8"/>
    <n v="0"/>
    <n v="0"/>
    <n v="0"/>
    <n v="0"/>
    <n v="0"/>
    <n v="0"/>
    <n v="0"/>
    <n v="0"/>
    <n v="0"/>
    <n v="0"/>
    <n v="0"/>
    <n v="0"/>
    <n v="0"/>
    <n v="0"/>
    <n v="0"/>
    <n v="0"/>
    <n v="0"/>
    <n v="0"/>
    <n v="0"/>
    <n v="0"/>
    <n v="0"/>
    <n v="0"/>
    <n v="0"/>
    <n v="0"/>
    <n v="0"/>
    <n v="1"/>
    <n v="1"/>
    <n v="0"/>
    <n v="0"/>
    <n v="1"/>
    <n v="0"/>
    <n v="0"/>
    <n v="1"/>
    <n v="0"/>
    <n v="0"/>
    <n v="1"/>
    <n v="0"/>
    <n v="0"/>
  </r>
  <r>
    <x v="8"/>
    <x v="17"/>
    <x v="9"/>
    <n v="6"/>
    <n v="0"/>
    <n v="0"/>
    <n v="0"/>
    <n v="0"/>
    <n v="0"/>
    <n v="0"/>
    <n v="0"/>
    <n v="0"/>
    <n v="0"/>
    <n v="0"/>
    <n v="0"/>
    <n v="0"/>
    <n v="0"/>
    <n v="0"/>
    <n v="0"/>
    <n v="0"/>
    <n v="0"/>
    <n v="0"/>
    <n v="6"/>
    <n v="0"/>
    <n v="0"/>
    <n v="0"/>
    <n v="0"/>
    <n v="0"/>
    <n v="0"/>
    <n v="0"/>
    <n v="0"/>
    <n v="0"/>
    <n v="0"/>
    <n v="0"/>
    <n v="0"/>
    <n v="0"/>
    <n v="0"/>
    <n v="0"/>
    <n v="0"/>
    <n v="0"/>
    <n v="0"/>
    <n v="0"/>
    <n v="0"/>
    <n v="0"/>
    <n v="0"/>
    <n v="0"/>
    <n v="0"/>
    <n v="0"/>
    <n v="2"/>
    <n v="2"/>
    <n v="0"/>
    <n v="0"/>
    <n v="2"/>
    <n v="0"/>
    <n v="0"/>
    <n v="2"/>
    <n v="0"/>
    <n v="0"/>
    <n v="2"/>
    <n v="0"/>
    <n v="0"/>
  </r>
  <r>
    <x v="8"/>
    <x v="17"/>
    <x v="10"/>
    <n v="14"/>
    <n v="0"/>
    <n v="0"/>
    <n v="0"/>
    <n v="0"/>
    <n v="0"/>
    <n v="0"/>
    <n v="0"/>
    <n v="0"/>
    <n v="0"/>
    <n v="0"/>
    <n v="0"/>
    <n v="0"/>
    <n v="0"/>
    <n v="0"/>
    <n v="0"/>
    <n v="0"/>
    <n v="0"/>
    <n v="0"/>
    <n v="14"/>
    <n v="0"/>
    <n v="0"/>
    <n v="0"/>
    <n v="0"/>
    <n v="0"/>
    <n v="0"/>
    <n v="0"/>
    <n v="0"/>
    <n v="0"/>
    <n v="0"/>
    <n v="0"/>
    <n v="0"/>
    <n v="0"/>
    <n v="0"/>
    <n v="0"/>
    <n v="0"/>
    <n v="0"/>
    <n v="0"/>
    <n v="0"/>
    <n v="0"/>
    <n v="0"/>
    <n v="0"/>
    <n v="0"/>
    <n v="0"/>
    <n v="0"/>
    <n v="1"/>
    <n v="1"/>
    <n v="0"/>
    <n v="0"/>
    <n v="1"/>
    <n v="0"/>
    <n v="0"/>
    <n v="1"/>
    <n v="0"/>
    <n v="0"/>
    <n v="1"/>
    <n v="0"/>
    <n v="0"/>
  </r>
  <r>
    <x v="8"/>
    <x v="17"/>
    <x v="11"/>
    <n v="4"/>
    <n v="0"/>
    <n v="0"/>
    <n v="0"/>
    <n v="0"/>
    <n v="0"/>
    <n v="0"/>
    <n v="0"/>
    <n v="0"/>
    <n v="0"/>
    <n v="0"/>
    <n v="0"/>
    <n v="0"/>
    <n v="0"/>
    <n v="0"/>
    <n v="0"/>
    <n v="0"/>
    <n v="0"/>
    <n v="0"/>
    <n v="4"/>
    <n v="0"/>
    <n v="0"/>
    <n v="0"/>
    <n v="0"/>
    <n v="0"/>
    <n v="0"/>
    <n v="0"/>
    <n v="0"/>
    <n v="0"/>
    <n v="0"/>
    <n v="0"/>
    <n v="0"/>
    <n v="0"/>
    <n v="0"/>
    <n v="0"/>
    <n v="0"/>
    <n v="0"/>
    <n v="0"/>
    <n v="0"/>
    <n v="0"/>
    <n v="0"/>
    <n v="0"/>
    <n v="0"/>
    <n v="0"/>
    <n v="0"/>
    <n v="2"/>
    <n v="2"/>
    <n v="0"/>
    <n v="0"/>
    <n v="2"/>
    <n v="0"/>
    <n v="0"/>
    <n v="2"/>
    <n v="0"/>
    <n v="0"/>
    <n v="2"/>
    <n v="0"/>
    <n v="0"/>
  </r>
  <r>
    <x v="8"/>
    <x v="17"/>
    <x v="12"/>
    <n v="9"/>
    <n v="0"/>
    <n v="0"/>
    <n v="0"/>
    <n v="0"/>
    <n v="0"/>
    <n v="0"/>
    <n v="0"/>
    <n v="0"/>
    <n v="0"/>
    <n v="0"/>
    <n v="0"/>
    <n v="0"/>
    <n v="0"/>
    <n v="0"/>
    <n v="0"/>
    <n v="0"/>
    <n v="0"/>
    <n v="0"/>
    <n v="9"/>
    <n v="0"/>
    <n v="0"/>
    <n v="0"/>
    <n v="0"/>
    <n v="0"/>
    <n v="0"/>
    <n v="0"/>
    <n v="0"/>
    <n v="0"/>
    <n v="0"/>
    <n v="0"/>
    <n v="0"/>
    <n v="0"/>
    <n v="0"/>
    <n v="0"/>
    <n v="0"/>
    <n v="0"/>
    <n v="0"/>
    <n v="0"/>
    <n v="0"/>
    <n v="0"/>
    <n v="0"/>
    <n v="0"/>
    <n v="0"/>
    <n v="0"/>
    <n v="1"/>
    <n v="1"/>
    <n v="0"/>
    <n v="0"/>
    <n v="1"/>
    <n v="0"/>
    <n v="0"/>
    <n v="1"/>
    <n v="0"/>
    <n v="0"/>
    <n v="1"/>
    <n v="0"/>
    <n v="0"/>
  </r>
  <r>
    <x v="8"/>
    <x v="17"/>
    <x v="13"/>
    <n v="16"/>
    <n v="0"/>
    <n v="0"/>
    <n v="0"/>
    <n v="0"/>
    <n v="0"/>
    <n v="0"/>
    <n v="0"/>
    <n v="0"/>
    <n v="0"/>
    <n v="0"/>
    <n v="0"/>
    <n v="0"/>
    <n v="0"/>
    <n v="0"/>
    <n v="0"/>
    <n v="0"/>
    <n v="0"/>
    <n v="0"/>
    <n v="16"/>
    <n v="0"/>
    <n v="0"/>
    <n v="0"/>
    <n v="0"/>
    <n v="0"/>
    <n v="0"/>
    <n v="0"/>
    <n v="0"/>
    <n v="0"/>
    <n v="0"/>
    <n v="0"/>
    <n v="0"/>
    <n v="0"/>
    <n v="0"/>
    <n v="0"/>
    <n v="0"/>
    <n v="0"/>
    <n v="0"/>
    <n v="0"/>
    <n v="0"/>
    <n v="0"/>
    <n v="0"/>
    <n v="0"/>
    <n v="0"/>
    <n v="0"/>
    <n v="2"/>
    <n v="2"/>
    <n v="0"/>
    <n v="0"/>
    <n v="2"/>
    <n v="0"/>
    <n v="0"/>
    <n v="2"/>
    <n v="0"/>
    <n v="0"/>
    <n v="2"/>
    <n v="0"/>
    <n v="0"/>
  </r>
  <r>
    <x v="8"/>
    <x v="17"/>
    <x v="14"/>
    <n v="4"/>
    <n v="0"/>
    <n v="0"/>
    <n v="0"/>
    <n v="0"/>
    <n v="0"/>
    <n v="0"/>
    <n v="0"/>
    <n v="0"/>
    <n v="0"/>
    <n v="0"/>
    <n v="0"/>
    <n v="0"/>
    <n v="0"/>
    <n v="0"/>
    <n v="0"/>
    <n v="0"/>
    <n v="0"/>
    <n v="0"/>
    <n v="4"/>
    <n v="0"/>
    <n v="0"/>
    <n v="0"/>
    <n v="0"/>
    <n v="0"/>
    <n v="0"/>
    <n v="0"/>
    <n v="0"/>
    <n v="0"/>
    <n v="0"/>
    <n v="0"/>
    <n v="0"/>
    <n v="0"/>
    <n v="0"/>
    <n v="0"/>
    <n v="0"/>
    <n v="0"/>
    <n v="0"/>
    <n v="0"/>
    <n v="0"/>
    <n v="0"/>
    <n v="0"/>
    <n v="0"/>
    <n v="0"/>
    <n v="0"/>
    <n v="1"/>
    <n v="1"/>
    <n v="0"/>
    <n v="0"/>
    <n v="1"/>
    <n v="0"/>
    <n v="0"/>
    <n v="1"/>
    <n v="0"/>
    <n v="0"/>
    <n v="1"/>
    <n v="0"/>
    <n v="0"/>
  </r>
  <r>
    <x v="8"/>
    <x v="17"/>
    <x v="15"/>
    <n v="5"/>
    <n v="0"/>
    <n v="0"/>
    <n v="0"/>
    <n v="0"/>
    <n v="0"/>
    <n v="0"/>
    <n v="0"/>
    <n v="0"/>
    <n v="0"/>
    <n v="0"/>
    <n v="0"/>
    <n v="0"/>
    <n v="0"/>
    <n v="0"/>
    <n v="0"/>
    <n v="0"/>
    <n v="0"/>
    <n v="0"/>
    <n v="5"/>
    <n v="0"/>
    <n v="0"/>
    <n v="0"/>
    <n v="0"/>
    <n v="0"/>
    <n v="0"/>
    <n v="0"/>
    <n v="0"/>
    <n v="0"/>
    <n v="0"/>
    <n v="0"/>
    <n v="0"/>
    <n v="0"/>
    <n v="0"/>
    <n v="0"/>
    <n v="0"/>
    <n v="0"/>
    <n v="0"/>
    <n v="0"/>
    <n v="0"/>
    <n v="0"/>
    <n v="0"/>
    <n v="0"/>
    <n v="0"/>
    <n v="0"/>
    <n v="2"/>
    <n v="2"/>
    <n v="0"/>
    <n v="0"/>
    <n v="2"/>
    <n v="0"/>
    <n v="0"/>
    <n v="2"/>
    <n v="0"/>
    <n v="0"/>
    <n v="2"/>
    <n v="0"/>
    <n v="0"/>
  </r>
  <r>
    <x v="8"/>
    <x v="17"/>
    <x v="16"/>
    <n v="11"/>
    <n v="0"/>
    <n v="0"/>
    <n v="0"/>
    <n v="0"/>
    <n v="0"/>
    <n v="0"/>
    <n v="0"/>
    <n v="0"/>
    <n v="0"/>
    <n v="0"/>
    <n v="0"/>
    <n v="0"/>
    <n v="0"/>
    <n v="0"/>
    <n v="0"/>
    <n v="0"/>
    <n v="0"/>
    <n v="0"/>
    <n v="11"/>
    <n v="0"/>
    <n v="0"/>
    <n v="0"/>
    <n v="0"/>
    <n v="0"/>
    <n v="0"/>
    <n v="0"/>
    <n v="0"/>
    <n v="0"/>
    <n v="0"/>
    <n v="0"/>
    <n v="0"/>
    <n v="0"/>
    <n v="0"/>
    <n v="0"/>
    <n v="0"/>
    <n v="0"/>
    <n v="0"/>
    <n v="0"/>
    <n v="0"/>
    <n v="0"/>
    <n v="0"/>
    <n v="0"/>
    <n v="0"/>
    <n v="0"/>
    <n v="2"/>
    <n v="2"/>
    <n v="0"/>
    <n v="0"/>
    <n v="2"/>
    <n v="0"/>
    <n v="0"/>
    <n v="2"/>
    <n v="0"/>
    <n v="0"/>
    <n v="2"/>
    <n v="0"/>
    <n v="0"/>
  </r>
  <r>
    <x v="8"/>
    <x v="17"/>
    <x v="17"/>
    <n v="16"/>
    <n v="0"/>
    <n v="0"/>
    <n v="0"/>
    <n v="0"/>
    <n v="0"/>
    <n v="0"/>
    <n v="0"/>
    <n v="0"/>
    <n v="0"/>
    <n v="0"/>
    <n v="0"/>
    <n v="0"/>
    <n v="0"/>
    <n v="0"/>
    <n v="0"/>
    <n v="0"/>
    <n v="0"/>
    <n v="0"/>
    <n v="16"/>
    <n v="0"/>
    <n v="0"/>
    <n v="0"/>
    <n v="0"/>
    <n v="0"/>
    <n v="0"/>
    <n v="0"/>
    <n v="0"/>
    <n v="0"/>
    <n v="0"/>
    <n v="0"/>
    <n v="0"/>
    <n v="0"/>
    <n v="0"/>
    <n v="0"/>
    <n v="0"/>
    <n v="0"/>
    <n v="0"/>
    <n v="0"/>
    <n v="0"/>
    <n v="0"/>
    <n v="0"/>
    <n v="0"/>
    <n v="0"/>
    <n v="0"/>
    <n v="0"/>
    <n v="0"/>
    <n v="0"/>
    <n v="0"/>
    <n v="0"/>
    <n v="0"/>
    <n v="0"/>
    <n v="0"/>
    <n v="0"/>
    <n v="0"/>
    <n v="0"/>
    <n v="0"/>
    <n v="0"/>
  </r>
  <r>
    <x v="8"/>
    <x v="17"/>
    <x v="18"/>
    <n v="10"/>
    <n v="0"/>
    <n v="0"/>
    <n v="0"/>
    <n v="0"/>
    <n v="0"/>
    <n v="0"/>
    <n v="0"/>
    <n v="0"/>
    <n v="0"/>
    <n v="0"/>
    <n v="0"/>
    <n v="0"/>
    <n v="0"/>
    <n v="0"/>
    <n v="0"/>
    <n v="0"/>
    <n v="0"/>
    <n v="0"/>
    <n v="10"/>
    <n v="0"/>
    <n v="0"/>
    <n v="0"/>
    <n v="0"/>
    <n v="0"/>
    <n v="0"/>
    <n v="0"/>
    <n v="0"/>
    <n v="0"/>
    <n v="0"/>
    <n v="0"/>
    <n v="0"/>
    <n v="0"/>
    <n v="0"/>
    <n v="0"/>
    <n v="0"/>
    <n v="0"/>
    <n v="0"/>
    <n v="0"/>
    <n v="0"/>
    <n v="0"/>
    <n v="0"/>
    <n v="0"/>
    <n v="0"/>
    <n v="0"/>
    <n v="0"/>
    <n v="0"/>
    <n v="0"/>
    <n v="0"/>
    <n v="0"/>
    <n v="0"/>
    <n v="0"/>
    <n v="0"/>
    <n v="0"/>
    <n v="0"/>
    <n v="0"/>
    <n v="0"/>
    <n v="0"/>
  </r>
  <r>
    <x v="8"/>
    <x v="17"/>
    <x v="19"/>
    <n v="9"/>
    <n v="0"/>
    <n v="0"/>
    <n v="0"/>
    <n v="0"/>
    <n v="0"/>
    <n v="0"/>
    <n v="0"/>
    <n v="0"/>
    <n v="0"/>
    <n v="0"/>
    <n v="0"/>
    <n v="0"/>
    <n v="0"/>
    <n v="0"/>
    <n v="0"/>
    <n v="0"/>
    <n v="0"/>
    <n v="0"/>
    <n v="9"/>
    <n v="0"/>
    <n v="0"/>
    <n v="0"/>
    <n v="0"/>
    <n v="0"/>
    <n v="0"/>
    <n v="0"/>
    <n v="0"/>
    <n v="0"/>
    <n v="0"/>
    <n v="0"/>
    <n v="0"/>
    <n v="0"/>
    <n v="0"/>
    <n v="0"/>
    <n v="0"/>
    <n v="0"/>
    <n v="0"/>
    <n v="0"/>
    <n v="0"/>
    <n v="0"/>
    <n v="0"/>
    <n v="0"/>
    <n v="0"/>
    <n v="0"/>
    <n v="0"/>
    <n v="0"/>
    <n v="0"/>
    <n v="0"/>
    <n v="0"/>
    <n v="0"/>
    <n v="0"/>
    <n v="0"/>
    <n v="0"/>
    <n v="0"/>
    <n v="0"/>
    <n v="0"/>
    <n v="0"/>
  </r>
  <r>
    <x v="8"/>
    <x v="17"/>
    <x v="20"/>
    <n v="8"/>
    <n v="0"/>
    <n v="0"/>
    <n v="0"/>
    <n v="0"/>
    <n v="0"/>
    <n v="0"/>
    <n v="0"/>
    <n v="0"/>
    <n v="0"/>
    <n v="0"/>
    <n v="0"/>
    <n v="0"/>
    <n v="0"/>
    <n v="0"/>
    <n v="0"/>
    <n v="0"/>
    <n v="0"/>
    <n v="0"/>
    <n v="8"/>
    <n v="0"/>
    <n v="0"/>
    <n v="0"/>
    <n v="0"/>
    <n v="0"/>
    <n v="0"/>
    <n v="0"/>
    <n v="0"/>
    <n v="0"/>
    <n v="0"/>
    <n v="0"/>
    <n v="0"/>
    <n v="0"/>
    <n v="0"/>
    <n v="0"/>
    <n v="0"/>
    <n v="0"/>
    <n v="0"/>
    <n v="0"/>
    <n v="0"/>
    <n v="0"/>
    <n v="0"/>
    <n v="0"/>
    <n v="0"/>
    <n v="0"/>
    <n v="0"/>
    <n v="0"/>
    <n v="0"/>
    <n v="0"/>
    <n v="0"/>
    <n v="0"/>
    <n v="0"/>
    <n v="0"/>
    <n v="0"/>
    <n v="0"/>
    <n v="0"/>
    <n v="0"/>
    <n v="0"/>
  </r>
  <r>
    <x v="8"/>
    <x v="17"/>
    <x v="21"/>
    <n v="12"/>
    <n v="0"/>
    <n v="0"/>
    <n v="0"/>
    <n v="0"/>
    <n v="0"/>
    <n v="0"/>
    <n v="0"/>
    <n v="0"/>
    <n v="0"/>
    <n v="0"/>
    <n v="0"/>
    <n v="0"/>
    <n v="0"/>
    <n v="0"/>
    <n v="0"/>
    <n v="0"/>
    <n v="0"/>
    <n v="0"/>
    <n v="12"/>
    <n v="0"/>
    <n v="0"/>
    <n v="0"/>
    <n v="0"/>
    <n v="0"/>
    <n v="0"/>
    <n v="0"/>
    <n v="0"/>
    <n v="0"/>
    <n v="0"/>
    <n v="0"/>
    <n v="0"/>
    <n v="0"/>
    <n v="0"/>
    <n v="0"/>
    <n v="0"/>
    <n v="0"/>
    <n v="0"/>
    <n v="0"/>
    <n v="0"/>
    <n v="0"/>
    <n v="0"/>
    <n v="0"/>
    <n v="0"/>
    <n v="0"/>
    <n v="0"/>
    <n v="0"/>
    <n v="0"/>
    <n v="0"/>
    <n v="0"/>
    <n v="0"/>
    <n v="0"/>
    <n v="0"/>
    <n v="0"/>
    <n v="0"/>
    <n v="0"/>
    <n v="0"/>
    <n v="0"/>
  </r>
  <r>
    <x v="8"/>
    <x v="17"/>
    <x v="22"/>
    <n v="12"/>
    <n v="0"/>
    <n v="0"/>
    <n v="0"/>
    <n v="0"/>
    <n v="0"/>
    <n v="0"/>
    <n v="0"/>
    <n v="0"/>
    <n v="0"/>
    <n v="0"/>
    <n v="0"/>
    <n v="0"/>
    <n v="0"/>
    <n v="0"/>
    <n v="0"/>
    <n v="0"/>
    <n v="0"/>
    <n v="0"/>
    <n v="12"/>
    <n v="0"/>
    <n v="0"/>
    <n v="0"/>
    <n v="0"/>
    <n v="0"/>
    <n v="0"/>
    <n v="0"/>
    <n v="0"/>
    <n v="0"/>
    <n v="0"/>
    <n v="0"/>
    <n v="0"/>
    <n v="0"/>
    <n v="0"/>
    <n v="0"/>
    <n v="0"/>
    <n v="0"/>
    <n v="0"/>
    <n v="0"/>
    <n v="0"/>
    <n v="0"/>
    <n v="0"/>
    <n v="0"/>
    <n v="0"/>
    <n v="0"/>
    <n v="0"/>
    <n v="0"/>
    <n v="0"/>
    <n v="0"/>
    <n v="0"/>
    <n v="0"/>
    <n v="0"/>
    <n v="0"/>
    <n v="0"/>
    <n v="0"/>
    <n v="0"/>
    <n v="0"/>
    <n v="0"/>
  </r>
  <r>
    <x v="8"/>
    <x v="17"/>
    <x v="23"/>
    <n v="12"/>
    <n v="0"/>
    <n v="0"/>
    <n v="0"/>
    <n v="0"/>
    <n v="0"/>
    <n v="0"/>
    <n v="0"/>
    <n v="0"/>
    <n v="0"/>
    <n v="0"/>
    <n v="0"/>
    <n v="0"/>
    <n v="0"/>
    <n v="0"/>
    <n v="0"/>
    <n v="0"/>
    <n v="0"/>
    <n v="0"/>
    <n v="12"/>
    <n v="0"/>
    <n v="0"/>
    <n v="0"/>
    <n v="0"/>
    <n v="0"/>
    <n v="0"/>
    <n v="0"/>
    <n v="0"/>
    <n v="0"/>
    <n v="0"/>
    <n v="0"/>
    <n v="0"/>
    <n v="0"/>
    <n v="0"/>
    <n v="0"/>
    <n v="0"/>
    <n v="0"/>
    <n v="0"/>
    <n v="0"/>
    <n v="0"/>
    <n v="0"/>
    <n v="0"/>
    <n v="0"/>
    <n v="0"/>
    <n v="0"/>
    <n v="0"/>
    <n v="0"/>
    <n v="0"/>
    <n v="0"/>
    <n v="0"/>
    <n v="0"/>
    <n v="0"/>
    <n v="0"/>
    <n v="0"/>
    <n v="0"/>
    <n v="0"/>
    <n v="0"/>
    <n v="0"/>
  </r>
  <r>
    <x v="8"/>
    <x v="18"/>
    <x v="0"/>
    <n v="16"/>
    <n v="1"/>
    <n v="0"/>
    <n v="1"/>
    <n v="1"/>
    <n v="1"/>
    <n v="1"/>
    <n v="0"/>
    <n v="0"/>
    <n v="5"/>
    <n v="0"/>
    <n v="5"/>
    <n v="0"/>
    <n v="0"/>
    <n v="0"/>
    <n v="0"/>
    <n v="0"/>
    <n v="0"/>
    <n v="0"/>
    <n v="5"/>
    <n v="0"/>
    <n v="0"/>
    <n v="0"/>
    <n v="0"/>
    <n v="0"/>
    <n v="0"/>
    <n v="0"/>
    <n v="0"/>
    <n v="0"/>
    <n v="0"/>
    <n v="0"/>
    <n v="0"/>
    <n v="0"/>
    <n v="0"/>
    <n v="0"/>
    <n v="0"/>
    <n v="0"/>
    <n v="0"/>
    <n v="0"/>
    <n v="0"/>
    <n v="0"/>
    <n v="0"/>
    <n v="0"/>
    <n v="0"/>
    <n v="0"/>
    <n v="0"/>
    <n v="0"/>
    <n v="0"/>
    <n v="0"/>
    <n v="0"/>
    <n v="0"/>
    <n v="0"/>
    <n v="0"/>
    <n v="0"/>
    <n v="0"/>
    <n v="0"/>
    <n v="0"/>
    <n v="0"/>
  </r>
  <r>
    <x v="8"/>
    <x v="18"/>
    <x v="1"/>
    <n v="28"/>
    <n v="0"/>
    <n v="0"/>
    <n v="0"/>
    <n v="0"/>
    <n v="0"/>
    <n v="0"/>
    <n v="1"/>
    <n v="0"/>
    <n v="5"/>
    <n v="0"/>
    <n v="9"/>
    <n v="0"/>
    <n v="0"/>
    <n v="0"/>
    <n v="0"/>
    <n v="0"/>
    <n v="0"/>
    <n v="0"/>
    <n v="13"/>
    <n v="0"/>
    <n v="0"/>
    <n v="0"/>
    <n v="0"/>
    <n v="0"/>
    <n v="0"/>
    <n v="0"/>
    <n v="0"/>
    <n v="0"/>
    <n v="0"/>
    <n v="0"/>
    <n v="0"/>
    <n v="0"/>
    <n v="0"/>
    <n v="0"/>
    <n v="0"/>
    <n v="0"/>
    <n v="0"/>
    <n v="0"/>
    <n v="0"/>
    <n v="0"/>
    <n v="0"/>
    <n v="0"/>
    <n v="0"/>
    <n v="0"/>
    <n v="0"/>
    <n v="0"/>
    <n v="0"/>
    <n v="0"/>
    <n v="0"/>
    <n v="0"/>
    <n v="0"/>
    <n v="0"/>
    <n v="0"/>
    <n v="0"/>
    <n v="0"/>
    <n v="0"/>
    <n v="0"/>
  </r>
  <r>
    <x v="8"/>
    <x v="18"/>
    <x v="2"/>
    <n v="19"/>
    <n v="0"/>
    <n v="0"/>
    <n v="0"/>
    <n v="0"/>
    <n v="0"/>
    <n v="0"/>
    <n v="1"/>
    <n v="0"/>
    <n v="7"/>
    <n v="0"/>
    <n v="5"/>
    <n v="0"/>
    <n v="0"/>
    <n v="0"/>
    <n v="0"/>
    <n v="0"/>
    <n v="0"/>
    <n v="0"/>
    <n v="6"/>
    <n v="0"/>
    <n v="0"/>
    <n v="0"/>
    <n v="0"/>
    <n v="0"/>
    <n v="0"/>
    <n v="0"/>
    <n v="0"/>
    <n v="0"/>
    <n v="1"/>
    <n v="0"/>
    <n v="0"/>
    <n v="0"/>
    <n v="0"/>
    <n v="0"/>
    <n v="0"/>
    <n v="0"/>
    <n v="0"/>
    <n v="0"/>
    <n v="0"/>
    <n v="0"/>
    <n v="0"/>
    <n v="0"/>
    <n v="0"/>
    <n v="0"/>
    <n v="0"/>
    <n v="0"/>
    <n v="0"/>
    <n v="0"/>
    <n v="0"/>
    <n v="0"/>
    <n v="0"/>
    <n v="0"/>
    <n v="0"/>
    <n v="0"/>
    <n v="0"/>
    <n v="0"/>
    <n v="0"/>
  </r>
  <r>
    <x v="8"/>
    <x v="18"/>
    <x v="3"/>
    <n v="19"/>
    <n v="0"/>
    <n v="0"/>
    <n v="0"/>
    <n v="0"/>
    <n v="0"/>
    <n v="0"/>
    <n v="2"/>
    <n v="0"/>
    <n v="2"/>
    <n v="0"/>
    <n v="10"/>
    <n v="0"/>
    <n v="0"/>
    <n v="0"/>
    <n v="0"/>
    <n v="0"/>
    <n v="0"/>
    <n v="0"/>
    <n v="5"/>
    <n v="0"/>
    <n v="0"/>
    <n v="0"/>
    <n v="0"/>
    <n v="0"/>
    <n v="0"/>
    <n v="0"/>
    <n v="0"/>
    <n v="0"/>
    <n v="0"/>
    <n v="0"/>
    <n v="0"/>
    <n v="0"/>
    <n v="0"/>
    <n v="0"/>
    <n v="0"/>
    <n v="0"/>
    <n v="0"/>
    <n v="0"/>
    <n v="0"/>
    <n v="0"/>
    <n v="0"/>
    <n v="1"/>
    <n v="1"/>
    <n v="0"/>
    <n v="1"/>
    <n v="1"/>
    <n v="0"/>
    <n v="0"/>
    <n v="0"/>
    <n v="0"/>
    <n v="0"/>
    <n v="0"/>
    <n v="0"/>
    <n v="0"/>
    <n v="0"/>
    <n v="0"/>
    <n v="0"/>
  </r>
  <r>
    <x v="8"/>
    <x v="18"/>
    <x v="4"/>
    <n v="7"/>
    <n v="1"/>
    <n v="0"/>
    <n v="1"/>
    <n v="1"/>
    <n v="1"/>
    <n v="1"/>
    <n v="0"/>
    <n v="0"/>
    <n v="4"/>
    <n v="0"/>
    <n v="2"/>
    <n v="0"/>
    <n v="0"/>
    <n v="0"/>
    <n v="0"/>
    <n v="0"/>
    <n v="0"/>
    <n v="0"/>
    <n v="0"/>
    <n v="0"/>
    <n v="0"/>
    <n v="0"/>
    <n v="0"/>
    <n v="0"/>
    <n v="0"/>
    <n v="0"/>
    <n v="0"/>
    <n v="0"/>
    <n v="0"/>
    <n v="0"/>
    <n v="0"/>
    <n v="0"/>
    <n v="0"/>
    <n v="0"/>
    <n v="0"/>
    <n v="0"/>
    <n v="0"/>
    <n v="0"/>
    <n v="0"/>
    <n v="0"/>
    <n v="0"/>
    <n v="0"/>
    <n v="0"/>
    <n v="0"/>
    <n v="0"/>
    <n v="0"/>
    <n v="0"/>
    <n v="0"/>
    <n v="0"/>
    <n v="0"/>
    <n v="0"/>
    <n v="0"/>
    <n v="0"/>
    <n v="0"/>
    <n v="0"/>
    <n v="0"/>
    <n v="0"/>
  </r>
  <r>
    <x v="8"/>
    <x v="18"/>
    <x v="5"/>
    <n v="7"/>
    <n v="0"/>
    <n v="0"/>
    <n v="0"/>
    <n v="0"/>
    <n v="1"/>
    <n v="0"/>
    <n v="0"/>
    <n v="0"/>
    <n v="4"/>
    <n v="0"/>
    <n v="2"/>
    <n v="0"/>
    <n v="0"/>
    <n v="0"/>
    <n v="0"/>
    <n v="0"/>
    <n v="0"/>
    <n v="0"/>
    <n v="0"/>
    <n v="0"/>
    <n v="0"/>
    <n v="0"/>
    <n v="0"/>
    <n v="0"/>
    <n v="0"/>
    <n v="0"/>
    <n v="0"/>
    <n v="0"/>
    <n v="0"/>
    <n v="0"/>
    <n v="0"/>
    <n v="0"/>
    <n v="0"/>
    <n v="0"/>
    <n v="0"/>
    <n v="0"/>
    <n v="0"/>
    <n v="0"/>
    <n v="0"/>
    <n v="0"/>
    <n v="0"/>
    <n v="0"/>
    <n v="0"/>
    <n v="0"/>
    <n v="0"/>
    <n v="0"/>
    <n v="0"/>
    <n v="0"/>
    <n v="0"/>
    <n v="0"/>
    <n v="0"/>
    <n v="0"/>
    <n v="0"/>
    <n v="0"/>
    <n v="0"/>
    <n v="0"/>
    <n v="0"/>
  </r>
  <r>
    <x v="8"/>
    <x v="18"/>
    <x v="6"/>
    <n v="8"/>
    <n v="0"/>
    <n v="0"/>
    <n v="0"/>
    <n v="0"/>
    <n v="0"/>
    <n v="0"/>
    <n v="0"/>
    <n v="0"/>
    <n v="0"/>
    <n v="0"/>
    <n v="0"/>
    <n v="0"/>
    <n v="0"/>
    <n v="0"/>
    <n v="0"/>
    <n v="0"/>
    <n v="0"/>
    <n v="0"/>
    <n v="8"/>
    <n v="0"/>
    <n v="0"/>
    <n v="0"/>
    <n v="0"/>
    <n v="0"/>
    <n v="0"/>
    <n v="0"/>
    <n v="0"/>
    <n v="0"/>
    <n v="0"/>
    <n v="0"/>
    <n v="0"/>
    <n v="0"/>
    <n v="0"/>
    <n v="0"/>
    <n v="0"/>
    <n v="0"/>
    <n v="0"/>
    <n v="0"/>
    <n v="0"/>
    <n v="0"/>
    <n v="0"/>
    <n v="0"/>
    <n v="0"/>
    <n v="0"/>
    <n v="0"/>
    <n v="0"/>
    <n v="0"/>
    <n v="0"/>
    <n v="0"/>
    <n v="0"/>
    <n v="0"/>
    <n v="0"/>
    <n v="0"/>
    <n v="0"/>
    <n v="0"/>
    <n v="0"/>
    <n v="0"/>
  </r>
  <r>
    <x v="8"/>
    <x v="18"/>
    <x v="7"/>
    <n v="11"/>
    <n v="0"/>
    <n v="0"/>
    <n v="0"/>
    <n v="0"/>
    <n v="0"/>
    <n v="0"/>
    <n v="0"/>
    <n v="0"/>
    <n v="3"/>
    <n v="0"/>
    <n v="8"/>
    <n v="0"/>
    <n v="0"/>
    <n v="0"/>
    <n v="0"/>
    <n v="0"/>
    <n v="0"/>
    <n v="0"/>
    <n v="0"/>
    <n v="0"/>
    <n v="0"/>
    <n v="0"/>
    <n v="0"/>
    <n v="0"/>
    <n v="0"/>
    <n v="0"/>
    <n v="0"/>
    <n v="0"/>
    <n v="0"/>
    <n v="0"/>
    <n v="0"/>
    <n v="0"/>
    <n v="0"/>
    <n v="0"/>
    <n v="0"/>
    <n v="0"/>
    <n v="0"/>
    <n v="0"/>
    <n v="0"/>
    <n v="0"/>
    <n v="0"/>
    <n v="0"/>
    <n v="0"/>
    <n v="0"/>
    <n v="0"/>
    <n v="0"/>
    <n v="0"/>
    <n v="0"/>
    <n v="0"/>
    <n v="0"/>
    <n v="0"/>
    <n v="0"/>
    <n v="0"/>
    <n v="0"/>
    <n v="0"/>
    <n v="0"/>
    <n v="0"/>
  </r>
  <r>
    <x v="8"/>
    <x v="18"/>
    <x v="8"/>
    <n v="10"/>
    <n v="0"/>
    <n v="0"/>
    <n v="0"/>
    <n v="0"/>
    <n v="0"/>
    <n v="0"/>
    <n v="0"/>
    <n v="0"/>
    <n v="0"/>
    <n v="0"/>
    <n v="7"/>
    <n v="0"/>
    <n v="0"/>
    <n v="0"/>
    <n v="0"/>
    <n v="0"/>
    <n v="0"/>
    <n v="0"/>
    <n v="3"/>
    <n v="0"/>
    <n v="0"/>
    <n v="0"/>
    <n v="0"/>
    <n v="0"/>
    <n v="0"/>
    <n v="0"/>
    <n v="0"/>
    <n v="0"/>
    <n v="0"/>
    <n v="0"/>
    <n v="0"/>
    <n v="0"/>
    <n v="0"/>
    <n v="0"/>
    <n v="0"/>
    <n v="0"/>
    <n v="0"/>
    <n v="0"/>
    <n v="0"/>
    <n v="0"/>
    <n v="0"/>
    <n v="0"/>
    <n v="0"/>
    <n v="0"/>
    <n v="1"/>
    <n v="1"/>
    <n v="0"/>
    <n v="0"/>
    <n v="1"/>
    <n v="0"/>
    <n v="0"/>
    <n v="1"/>
    <n v="0"/>
    <n v="0"/>
    <n v="1"/>
    <n v="0"/>
    <n v="0"/>
  </r>
  <r>
    <x v="8"/>
    <x v="18"/>
    <x v="9"/>
    <n v="4"/>
    <n v="0"/>
    <n v="0"/>
    <n v="0"/>
    <n v="0"/>
    <n v="0"/>
    <n v="0"/>
    <n v="0"/>
    <n v="0"/>
    <n v="1"/>
    <n v="0"/>
    <n v="3"/>
    <n v="0"/>
    <n v="0"/>
    <n v="0"/>
    <n v="0"/>
    <n v="0"/>
    <n v="0"/>
    <n v="0"/>
    <n v="0"/>
    <n v="0"/>
    <n v="0"/>
    <n v="0"/>
    <n v="0"/>
    <n v="0"/>
    <n v="0"/>
    <n v="0"/>
    <n v="0"/>
    <n v="0"/>
    <n v="0"/>
    <n v="0"/>
    <n v="0"/>
    <n v="0"/>
    <n v="0"/>
    <n v="0"/>
    <n v="0"/>
    <n v="0"/>
    <n v="0"/>
    <n v="0"/>
    <n v="0"/>
    <n v="0"/>
    <n v="0"/>
    <n v="0"/>
    <n v="0"/>
    <n v="0"/>
    <n v="2"/>
    <n v="2"/>
    <n v="0"/>
    <n v="0"/>
    <n v="2"/>
    <n v="0"/>
    <n v="0"/>
    <n v="2"/>
    <n v="0"/>
    <n v="0"/>
    <n v="2"/>
    <n v="0"/>
    <n v="0"/>
  </r>
  <r>
    <x v="8"/>
    <x v="18"/>
    <x v="10"/>
    <n v="7"/>
    <n v="0"/>
    <n v="0"/>
    <n v="0"/>
    <n v="0"/>
    <n v="0"/>
    <n v="0"/>
    <n v="0"/>
    <n v="0"/>
    <n v="2"/>
    <n v="0"/>
    <n v="5"/>
    <n v="0"/>
    <n v="0"/>
    <n v="0"/>
    <n v="0"/>
    <n v="0"/>
    <n v="0"/>
    <n v="0"/>
    <n v="0"/>
    <n v="0"/>
    <n v="0"/>
    <n v="0"/>
    <n v="0"/>
    <n v="0"/>
    <n v="0"/>
    <n v="0"/>
    <n v="0"/>
    <n v="0"/>
    <n v="0"/>
    <n v="0"/>
    <n v="0"/>
    <n v="0"/>
    <n v="0"/>
    <n v="0"/>
    <n v="0"/>
    <n v="0"/>
    <n v="0"/>
    <n v="0"/>
    <n v="0"/>
    <n v="0"/>
    <n v="0"/>
    <n v="0"/>
    <n v="0"/>
    <n v="0"/>
    <n v="2"/>
    <n v="2"/>
    <n v="0"/>
    <n v="0"/>
    <n v="2"/>
    <n v="0"/>
    <n v="0"/>
    <n v="2"/>
    <n v="0"/>
    <n v="0"/>
    <n v="2"/>
    <n v="0"/>
    <n v="0"/>
  </r>
  <r>
    <x v="8"/>
    <x v="18"/>
    <x v="11"/>
    <n v="33"/>
    <n v="0"/>
    <n v="0"/>
    <n v="0"/>
    <n v="0"/>
    <n v="0"/>
    <n v="0"/>
    <n v="0"/>
    <n v="0"/>
    <n v="9"/>
    <n v="0"/>
    <n v="4"/>
    <n v="0"/>
    <n v="0"/>
    <n v="0"/>
    <n v="0"/>
    <n v="0"/>
    <n v="1"/>
    <n v="0"/>
    <n v="19"/>
    <n v="0"/>
    <n v="0"/>
    <n v="0"/>
    <n v="0"/>
    <n v="0"/>
    <n v="0"/>
    <n v="0"/>
    <n v="0"/>
    <n v="0"/>
    <n v="1"/>
    <n v="0"/>
    <n v="0"/>
    <n v="0"/>
    <n v="0"/>
    <n v="0"/>
    <n v="0"/>
    <n v="0"/>
    <n v="0"/>
    <n v="0"/>
    <n v="0"/>
    <n v="0"/>
    <n v="0"/>
    <n v="0"/>
    <n v="0"/>
    <n v="0"/>
    <n v="0"/>
    <n v="0"/>
    <n v="0"/>
    <n v="0"/>
    <n v="0"/>
    <n v="0"/>
    <n v="0"/>
    <n v="0"/>
    <n v="0"/>
    <n v="0"/>
    <n v="0"/>
    <n v="0"/>
    <n v="0"/>
  </r>
  <r>
    <x v="8"/>
    <x v="18"/>
    <x v="12"/>
    <n v="20"/>
    <n v="0"/>
    <n v="0"/>
    <n v="0"/>
    <n v="0"/>
    <n v="0"/>
    <n v="0"/>
    <n v="0"/>
    <n v="0"/>
    <n v="3"/>
    <n v="0"/>
    <n v="13"/>
    <n v="0"/>
    <n v="0"/>
    <n v="0"/>
    <n v="0"/>
    <n v="0"/>
    <n v="1"/>
    <n v="0"/>
    <n v="3"/>
    <n v="0"/>
    <n v="0"/>
    <n v="0"/>
    <n v="0"/>
    <n v="0"/>
    <n v="0"/>
    <n v="0"/>
    <n v="0"/>
    <n v="0"/>
    <n v="1"/>
    <n v="0"/>
    <n v="0"/>
    <n v="0"/>
    <n v="0"/>
    <n v="0"/>
    <n v="0"/>
    <n v="0"/>
    <n v="0"/>
    <n v="0"/>
    <n v="0"/>
    <n v="0"/>
    <n v="0"/>
    <n v="0"/>
    <n v="0"/>
    <n v="0"/>
    <n v="5"/>
    <n v="0"/>
    <n v="0"/>
    <n v="0"/>
    <n v="0"/>
    <n v="0"/>
    <n v="0"/>
    <n v="0"/>
    <n v="0"/>
    <n v="0"/>
    <n v="0"/>
    <n v="0"/>
    <n v="0"/>
  </r>
  <r>
    <x v="8"/>
    <x v="18"/>
    <x v="13"/>
    <n v="21"/>
    <n v="0"/>
    <n v="0"/>
    <n v="0"/>
    <n v="0"/>
    <n v="0"/>
    <n v="0"/>
    <n v="0"/>
    <n v="0"/>
    <n v="14"/>
    <n v="0"/>
    <n v="7"/>
    <n v="0"/>
    <n v="0"/>
    <n v="0"/>
    <n v="0"/>
    <n v="0"/>
    <n v="0"/>
    <n v="0"/>
    <n v="0"/>
    <n v="0"/>
    <n v="0"/>
    <n v="0"/>
    <n v="0"/>
    <n v="0"/>
    <n v="0"/>
    <n v="0"/>
    <n v="0"/>
    <n v="0"/>
    <n v="0"/>
    <n v="0"/>
    <n v="0"/>
    <n v="0"/>
    <n v="0"/>
    <n v="0"/>
    <n v="0"/>
    <n v="0"/>
    <n v="0"/>
    <n v="0"/>
    <n v="0"/>
    <n v="0"/>
    <n v="0"/>
    <n v="0"/>
    <n v="0"/>
    <n v="0"/>
    <n v="6"/>
    <n v="0"/>
    <n v="0"/>
    <n v="0"/>
    <n v="0"/>
    <n v="0"/>
    <n v="0"/>
    <n v="0"/>
    <n v="0"/>
    <n v="0"/>
    <n v="0"/>
    <n v="0"/>
    <n v="0"/>
  </r>
  <r>
    <x v="8"/>
    <x v="18"/>
    <x v="14"/>
    <n v="32"/>
    <n v="0"/>
    <n v="0"/>
    <n v="0"/>
    <n v="0"/>
    <n v="0"/>
    <n v="0"/>
    <n v="0"/>
    <n v="0"/>
    <n v="4"/>
    <n v="0"/>
    <n v="2"/>
    <n v="0"/>
    <n v="0"/>
    <n v="0"/>
    <n v="0"/>
    <n v="0"/>
    <n v="0"/>
    <n v="0"/>
    <n v="26"/>
    <n v="0"/>
    <n v="0"/>
    <n v="0"/>
    <n v="0"/>
    <n v="0"/>
    <n v="0"/>
    <n v="0"/>
    <n v="0"/>
    <n v="0"/>
    <n v="0"/>
    <n v="0"/>
    <n v="0"/>
    <n v="0"/>
    <n v="0"/>
    <n v="0"/>
    <n v="0"/>
    <n v="0"/>
    <n v="0"/>
    <n v="0"/>
    <n v="0"/>
    <n v="0"/>
    <n v="0"/>
    <n v="0"/>
    <n v="0"/>
    <n v="0"/>
    <n v="13"/>
    <n v="0"/>
    <n v="0"/>
    <n v="0"/>
    <n v="0"/>
    <n v="0"/>
    <n v="0"/>
    <n v="0"/>
    <n v="0"/>
    <n v="0"/>
    <n v="0"/>
    <n v="0"/>
    <n v="0"/>
  </r>
  <r>
    <x v="8"/>
    <x v="18"/>
    <x v="15"/>
    <n v="22"/>
    <n v="0"/>
    <n v="0"/>
    <n v="0"/>
    <n v="0"/>
    <n v="0"/>
    <n v="0"/>
    <n v="0"/>
    <n v="0"/>
    <n v="5"/>
    <n v="0"/>
    <n v="6"/>
    <n v="0"/>
    <n v="0"/>
    <n v="0"/>
    <n v="0"/>
    <n v="0"/>
    <n v="0"/>
    <n v="0"/>
    <n v="11"/>
    <n v="0"/>
    <n v="0"/>
    <n v="0"/>
    <n v="0"/>
    <n v="0"/>
    <n v="0"/>
    <n v="0"/>
    <n v="0"/>
    <n v="0"/>
    <n v="0"/>
    <n v="0"/>
    <n v="0"/>
    <n v="0"/>
    <n v="0"/>
    <n v="0"/>
    <n v="0"/>
    <n v="0"/>
    <n v="0"/>
    <n v="0"/>
    <n v="0"/>
    <n v="0"/>
    <n v="0"/>
    <n v="0"/>
    <n v="0"/>
    <n v="0"/>
    <n v="6"/>
    <n v="0"/>
    <n v="0"/>
    <n v="0"/>
    <n v="0"/>
    <n v="0"/>
    <n v="0"/>
    <n v="0"/>
    <n v="0"/>
    <n v="0"/>
    <n v="0"/>
    <n v="0"/>
    <n v="0"/>
  </r>
  <r>
    <x v="8"/>
    <x v="18"/>
    <x v="16"/>
    <n v="19"/>
    <n v="1"/>
    <n v="0"/>
    <n v="1"/>
    <n v="1"/>
    <n v="0"/>
    <n v="0"/>
    <n v="0"/>
    <n v="0"/>
    <n v="4"/>
    <n v="0"/>
    <n v="7"/>
    <n v="0"/>
    <n v="0"/>
    <n v="0"/>
    <n v="0"/>
    <n v="0"/>
    <n v="0"/>
    <n v="0"/>
    <n v="8"/>
    <n v="1"/>
    <n v="0"/>
    <n v="0"/>
    <n v="0"/>
    <n v="0"/>
    <n v="0"/>
    <n v="0"/>
    <n v="0"/>
    <n v="0"/>
    <n v="0"/>
    <n v="0"/>
    <n v="0"/>
    <n v="0"/>
    <n v="0"/>
    <n v="0"/>
    <n v="0"/>
    <n v="0"/>
    <n v="0"/>
    <n v="0"/>
    <n v="0"/>
    <n v="0"/>
    <n v="0"/>
    <n v="0"/>
    <n v="0"/>
    <n v="0"/>
    <n v="10"/>
    <n v="0"/>
    <n v="0"/>
    <n v="0"/>
    <n v="0"/>
    <n v="0"/>
    <n v="0"/>
    <n v="0"/>
    <n v="0"/>
    <n v="0"/>
    <n v="0"/>
    <n v="0"/>
    <n v="0"/>
  </r>
  <r>
    <x v="8"/>
    <x v="18"/>
    <x v="17"/>
    <n v="24"/>
    <n v="0"/>
    <n v="0"/>
    <n v="0"/>
    <n v="0"/>
    <n v="0"/>
    <n v="0"/>
    <n v="0"/>
    <n v="0"/>
    <n v="2"/>
    <n v="0"/>
    <n v="11"/>
    <n v="0"/>
    <n v="0"/>
    <n v="0"/>
    <n v="0"/>
    <n v="0"/>
    <n v="0"/>
    <n v="0"/>
    <n v="11"/>
    <n v="0"/>
    <n v="0"/>
    <n v="0"/>
    <n v="0"/>
    <n v="0"/>
    <n v="0"/>
    <n v="0"/>
    <n v="0"/>
    <n v="0"/>
    <n v="0"/>
    <n v="0"/>
    <n v="0"/>
    <n v="0"/>
    <n v="0"/>
    <n v="0"/>
    <n v="0"/>
    <n v="0"/>
    <n v="0"/>
    <n v="0"/>
    <n v="0"/>
    <n v="0"/>
    <n v="0"/>
    <n v="0"/>
    <n v="0"/>
    <n v="0"/>
    <n v="6"/>
    <n v="0"/>
    <n v="0"/>
    <n v="0"/>
    <n v="0"/>
    <n v="0"/>
    <n v="0"/>
    <n v="0"/>
    <n v="0"/>
    <n v="0"/>
    <n v="0"/>
    <n v="0"/>
    <n v="0"/>
  </r>
  <r>
    <x v="8"/>
    <x v="18"/>
    <x v="18"/>
    <n v="16"/>
    <n v="0"/>
    <n v="0"/>
    <n v="0"/>
    <n v="0"/>
    <n v="0"/>
    <n v="0"/>
    <n v="0"/>
    <n v="0"/>
    <n v="5"/>
    <n v="0"/>
    <n v="2"/>
    <n v="0"/>
    <n v="0"/>
    <n v="0"/>
    <n v="0"/>
    <n v="0"/>
    <n v="0"/>
    <n v="0"/>
    <n v="9"/>
    <n v="0"/>
    <n v="0"/>
    <n v="0"/>
    <n v="0"/>
    <n v="0"/>
    <n v="0"/>
    <n v="0"/>
    <n v="0"/>
    <n v="0"/>
    <n v="0"/>
    <n v="0"/>
    <n v="0"/>
    <n v="0"/>
    <n v="0"/>
    <n v="0"/>
    <n v="0"/>
    <n v="0"/>
    <n v="0"/>
    <n v="0"/>
    <n v="0"/>
    <n v="0"/>
    <n v="0"/>
    <n v="0"/>
    <n v="0"/>
    <n v="0"/>
    <n v="12"/>
    <n v="0"/>
    <n v="0"/>
    <n v="0"/>
    <n v="0"/>
    <n v="0"/>
    <n v="0"/>
    <n v="0"/>
    <n v="0"/>
    <n v="0"/>
    <n v="0"/>
    <n v="0"/>
    <n v="0"/>
  </r>
  <r>
    <x v="8"/>
    <x v="18"/>
    <x v="19"/>
    <n v="15"/>
    <n v="0"/>
    <n v="0"/>
    <n v="0"/>
    <n v="0"/>
    <n v="0"/>
    <n v="0"/>
    <n v="0"/>
    <n v="0"/>
    <n v="2"/>
    <n v="0"/>
    <n v="6"/>
    <n v="0"/>
    <n v="0"/>
    <n v="0"/>
    <n v="0"/>
    <n v="0"/>
    <n v="0"/>
    <n v="0"/>
    <n v="7"/>
    <n v="0"/>
    <n v="0"/>
    <n v="0"/>
    <n v="0"/>
    <n v="0"/>
    <n v="0"/>
    <n v="0"/>
    <n v="0"/>
    <n v="0"/>
    <n v="0"/>
    <n v="0"/>
    <n v="0"/>
    <n v="0"/>
    <n v="0"/>
    <n v="0"/>
    <n v="0"/>
    <n v="0"/>
    <n v="0"/>
    <n v="0"/>
    <n v="0"/>
    <n v="0"/>
    <n v="0"/>
    <n v="0"/>
    <n v="0"/>
    <n v="0"/>
    <n v="8"/>
    <n v="0"/>
    <n v="0"/>
    <n v="0"/>
    <n v="0"/>
    <n v="0"/>
    <n v="0"/>
    <n v="0"/>
    <n v="0"/>
    <n v="0"/>
    <n v="0"/>
    <n v="0"/>
    <n v="0"/>
  </r>
  <r>
    <x v="8"/>
    <x v="18"/>
    <x v="20"/>
    <n v="17"/>
    <n v="0"/>
    <n v="0"/>
    <n v="0"/>
    <n v="0"/>
    <n v="0"/>
    <n v="0"/>
    <n v="0"/>
    <n v="0"/>
    <n v="4"/>
    <n v="0"/>
    <n v="13"/>
    <n v="0"/>
    <n v="0"/>
    <n v="0"/>
    <n v="0"/>
    <n v="0"/>
    <n v="0"/>
    <n v="0"/>
    <n v="0"/>
    <n v="0"/>
    <n v="0"/>
    <n v="0"/>
    <n v="0"/>
    <n v="0"/>
    <n v="0"/>
    <n v="0"/>
    <n v="0"/>
    <n v="0"/>
    <n v="0"/>
    <n v="0"/>
    <n v="0"/>
    <n v="0"/>
    <n v="0"/>
    <n v="0"/>
    <n v="0"/>
    <n v="0"/>
    <n v="0"/>
    <n v="0"/>
    <n v="0"/>
    <n v="0"/>
    <n v="0"/>
    <n v="0"/>
    <n v="0"/>
    <n v="0"/>
    <n v="0"/>
    <n v="0"/>
    <n v="0"/>
    <n v="0"/>
    <n v="0"/>
    <n v="0"/>
    <n v="0"/>
    <n v="0"/>
    <n v="0"/>
    <n v="0"/>
    <n v="0"/>
    <n v="0"/>
    <n v="0"/>
  </r>
  <r>
    <x v="9"/>
    <x v="19"/>
    <x v="0"/>
    <n v="43"/>
    <n v="2"/>
    <n v="0"/>
    <n v="2"/>
    <n v="2"/>
    <n v="0"/>
    <n v="0"/>
    <n v="0"/>
    <n v="0"/>
    <n v="4"/>
    <n v="1"/>
    <n v="7"/>
    <n v="0"/>
    <n v="0"/>
    <n v="0"/>
    <n v="0"/>
    <n v="0"/>
    <n v="0"/>
    <n v="0"/>
    <n v="32"/>
    <n v="1"/>
    <n v="0"/>
    <n v="0"/>
    <n v="0"/>
    <n v="0"/>
    <n v="0"/>
    <n v="0"/>
    <n v="0"/>
    <n v="0"/>
    <n v="0"/>
    <n v="0"/>
    <n v="0"/>
    <n v="0"/>
    <n v="0"/>
    <n v="0"/>
    <n v="0"/>
    <n v="0"/>
    <n v="0"/>
    <n v="0"/>
    <n v="0"/>
    <n v="0"/>
    <n v="0"/>
    <n v="0"/>
    <n v="0"/>
    <n v="0"/>
    <n v="8"/>
    <n v="8"/>
    <n v="0"/>
    <n v="0"/>
    <n v="8"/>
    <n v="0"/>
    <n v="0"/>
    <n v="8"/>
    <n v="0"/>
    <n v="0"/>
    <n v="8"/>
    <n v="0"/>
    <n v="0"/>
  </r>
  <r>
    <x v="9"/>
    <x v="19"/>
    <x v="1"/>
    <n v="68"/>
    <n v="0"/>
    <n v="0"/>
    <n v="0"/>
    <n v="0"/>
    <n v="0"/>
    <n v="0"/>
    <n v="0"/>
    <n v="0"/>
    <n v="28"/>
    <n v="0"/>
    <n v="40"/>
    <n v="0"/>
    <n v="0"/>
    <n v="0"/>
    <n v="0"/>
    <n v="0"/>
    <n v="0"/>
    <n v="0"/>
    <n v="0"/>
    <n v="0"/>
    <n v="0"/>
    <n v="0"/>
    <n v="0"/>
    <n v="0"/>
    <n v="0"/>
    <n v="0"/>
    <n v="0"/>
    <n v="0"/>
    <n v="0"/>
    <n v="0"/>
    <n v="0"/>
    <n v="0"/>
    <n v="0"/>
    <n v="0"/>
    <n v="0"/>
    <n v="0"/>
    <n v="0"/>
    <n v="0"/>
    <n v="0"/>
    <n v="0"/>
    <n v="0"/>
    <n v="0"/>
    <n v="0"/>
    <n v="0"/>
    <n v="0"/>
    <n v="0"/>
    <n v="0"/>
    <n v="0"/>
    <n v="0"/>
    <n v="0"/>
    <n v="0"/>
    <n v="0"/>
    <n v="0"/>
    <n v="0"/>
    <n v="0"/>
    <n v="0"/>
    <n v="0"/>
  </r>
  <r>
    <x v="9"/>
    <x v="19"/>
    <x v="2"/>
    <n v="224"/>
    <n v="0"/>
    <n v="0"/>
    <n v="0"/>
    <n v="0"/>
    <n v="0"/>
    <n v="0"/>
    <n v="0"/>
    <n v="0"/>
    <n v="28"/>
    <n v="0"/>
    <n v="11"/>
    <n v="0"/>
    <n v="0"/>
    <n v="0"/>
    <n v="0"/>
    <n v="0"/>
    <n v="0"/>
    <n v="0"/>
    <n v="185"/>
    <n v="0"/>
    <n v="0"/>
    <n v="0"/>
    <n v="0"/>
    <n v="0"/>
    <n v="0"/>
    <n v="0"/>
    <n v="0"/>
    <n v="0"/>
    <n v="0"/>
    <n v="0"/>
    <n v="0"/>
    <n v="0"/>
    <n v="1"/>
    <n v="1"/>
    <n v="1"/>
    <n v="1"/>
    <n v="0"/>
    <n v="0"/>
    <n v="0"/>
    <n v="0"/>
    <n v="0"/>
    <n v="0"/>
    <n v="0"/>
    <n v="0"/>
    <n v="0"/>
    <n v="0"/>
    <n v="0"/>
    <n v="0"/>
    <n v="0"/>
    <n v="0"/>
    <n v="0"/>
    <n v="0"/>
    <n v="0"/>
    <n v="0"/>
    <n v="0"/>
    <n v="0"/>
    <n v="0"/>
  </r>
  <r>
    <x v="9"/>
    <x v="19"/>
    <x v="3"/>
    <n v="196"/>
    <n v="1"/>
    <n v="0"/>
    <n v="1"/>
    <n v="1"/>
    <n v="0"/>
    <n v="0"/>
    <n v="0"/>
    <n v="0"/>
    <n v="20"/>
    <n v="0"/>
    <n v="23"/>
    <n v="0"/>
    <n v="0"/>
    <n v="0"/>
    <n v="0"/>
    <n v="0"/>
    <n v="0"/>
    <n v="0"/>
    <n v="153"/>
    <n v="1"/>
    <n v="0"/>
    <n v="0"/>
    <n v="0"/>
    <n v="0"/>
    <n v="0"/>
    <n v="0"/>
    <n v="0"/>
    <n v="0"/>
    <n v="0"/>
    <n v="0"/>
    <n v="0"/>
    <n v="0"/>
    <n v="0"/>
    <n v="0"/>
    <n v="0"/>
    <n v="0"/>
    <n v="0"/>
    <n v="0"/>
    <n v="0"/>
    <n v="0"/>
    <n v="0"/>
    <n v="0"/>
    <n v="0"/>
    <n v="0"/>
    <n v="6"/>
    <n v="6"/>
    <n v="1"/>
    <n v="1"/>
    <n v="6"/>
    <n v="0"/>
    <n v="0"/>
    <n v="6"/>
    <n v="0"/>
    <n v="0"/>
    <n v="6"/>
    <n v="0"/>
    <n v="0"/>
  </r>
  <r>
    <x v="9"/>
    <x v="19"/>
    <x v="4"/>
    <n v="74"/>
    <n v="0"/>
    <n v="0"/>
    <n v="0"/>
    <n v="0"/>
    <n v="0"/>
    <n v="0"/>
    <n v="0"/>
    <n v="0"/>
    <n v="15"/>
    <n v="0"/>
    <n v="17"/>
    <n v="0"/>
    <n v="0"/>
    <n v="0"/>
    <n v="0"/>
    <n v="0"/>
    <n v="0"/>
    <n v="0"/>
    <n v="42"/>
    <n v="0"/>
    <n v="0"/>
    <n v="0"/>
    <n v="0"/>
    <n v="0"/>
    <n v="0"/>
    <n v="3"/>
    <n v="0"/>
    <n v="0"/>
    <n v="0"/>
    <n v="0"/>
    <n v="0"/>
    <n v="0"/>
    <n v="0"/>
    <n v="0"/>
    <n v="0"/>
    <n v="0"/>
    <n v="0"/>
    <n v="0"/>
    <n v="0"/>
    <n v="0"/>
    <n v="0"/>
    <n v="0"/>
    <n v="0"/>
    <n v="0"/>
    <n v="0"/>
    <n v="0"/>
    <n v="0"/>
    <n v="0"/>
    <n v="0"/>
    <n v="0"/>
    <n v="0"/>
    <n v="0"/>
    <n v="0"/>
    <n v="0"/>
    <n v="0"/>
    <n v="0"/>
    <n v="0"/>
  </r>
  <r>
    <x v="9"/>
    <x v="19"/>
    <x v="5"/>
    <n v="176"/>
    <n v="0"/>
    <n v="0"/>
    <n v="0"/>
    <n v="0"/>
    <n v="0"/>
    <n v="0"/>
    <n v="0"/>
    <n v="0"/>
    <n v="31"/>
    <n v="0"/>
    <n v="19"/>
    <n v="0"/>
    <n v="0"/>
    <n v="0"/>
    <n v="0"/>
    <n v="0"/>
    <n v="0"/>
    <n v="0"/>
    <n v="126"/>
    <n v="0"/>
    <n v="0"/>
    <n v="0"/>
    <n v="0"/>
    <n v="0"/>
    <n v="0"/>
    <n v="0"/>
    <n v="0"/>
    <n v="0"/>
    <n v="0"/>
    <n v="0"/>
    <n v="0"/>
    <n v="0"/>
    <n v="0"/>
    <n v="0"/>
    <n v="0"/>
    <n v="0"/>
    <n v="0"/>
    <n v="0"/>
    <n v="0"/>
    <n v="0"/>
    <n v="0"/>
    <n v="0"/>
    <n v="0"/>
    <n v="0"/>
    <n v="2"/>
    <n v="2"/>
    <n v="0"/>
    <n v="0"/>
    <n v="2"/>
    <n v="0"/>
    <n v="0"/>
    <n v="2"/>
    <n v="0"/>
    <n v="0"/>
    <n v="2"/>
    <n v="0"/>
    <n v="0"/>
  </r>
  <r>
    <x v="9"/>
    <x v="19"/>
    <x v="7"/>
    <n v="697"/>
    <n v="0"/>
    <n v="0"/>
    <n v="0"/>
    <n v="0"/>
    <n v="618"/>
    <n v="0"/>
    <n v="0"/>
    <n v="0"/>
    <n v="22"/>
    <n v="0"/>
    <n v="19"/>
    <n v="0"/>
    <n v="0"/>
    <n v="0"/>
    <n v="0"/>
    <n v="0"/>
    <n v="0"/>
    <n v="0"/>
    <n v="38"/>
    <n v="0"/>
    <n v="0"/>
    <n v="0"/>
    <n v="0"/>
    <n v="0"/>
    <n v="0"/>
    <n v="0"/>
    <n v="0"/>
    <n v="0"/>
    <n v="0"/>
    <n v="0"/>
    <n v="0"/>
    <n v="0"/>
    <n v="3"/>
    <n v="3"/>
    <n v="3"/>
    <n v="2"/>
    <n v="1"/>
    <n v="0"/>
    <n v="0"/>
    <n v="0"/>
    <n v="0"/>
    <n v="0"/>
    <n v="0"/>
    <n v="0"/>
    <n v="8"/>
    <n v="8"/>
    <n v="0"/>
    <n v="0"/>
    <n v="8"/>
    <n v="0"/>
    <n v="0"/>
    <n v="8"/>
    <n v="0"/>
    <n v="0"/>
    <n v="8"/>
    <n v="0"/>
    <n v="0"/>
  </r>
  <r>
    <x v="9"/>
    <x v="19"/>
    <x v="8"/>
    <n v="35"/>
    <n v="0"/>
    <n v="0"/>
    <n v="0"/>
    <n v="0"/>
    <n v="0"/>
    <n v="0"/>
    <n v="0"/>
    <n v="0"/>
    <n v="11"/>
    <n v="0"/>
    <n v="3"/>
    <n v="0"/>
    <n v="0"/>
    <n v="0"/>
    <n v="0"/>
    <n v="0"/>
    <n v="0"/>
    <n v="0"/>
    <n v="21"/>
    <n v="0"/>
    <n v="0"/>
    <n v="0"/>
    <n v="0"/>
    <n v="0"/>
    <n v="0"/>
    <n v="0"/>
    <n v="0"/>
    <n v="0"/>
    <n v="0"/>
    <n v="0"/>
    <n v="0"/>
    <n v="0"/>
    <n v="0"/>
    <n v="0"/>
    <n v="0"/>
    <n v="0"/>
    <n v="0"/>
    <n v="0"/>
    <n v="0"/>
    <n v="0"/>
    <n v="0"/>
    <n v="0"/>
    <n v="0"/>
    <n v="0"/>
    <n v="8"/>
    <n v="8"/>
    <n v="0"/>
    <n v="0"/>
    <n v="8"/>
    <n v="0"/>
    <n v="0"/>
    <n v="8"/>
    <n v="0"/>
    <n v="0"/>
    <n v="8"/>
    <n v="0"/>
    <n v="0"/>
  </r>
  <r>
    <x v="9"/>
    <x v="19"/>
    <x v="9"/>
    <n v="28"/>
    <n v="0"/>
    <n v="0"/>
    <n v="0"/>
    <n v="0"/>
    <n v="0"/>
    <n v="0"/>
    <n v="0"/>
    <n v="0"/>
    <n v="7"/>
    <n v="0"/>
    <n v="3"/>
    <n v="0"/>
    <n v="0"/>
    <n v="0"/>
    <n v="0"/>
    <n v="0"/>
    <n v="0"/>
    <n v="0"/>
    <n v="18"/>
    <n v="0"/>
    <n v="0"/>
    <n v="0"/>
    <n v="0"/>
    <n v="0"/>
    <n v="0"/>
    <n v="5"/>
    <n v="0"/>
    <n v="0"/>
    <n v="0"/>
    <n v="0"/>
    <n v="0"/>
    <n v="0"/>
    <n v="0"/>
    <n v="0"/>
    <n v="0"/>
    <n v="0"/>
    <n v="0"/>
    <n v="0"/>
    <n v="0"/>
    <n v="0"/>
    <n v="0"/>
    <n v="0"/>
    <n v="0"/>
    <n v="0"/>
    <n v="8"/>
    <n v="8"/>
    <n v="0"/>
    <n v="0"/>
    <n v="8"/>
    <n v="0"/>
    <n v="0"/>
    <n v="8"/>
    <n v="0"/>
    <n v="0"/>
    <n v="8"/>
    <n v="0"/>
    <n v="0"/>
  </r>
  <r>
    <x v="9"/>
    <x v="19"/>
    <x v="10"/>
    <n v="37"/>
    <n v="0"/>
    <n v="0"/>
    <n v="0"/>
    <n v="0"/>
    <n v="0"/>
    <n v="0"/>
    <n v="0"/>
    <n v="0"/>
    <n v="7"/>
    <n v="0"/>
    <n v="20"/>
    <n v="0"/>
    <n v="0"/>
    <n v="0"/>
    <n v="0"/>
    <n v="0"/>
    <n v="0"/>
    <n v="0"/>
    <n v="10"/>
    <n v="0"/>
    <n v="0"/>
    <n v="0"/>
    <n v="0"/>
    <n v="0"/>
    <n v="0"/>
    <n v="5"/>
    <n v="0"/>
    <n v="0"/>
    <n v="0"/>
    <n v="0"/>
    <n v="0"/>
    <n v="0"/>
    <n v="0"/>
    <n v="0"/>
    <n v="0"/>
    <n v="0"/>
    <n v="0"/>
    <n v="0"/>
    <n v="0"/>
    <n v="0"/>
    <n v="0"/>
    <n v="0"/>
    <n v="0"/>
    <n v="0"/>
    <n v="5"/>
    <n v="5"/>
    <n v="0"/>
    <n v="0"/>
    <n v="5"/>
    <n v="0"/>
    <n v="0"/>
    <n v="5"/>
    <n v="0"/>
    <n v="0"/>
    <n v="5"/>
    <n v="0"/>
    <n v="0"/>
  </r>
  <r>
    <x v="9"/>
    <x v="19"/>
    <x v="11"/>
    <n v="67"/>
    <n v="0"/>
    <n v="0"/>
    <n v="0"/>
    <n v="0"/>
    <n v="0"/>
    <n v="0"/>
    <n v="0"/>
    <n v="0"/>
    <n v="14"/>
    <n v="0"/>
    <n v="16"/>
    <n v="0"/>
    <n v="0"/>
    <n v="0"/>
    <n v="0"/>
    <n v="0"/>
    <n v="0"/>
    <n v="0"/>
    <n v="37"/>
    <n v="0"/>
    <n v="0"/>
    <n v="0"/>
    <n v="0"/>
    <n v="0"/>
    <n v="0"/>
    <n v="0"/>
    <n v="0"/>
    <n v="0"/>
    <n v="0"/>
    <n v="0"/>
    <n v="0"/>
    <n v="0"/>
    <n v="0"/>
    <n v="0"/>
    <n v="0"/>
    <n v="0"/>
    <n v="0"/>
    <n v="0"/>
    <n v="0"/>
    <n v="0"/>
    <n v="0"/>
    <n v="0"/>
    <n v="0"/>
    <n v="0"/>
    <n v="6"/>
    <n v="6"/>
    <n v="0"/>
    <n v="0"/>
    <n v="6"/>
    <n v="0"/>
    <n v="0"/>
    <n v="6"/>
    <n v="0"/>
    <n v="0"/>
    <n v="6"/>
    <n v="0"/>
    <n v="0"/>
  </r>
  <r>
    <x v="9"/>
    <x v="19"/>
    <x v="12"/>
    <n v="44"/>
    <n v="1"/>
    <n v="0"/>
    <n v="1"/>
    <n v="1"/>
    <n v="0"/>
    <n v="0"/>
    <n v="0"/>
    <n v="0"/>
    <n v="7"/>
    <n v="0"/>
    <n v="18"/>
    <n v="0"/>
    <n v="0"/>
    <n v="0"/>
    <n v="0"/>
    <n v="0"/>
    <n v="0"/>
    <n v="0"/>
    <n v="19"/>
    <n v="1"/>
    <n v="0"/>
    <n v="0"/>
    <n v="0"/>
    <n v="0"/>
    <n v="0"/>
    <n v="0"/>
    <n v="0"/>
    <n v="0"/>
    <n v="0"/>
    <n v="0"/>
    <n v="0"/>
    <n v="0"/>
    <n v="0"/>
    <n v="0"/>
    <n v="0"/>
    <n v="0"/>
    <n v="0"/>
    <n v="0"/>
    <n v="0"/>
    <n v="0"/>
    <n v="0"/>
    <n v="0"/>
    <n v="0"/>
    <n v="0"/>
    <n v="8"/>
    <n v="8"/>
    <n v="0"/>
    <n v="0"/>
    <n v="8"/>
    <n v="0"/>
    <n v="0"/>
    <n v="8"/>
    <n v="0"/>
    <n v="0"/>
    <n v="8"/>
    <n v="0"/>
    <n v="0"/>
  </r>
  <r>
    <x v="9"/>
    <x v="19"/>
    <x v="13"/>
    <n v="26"/>
    <n v="1"/>
    <n v="0"/>
    <n v="1"/>
    <n v="1"/>
    <n v="0"/>
    <n v="0"/>
    <n v="0"/>
    <n v="0"/>
    <n v="4"/>
    <n v="0"/>
    <n v="12"/>
    <n v="0"/>
    <n v="0"/>
    <n v="0"/>
    <n v="0"/>
    <n v="0"/>
    <n v="0"/>
    <n v="0"/>
    <n v="10"/>
    <n v="1"/>
    <n v="0"/>
    <n v="0"/>
    <n v="0"/>
    <n v="0"/>
    <n v="0"/>
    <n v="0"/>
    <n v="0"/>
    <n v="0"/>
    <n v="0"/>
    <n v="0"/>
    <n v="0"/>
    <n v="0"/>
    <n v="0"/>
    <n v="0"/>
    <n v="0"/>
    <n v="0"/>
    <n v="0"/>
    <n v="0"/>
    <n v="0"/>
    <n v="0"/>
    <n v="0"/>
    <n v="0"/>
    <n v="0"/>
    <n v="0"/>
    <n v="6"/>
    <n v="6"/>
    <n v="0"/>
    <n v="0"/>
    <n v="6"/>
    <n v="0"/>
    <n v="0"/>
    <n v="6"/>
    <n v="0"/>
    <n v="0"/>
    <n v="6"/>
    <n v="0"/>
    <n v="0"/>
  </r>
  <r>
    <x v="9"/>
    <x v="19"/>
    <x v="14"/>
    <n v="62"/>
    <n v="0"/>
    <n v="0"/>
    <n v="0"/>
    <n v="0"/>
    <n v="0"/>
    <n v="0"/>
    <n v="0"/>
    <n v="0"/>
    <n v="25"/>
    <n v="0"/>
    <n v="16"/>
    <n v="0"/>
    <n v="0"/>
    <n v="0"/>
    <n v="0"/>
    <n v="0"/>
    <n v="0"/>
    <n v="0"/>
    <n v="21"/>
    <n v="0"/>
    <n v="0"/>
    <n v="0"/>
    <n v="0"/>
    <n v="0"/>
    <n v="0"/>
    <n v="0"/>
    <n v="0"/>
    <n v="0"/>
    <n v="1"/>
    <n v="0"/>
    <n v="11"/>
    <n v="3"/>
    <n v="1"/>
    <n v="1"/>
    <n v="0"/>
    <n v="0"/>
    <n v="0"/>
    <n v="0"/>
    <n v="0"/>
    <n v="0"/>
    <n v="0"/>
    <n v="0"/>
    <n v="0"/>
    <n v="0"/>
    <n v="8"/>
    <n v="8"/>
    <n v="0"/>
    <n v="0"/>
    <n v="8"/>
    <n v="0"/>
    <n v="0"/>
    <n v="8"/>
    <n v="0"/>
    <n v="0"/>
    <n v="8"/>
    <n v="0"/>
    <n v="0"/>
  </r>
  <r>
    <x v="9"/>
    <x v="19"/>
    <x v="15"/>
    <n v="51"/>
    <n v="0"/>
    <n v="0"/>
    <n v="0"/>
    <n v="0"/>
    <n v="0"/>
    <n v="0"/>
    <n v="0"/>
    <n v="0"/>
    <n v="15"/>
    <n v="0"/>
    <n v="15"/>
    <n v="0"/>
    <n v="0"/>
    <n v="0"/>
    <n v="0"/>
    <n v="0"/>
    <n v="0"/>
    <n v="0"/>
    <n v="21"/>
    <n v="0"/>
    <n v="0"/>
    <n v="0"/>
    <n v="0"/>
    <n v="0"/>
    <n v="0"/>
    <n v="0"/>
    <n v="0"/>
    <n v="0"/>
    <n v="1"/>
    <n v="0"/>
    <n v="0"/>
    <n v="0"/>
    <n v="0"/>
    <n v="0"/>
    <n v="0"/>
    <n v="0"/>
    <n v="0"/>
    <n v="0"/>
    <n v="0"/>
    <n v="0"/>
    <n v="0"/>
    <n v="0"/>
    <n v="0"/>
    <n v="0"/>
    <n v="8"/>
    <n v="8"/>
    <n v="0"/>
    <n v="0"/>
    <n v="8"/>
    <n v="0"/>
    <n v="0"/>
    <n v="8"/>
    <n v="0"/>
    <n v="0"/>
    <n v="8"/>
    <n v="0"/>
    <n v="0"/>
  </r>
  <r>
    <x v="9"/>
    <x v="19"/>
    <x v="16"/>
    <n v="83"/>
    <n v="1"/>
    <n v="0"/>
    <n v="1"/>
    <n v="1"/>
    <n v="0"/>
    <n v="0"/>
    <n v="0"/>
    <n v="0"/>
    <n v="27"/>
    <n v="0"/>
    <n v="14"/>
    <n v="0"/>
    <n v="0"/>
    <n v="0"/>
    <n v="0"/>
    <n v="0"/>
    <n v="0"/>
    <n v="0"/>
    <n v="42"/>
    <n v="1"/>
    <n v="0"/>
    <n v="0"/>
    <n v="0"/>
    <n v="0"/>
    <n v="0"/>
    <n v="0"/>
    <n v="0"/>
    <n v="0"/>
    <n v="1"/>
    <n v="0"/>
    <n v="0"/>
    <n v="0"/>
    <n v="0"/>
    <n v="0"/>
    <n v="0"/>
    <n v="0"/>
    <n v="0"/>
    <n v="0"/>
    <n v="0"/>
    <n v="0"/>
    <n v="0"/>
    <n v="0"/>
    <n v="0"/>
    <n v="0"/>
    <n v="8"/>
    <n v="8"/>
    <n v="0"/>
    <n v="0"/>
    <n v="8"/>
    <n v="0"/>
    <n v="0"/>
    <n v="8"/>
    <n v="0"/>
    <n v="0"/>
    <n v="8"/>
    <n v="0"/>
    <n v="0"/>
  </r>
  <r>
    <x v="9"/>
    <x v="19"/>
    <x v="17"/>
    <n v="40"/>
    <n v="2"/>
    <n v="0"/>
    <n v="2"/>
    <n v="1"/>
    <n v="0"/>
    <n v="0"/>
    <n v="0"/>
    <n v="0"/>
    <n v="6"/>
    <n v="0"/>
    <n v="18"/>
    <n v="1"/>
    <n v="0"/>
    <n v="0"/>
    <n v="0"/>
    <n v="0"/>
    <n v="0"/>
    <n v="0"/>
    <n v="16"/>
    <n v="1"/>
    <n v="0"/>
    <n v="0"/>
    <n v="0"/>
    <n v="0"/>
    <n v="0"/>
    <n v="0"/>
    <n v="0"/>
    <n v="0"/>
    <n v="0"/>
    <n v="0"/>
    <n v="0"/>
    <n v="0"/>
    <n v="0"/>
    <n v="0"/>
    <n v="0"/>
    <n v="0"/>
    <n v="0"/>
    <n v="0"/>
    <n v="0"/>
    <n v="0"/>
    <n v="0"/>
    <n v="0"/>
    <n v="0"/>
    <n v="0"/>
    <n v="8"/>
    <n v="8"/>
    <n v="0"/>
    <n v="0"/>
    <n v="8"/>
    <n v="0"/>
    <n v="0"/>
    <n v="8"/>
    <n v="0"/>
    <n v="0"/>
    <n v="8"/>
    <n v="0"/>
    <n v="0"/>
  </r>
  <r>
    <x v="9"/>
    <x v="19"/>
    <x v="18"/>
    <n v="59"/>
    <n v="0"/>
    <n v="0"/>
    <n v="0"/>
    <n v="0"/>
    <n v="0"/>
    <n v="0"/>
    <n v="0"/>
    <n v="0"/>
    <n v="9"/>
    <n v="0"/>
    <n v="20"/>
    <n v="0"/>
    <n v="0"/>
    <n v="0"/>
    <n v="0"/>
    <n v="0"/>
    <n v="0"/>
    <n v="0"/>
    <n v="30"/>
    <n v="0"/>
    <n v="0"/>
    <n v="0"/>
    <n v="0"/>
    <n v="0"/>
    <n v="0"/>
    <n v="0"/>
    <n v="0"/>
    <n v="0"/>
    <n v="0"/>
    <n v="0"/>
    <n v="0"/>
    <n v="0"/>
    <n v="0"/>
    <n v="0"/>
    <n v="0"/>
    <n v="0"/>
    <n v="0"/>
    <n v="0"/>
    <n v="0"/>
    <n v="0"/>
    <n v="0"/>
    <n v="0"/>
    <n v="0"/>
    <n v="0"/>
    <n v="8"/>
    <n v="8"/>
    <n v="0"/>
    <n v="0"/>
    <n v="8"/>
    <n v="0"/>
    <n v="0"/>
    <n v="8"/>
    <n v="0"/>
    <n v="0"/>
    <n v="8"/>
    <n v="0"/>
    <n v="0"/>
  </r>
  <r>
    <x v="9"/>
    <x v="19"/>
    <x v="19"/>
    <n v="55"/>
    <n v="0"/>
    <n v="0"/>
    <n v="0"/>
    <n v="0"/>
    <n v="0"/>
    <n v="0"/>
    <n v="0"/>
    <n v="0"/>
    <n v="16"/>
    <n v="0"/>
    <n v="14"/>
    <n v="0"/>
    <n v="0"/>
    <n v="0"/>
    <n v="0"/>
    <n v="0"/>
    <n v="0"/>
    <n v="0"/>
    <n v="25"/>
    <n v="0"/>
    <n v="0"/>
    <n v="0"/>
    <n v="0"/>
    <n v="0"/>
    <n v="0"/>
    <n v="0"/>
    <n v="0"/>
    <n v="0"/>
    <n v="0"/>
    <n v="0"/>
    <n v="0"/>
    <n v="0"/>
    <n v="2"/>
    <n v="1"/>
    <n v="1"/>
    <n v="1"/>
    <n v="0"/>
    <n v="0"/>
    <n v="0"/>
    <n v="0"/>
    <n v="0"/>
    <n v="0"/>
    <n v="0"/>
    <n v="0"/>
    <n v="8"/>
    <n v="8"/>
    <n v="0"/>
    <n v="0"/>
    <n v="8"/>
    <n v="0"/>
    <n v="0"/>
    <n v="8"/>
    <n v="0"/>
    <n v="0"/>
    <n v="8"/>
    <n v="0"/>
    <n v="0"/>
  </r>
  <r>
    <x v="9"/>
    <x v="19"/>
    <x v="20"/>
    <n v="90"/>
    <n v="0"/>
    <n v="2"/>
    <n v="2"/>
    <n v="2"/>
    <n v="0"/>
    <n v="0"/>
    <n v="0"/>
    <n v="0"/>
    <n v="14"/>
    <n v="0"/>
    <n v="27"/>
    <n v="0"/>
    <n v="0"/>
    <n v="0"/>
    <n v="0"/>
    <n v="0"/>
    <n v="0"/>
    <n v="0"/>
    <n v="49"/>
    <n v="2"/>
    <n v="0"/>
    <n v="0"/>
    <n v="0"/>
    <n v="0"/>
    <n v="0"/>
    <n v="0"/>
    <n v="0"/>
    <n v="0"/>
    <n v="0"/>
    <n v="0"/>
    <n v="0"/>
    <n v="0"/>
    <n v="2"/>
    <n v="1"/>
    <n v="2"/>
    <n v="2"/>
    <n v="0"/>
    <n v="0"/>
    <n v="0"/>
    <n v="0"/>
    <n v="0"/>
    <n v="0"/>
    <n v="0"/>
    <n v="0"/>
    <n v="8"/>
    <n v="6"/>
    <n v="0"/>
    <n v="0"/>
    <n v="8"/>
    <n v="0"/>
    <n v="0"/>
    <n v="8"/>
    <n v="0"/>
    <n v="0"/>
    <n v="0"/>
    <n v="0"/>
    <n v="0"/>
  </r>
  <r>
    <x v="9"/>
    <x v="19"/>
    <x v="22"/>
    <n v="200"/>
    <n v="0"/>
    <n v="0"/>
    <n v="0"/>
    <n v="0"/>
    <n v="0"/>
    <n v="0"/>
    <n v="0"/>
    <n v="0"/>
    <n v="49"/>
    <n v="0"/>
    <n v="54"/>
    <n v="0"/>
    <n v="0"/>
    <n v="0"/>
    <n v="0"/>
    <n v="0"/>
    <n v="0"/>
    <n v="0"/>
    <n v="97"/>
    <n v="0"/>
    <n v="0"/>
    <n v="0"/>
    <n v="0"/>
    <n v="0"/>
    <n v="0"/>
    <n v="0"/>
    <n v="0"/>
    <n v="0"/>
    <n v="0"/>
    <n v="0"/>
    <n v="0"/>
    <n v="0"/>
    <n v="2"/>
    <n v="2"/>
    <n v="2"/>
    <n v="2"/>
    <n v="0"/>
    <n v="0"/>
    <n v="0"/>
    <n v="0"/>
    <n v="0"/>
    <n v="0"/>
    <n v="0"/>
    <n v="0"/>
    <n v="8"/>
    <n v="6"/>
    <n v="1"/>
    <n v="1"/>
    <n v="6"/>
    <n v="1"/>
    <n v="1"/>
    <n v="6"/>
    <n v="0"/>
    <n v="0"/>
    <n v="6"/>
    <n v="0"/>
    <n v="0"/>
  </r>
  <r>
    <x v="9"/>
    <x v="19"/>
    <x v="23"/>
    <n v="187"/>
    <n v="0"/>
    <n v="0"/>
    <n v="0"/>
    <n v="0"/>
    <n v="0"/>
    <n v="0"/>
    <n v="0"/>
    <n v="0"/>
    <n v="18"/>
    <n v="0"/>
    <n v="52"/>
    <n v="0"/>
    <n v="0"/>
    <n v="0"/>
    <n v="0"/>
    <n v="0"/>
    <n v="0"/>
    <n v="0"/>
    <n v="4"/>
    <n v="0"/>
    <n v="70"/>
    <n v="0"/>
    <n v="0"/>
    <n v="0"/>
    <n v="0"/>
    <n v="0"/>
    <n v="0"/>
    <n v="0"/>
    <n v="1"/>
    <n v="0"/>
    <n v="0"/>
    <n v="0"/>
    <n v="4"/>
    <n v="2"/>
    <n v="2"/>
    <n v="2"/>
    <n v="0"/>
    <n v="0"/>
    <n v="0"/>
    <n v="0"/>
    <n v="0"/>
    <n v="0"/>
    <n v="0"/>
    <n v="0"/>
    <n v="8"/>
    <n v="8"/>
    <n v="0"/>
    <n v="0"/>
    <n v="8"/>
    <n v="0"/>
    <n v="0"/>
    <n v="8"/>
    <n v="0"/>
    <n v="0"/>
    <n v="8"/>
    <n v="0"/>
    <n v="0"/>
  </r>
  <r>
    <x v="10"/>
    <x v="20"/>
    <x v="0"/>
    <n v="40"/>
    <n v="1"/>
    <n v="0"/>
    <n v="1"/>
    <n v="1"/>
    <n v="0"/>
    <n v="0"/>
    <n v="0"/>
    <n v="0"/>
    <n v="7"/>
    <n v="0"/>
    <n v="3"/>
    <n v="0"/>
    <n v="0"/>
    <n v="0"/>
    <n v="0"/>
    <n v="0"/>
    <n v="0"/>
    <n v="0"/>
    <n v="30"/>
    <n v="1"/>
    <n v="0"/>
    <n v="0"/>
    <n v="0"/>
    <n v="0"/>
    <n v="0"/>
    <n v="0"/>
    <n v="0"/>
    <n v="0"/>
    <n v="0"/>
    <n v="0"/>
    <n v="0"/>
    <n v="0"/>
    <n v="0"/>
    <n v="0"/>
    <n v="0"/>
    <n v="0"/>
    <n v="0"/>
    <n v="0"/>
    <n v="0"/>
    <n v="0"/>
    <n v="0"/>
    <n v="0"/>
    <n v="0"/>
    <n v="0"/>
    <n v="3"/>
    <n v="3"/>
    <n v="0"/>
    <n v="0"/>
    <n v="3"/>
    <n v="0"/>
    <n v="0"/>
    <n v="3"/>
    <n v="0"/>
    <n v="0"/>
    <n v="3"/>
    <n v="0"/>
    <n v="0"/>
  </r>
  <r>
    <x v="10"/>
    <x v="20"/>
    <x v="1"/>
    <n v="35"/>
    <n v="0"/>
    <n v="0"/>
    <n v="0"/>
    <n v="0"/>
    <n v="0"/>
    <n v="0"/>
    <n v="0"/>
    <n v="0"/>
    <n v="10"/>
    <n v="0"/>
    <n v="0"/>
    <n v="0"/>
    <n v="0"/>
    <n v="0"/>
    <n v="0"/>
    <n v="0"/>
    <n v="0"/>
    <n v="0"/>
    <n v="25"/>
    <n v="0"/>
    <n v="0"/>
    <n v="0"/>
    <n v="0"/>
    <n v="0"/>
    <n v="0"/>
    <n v="0"/>
    <n v="0"/>
    <n v="0"/>
    <n v="0"/>
    <n v="0"/>
    <n v="0"/>
    <n v="0"/>
    <n v="0"/>
    <n v="0"/>
    <n v="0"/>
    <n v="0"/>
    <n v="0"/>
    <n v="0"/>
    <n v="0"/>
    <n v="1"/>
    <n v="1"/>
    <n v="0"/>
    <n v="0"/>
    <n v="0"/>
    <n v="2"/>
    <n v="1"/>
    <n v="0"/>
    <n v="0"/>
    <n v="1"/>
    <n v="0"/>
    <n v="0"/>
    <n v="1"/>
    <n v="0"/>
    <n v="0"/>
    <n v="1"/>
    <n v="0"/>
    <n v="0"/>
  </r>
  <r>
    <x v="10"/>
    <x v="20"/>
    <x v="2"/>
    <n v="35"/>
    <n v="0"/>
    <n v="0"/>
    <n v="0"/>
    <n v="0"/>
    <n v="0"/>
    <n v="0"/>
    <n v="0"/>
    <n v="0"/>
    <n v="5"/>
    <n v="0"/>
    <n v="4"/>
    <n v="0"/>
    <n v="0"/>
    <n v="0"/>
    <n v="0"/>
    <n v="0"/>
    <n v="0"/>
    <n v="0"/>
    <n v="26"/>
    <n v="0"/>
    <n v="0"/>
    <n v="0"/>
    <n v="0"/>
    <n v="0"/>
    <n v="0"/>
    <n v="0"/>
    <n v="0"/>
    <n v="0"/>
    <n v="0"/>
    <n v="0"/>
    <n v="0"/>
    <n v="0"/>
    <n v="0"/>
    <n v="0"/>
    <n v="0"/>
    <n v="0"/>
    <n v="0"/>
    <n v="0"/>
    <n v="0"/>
    <n v="1"/>
    <n v="1"/>
    <n v="0"/>
    <n v="0"/>
    <n v="0"/>
    <n v="5"/>
    <n v="5"/>
    <n v="0"/>
    <n v="0"/>
    <n v="5"/>
    <n v="0"/>
    <n v="0"/>
    <n v="5"/>
    <n v="0"/>
    <n v="0"/>
    <n v="5"/>
    <n v="0"/>
    <n v="0"/>
  </r>
  <r>
    <x v="10"/>
    <x v="20"/>
    <x v="3"/>
    <n v="29"/>
    <n v="0"/>
    <n v="0"/>
    <n v="0"/>
    <n v="0"/>
    <n v="0"/>
    <n v="0"/>
    <n v="3"/>
    <n v="0"/>
    <n v="4"/>
    <n v="0"/>
    <n v="4"/>
    <n v="0"/>
    <n v="0"/>
    <n v="0"/>
    <n v="0"/>
    <n v="0"/>
    <n v="0"/>
    <n v="0"/>
    <n v="18"/>
    <n v="0"/>
    <n v="0"/>
    <n v="0"/>
    <n v="0"/>
    <n v="0"/>
    <n v="0"/>
    <n v="0"/>
    <n v="0"/>
    <n v="0"/>
    <n v="0"/>
    <n v="0"/>
    <n v="0"/>
    <n v="0"/>
    <n v="0"/>
    <n v="0"/>
    <n v="0"/>
    <n v="0"/>
    <n v="0"/>
    <n v="0"/>
    <n v="0"/>
    <n v="0"/>
    <n v="0"/>
    <n v="0"/>
    <n v="0"/>
    <n v="0"/>
    <n v="9"/>
    <n v="9"/>
    <n v="0"/>
    <n v="0"/>
    <n v="9"/>
    <n v="0"/>
    <n v="0"/>
    <n v="9"/>
    <n v="0"/>
    <n v="0"/>
    <n v="9"/>
    <n v="0"/>
    <n v="0"/>
  </r>
  <r>
    <x v="10"/>
    <x v="20"/>
    <x v="4"/>
    <n v="51"/>
    <n v="1"/>
    <n v="0"/>
    <n v="1"/>
    <n v="1"/>
    <n v="2"/>
    <n v="0"/>
    <n v="0"/>
    <n v="0"/>
    <n v="9"/>
    <n v="0"/>
    <n v="2"/>
    <n v="0"/>
    <n v="0"/>
    <n v="0"/>
    <n v="0"/>
    <n v="0"/>
    <n v="0"/>
    <n v="0"/>
    <n v="38"/>
    <n v="1"/>
    <n v="0"/>
    <n v="0"/>
    <n v="0"/>
    <n v="0"/>
    <n v="0"/>
    <n v="0"/>
    <n v="0"/>
    <n v="0"/>
    <n v="0"/>
    <n v="0"/>
    <n v="0"/>
    <n v="0"/>
    <n v="0"/>
    <n v="0"/>
    <n v="0"/>
    <n v="0"/>
    <n v="0"/>
    <n v="0"/>
    <n v="0"/>
    <n v="0"/>
    <n v="0"/>
    <n v="0"/>
    <n v="0"/>
    <n v="0"/>
    <n v="7"/>
    <n v="7"/>
    <n v="0"/>
    <n v="0"/>
    <n v="7"/>
    <n v="0"/>
    <n v="0"/>
    <n v="7"/>
    <n v="0"/>
    <n v="0"/>
    <n v="7"/>
    <n v="0"/>
    <n v="0"/>
  </r>
  <r>
    <x v="10"/>
    <x v="20"/>
    <x v="5"/>
    <n v="44"/>
    <n v="1"/>
    <n v="0"/>
    <n v="1"/>
    <n v="1"/>
    <n v="2"/>
    <n v="0"/>
    <n v="0"/>
    <n v="0"/>
    <n v="6"/>
    <n v="0"/>
    <n v="0"/>
    <n v="0"/>
    <n v="0"/>
    <n v="0"/>
    <n v="0"/>
    <n v="0"/>
    <n v="0"/>
    <n v="0"/>
    <n v="36"/>
    <n v="1"/>
    <n v="0"/>
    <n v="0"/>
    <n v="0"/>
    <n v="0"/>
    <n v="0"/>
    <n v="0"/>
    <n v="0"/>
    <n v="0"/>
    <n v="0"/>
    <n v="0"/>
    <n v="0"/>
    <n v="0"/>
    <n v="0"/>
    <n v="0"/>
    <n v="0"/>
    <n v="0"/>
    <n v="0"/>
    <n v="0"/>
    <n v="0"/>
    <n v="0"/>
    <n v="0"/>
    <n v="0"/>
    <n v="0"/>
    <n v="0"/>
    <n v="5"/>
    <n v="4"/>
    <n v="0"/>
    <n v="0"/>
    <n v="4"/>
    <n v="0"/>
    <n v="0"/>
    <n v="4"/>
    <n v="0"/>
    <n v="0"/>
    <n v="4"/>
    <n v="0"/>
    <n v="0"/>
  </r>
  <r>
    <x v="10"/>
    <x v="20"/>
    <x v="6"/>
    <n v="54"/>
    <n v="0"/>
    <n v="0"/>
    <n v="0"/>
    <n v="0"/>
    <n v="16"/>
    <n v="0"/>
    <n v="0"/>
    <n v="0"/>
    <n v="4"/>
    <n v="0"/>
    <n v="0"/>
    <n v="0"/>
    <n v="0"/>
    <n v="0"/>
    <n v="0"/>
    <n v="0"/>
    <n v="0"/>
    <n v="0"/>
    <n v="34"/>
    <n v="0"/>
    <n v="0"/>
    <n v="0"/>
    <n v="0"/>
    <n v="0"/>
    <n v="0"/>
    <n v="24"/>
    <n v="0"/>
    <n v="0"/>
    <n v="0"/>
    <n v="0"/>
    <n v="0"/>
    <n v="0"/>
    <n v="0"/>
    <n v="1"/>
    <n v="0"/>
    <n v="0"/>
    <n v="0"/>
    <n v="1"/>
    <n v="1"/>
    <n v="0"/>
    <n v="0"/>
    <n v="0"/>
    <n v="0"/>
    <n v="0"/>
    <n v="8"/>
    <n v="5"/>
    <n v="0"/>
    <n v="0"/>
    <n v="5"/>
    <n v="0"/>
    <n v="0"/>
    <n v="5"/>
    <n v="0"/>
    <n v="0"/>
    <n v="5"/>
    <n v="0"/>
    <n v="0"/>
  </r>
  <r>
    <x v="10"/>
    <x v="20"/>
    <x v="7"/>
    <n v="118"/>
    <n v="1"/>
    <n v="0"/>
    <n v="1"/>
    <n v="1"/>
    <n v="22"/>
    <n v="1"/>
    <n v="72"/>
    <n v="0"/>
    <n v="4"/>
    <n v="0"/>
    <n v="0"/>
    <n v="0"/>
    <n v="0"/>
    <n v="0"/>
    <n v="0"/>
    <n v="0"/>
    <n v="0"/>
    <n v="0"/>
    <n v="20"/>
    <n v="0"/>
    <n v="0"/>
    <n v="0"/>
    <n v="0"/>
    <n v="0"/>
    <n v="0"/>
    <n v="0"/>
    <n v="0"/>
    <n v="0"/>
    <n v="0"/>
    <n v="0"/>
    <n v="0"/>
    <n v="0"/>
    <n v="0"/>
    <n v="0"/>
    <n v="0"/>
    <n v="0"/>
    <n v="0"/>
    <n v="0"/>
    <n v="0"/>
    <n v="0"/>
    <n v="0"/>
    <n v="0"/>
    <n v="0"/>
    <n v="0"/>
    <n v="7"/>
    <n v="6"/>
    <n v="0"/>
    <n v="0"/>
    <n v="6"/>
    <n v="0"/>
    <n v="0"/>
    <n v="6"/>
    <n v="0"/>
    <n v="0"/>
    <n v="6"/>
    <n v="0"/>
    <n v="0"/>
  </r>
  <r>
    <x v="10"/>
    <x v="20"/>
    <x v="8"/>
    <n v="254"/>
    <n v="2"/>
    <n v="0"/>
    <n v="2"/>
    <n v="2"/>
    <n v="71"/>
    <n v="1"/>
    <n v="168"/>
    <n v="1"/>
    <n v="5"/>
    <n v="0"/>
    <n v="0"/>
    <n v="0"/>
    <n v="0"/>
    <n v="0"/>
    <n v="0"/>
    <n v="0"/>
    <n v="0"/>
    <n v="0"/>
    <n v="10"/>
    <n v="0"/>
    <n v="0"/>
    <n v="0"/>
    <n v="0"/>
    <n v="0"/>
    <n v="0"/>
    <n v="0"/>
    <n v="0"/>
    <n v="0"/>
    <n v="0"/>
    <n v="0"/>
    <n v="0"/>
    <n v="0"/>
    <n v="0"/>
    <n v="0"/>
    <n v="0"/>
    <n v="0"/>
    <n v="0"/>
    <n v="0"/>
    <n v="0"/>
    <n v="0"/>
    <n v="0"/>
    <n v="0"/>
    <n v="0"/>
    <n v="0"/>
    <n v="8"/>
    <n v="8"/>
    <n v="2"/>
    <n v="0"/>
    <n v="8"/>
    <n v="0"/>
    <n v="0"/>
    <n v="8"/>
    <n v="0"/>
    <n v="0"/>
    <n v="8"/>
    <n v="0"/>
    <n v="0"/>
  </r>
  <r>
    <x v="10"/>
    <x v="20"/>
    <x v="9"/>
    <n v="38"/>
    <n v="0"/>
    <n v="0"/>
    <n v="0"/>
    <n v="0"/>
    <n v="0"/>
    <n v="0"/>
    <n v="0"/>
    <n v="0"/>
    <n v="6"/>
    <n v="0"/>
    <n v="4"/>
    <n v="0"/>
    <n v="0"/>
    <n v="0"/>
    <n v="0"/>
    <n v="0"/>
    <n v="0"/>
    <n v="0"/>
    <n v="28"/>
    <n v="0"/>
    <n v="0"/>
    <n v="0"/>
    <n v="0"/>
    <n v="0"/>
    <n v="0"/>
    <n v="5"/>
    <n v="0"/>
    <n v="0"/>
    <n v="0"/>
    <n v="0"/>
    <n v="0"/>
    <n v="0"/>
    <n v="0"/>
    <n v="0"/>
    <n v="0"/>
    <n v="0"/>
    <n v="0"/>
    <n v="0"/>
    <n v="0"/>
    <n v="0"/>
    <n v="0"/>
    <n v="1"/>
    <n v="1"/>
    <n v="0"/>
    <n v="10"/>
    <n v="0"/>
    <n v="0"/>
    <n v="0"/>
    <n v="0"/>
    <n v="0"/>
    <n v="0"/>
    <n v="0"/>
    <n v="0"/>
    <n v="0"/>
    <n v="0"/>
    <n v="0"/>
    <n v="0"/>
  </r>
  <r>
    <x v="10"/>
    <x v="20"/>
    <x v="10"/>
    <n v="19"/>
    <n v="0"/>
    <n v="0"/>
    <n v="0"/>
    <n v="0"/>
    <n v="0"/>
    <n v="0"/>
    <n v="0"/>
    <n v="0"/>
    <n v="5"/>
    <n v="0"/>
    <n v="0"/>
    <n v="0"/>
    <n v="0"/>
    <n v="0"/>
    <n v="0"/>
    <n v="0"/>
    <n v="0"/>
    <n v="0"/>
    <n v="14"/>
    <n v="0"/>
    <n v="0"/>
    <n v="0"/>
    <n v="0"/>
    <n v="0"/>
    <n v="0"/>
    <n v="0"/>
    <n v="0"/>
    <n v="0"/>
    <n v="0"/>
    <n v="0"/>
    <n v="0"/>
    <n v="0"/>
    <n v="0"/>
    <n v="0"/>
    <n v="0"/>
    <n v="0"/>
    <n v="0"/>
    <n v="0"/>
    <n v="0"/>
    <n v="0"/>
    <n v="0"/>
    <n v="0"/>
    <n v="0"/>
    <n v="0"/>
    <n v="9"/>
    <n v="9"/>
    <n v="0"/>
    <n v="0"/>
    <n v="9"/>
    <n v="0"/>
    <n v="0"/>
    <n v="9"/>
    <n v="0"/>
    <n v="0"/>
    <n v="9"/>
    <n v="0"/>
    <n v="0"/>
  </r>
  <r>
    <x v="10"/>
    <x v="20"/>
    <x v="11"/>
    <n v="27"/>
    <n v="0"/>
    <n v="0"/>
    <n v="0"/>
    <n v="0"/>
    <n v="0"/>
    <n v="0"/>
    <n v="0"/>
    <n v="0"/>
    <n v="2"/>
    <n v="0"/>
    <n v="4"/>
    <n v="0"/>
    <n v="0"/>
    <n v="0"/>
    <n v="0"/>
    <n v="0"/>
    <n v="0"/>
    <n v="0"/>
    <n v="21"/>
    <n v="0"/>
    <n v="0"/>
    <n v="0"/>
    <n v="0"/>
    <n v="0"/>
    <n v="0"/>
    <n v="0"/>
    <n v="0"/>
    <n v="0"/>
    <n v="0"/>
    <n v="0"/>
    <n v="0"/>
    <n v="0"/>
    <n v="0"/>
    <n v="0"/>
    <n v="0"/>
    <n v="0"/>
    <n v="0"/>
    <n v="0"/>
    <n v="0"/>
    <n v="0"/>
    <n v="0"/>
    <n v="0"/>
    <n v="0"/>
    <n v="0"/>
    <n v="12"/>
    <n v="12"/>
    <n v="0"/>
    <n v="0"/>
    <n v="12"/>
    <n v="0"/>
    <n v="0"/>
    <n v="12"/>
    <n v="0"/>
    <n v="0"/>
    <n v="12"/>
    <n v="0"/>
    <n v="0"/>
  </r>
  <r>
    <x v="10"/>
    <x v="20"/>
    <x v="12"/>
    <n v="21"/>
    <n v="0"/>
    <n v="0"/>
    <n v="0"/>
    <n v="0"/>
    <n v="0"/>
    <n v="0"/>
    <n v="0"/>
    <n v="0"/>
    <n v="4"/>
    <n v="0"/>
    <n v="0"/>
    <n v="0"/>
    <n v="0"/>
    <n v="0"/>
    <n v="0"/>
    <n v="0"/>
    <n v="0"/>
    <n v="0"/>
    <n v="17"/>
    <n v="0"/>
    <n v="0"/>
    <n v="0"/>
    <n v="0"/>
    <n v="0"/>
    <n v="0"/>
    <n v="0"/>
    <n v="0"/>
    <n v="0"/>
    <n v="0"/>
    <n v="0"/>
    <n v="0"/>
    <n v="0"/>
    <n v="0"/>
    <n v="0"/>
    <n v="0"/>
    <n v="0"/>
    <n v="0"/>
    <n v="0"/>
    <n v="0"/>
    <n v="0"/>
    <n v="0"/>
    <n v="1"/>
    <n v="1"/>
    <n v="0"/>
    <n v="0"/>
    <n v="0"/>
    <n v="0"/>
    <n v="0"/>
    <n v="0"/>
    <n v="0"/>
    <n v="0"/>
    <n v="0"/>
    <n v="0"/>
    <n v="0"/>
    <n v="0"/>
    <n v="0"/>
    <n v="0"/>
  </r>
  <r>
    <x v="10"/>
    <x v="20"/>
    <x v="13"/>
    <n v="36"/>
    <n v="0"/>
    <n v="0"/>
    <n v="0"/>
    <n v="0"/>
    <n v="0"/>
    <n v="0"/>
    <n v="0"/>
    <n v="0"/>
    <n v="12"/>
    <n v="0"/>
    <n v="0"/>
    <n v="0"/>
    <n v="0"/>
    <n v="0"/>
    <n v="0"/>
    <n v="0"/>
    <n v="0"/>
    <n v="0"/>
    <n v="24"/>
    <n v="0"/>
    <n v="0"/>
    <n v="0"/>
    <n v="0"/>
    <n v="0"/>
    <n v="0"/>
    <n v="0"/>
    <n v="0"/>
    <n v="0"/>
    <n v="0"/>
    <n v="0"/>
    <n v="0"/>
    <n v="0"/>
    <n v="1"/>
    <n v="0"/>
    <n v="0"/>
    <n v="0"/>
    <n v="0"/>
    <n v="0"/>
    <n v="0"/>
    <n v="0"/>
    <n v="0"/>
    <n v="0"/>
    <n v="0"/>
    <n v="0"/>
    <n v="2"/>
    <n v="2"/>
    <n v="0"/>
    <n v="0"/>
    <n v="2"/>
    <n v="0"/>
    <n v="0"/>
    <n v="2"/>
    <n v="0"/>
    <n v="0"/>
    <n v="2"/>
    <n v="0"/>
    <n v="0"/>
  </r>
  <r>
    <x v="10"/>
    <x v="20"/>
    <x v="14"/>
    <n v="45"/>
    <n v="0"/>
    <n v="0"/>
    <n v="0"/>
    <n v="0"/>
    <n v="0"/>
    <n v="0"/>
    <n v="0"/>
    <n v="0"/>
    <n v="12"/>
    <n v="0"/>
    <n v="12"/>
    <n v="0"/>
    <n v="0"/>
    <n v="0"/>
    <n v="0"/>
    <n v="0"/>
    <n v="0"/>
    <n v="0"/>
    <n v="21"/>
    <n v="0"/>
    <n v="0"/>
    <n v="0"/>
    <n v="0"/>
    <n v="0"/>
    <n v="0"/>
    <n v="0"/>
    <n v="0"/>
    <n v="0"/>
    <n v="0"/>
    <n v="0"/>
    <n v="0"/>
    <n v="0"/>
    <n v="0"/>
    <n v="0"/>
    <n v="0"/>
    <n v="0"/>
    <n v="0"/>
    <n v="0"/>
    <n v="0"/>
    <n v="0"/>
    <n v="0"/>
    <n v="0"/>
    <n v="0"/>
    <n v="0"/>
    <n v="13"/>
    <n v="13"/>
    <n v="0"/>
    <n v="0"/>
    <n v="13"/>
    <n v="0"/>
    <n v="0"/>
    <n v="13"/>
    <n v="0"/>
    <n v="0"/>
    <n v="13"/>
    <n v="0"/>
    <n v="0"/>
  </r>
  <r>
    <x v="10"/>
    <x v="20"/>
    <x v="15"/>
    <n v="51"/>
    <n v="1"/>
    <n v="0"/>
    <n v="1"/>
    <n v="1"/>
    <n v="5"/>
    <n v="0"/>
    <n v="0"/>
    <n v="0"/>
    <n v="12"/>
    <n v="0"/>
    <n v="2"/>
    <n v="0"/>
    <n v="0"/>
    <n v="0"/>
    <n v="0"/>
    <n v="0"/>
    <n v="0"/>
    <n v="0"/>
    <n v="32"/>
    <n v="1"/>
    <n v="0"/>
    <n v="0"/>
    <n v="0"/>
    <n v="0"/>
    <n v="0"/>
    <n v="0"/>
    <n v="0"/>
    <n v="0"/>
    <n v="0"/>
    <n v="0"/>
    <n v="0"/>
    <n v="0"/>
    <n v="1"/>
    <n v="0"/>
    <n v="0"/>
    <n v="0"/>
    <n v="0"/>
    <n v="0"/>
    <n v="0"/>
    <n v="0"/>
    <n v="0"/>
    <n v="0"/>
    <n v="0"/>
    <n v="0"/>
    <n v="13"/>
    <n v="11"/>
    <n v="0"/>
    <n v="0"/>
    <n v="11"/>
    <n v="0"/>
    <n v="0"/>
    <n v="11"/>
    <n v="0"/>
    <n v="0"/>
    <n v="11"/>
    <n v="0"/>
    <n v="0"/>
  </r>
  <r>
    <x v="10"/>
    <x v="20"/>
    <x v="16"/>
    <n v="52"/>
    <n v="0"/>
    <n v="0"/>
    <n v="0"/>
    <n v="0"/>
    <n v="1"/>
    <n v="0"/>
    <n v="0"/>
    <n v="0"/>
    <n v="11"/>
    <n v="0"/>
    <n v="5"/>
    <n v="0"/>
    <n v="0"/>
    <n v="0"/>
    <n v="0"/>
    <n v="0"/>
    <n v="0"/>
    <n v="0"/>
    <n v="35"/>
    <n v="0"/>
    <n v="0"/>
    <n v="0"/>
    <n v="0"/>
    <n v="0"/>
    <n v="0"/>
    <n v="0"/>
    <n v="0"/>
    <n v="0"/>
    <n v="0"/>
    <n v="0"/>
    <n v="0"/>
    <n v="0"/>
    <n v="0"/>
    <n v="0"/>
    <n v="0"/>
    <n v="0"/>
    <n v="0"/>
    <n v="0"/>
    <n v="0"/>
    <n v="0"/>
    <n v="0"/>
    <n v="0"/>
    <n v="0"/>
    <n v="0"/>
    <n v="8"/>
    <n v="8"/>
    <n v="0"/>
    <n v="0"/>
    <n v="8"/>
    <n v="0"/>
    <n v="0"/>
    <n v="8"/>
    <n v="0"/>
    <n v="0"/>
    <n v="8"/>
    <n v="0"/>
    <n v="0"/>
  </r>
  <r>
    <x v="10"/>
    <x v="20"/>
    <x v="17"/>
    <n v="25"/>
    <n v="0"/>
    <n v="0"/>
    <n v="0"/>
    <n v="0"/>
    <n v="0"/>
    <n v="0"/>
    <n v="0"/>
    <n v="0"/>
    <n v="7"/>
    <n v="0"/>
    <n v="0"/>
    <n v="0"/>
    <n v="0"/>
    <n v="0"/>
    <n v="0"/>
    <n v="0"/>
    <n v="0"/>
    <n v="0"/>
    <n v="18"/>
    <n v="0"/>
    <n v="0"/>
    <n v="0"/>
    <n v="0"/>
    <n v="0"/>
    <n v="0"/>
    <n v="0"/>
    <n v="0"/>
    <n v="0"/>
    <n v="0"/>
    <n v="0"/>
    <n v="0"/>
    <n v="0"/>
    <n v="0"/>
    <n v="0"/>
    <n v="0"/>
    <n v="0"/>
    <n v="0"/>
    <n v="0"/>
    <n v="0"/>
    <n v="0"/>
    <n v="0"/>
    <n v="0"/>
    <n v="0"/>
    <n v="0"/>
    <n v="1"/>
    <n v="1"/>
    <n v="0"/>
    <n v="0"/>
    <n v="1"/>
    <n v="0"/>
    <n v="0"/>
    <n v="1"/>
    <n v="0"/>
    <n v="0"/>
    <n v="1"/>
    <n v="0"/>
    <n v="0"/>
  </r>
  <r>
    <x v="10"/>
    <x v="20"/>
    <x v="18"/>
    <n v="42"/>
    <n v="1"/>
    <n v="0"/>
    <n v="1"/>
    <n v="1"/>
    <n v="7"/>
    <n v="0"/>
    <n v="0"/>
    <n v="0"/>
    <n v="16"/>
    <n v="1"/>
    <n v="0"/>
    <n v="0"/>
    <n v="0"/>
    <n v="0"/>
    <n v="0"/>
    <n v="0"/>
    <n v="0"/>
    <n v="0"/>
    <n v="19"/>
    <n v="0"/>
    <n v="0"/>
    <n v="0"/>
    <n v="0"/>
    <n v="0"/>
    <n v="0"/>
    <n v="0"/>
    <n v="0"/>
    <n v="0"/>
    <n v="0"/>
    <n v="0"/>
    <n v="0"/>
    <n v="0"/>
    <n v="0"/>
    <n v="0"/>
    <n v="0"/>
    <n v="0"/>
    <n v="0"/>
    <n v="0"/>
    <n v="0"/>
    <n v="0"/>
    <n v="0"/>
    <n v="0"/>
    <n v="0"/>
    <n v="0"/>
    <n v="7"/>
    <n v="7"/>
    <n v="0"/>
    <n v="0"/>
    <n v="7"/>
    <n v="0"/>
    <n v="0"/>
    <n v="7"/>
    <n v="0"/>
    <n v="0"/>
    <n v="7"/>
    <n v="0"/>
    <n v="0"/>
  </r>
  <r>
    <x v="10"/>
    <x v="20"/>
    <x v="19"/>
    <n v="46"/>
    <n v="1"/>
    <n v="0"/>
    <n v="1"/>
    <n v="1"/>
    <n v="1"/>
    <n v="0"/>
    <n v="0"/>
    <n v="0"/>
    <n v="12"/>
    <n v="0"/>
    <n v="0"/>
    <n v="0"/>
    <n v="0"/>
    <n v="0"/>
    <n v="0"/>
    <n v="0"/>
    <n v="0"/>
    <n v="0"/>
    <n v="33"/>
    <n v="1"/>
    <n v="0"/>
    <n v="0"/>
    <n v="0"/>
    <n v="0"/>
    <n v="0"/>
    <n v="0"/>
    <n v="0"/>
    <n v="0"/>
    <n v="0"/>
    <n v="0"/>
    <n v="0"/>
    <n v="0"/>
    <n v="0"/>
    <n v="0"/>
    <n v="0"/>
    <n v="0"/>
    <n v="0"/>
    <n v="0"/>
    <n v="0"/>
    <n v="0"/>
    <n v="0"/>
    <n v="0"/>
    <n v="0"/>
    <n v="0"/>
    <n v="7"/>
    <n v="7"/>
    <n v="0"/>
    <n v="0"/>
    <n v="7"/>
    <n v="0"/>
    <n v="0"/>
    <n v="7"/>
    <n v="0"/>
    <n v="0"/>
    <n v="7"/>
    <n v="0"/>
    <n v="0"/>
  </r>
  <r>
    <x v="10"/>
    <x v="20"/>
    <x v="20"/>
    <n v="40"/>
    <n v="0"/>
    <n v="0"/>
    <n v="0"/>
    <n v="0"/>
    <n v="0"/>
    <n v="0"/>
    <n v="0"/>
    <n v="0"/>
    <n v="7"/>
    <n v="0"/>
    <n v="3"/>
    <n v="0"/>
    <n v="0"/>
    <n v="0"/>
    <n v="0"/>
    <n v="0"/>
    <n v="0"/>
    <n v="0"/>
    <n v="30"/>
    <n v="0"/>
    <n v="0"/>
    <n v="0"/>
    <n v="0"/>
    <n v="0"/>
    <n v="0"/>
    <n v="0"/>
    <n v="0"/>
    <n v="0"/>
    <n v="0"/>
    <n v="0"/>
    <n v="0"/>
    <n v="0"/>
    <n v="0"/>
    <n v="0"/>
    <n v="0"/>
    <n v="0"/>
    <n v="0"/>
    <n v="0"/>
    <n v="0"/>
    <n v="0"/>
    <n v="0"/>
    <n v="0"/>
    <n v="0"/>
    <n v="0"/>
    <n v="7"/>
    <n v="7"/>
    <n v="0"/>
    <n v="0"/>
    <n v="7"/>
    <n v="0"/>
    <n v="0"/>
    <n v="7"/>
    <n v="0"/>
    <n v="0"/>
    <n v="7"/>
    <n v="0"/>
    <n v="0"/>
  </r>
  <r>
    <x v="10"/>
    <x v="20"/>
    <x v="21"/>
    <n v="40"/>
    <n v="0"/>
    <n v="0"/>
    <n v="0"/>
    <n v="0"/>
    <n v="0"/>
    <n v="0"/>
    <n v="0"/>
    <n v="0"/>
    <n v="11"/>
    <n v="0"/>
    <n v="0"/>
    <n v="0"/>
    <n v="0"/>
    <n v="0"/>
    <n v="0"/>
    <n v="0"/>
    <n v="0"/>
    <n v="0"/>
    <n v="29"/>
    <n v="0"/>
    <n v="0"/>
    <n v="0"/>
    <n v="0"/>
    <n v="0"/>
    <n v="0"/>
    <n v="0"/>
    <n v="0"/>
    <n v="0"/>
    <n v="0"/>
    <n v="0"/>
    <n v="0"/>
    <n v="0"/>
    <n v="0"/>
    <n v="0"/>
    <n v="0"/>
    <n v="0"/>
    <n v="0"/>
    <n v="1"/>
    <n v="1"/>
    <n v="0"/>
    <n v="0"/>
    <n v="1"/>
    <n v="0"/>
    <n v="0"/>
    <n v="6"/>
    <n v="14"/>
    <n v="0"/>
    <n v="0"/>
    <n v="14"/>
    <n v="0"/>
    <n v="0"/>
    <n v="14"/>
    <n v="0"/>
    <n v="0"/>
    <n v="14"/>
    <n v="0"/>
    <n v="0"/>
  </r>
  <r>
    <x v="10"/>
    <x v="20"/>
    <x v="22"/>
    <n v="38"/>
    <n v="0"/>
    <n v="0"/>
    <n v="0"/>
    <n v="0"/>
    <n v="0"/>
    <n v="0"/>
    <n v="0"/>
    <n v="0"/>
    <n v="11"/>
    <n v="0"/>
    <n v="0"/>
    <n v="0"/>
    <n v="0"/>
    <n v="0"/>
    <n v="0"/>
    <n v="0"/>
    <n v="0"/>
    <n v="0"/>
    <n v="27"/>
    <n v="0"/>
    <n v="0"/>
    <n v="0"/>
    <n v="0"/>
    <n v="0"/>
    <n v="0"/>
    <n v="0"/>
    <n v="0"/>
    <n v="0"/>
    <n v="0"/>
    <n v="0"/>
    <n v="0"/>
    <n v="0"/>
    <n v="0"/>
    <n v="0"/>
    <n v="0"/>
    <n v="0"/>
    <n v="0"/>
    <n v="1"/>
    <n v="1"/>
    <n v="0"/>
    <n v="0"/>
    <n v="1"/>
    <n v="0"/>
    <n v="0"/>
    <n v="14"/>
    <n v="14"/>
    <n v="0"/>
    <n v="0"/>
    <n v="14"/>
    <n v="0"/>
    <n v="0"/>
    <n v="14"/>
    <n v="0"/>
    <n v="0"/>
    <n v="14"/>
    <n v="0"/>
    <n v="0"/>
  </r>
  <r>
    <x v="10"/>
    <x v="20"/>
    <x v="23"/>
    <n v="29"/>
    <n v="1"/>
    <n v="0"/>
    <n v="1"/>
    <n v="1"/>
    <n v="2"/>
    <n v="0"/>
    <n v="0"/>
    <n v="0"/>
    <n v="9"/>
    <n v="1"/>
    <n v="0"/>
    <n v="0"/>
    <n v="0"/>
    <n v="0"/>
    <n v="0"/>
    <n v="0"/>
    <n v="0"/>
    <n v="0"/>
    <n v="18"/>
    <n v="0"/>
    <n v="0"/>
    <n v="0"/>
    <n v="0"/>
    <n v="0"/>
    <n v="0"/>
    <n v="0"/>
    <n v="0"/>
    <n v="0"/>
    <n v="0"/>
    <n v="0"/>
    <n v="0"/>
    <n v="0"/>
    <n v="0"/>
    <n v="0"/>
    <n v="0"/>
    <n v="0"/>
    <n v="0"/>
    <n v="0"/>
    <n v="0"/>
    <n v="0"/>
    <n v="0"/>
    <n v="0"/>
    <n v="0"/>
    <n v="0"/>
    <n v="12"/>
    <n v="12"/>
    <n v="0"/>
    <n v="0"/>
    <n v="12"/>
    <n v="0"/>
    <n v="0"/>
    <n v="12"/>
    <n v="0"/>
    <n v="0"/>
    <n v="12"/>
    <n v="0"/>
    <n v="0"/>
  </r>
  <r>
    <x v="10"/>
    <x v="21"/>
    <x v="0"/>
    <n v="50"/>
    <n v="0"/>
    <n v="0"/>
    <n v="0"/>
    <n v="0"/>
    <n v="0"/>
    <n v="0"/>
    <n v="0"/>
    <n v="0"/>
    <n v="14"/>
    <n v="0"/>
    <n v="8"/>
    <n v="0"/>
    <n v="0"/>
    <n v="0"/>
    <n v="0"/>
    <n v="0"/>
    <n v="0"/>
    <n v="0"/>
    <n v="28"/>
    <n v="0"/>
    <n v="0"/>
    <n v="0"/>
    <n v="0"/>
    <n v="0"/>
    <n v="0"/>
    <n v="7"/>
    <n v="1"/>
    <n v="1"/>
    <n v="3"/>
    <n v="0"/>
    <n v="0"/>
    <n v="0"/>
    <n v="1"/>
    <n v="1"/>
    <n v="1"/>
    <n v="1"/>
    <n v="0"/>
    <n v="0"/>
    <n v="0"/>
    <n v="0"/>
    <n v="0"/>
    <n v="0"/>
    <n v="0"/>
    <n v="0"/>
    <n v="24"/>
    <n v="24"/>
    <n v="6"/>
    <n v="6"/>
    <n v="24"/>
    <n v="0"/>
    <n v="0"/>
    <n v="24"/>
    <n v="0"/>
    <n v="0"/>
    <n v="24"/>
    <n v="0"/>
    <n v="0"/>
  </r>
  <r>
    <x v="10"/>
    <x v="21"/>
    <x v="1"/>
    <n v="98"/>
    <n v="0"/>
    <n v="0"/>
    <n v="0"/>
    <n v="0"/>
    <n v="0"/>
    <n v="0"/>
    <n v="0"/>
    <n v="0"/>
    <n v="20"/>
    <n v="0"/>
    <n v="33"/>
    <n v="0"/>
    <n v="0"/>
    <n v="0"/>
    <n v="0"/>
    <n v="0"/>
    <n v="0"/>
    <n v="0"/>
    <n v="45"/>
    <n v="0"/>
    <n v="0"/>
    <n v="0"/>
    <n v="0"/>
    <n v="0"/>
    <n v="0"/>
    <n v="4"/>
    <n v="0"/>
    <n v="0"/>
    <n v="1"/>
    <n v="0"/>
    <n v="0"/>
    <n v="0"/>
    <n v="0"/>
    <n v="0"/>
    <n v="1"/>
    <n v="1"/>
    <n v="0"/>
    <n v="0"/>
    <n v="0"/>
    <n v="0"/>
    <n v="0"/>
    <n v="0"/>
    <n v="0"/>
    <n v="0"/>
    <n v="32"/>
    <n v="32"/>
    <n v="6"/>
    <n v="6"/>
    <n v="32"/>
    <n v="0"/>
    <n v="0"/>
    <n v="32"/>
    <n v="0"/>
    <n v="0"/>
    <n v="32"/>
    <n v="0"/>
    <n v="0"/>
  </r>
  <r>
    <x v="10"/>
    <x v="21"/>
    <x v="2"/>
    <n v="84"/>
    <n v="1"/>
    <n v="0"/>
    <n v="1"/>
    <n v="1"/>
    <n v="0"/>
    <n v="0"/>
    <n v="0"/>
    <n v="0"/>
    <n v="20"/>
    <n v="0"/>
    <n v="14"/>
    <n v="0"/>
    <n v="0"/>
    <n v="0"/>
    <n v="0"/>
    <n v="0"/>
    <n v="0"/>
    <n v="0"/>
    <n v="50"/>
    <n v="1"/>
    <n v="0"/>
    <n v="0"/>
    <n v="0"/>
    <n v="0"/>
    <n v="1"/>
    <n v="6"/>
    <n v="0"/>
    <n v="0"/>
    <n v="0"/>
    <n v="0"/>
    <n v="0"/>
    <n v="0"/>
    <n v="3"/>
    <n v="3"/>
    <n v="3"/>
    <n v="3"/>
    <n v="0"/>
    <n v="0"/>
    <n v="0"/>
    <n v="0"/>
    <n v="0"/>
    <n v="0"/>
    <n v="0"/>
    <n v="0"/>
    <n v="50"/>
    <n v="50"/>
    <n v="16"/>
    <n v="16"/>
    <n v="50"/>
    <n v="1"/>
    <n v="1"/>
    <n v="50"/>
    <n v="0"/>
    <n v="0"/>
    <n v="50"/>
    <n v="0"/>
    <n v="0"/>
  </r>
  <r>
    <x v="10"/>
    <x v="21"/>
    <x v="3"/>
    <n v="139"/>
    <n v="0"/>
    <n v="0"/>
    <n v="0"/>
    <n v="0"/>
    <n v="0"/>
    <n v="0"/>
    <n v="0"/>
    <n v="0"/>
    <n v="23"/>
    <n v="0"/>
    <n v="45"/>
    <n v="0"/>
    <n v="0"/>
    <n v="0"/>
    <n v="0"/>
    <n v="0"/>
    <n v="1"/>
    <n v="0"/>
    <n v="41"/>
    <n v="0"/>
    <n v="29"/>
    <n v="0"/>
    <n v="0"/>
    <n v="0"/>
    <n v="0"/>
    <n v="3"/>
    <n v="0"/>
    <n v="0"/>
    <n v="2"/>
    <n v="0"/>
    <n v="0"/>
    <n v="0"/>
    <n v="2"/>
    <n v="2"/>
    <n v="2"/>
    <n v="2"/>
    <n v="0"/>
    <n v="2"/>
    <n v="2"/>
    <n v="1"/>
    <n v="1"/>
    <n v="0"/>
    <n v="0"/>
    <n v="0"/>
    <n v="63"/>
    <n v="63"/>
    <n v="17"/>
    <n v="17"/>
    <n v="63"/>
    <n v="0"/>
    <n v="0"/>
    <n v="63"/>
    <n v="0"/>
    <n v="0"/>
    <n v="63"/>
    <n v="0"/>
    <n v="0"/>
  </r>
  <r>
    <x v="10"/>
    <x v="21"/>
    <x v="4"/>
    <n v="125"/>
    <n v="4"/>
    <n v="0"/>
    <n v="4"/>
    <n v="4"/>
    <n v="3"/>
    <n v="1"/>
    <n v="0"/>
    <n v="0"/>
    <n v="21"/>
    <n v="0"/>
    <n v="32"/>
    <n v="0"/>
    <n v="0"/>
    <n v="0"/>
    <n v="0"/>
    <n v="0"/>
    <n v="3"/>
    <n v="0"/>
    <n v="66"/>
    <n v="3"/>
    <n v="0"/>
    <n v="0"/>
    <n v="0"/>
    <n v="0"/>
    <n v="0"/>
    <n v="8"/>
    <n v="0"/>
    <n v="0"/>
    <n v="3"/>
    <n v="1"/>
    <n v="0"/>
    <n v="0"/>
    <n v="0"/>
    <n v="0"/>
    <n v="0"/>
    <n v="0"/>
    <n v="0"/>
    <n v="1"/>
    <n v="1"/>
    <n v="0"/>
    <n v="0"/>
    <n v="0"/>
    <n v="0"/>
    <n v="0"/>
    <n v="51"/>
    <n v="51"/>
    <n v="15"/>
    <n v="15"/>
    <n v="51"/>
    <n v="0"/>
    <n v="0"/>
    <n v="51"/>
    <n v="0"/>
    <n v="0"/>
    <n v="51"/>
    <n v="0"/>
    <n v="0"/>
  </r>
  <r>
    <x v="10"/>
    <x v="21"/>
    <x v="5"/>
    <n v="103"/>
    <n v="2"/>
    <n v="0"/>
    <n v="2"/>
    <n v="2"/>
    <n v="0"/>
    <n v="0"/>
    <n v="0"/>
    <n v="0"/>
    <n v="30"/>
    <n v="0"/>
    <n v="32"/>
    <n v="0"/>
    <n v="0"/>
    <n v="0"/>
    <n v="0"/>
    <n v="0"/>
    <n v="1"/>
    <n v="0"/>
    <n v="40"/>
    <n v="2"/>
    <n v="0"/>
    <n v="0"/>
    <n v="0"/>
    <n v="0"/>
    <n v="0"/>
    <n v="5"/>
    <n v="1"/>
    <n v="1"/>
    <n v="6"/>
    <n v="0"/>
    <n v="0"/>
    <n v="0"/>
    <n v="0"/>
    <n v="0"/>
    <n v="0"/>
    <n v="0"/>
    <n v="0"/>
    <n v="2"/>
    <n v="2"/>
    <n v="0"/>
    <n v="0"/>
    <n v="0"/>
    <n v="0"/>
    <n v="0"/>
    <n v="51"/>
    <n v="51"/>
    <n v="5"/>
    <n v="1"/>
    <n v="51"/>
    <n v="0"/>
    <n v="0"/>
    <n v="51"/>
    <n v="0"/>
    <n v="0"/>
    <n v="51"/>
    <n v="0"/>
    <n v="0"/>
  </r>
  <r>
    <x v="10"/>
    <x v="21"/>
    <x v="6"/>
    <n v="312"/>
    <n v="1"/>
    <n v="0"/>
    <n v="1"/>
    <n v="1"/>
    <n v="3"/>
    <n v="0"/>
    <n v="0"/>
    <n v="0"/>
    <n v="19"/>
    <n v="0"/>
    <n v="10"/>
    <n v="0"/>
    <n v="0"/>
    <n v="0"/>
    <n v="0"/>
    <n v="0"/>
    <n v="2"/>
    <n v="0"/>
    <n v="44"/>
    <n v="1"/>
    <n v="231"/>
    <n v="0"/>
    <n v="0"/>
    <n v="0"/>
    <n v="0"/>
    <n v="11"/>
    <n v="1"/>
    <n v="0"/>
    <n v="3"/>
    <n v="0"/>
    <n v="0"/>
    <n v="0"/>
    <n v="0"/>
    <n v="0"/>
    <n v="0"/>
    <n v="0"/>
    <n v="0"/>
    <n v="0"/>
    <n v="0"/>
    <n v="0"/>
    <n v="0"/>
    <n v="0"/>
    <n v="0"/>
    <n v="0"/>
    <n v="42"/>
    <n v="42"/>
    <n v="7"/>
    <n v="7"/>
    <n v="42"/>
    <n v="0"/>
    <n v="0"/>
    <n v="42"/>
    <n v="0"/>
    <n v="0"/>
    <n v="42"/>
    <n v="0"/>
    <n v="0"/>
  </r>
  <r>
    <x v="10"/>
    <x v="21"/>
    <x v="7"/>
    <n v="121"/>
    <n v="4"/>
    <n v="0"/>
    <n v="4"/>
    <n v="4"/>
    <n v="2"/>
    <n v="0"/>
    <n v="27"/>
    <n v="0"/>
    <n v="20"/>
    <n v="0"/>
    <n v="21"/>
    <n v="0"/>
    <n v="0"/>
    <n v="0"/>
    <n v="0"/>
    <n v="0"/>
    <n v="1"/>
    <n v="0"/>
    <n v="50"/>
    <n v="4"/>
    <n v="0"/>
    <n v="0"/>
    <n v="0"/>
    <n v="0"/>
    <n v="0"/>
    <n v="10"/>
    <n v="0"/>
    <n v="0"/>
    <n v="1"/>
    <n v="0"/>
    <n v="0"/>
    <n v="0"/>
    <n v="2"/>
    <n v="2"/>
    <n v="2"/>
    <n v="2"/>
    <n v="0"/>
    <n v="1"/>
    <n v="1"/>
    <n v="1"/>
    <n v="1"/>
    <n v="1"/>
    <n v="1"/>
    <n v="0"/>
    <n v="58"/>
    <n v="58"/>
    <n v="15"/>
    <n v="15"/>
    <n v="59"/>
    <n v="0"/>
    <n v="0"/>
    <n v="58"/>
    <n v="0"/>
    <n v="0"/>
    <n v="58"/>
    <n v="0"/>
    <n v="0"/>
  </r>
  <r>
    <x v="10"/>
    <x v="21"/>
    <x v="8"/>
    <n v="89"/>
    <n v="0"/>
    <n v="0"/>
    <n v="0"/>
    <n v="0"/>
    <n v="1"/>
    <n v="0"/>
    <n v="0"/>
    <n v="0"/>
    <n v="16"/>
    <n v="0"/>
    <n v="19"/>
    <n v="0"/>
    <n v="0"/>
    <n v="0"/>
    <n v="0"/>
    <n v="0"/>
    <n v="0"/>
    <n v="0"/>
    <n v="53"/>
    <n v="0"/>
    <n v="0"/>
    <n v="0"/>
    <n v="0"/>
    <n v="0"/>
    <n v="0"/>
    <n v="7"/>
    <n v="0"/>
    <n v="0"/>
    <n v="0"/>
    <n v="0"/>
    <n v="0"/>
    <n v="0"/>
    <n v="0"/>
    <n v="0"/>
    <n v="0"/>
    <n v="0"/>
    <n v="0"/>
    <n v="0"/>
    <n v="0"/>
    <n v="0"/>
    <n v="0"/>
    <n v="3"/>
    <n v="3"/>
    <n v="0"/>
    <n v="54"/>
    <n v="54"/>
    <n v="9"/>
    <n v="9"/>
    <n v="54"/>
    <n v="0"/>
    <n v="0"/>
    <n v="54"/>
    <n v="0"/>
    <n v="0"/>
    <n v="54"/>
    <n v="0"/>
    <n v="0"/>
  </r>
  <r>
    <x v="10"/>
    <x v="21"/>
    <x v="9"/>
    <n v="109"/>
    <n v="4"/>
    <n v="0"/>
    <n v="4"/>
    <n v="3"/>
    <n v="1"/>
    <n v="1"/>
    <n v="1"/>
    <n v="1"/>
    <n v="20"/>
    <n v="0"/>
    <n v="35"/>
    <n v="0"/>
    <n v="0"/>
    <n v="0"/>
    <n v="0"/>
    <n v="0"/>
    <n v="1"/>
    <n v="0"/>
    <n v="51"/>
    <n v="2"/>
    <n v="0"/>
    <n v="0"/>
    <n v="0"/>
    <n v="0"/>
    <n v="4"/>
    <n v="1"/>
    <n v="0"/>
    <n v="0"/>
    <n v="2"/>
    <n v="0"/>
    <n v="7"/>
    <n v="0"/>
    <n v="0"/>
    <n v="0"/>
    <n v="0"/>
    <n v="0"/>
    <n v="0"/>
    <n v="0"/>
    <n v="0"/>
    <n v="0"/>
    <n v="0"/>
    <n v="1"/>
    <n v="1"/>
    <n v="0"/>
    <n v="28"/>
    <n v="28"/>
    <n v="4"/>
    <n v="4"/>
    <n v="28"/>
    <n v="1"/>
    <n v="1"/>
    <n v="28"/>
    <n v="0"/>
    <n v="0"/>
    <n v="28"/>
    <n v="0"/>
    <n v="0"/>
  </r>
  <r>
    <x v="10"/>
    <x v="21"/>
    <x v="10"/>
    <n v="94"/>
    <n v="0"/>
    <n v="0"/>
    <n v="0"/>
    <n v="0"/>
    <n v="0"/>
    <n v="0"/>
    <n v="0"/>
    <n v="0"/>
    <n v="20"/>
    <n v="0"/>
    <n v="26"/>
    <n v="0"/>
    <n v="0"/>
    <n v="0"/>
    <n v="0"/>
    <n v="0"/>
    <n v="5"/>
    <n v="0"/>
    <n v="43"/>
    <n v="0"/>
    <n v="0"/>
    <n v="0"/>
    <n v="0"/>
    <n v="0"/>
    <n v="0"/>
    <n v="7"/>
    <n v="0"/>
    <n v="0"/>
    <n v="6"/>
    <n v="0"/>
    <n v="0"/>
    <n v="0"/>
    <n v="0"/>
    <n v="0"/>
    <n v="0"/>
    <n v="0"/>
    <n v="0"/>
    <n v="0"/>
    <n v="0"/>
    <n v="0"/>
    <n v="0"/>
    <n v="2"/>
    <n v="2"/>
    <n v="0"/>
    <n v="31"/>
    <n v="31"/>
    <n v="0"/>
    <n v="0"/>
    <n v="31"/>
    <n v="0"/>
    <n v="0"/>
    <n v="31"/>
    <n v="0"/>
    <n v="0"/>
    <n v="31"/>
    <n v="0"/>
    <n v="0"/>
  </r>
  <r>
    <x v="10"/>
    <x v="21"/>
    <x v="11"/>
    <n v="194"/>
    <n v="2"/>
    <n v="0"/>
    <n v="2"/>
    <n v="2"/>
    <n v="0"/>
    <n v="0"/>
    <n v="1"/>
    <n v="0"/>
    <n v="19"/>
    <n v="0"/>
    <n v="27"/>
    <n v="1"/>
    <n v="0"/>
    <n v="0"/>
    <n v="0"/>
    <n v="0"/>
    <n v="2"/>
    <n v="0"/>
    <n v="60"/>
    <n v="1"/>
    <n v="85"/>
    <n v="0"/>
    <n v="0"/>
    <n v="0"/>
    <n v="2"/>
    <n v="20"/>
    <n v="1"/>
    <n v="1"/>
    <n v="4"/>
    <n v="0"/>
    <n v="0"/>
    <n v="0"/>
    <n v="0"/>
    <n v="0"/>
    <n v="0"/>
    <n v="0"/>
    <n v="0"/>
    <n v="0"/>
    <n v="0"/>
    <n v="0"/>
    <n v="0"/>
    <n v="3"/>
    <n v="3"/>
    <n v="0"/>
    <n v="53"/>
    <n v="53"/>
    <n v="19"/>
    <n v="19"/>
    <n v="53"/>
    <n v="1"/>
    <n v="1"/>
    <n v="53"/>
    <n v="0"/>
    <n v="0"/>
    <n v="53"/>
    <n v="0"/>
    <n v="0"/>
  </r>
  <r>
    <x v="10"/>
    <x v="21"/>
    <x v="12"/>
    <n v="40"/>
    <n v="0"/>
    <n v="0"/>
    <n v="0"/>
    <n v="0"/>
    <n v="0"/>
    <n v="0"/>
    <n v="0"/>
    <n v="0"/>
    <n v="6"/>
    <n v="0"/>
    <n v="12"/>
    <n v="0"/>
    <n v="0"/>
    <n v="0"/>
    <n v="0"/>
    <n v="0"/>
    <n v="1"/>
    <n v="0"/>
    <n v="21"/>
    <n v="0"/>
    <n v="0"/>
    <n v="0"/>
    <n v="0"/>
    <n v="0"/>
    <n v="0"/>
    <n v="0"/>
    <n v="0"/>
    <n v="0"/>
    <n v="5"/>
    <n v="0"/>
    <n v="0"/>
    <n v="34"/>
    <n v="0"/>
    <n v="0"/>
    <n v="0"/>
    <n v="0"/>
    <n v="0"/>
    <n v="0"/>
    <n v="0"/>
    <n v="0"/>
    <n v="0"/>
    <n v="0"/>
    <n v="0"/>
    <n v="0"/>
    <n v="3"/>
    <n v="3"/>
    <n v="0"/>
    <n v="0"/>
    <n v="3"/>
    <n v="0"/>
    <n v="0"/>
    <n v="3"/>
    <n v="0"/>
    <n v="0"/>
    <n v="3"/>
    <n v="0"/>
    <n v="0"/>
  </r>
  <r>
    <x v="10"/>
    <x v="21"/>
    <x v="13"/>
    <n v="75"/>
    <n v="1"/>
    <n v="0"/>
    <n v="1"/>
    <n v="1"/>
    <n v="0"/>
    <n v="0"/>
    <n v="0"/>
    <n v="0"/>
    <n v="18"/>
    <n v="0"/>
    <n v="12"/>
    <n v="0"/>
    <n v="0"/>
    <n v="0"/>
    <n v="0"/>
    <n v="0"/>
    <n v="2"/>
    <n v="0"/>
    <n v="43"/>
    <n v="1"/>
    <n v="0"/>
    <n v="0"/>
    <n v="0"/>
    <n v="0"/>
    <n v="0"/>
    <n v="1"/>
    <n v="1"/>
    <n v="1"/>
    <n v="3"/>
    <n v="0"/>
    <n v="0"/>
    <n v="0"/>
    <n v="0"/>
    <n v="0"/>
    <n v="0"/>
    <n v="0"/>
    <n v="0"/>
    <n v="0"/>
    <n v="0"/>
    <n v="0"/>
    <n v="0"/>
    <n v="0"/>
    <n v="0"/>
    <n v="0"/>
    <n v="18"/>
    <n v="18"/>
    <n v="3"/>
    <n v="3"/>
    <n v="18"/>
    <n v="0"/>
    <n v="0"/>
    <n v="18"/>
    <n v="0"/>
    <n v="0"/>
    <n v="18"/>
    <n v="0"/>
    <n v="0"/>
  </r>
  <r>
    <x v="10"/>
    <x v="21"/>
    <x v="14"/>
    <n v="240"/>
    <n v="4"/>
    <n v="0"/>
    <n v="4"/>
    <n v="3"/>
    <n v="0"/>
    <n v="0"/>
    <n v="0"/>
    <n v="0"/>
    <n v="24"/>
    <n v="0"/>
    <n v="24"/>
    <n v="0"/>
    <n v="0"/>
    <n v="0"/>
    <n v="0"/>
    <n v="0"/>
    <n v="0"/>
    <n v="0"/>
    <n v="51"/>
    <n v="4"/>
    <n v="139"/>
    <n v="0"/>
    <n v="0"/>
    <n v="0"/>
    <n v="2"/>
    <n v="0"/>
    <n v="0"/>
    <n v="0"/>
    <n v="2"/>
    <n v="0"/>
    <n v="0"/>
    <n v="0"/>
    <n v="5"/>
    <n v="5"/>
    <n v="5"/>
    <n v="5"/>
    <n v="0"/>
    <n v="0"/>
    <n v="0"/>
    <n v="0"/>
    <n v="0"/>
    <n v="0"/>
    <n v="0"/>
    <n v="0"/>
    <n v="38"/>
    <n v="38"/>
    <n v="0"/>
    <n v="0"/>
    <n v="38"/>
    <n v="1"/>
    <n v="1"/>
    <n v="38"/>
    <n v="0"/>
    <n v="0"/>
    <n v="38"/>
    <n v="0"/>
    <n v="0"/>
  </r>
  <r>
    <x v="10"/>
    <x v="21"/>
    <x v="15"/>
    <n v="89"/>
    <n v="4"/>
    <n v="0"/>
    <n v="4"/>
    <n v="4"/>
    <n v="1"/>
    <n v="1"/>
    <n v="0"/>
    <n v="0"/>
    <n v="33"/>
    <n v="0"/>
    <n v="9"/>
    <n v="0"/>
    <n v="0"/>
    <n v="0"/>
    <n v="0"/>
    <n v="0"/>
    <n v="1"/>
    <n v="0"/>
    <n v="45"/>
    <n v="3"/>
    <n v="0"/>
    <n v="0"/>
    <n v="0"/>
    <n v="0"/>
    <n v="3"/>
    <n v="3"/>
    <n v="0"/>
    <n v="0"/>
    <n v="3"/>
    <n v="2"/>
    <n v="0"/>
    <n v="0"/>
    <n v="0"/>
    <n v="0"/>
    <n v="0"/>
    <n v="0"/>
    <n v="0"/>
    <n v="0"/>
    <n v="0"/>
    <n v="0"/>
    <n v="0"/>
    <n v="2"/>
    <n v="2"/>
    <n v="0"/>
    <n v="50"/>
    <n v="50"/>
    <n v="2"/>
    <n v="2"/>
    <n v="50"/>
    <n v="0"/>
    <n v="0"/>
    <n v="50"/>
    <n v="0"/>
    <n v="0"/>
    <n v="50"/>
    <n v="0"/>
    <n v="0"/>
  </r>
  <r>
    <x v="10"/>
    <x v="21"/>
    <x v="16"/>
    <n v="89"/>
    <n v="4"/>
    <n v="0"/>
    <n v="4"/>
    <n v="2"/>
    <n v="1"/>
    <n v="1"/>
    <n v="0"/>
    <n v="0"/>
    <n v="34"/>
    <n v="1"/>
    <n v="9"/>
    <n v="0"/>
    <n v="0"/>
    <n v="0"/>
    <n v="0"/>
    <n v="0"/>
    <n v="1"/>
    <n v="0"/>
    <n v="44"/>
    <n v="2"/>
    <n v="0"/>
    <n v="0"/>
    <n v="0"/>
    <n v="0"/>
    <n v="4"/>
    <n v="3"/>
    <n v="0"/>
    <n v="0"/>
    <n v="3"/>
    <n v="2"/>
    <n v="0"/>
    <n v="0"/>
    <n v="0"/>
    <n v="0"/>
    <n v="0"/>
    <n v="0"/>
    <n v="0"/>
    <n v="0"/>
    <n v="0"/>
    <n v="0"/>
    <n v="0"/>
    <n v="2"/>
    <n v="2"/>
    <n v="0"/>
    <n v="50"/>
    <n v="50"/>
    <n v="2"/>
    <n v="2"/>
    <n v="50"/>
    <n v="0"/>
    <n v="0"/>
    <n v="50"/>
    <n v="0"/>
    <n v="0"/>
    <n v="50"/>
    <n v="0"/>
    <n v="0"/>
  </r>
  <r>
    <x v="10"/>
    <x v="21"/>
    <x v="17"/>
    <n v="80"/>
    <n v="4"/>
    <n v="1"/>
    <n v="5"/>
    <n v="5"/>
    <n v="5"/>
    <n v="1"/>
    <n v="0"/>
    <n v="0"/>
    <n v="14"/>
    <n v="0"/>
    <n v="29"/>
    <n v="1"/>
    <n v="0"/>
    <n v="0"/>
    <n v="0"/>
    <n v="0"/>
    <n v="1"/>
    <n v="0"/>
    <n v="31"/>
    <n v="3"/>
    <n v="0"/>
    <n v="0"/>
    <n v="0"/>
    <n v="0"/>
    <n v="2"/>
    <n v="1"/>
    <n v="0"/>
    <n v="0"/>
    <n v="3"/>
    <n v="0"/>
    <n v="0"/>
    <n v="0"/>
    <n v="0"/>
    <n v="0"/>
    <n v="0"/>
    <n v="0"/>
    <n v="0"/>
    <n v="0"/>
    <n v="0"/>
    <n v="0"/>
    <n v="0"/>
    <n v="0"/>
    <n v="0"/>
    <n v="0"/>
    <n v="26"/>
    <n v="26"/>
    <n v="0"/>
    <n v="0"/>
    <n v="26"/>
    <n v="0"/>
    <n v="0"/>
    <n v="26"/>
    <n v="0"/>
    <n v="0"/>
    <n v="26"/>
    <n v="0"/>
    <n v="0"/>
  </r>
  <r>
    <x v="10"/>
    <x v="21"/>
    <x v="18"/>
    <n v="92"/>
    <n v="4"/>
    <n v="0"/>
    <n v="4"/>
    <n v="4"/>
    <n v="2"/>
    <n v="2"/>
    <n v="0"/>
    <n v="0"/>
    <n v="18"/>
    <n v="0"/>
    <n v="31"/>
    <n v="0"/>
    <n v="0"/>
    <n v="0"/>
    <n v="0"/>
    <n v="0"/>
    <n v="0"/>
    <n v="0"/>
    <n v="41"/>
    <n v="2"/>
    <n v="0"/>
    <n v="0"/>
    <n v="0"/>
    <n v="0"/>
    <n v="0"/>
    <n v="1"/>
    <n v="0"/>
    <n v="0"/>
    <n v="2"/>
    <n v="0"/>
    <n v="0"/>
    <n v="0"/>
    <n v="0"/>
    <n v="0"/>
    <n v="0"/>
    <n v="0"/>
    <n v="0"/>
    <n v="0"/>
    <n v="0"/>
    <n v="0"/>
    <n v="0"/>
    <n v="0"/>
    <n v="0"/>
    <n v="0"/>
    <n v="60"/>
    <n v="60"/>
    <n v="2"/>
    <n v="2"/>
    <n v="60"/>
    <n v="0"/>
    <n v="0"/>
    <n v="60"/>
    <n v="0"/>
    <n v="0"/>
    <n v="60"/>
    <n v="0"/>
    <n v="0"/>
  </r>
  <r>
    <x v="10"/>
    <x v="21"/>
    <x v="19"/>
    <n v="64"/>
    <n v="0"/>
    <n v="0"/>
    <n v="0"/>
    <n v="0"/>
    <n v="0"/>
    <n v="0"/>
    <n v="0"/>
    <n v="0"/>
    <n v="23"/>
    <n v="0"/>
    <n v="14"/>
    <n v="0"/>
    <n v="0"/>
    <n v="0"/>
    <n v="0"/>
    <n v="0"/>
    <n v="0"/>
    <n v="0"/>
    <n v="27"/>
    <n v="0"/>
    <n v="0"/>
    <n v="0"/>
    <n v="0"/>
    <n v="0"/>
    <n v="0"/>
    <n v="1"/>
    <n v="0"/>
    <n v="0"/>
    <n v="1"/>
    <n v="0"/>
    <n v="0"/>
    <n v="0"/>
    <n v="0"/>
    <n v="0"/>
    <n v="0"/>
    <n v="0"/>
    <n v="0"/>
    <n v="0"/>
    <n v="0"/>
    <n v="0"/>
    <n v="0"/>
    <n v="0"/>
    <n v="0"/>
    <n v="0"/>
    <n v="29"/>
    <n v="29"/>
    <n v="0"/>
    <n v="0"/>
    <n v="29"/>
    <n v="0"/>
    <n v="0"/>
    <n v="29"/>
    <n v="0"/>
    <n v="0"/>
    <n v="29"/>
    <n v="0"/>
    <n v="0"/>
  </r>
  <r>
    <x v="10"/>
    <x v="21"/>
    <x v="20"/>
    <n v="68"/>
    <n v="3"/>
    <n v="0"/>
    <n v="3"/>
    <n v="3"/>
    <n v="1"/>
    <n v="0"/>
    <n v="0"/>
    <n v="0"/>
    <n v="18"/>
    <n v="0"/>
    <n v="9"/>
    <n v="0"/>
    <n v="0"/>
    <n v="0"/>
    <n v="0"/>
    <n v="0"/>
    <n v="1"/>
    <n v="0"/>
    <n v="39"/>
    <n v="3"/>
    <n v="0"/>
    <n v="0"/>
    <n v="0"/>
    <n v="0"/>
    <n v="0"/>
    <n v="0"/>
    <n v="0"/>
    <n v="0"/>
    <n v="4"/>
    <n v="0"/>
    <n v="0"/>
    <n v="0"/>
    <n v="0"/>
    <n v="0"/>
    <n v="0"/>
    <n v="0"/>
    <n v="0"/>
    <n v="0"/>
    <n v="0"/>
    <n v="0"/>
    <n v="0"/>
    <n v="2"/>
    <n v="2"/>
    <n v="0"/>
    <n v="27"/>
    <n v="27"/>
    <n v="2"/>
    <n v="2"/>
    <n v="27"/>
    <n v="0"/>
    <n v="0"/>
    <n v="27"/>
    <n v="0"/>
    <n v="0"/>
    <n v="27"/>
    <n v="0"/>
    <n v="0"/>
  </r>
  <r>
    <x v="10"/>
    <x v="21"/>
    <x v="21"/>
    <n v="121"/>
    <n v="2"/>
    <n v="0"/>
    <n v="2"/>
    <n v="2"/>
    <n v="0"/>
    <n v="0"/>
    <n v="0"/>
    <n v="0"/>
    <n v="28"/>
    <n v="1"/>
    <n v="17"/>
    <n v="0"/>
    <n v="0"/>
    <n v="0"/>
    <n v="0"/>
    <n v="0"/>
    <n v="0"/>
    <n v="0"/>
    <n v="46"/>
    <n v="1"/>
    <n v="30"/>
    <n v="0"/>
    <n v="0"/>
    <n v="0"/>
    <n v="0"/>
    <n v="0"/>
    <n v="0"/>
    <n v="0"/>
    <n v="1"/>
    <n v="1"/>
    <n v="0"/>
    <n v="0"/>
    <n v="1"/>
    <n v="1"/>
    <n v="1"/>
    <n v="1"/>
    <n v="0"/>
    <n v="0"/>
    <n v="0"/>
    <n v="0"/>
    <n v="0"/>
    <n v="0"/>
    <n v="0"/>
    <n v="0"/>
    <n v="46"/>
    <n v="46"/>
    <n v="0"/>
    <n v="0"/>
    <n v="49"/>
    <n v="0"/>
    <n v="0"/>
    <n v="49"/>
    <n v="0"/>
    <n v="0"/>
    <n v="49"/>
    <n v="0"/>
    <n v="0"/>
  </r>
  <r>
    <x v="10"/>
    <x v="21"/>
    <x v="22"/>
    <n v="102"/>
    <n v="3"/>
    <n v="0"/>
    <n v="3"/>
    <n v="3"/>
    <n v="1"/>
    <n v="0"/>
    <n v="0"/>
    <n v="0"/>
    <n v="39"/>
    <n v="0"/>
    <n v="14"/>
    <n v="0"/>
    <n v="0"/>
    <n v="0"/>
    <n v="0"/>
    <n v="0"/>
    <n v="0"/>
    <n v="0"/>
    <n v="48"/>
    <n v="3"/>
    <n v="0"/>
    <n v="0"/>
    <n v="0"/>
    <n v="0"/>
    <n v="0"/>
    <n v="6"/>
    <n v="3"/>
    <n v="0"/>
    <n v="0"/>
    <n v="0"/>
    <n v="0"/>
    <n v="0"/>
    <n v="2"/>
    <n v="2"/>
    <n v="2"/>
    <n v="2"/>
    <n v="0"/>
    <n v="0"/>
    <n v="0"/>
    <n v="0"/>
    <n v="0"/>
    <n v="1"/>
    <n v="1"/>
    <n v="0"/>
    <n v="26"/>
    <n v="26"/>
    <n v="2"/>
    <n v="2"/>
    <n v="26"/>
    <n v="0"/>
    <n v="0"/>
    <n v="26"/>
    <n v="0"/>
    <n v="0"/>
    <n v="26"/>
    <n v="0"/>
    <n v="0"/>
  </r>
  <r>
    <x v="10"/>
    <x v="21"/>
    <x v="23"/>
    <n v="172"/>
    <n v="0"/>
    <n v="0"/>
    <n v="0"/>
    <n v="0"/>
    <n v="1"/>
    <n v="0"/>
    <n v="0"/>
    <n v="0"/>
    <n v="17"/>
    <n v="0"/>
    <n v="26"/>
    <n v="0"/>
    <n v="0"/>
    <n v="0"/>
    <n v="0"/>
    <n v="0"/>
    <n v="0"/>
    <n v="0"/>
    <n v="48"/>
    <n v="0"/>
    <n v="74"/>
    <n v="0"/>
    <n v="0"/>
    <n v="0"/>
    <n v="0"/>
    <n v="3"/>
    <n v="0"/>
    <n v="0"/>
    <n v="3"/>
    <n v="1"/>
    <n v="0"/>
    <n v="0"/>
    <n v="0"/>
    <n v="0"/>
    <n v="0"/>
    <n v="0"/>
    <n v="0"/>
    <n v="0"/>
    <n v="0"/>
    <n v="0"/>
    <n v="0"/>
    <n v="3"/>
    <n v="3"/>
    <n v="0"/>
    <n v="36"/>
    <n v="36"/>
    <n v="2"/>
    <n v="2"/>
    <n v="36"/>
    <n v="0"/>
    <n v="0"/>
    <n v="36"/>
    <n v="0"/>
    <n v="0"/>
    <n v="3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E25" firstHeaderRow="0" firstDataRow="1" firstDataCol="2" rowPageCount="1" colPageCount="1"/>
  <pivotFields count="61">
    <pivotField axis="axisRow" compact="0" outline="0" showAll="0" defaultSubtotal="0">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outline="0" showAll="0" defaultSubtotal="0">
      <items count="22">
        <item x="0"/>
        <item x="20"/>
        <item x="12"/>
        <item x="15"/>
        <item x="3"/>
        <item x="10"/>
        <item x="7"/>
        <item x="19"/>
        <item x="1"/>
        <item x="11"/>
        <item x="21"/>
        <item x="4"/>
        <item x="5"/>
        <item x="16"/>
        <item x="13"/>
        <item x="17"/>
        <item x="14"/>
        <item x="2"/>
        <item x="6"/>
        <item x="18"/>
        <item x="9"/>
        <item x="8"/>
      </items>
      <extLst>
        <ext xmlns:x14="http://schemas.microsoft.com/office/spreadsheetml/2009/9/main" uri="{2946ED86-A175-432a-8AC1-64E0C546D7DE}">
          <x14:pivotField fillDownLabels="1"/>
        </ext>
      </extLst>
    </pivotField>
    <pivotField axis="axisPage" compact="0" outline="0" showAll="0" defaultSubtotal="0">
      <items count="24">
        <item x="0"/>
        <item x="1"/>
        <item x="2"/>
        <item x="3"/>
        <item x="4"/>
        <item x="5"/>
        <item x="6"/>
        <item x="7"/>
        <item x="8"/>
        <item x="9"/>
        <item x="10"/>
        <item x="11"/>
        <item x="12"/>
        <item x="13"/>
        <item x="14"/>
        <item x="15"/>
        <item x="16"/>
        <item x="17"/>
        <item x="18"/>
        <item x="19"/>
        <item x="20"/>
        <item x="21"/>
        <item x="22"/>
        <item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1"/>
  </rowFields>
  <rowItems count="22">
    <i>
      <x/>
      <x/>
    </i>
    <i r="1">
      <x v="8"/>
    </i>
    <i r="1">
      <x v="17"/>
    </i>
    <i>
      <x v="1"/>
      <x v="4"/>
    </i>
    <i r="1">
      <x v="11"/>
    </i>
    <i r="1">
      <x v="12"/>
    </i>
    <i r="1">
      <x v="18"/>
    </i>
    <i>
      <x v="2"/>
      <x v="6"/>
    </i>
    <i>
      <x v="3"/>
      <x v="21"/>
    </i>
    <i>
      <x v="4"/>
      <x v="20"/>
    </i>
    <i>
      <x v="5"/>
      <x v="5"/>
    </i>
    <i r="1">
      <x v="9"/>
    </i>
    <i>
      <x v="6"/>
      <x v="2"/>
    </i>
    <i r="1">
      <x v="14"/>
    </i>
    <i>
      <x v="7"/>
      <x v="16"/>
    </i>
    <i>
      <x v="8"/>
      <x v="3"/>
    </i>
    <i r="1">
      <x v="13"/>
    </i>
    <i r="1">
      <x v="15"/>
    </i>
    <i r="1">
      <x v="19"/>
    </i>
    <i>
      <x v="9"/>
      <x v="7"/>
    </i>
    <i>
      <x v="10"/>
      <x v="1"/>
    </i>
    <i r="1">
      <x v="10"/>
    </i>
  </rowItems>
  <colFields count="1">
    <field x="-2"/>
  </colFields>
  <colItems count="3">
    <i>
      <x/>
    </i>
    <i i="1">
      <x v="1"/>
    </i>
    <i i="2">
      <x v="2"/>
    </i>
  </colItems>
  <pageFields count="1">
    <pageField fld="2" hier="-1"/>
  </pageFields>
  <dataFields count="3">
    <dataField name="Sum of CXCA SCREEN" fld="29" baseField="0" baseItem="0"/>
    <dataField name="Sum of CXCA POS" fld="30" baseField="0" baseItem="0"/>
    <dataField name="Sum of CXCA TX"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1" cacheId="61" applyNumberFormats="0" applyBorderFormats="0" applyFontFormats="0" applyPatternFormats="0" applyAlignmentFormats="0" applyWidthHeightFormats="1" dataCaption="Values" errorCaption="NA" updatedVersion="6" minRefreshableVersion="3" useAutoFormatting="1" colGrandTotals="0" itemPrintTitles="1" createdVersion="6" indent="0" compact="0" compactData="0" multipleFieldFilters="0">
  <location ref="A3:BH26" firstHeaderRow="0" firstDataRow="1" firstDataCol="2"/>
  <pivotFields count="61">
    <pivotField axis="axisRow" compact="0" outline="0" showAll="0" defaultSubtotal="0">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outline="0" showAll="0" defaultSubtotal="0">
      <items count="22">
        <item sd="0" x="0"/>
        <item x="20"/>
        <item x="12"/>
        <item x="15"/>
        <item x="3"/>
        <item x="10"/>
        <item x="7"/>
        <item x="19"/>
        <item x="1"/>
        <item x="11"/>
        <item x="21"/>
        <item x="4"/>
        <item x="5"/>
        <item x="16"/>
        <item x="13"/>
        <item x="17"/>
        <item x="14"/>
        <item x="2"/>
        <item x="6"/>
        <item x="18"/>
        <item x="9"/>
        <item x="8"/>
      </items>
      <extLst>
        <ext xmlns:x14="http://schemas.microsoft.com/office/spreadsheetml/2009/9/main" uri="{2946ED86-A175-432a-8AC1-64E0C546D7DE}">
          <x14:pivotField fillDownLabels="1"/>
        </ext>
      </extLst>
    </pivotField>
    <pivotField compact="0" outline="0" showAll="0" defaultSubtotal="0">
      <items count="24">
        <item x="13"/>
        <item x="14"/>
        <item x="15"/>
        <item x="16"/>
        <item x="17"/>
        <item x="18"/>
        <item x="19"/>
        <item x="20"/>
        <item x="21"/>
        <item x="22"/>
        <item x="23"/>
        <item x="0"/>
        <item x="1"/>
        <item x="2"/>
        <item x="3"/>
        <item x="4"/>
        <item x="5"/>
        <item x="6"/>
        <item x="7"/>
        <item x="8"/>
        <item x="9"/>
        <item x="10"/>
        <item x="11"/>
        <item x="1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
  </rowFields>
  <rowItems count="23">
    <i>
      <x/>
      <x/>
    </i>
    <i r="1">
      <x v="8"/>
    </i>
    <i r="1">
      <x v="17"/>
    </i>
    <i>
      <x v="1"/>
      <x v="4"/>
    </i>
    <i r="1">
      <x v="11"/>
    </i>
    <i r="1">
      <x v="12"/>
    </i>
    <i r="1">
      <x v="18"/>
    </i>
    <i>
      <x v="2"/>
      <x v="6"/>
    </i>
    <i>
      <x v="3"/>
      <x v="21"/>
    </i>
    <i>
      <x v="4"/>
      <x v="20"/>
    </i>
    <i>
      <x v="5"/>
      <x v="5"/>
    </i>
    <i r="1">
      <x v="9"/>
    </i>
    <i>
      <x v="6"/>
      <x v="2"/>
    </i>
    <i r="1">
      <x v="14"/>
    </i>
    <i>
      <x v="7"/>
      <x v="16"/>
    </i>
    <i>
      <x v="8"/>
      <x v="3"/>
    </i>
    <i r="1">
      <x v="13"/>
    </i>
    <i r="1">
      <x v="15"/>
    </i>
    <i r="1">
      <x v="19"/>
    </i>
    <i>
      <x v="9"/>
      <x v="7"/>
    </i>
    <i>
      <x v="10"/>
      <x v="1"/>
    </i>
    <i r="1">
      <x v="10"/>
    </i>
    <i t="grand">
      <x/>
    </i>
  </rowItems>
  <colFields count="1">
    <field x="-2"/>
  </colFields>
  <colItems count="5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colItems>
  <dataFields count="58">
    <dataField name="Sum of HTS_TST" fld="3" baseField="0" baseItem="0"/>
    <dataField name="Sum of HTS_TST_POS" fld="4" baseField="0" baseItem="0"/>
    <dataField name="Sum of HTS Repeat Positives" fld="5" baseField="0" baseItem="0"/>
    <dataField name="Sum of Total Positives" fld="6" baseField="0" baseItem="0"/>
    <dataField name="Sum of TX NEW" fld="7" baseField="0" baseItem="0"/>
    <dataField name="Sum of Index testing - No tested" fld="8" baseField="0" baseItem="0"/>
    <dataField name="Sum of Index testing positives" fld="9" baseField="0" baseItem="0"/>
    <dataField name="Sum of TB_HIV Tests" fld="20" baseField="0" baseItem="0"/>
    <dataField name="Sum of TB_HIV Positives" fld="21" baseField="0" baseItem="0"/>
    <dataField name="Sum of RECENCY" fld="28" baseField="0" baseItem="0"/>
    <dataField name="Sum of CXCA SCREEN" fld="29" baseField="0" baseItem="0"/>
    <dataField name="Sum of CXCA POS" fld="30" baseField="0" baseItem="0"/>
    <dataField name="Sum of CXCA TX" fld="31" baseField="0" baseItem="0"/>
    <dataField name="Sum of TB CASES" fld="32" baseField="0" baseItem="0"/>
    <dataField name="Sum of ART TPT INITIATION" fld="33" baseField="0" baseItem="0"/>
    <dataField name="Sum of NO OF TB CONTACTS" fld="34" baseField="0" baseItem="0"/>
    <dataField name="Sum of NO OF CONTACTS STARTED IPT" fld="35" baseField="0" baseItem="0"/>
    <dataField name="Sum of PMTCT _ELIG" fld="36" baseField="0" baseItem="0"/>
    <dataField name="Sum of PMTCT_BLED" fld="37" baseField="0" baseItem="0"/>
    <dataField name="Sum of PMTCT &lt;=200 Copies" fld="39" baseField="0" baseItem="0"/>
    <dataField name="Sum of PMTCT 201-999 copies" fld="40" baseField="0" baseItem="0"/>
    <dataField name="Sum of 1ST PCR TESTS (D)" fld="41" baseField="0" baseItem="0"/>
    <dataField name="Sum of 1ST PCR- 0-2 Months (N)" fld="42" baseField="0" baseItem="0"/>
    <dataField name="Sum of 2nd PCR tests (D)" fld="43" baseField="0" baseItem="0"/>
    <dataField name="Sum of 2nd PCR tests (2-12months)" fld="44" baseField="0" baseItem="0"/>
    <dataField name="Sum of TX_SV (D)" fld="45" baseField="0" baseItem="0"/>
    <dataField name="Sum of TX_SV(N)" fld="46" baseField="0" baseItem="0"/>
    <dataField name="Sum of VMMC" fld="47" baseField="0" baseItem="0"/>
    <dataField name="Sum of NCD (D) CONTACTS" fld="48" baseField="0" baseItem="0"/>
    <dataField name="Sum of HTN SCREENED" fld="49" baseField="0" baseItem="0"/>
    <dataField name="Sum of HTN CASES" fld="50" baseField="0" baseItem="0"/>
    <dataField name="Sum of HTN Treatment" fld="51" baseField="0" baseItem="0"/>
    <dataField name="Sum of DM SCREENED" fld="52" baseField="0" baseItem="0"/>
    <dataField name="Sum of DM CASES" fld="53" baseField="0" baseItem="0"/>
    <dataField name="Sum of DM Treatment" fld="54" baseField="0" baseItem="0"/>
    <dataField name="Sum of Alcohol and substance abuse screened" fld="55" baseField="0" baseItem="0"/>
    <dataField name="Sum of Alcohol and substance abuse cases" fld="56" baseField="0" baseItem="0"/>
    <dataField name="Sum of Alcohol and substance cases treated" fld="57" baseField="0" baseItem="0"/>
    <dataField name="Sum of Depression/anxiety screened" fld="58" baseField="0" baseItem="0"/>
    <dataField name="Sum of Depression/anxiety cases" fld="59" baseField="0" baseItem="0"/>
    <dataField name="Sum of Depression/anxiety cases treated" fld="60" baseField="0" baseItem="0"/>
    <dataField name="Sum of PMTCT VL RETURNED" fld="38" baseField="0" baseItem="0"/>
    <dataField name="Sum of SNS tested" fld="10" baseField="0" baseItem="0"/>
    <dataField name="Sum of SNS Positives" fld="11" baseField="0" baseItem="0"/>
    <dataField name="Sum of ANC1 tests" fld="12" baseField="0" baseItem="0"/>
    <dataField name="Sum of ANC1 positives" fld="13" baseField="0" baseItem="0"/>
    <dataField name="Sum of POST ANC1 Tests" fld="14" baseField="0" baseItem="0"/>
    <dataField name="Sum of POST ANC1 Positives" fld="15" baseField="0" baseItem="0"/>
    <dataField name="Sum of Malnutrition HIV Tests" fld="16" baseField="0" baseItem="0"/>
    <dataField name="Sum of Malnutrition positives" fld="17" baseField="0" baseItem="0"/>
    <dataField name="Sum of Paed HIV tests" fld="18" baseField="0" baseItem="0"/>
    <dataField name="Sum of Paed Positives" fld="19" baseField="0" baseItem="0"/>
    <dataField name="Sum of Other PITC HIV Tests" fld="22" baseField="0" baseItem="0"/>
    <dataField name="Sum of Other PITC Positives" fld="23" baseField="0" baseItem="0"/>
    <dataField name="Sum of VCT Comm HIV Tests" fld="24" baseField="0" baseItem="0"/>
    <dataField name="Sum of VCT Comm positives" fld="25" baseField="0" baseItem="0"/>
    <dataField name="Sum of Mobile Comm HIV Tests" fld="26" baseField="0" baseItem="0"/>
    <dataField name="Sum of Mobile Comm Positives" fld="27" baseField="0" baseItem="0"/>
  </dataFields>
  <formats count="21">
    <format dxfId="168">
      <pivotArea type="all" dataOnly="0" outline="0" fieldPosition="0"/>
    </format>
    <format dxfId="167">
      <pivotArea outline="0" collapsedLevelsAreSubtotals="1" fieldPosition="0"/>
    </format>
    <format dxfId="166">
      <pivotArea field="1" type="button" dataOnly="0" labelOnly="1" outline="0" axis="axisRow" fieldPosition="1"/>
    </format>
    <format dxfId="165">
      <pivotArea type="all" dataOnly="0" outline="0" fieldPosition="0"/>
    </format>
    <format dxfId="164">
      <pivotArea outline="0" collapsedLevelsAreSubtotals="1" fieldPosition="0"/>
    </format>
    <format dxfId="163">
      <pivotArea field="0" type="button" dataOnly="0" labelOnly="1" outline="0" axis="axisRow" fieldPosition="0"/>
    </format>
    <format dxfId="162">
      <pivotArea field="1" type="button" dataOnly="0" labelOnly="1" outline="0" axis="axisRow" fieldPosition="1"/>
    </format>
    <format dxfId="161">
      <pivotArea dataOnly="0" labelOnly="1" outline="0" fieldPosition="0">
        <references count="1">
          <reference field="0" count="0"/>
        </references>
      </pivotArea>
    </format>
    <format dxfId="160">
      <pivotArea dataOnly="0" labelOnly="1" outline="0" fieldPosition="0">
        <references count="2">
          <reference field="0" count="1" selected="0">
            <x v="0"/>
          </reference>
          <reference field="1" count="3">
            <x v="0"/>
            <x v="8"/>
            <x v="17"/>
          </reference>
        </references>
      </pivotArea>
    </format>
    <format dxfId="159">
      <pivotArea dataOnly="0" labelOnly="1" outline="0" fieldPosition="0">
        <references count="2">
          <reference field="0" count="1" selected="0">
            <x v="1"/>
          </reference>
          <reference field="1" count="4">
            <x v="4"/>
            <x v="11"/>
            <x v="12"/>
            <x v="18"/>
          </reference>
        </references>
      </pivotArea>
    </format>
    <format dxfId="158">
      <pivotArea dataOnly="0" labelOnly="1" outline="0" fieldPosition="0">
        <references count="2">
          <reference field="0" count="1" selected="0">
            <x v="2"/>
          </reference>
          <reference field="1" count="1">
            <x v="6"/>
          </reference>
        </references>
      </pivotArea>
    </format>
    <format dxfId="157">
      <pivotArea dataOnly="0" labelOnly="1" outline="0" fieldPosition="0">
        <references count="2">
          <reference field="0" count="1" selected="0">
            <x v="3"/>
          </reference>
          <reference field="1" count="1">
            <x v="21"/>
          </reference>
        </references>
      </pivotArea>
    </format>
    <format dxfId="156">
      <pivotArea dataOnly="0" labelOnly="1" outline="0" fieldPosition="0">
        <references count="2">
          <reference field="0" count="1" selected="0">
            <x v="4"/>
          </reference>
          <reference field="1" count="1">
            <x v="20"/>
          </reference>
        </references>
      </pivotArea>
    </format>
    <format dxfId="155">
      <pivotArea dataOnly="0" labelOnly="1" outline="0" fieldPosition="0">
        <references count="2">
          <reference field="0" count="1" selected="0">
            <x v="5"/>
          </reference>
          <reference field="1" count="2">
            <x v="5"/>
            <x v="9"/>
          </reference>
        </references>
      </pivotArea>
    </format>
    <format dxfId="154">
      <pivotArea dataOnly="0" labelOnly="1" outline="0" fieldPosition="0">
        <references count="2">
          <reference field="0" count="1" selected="0">
            <x v="6"/>
          </reference>
          <reference field="1" count="2">
            <x v="2"/>
            <x v="14"/>
          </reference>
        </references>
      </pivotArea>
    </format>
    <format dxfId="153">
      <pivotArea dataOnly="0" labelOnly="1" outline="0" fieldPosition="0">
        <references count="2">
          <reference field="0" count="1" selected="0">
            <x v="7"/>
          </reference>
          <reference field="1" count="1">
            <x v="16"/>
          </reference>
        </references>
      </pivotArea>
    </format>
    <format dxfId="152">
      <pivotArea dataOnly="0" labelOnly="1" outline="0" fieldPosition="0">
        <references count="2">
          <reference field="0" count="1" selected="0">
            <x v="8"/>
          </reference>
          <reference field="1" count="4">
            <x v="3"/>
            <x v="13"/>
            <x v="15"/>
            <x v="19"/>
          </reference>
        </references>
      </pivotArea>
    </format>
    <format dxfId="151">
      <pivotArea dataOnly="0" labelOnly="1" outline="0" fieldPosition="0">
        <references count="2">
          <reference field="0" count="1" selected="0">
            <x v="9"/>
          </reference>
          <reference field="1" count="1">
            <x v="7"/>
          </reference>
        </references>
      </pivotArea>
    </format>
    <format dxfId="150">
      <pivotArea dataOnly="0" labelOnly="1" outline="0" fieldPosition="0">
        <references count="2">
          <reference field="0" count="1" selected="0">
            <x v="10"/>
          </reference>
          <reference field="1" count="2">
            <x v="1"/>
            <x v="10"/>
          </reference>
        </references>
      </pivotArea>
    </format>
    <format dxfId="149">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8">
      <pivotArea dataOnly="0" labelOnly="1" outline="0" fieldPosition="0">
        <references count="1">
          <reference field="4294967294" count="8">
            <x v="50"/>
            <x v="51"/>
            <x v="52"/>
            <x v="53"/>
            <x v="54"/>
            <x v="55"/>
            <x v="56"/>
            <x v="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Week" sourceName="Week">
  <pivotTables>
    <pivotTable tabId="2" name="PivotTable1"/>
  </pivotTables>
  <data>
    <tabular pivotCacheId="11">
      <items count="24">
        <i x="13" s="1"/>
        <i x="14" s="1"/>
        <i x="15" s="1"/>
        <i x="16" s="1"/>
        <i x="17" s="1"/>
        <i x="18" s="1"/>
        <i x="19" s="1"/>
        <i x="20" s="1"/>
        <i x="21" s="1"/>
        <i x="22" s="1"/>
        <i x="23" s="1"/>
        <i x="0" s="1"/>
        <i x="1" s="1"/>
        <i x="2" s="1"/>
        <i x="3" s="1"/>
        <i x="4" s="1"/>
        <i x="5" s="1"/>
        <i x="6" s="1"/>
        <i x="7" s="1"/>
        <i x="8" s="1"/>
        <i x="9" s="1"/>
        <i x="10" s="1"/>
        <i x="1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Week1" sourceName="Week">
  <pivotTables>
    <pivotTable tabId="9" name="PivotTable2"/>
  </pivotTables>
  <data>
    <tabular pivotCacheId="11">
      <items count="24">
        <i x="13" s="1"/>
        <i x="14" s="1"/>
        <i x="15" s="1"/>
        <i x="16" s="1"/>
        <i x="17" s="1"/>
        <i x="18" s="1"/>
        <i x="19" s="1"/>
        <i x="20" s="1"/>
        <i x="21" s="1"/>
        <i x="22" s="1"/>
        <i x="23" s="1"/>
        <i x="0" s="1"/>
        <i x="1" s="1"/>
        <i x="2" s="1"/>
        <i x="3" s="1"/>
        <i x="4" s="1"/>
        <i x="5" s="1"/>
        <i x="6" s="1"/>
        <i x="7" s="1"/>
        <i x="8" s="1"/>
        <i x="9" s="1"/>
        <i x="10" s="1"/>
        <i x="1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Week 4" cache="Slicer_Week1" caption="Week"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Week" cache="Slicer_Week" caption="Week" startItem="4"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Week 9" cache="Slicer_Week" caption="Week"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Week 10" cache="Slicer_Week" caption="Week" startItem="3"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Week 8" cache="Slicer_Week" caption="Week"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Week 7" cache="Slicer_Week" caption="Week"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Week 6" cache="Slicer_Week" caption="Week"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Week 3" cache="Slicer_Week" caption="Week"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Week 2" cache="Slicer_Week" caption="Week" startItem="3"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Week 5" cache="Slicer_Week" caption="Week"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Week 1" cache="Slicer_Week" caption="Week"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microsoft.com/office/2007/relationships/slicer" Target="../slicers/slicer1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tabSelected="1" zoomScaleNormal="100" workbookViewId="0">
      <selection activeCell="G7" sqref="G7"/>
    </sheetView>
  </sheetViews>
  <sheetFormatPr defaultColWidth="9" defaultRowHeight="14.5" x14ac:dyDescent="0.35"/>
  <cols>
    <col min="1" max="1" width="9" style="1"/>
    <col min="2" max="2" width="30.1796875" style="1" customWidth="1"/>
    <col min="3" max="4" width="9" style="1"/>
    <col min="5" max="5" width="7.90625" style="1" customWidth="1"/>
    <col min="6" max="9" width="9" style="1"/>
    <col min="10" max="11" width="10.6328125" style="1" customWidth="1"/>
    <col min="12" max="16384" width="9" style="1"/>
  </cols>
  <sheetData>
    <row r="1" spans="1:26" ht="29" x14ac:dyDescent="0.35">
      <c r="A1" s="10" t="s">
        <v>396</v>
      </c>
      <c r="B1" s="10" t="s">
        <v>395</v>
      </c>
      <c r="C1" s="11" t="s">
        <v>394</v>
      </c>
      <c r="D1" s="11" t="s">
        <v>393</v>
      </c>
      <c r="E1" s="11" t="s">
        <v>123</v>
      </c>
      <c r="F1" s="11" t="s">
        <v>392</v>
      </c>
      <c r="G1" s="11" t="s">
        <v>391</v>
      </c>
      <c r="H1" s="11" t="s">
        <v>390</v>
      </c>
      <c r="I1" s="11" t="s">
        <v>389</v>
      </c>
      <c r="J1" s="11" t="s">
        <v>388</v>
      </c>
      <c r="K1" s="11" t="s">
        <v>387</v>
      </c>
      <c r="L1" s="11" t="s">
        <v>386</v>
      </c>
      <c r="M1" s="11" t="s">
        <v>385</v>
      </c>
      <c r="N1" s="11" t="s">
        <v>384</v>
      </c>
      <c r="O1" s="11" t="s">
        <v>383</v>
      </c>
      <c r="P1" s="11" t="s">
        <v>382</v>
      </c>
      <c r="Q1" s="11" t="s">
        <v>381</v>
      </c>
      <c r="R1" s="11" t="s">
        <v>380</v>
      </c>
      <c r="S1" s="11" t="s">
        <v>379</v>
      </c>
      <c r="T1" s="11" t="s">
        <v>378</v>
      </c>
      <c r="U1" s="11" t="s">
        <v>377</v>
      </c>
      <c r="V1" s="11" t="s">
        <v>376</v>
      </c>
      <c r="W1" s="11" t="s">
        <v>375</v>
      </c>
      <c r="X1" s="11" t="s">
        <v>374</v>
      </c>
      <c r="Y1" s="11" t="s">
        <v>373</v>
      </c>
      <c r="Z1" s="11" t="s">
        <v>372</v>
      </c>
    </row>
    <row r="2" spans="1:26" x14ac:dyDescent="0.35">
      <c r="A2" s="9" t="s">
        <v>369</v>
      </c>
      <c r="B2" s="9" t="s">
        <v>21</v>
      </c>
      <c r="C2" s="9">
        <v>199</v>
      </c>
      <c r="D2" s="9">
        <v>7</v>
      </c>
      <c r="E2" s="9">
        <v>1229</v>
      </c>
      <c r="F2" s="9">
        <v>5</v>
      </c>
      <c r="G2" s="9">
        <v>0</v>
      </c>
      <c r="H2" s="9">
        <v>4</v>
      </c>
      <c r="I2" s="9">
        <v>37</v>
      </c>
      <c r="J2" s="9">
        <v>190</v>
      </c>
      <c r="K2" s="9">
        <v>181</v>
      </c>
      <c r="L2" s="9">
        <v>196</v>
      </c>
      <c r="M2" s="9">
        <v>20</v>
      </c>
      <c r="N2" s="9">
        <v>18</v>
      </c>
      <c r="O2" s="9">
        <v>34</v>
      </c>
      <c r="P2" s="9">
        <v>16</v>
      </c>
      <c r="Q2" s="9">
        <v>16</v>
      </c>
      <c r="R2" s="9">
        <v>2</v>
      </c>
      <c r="S2" s="9">
        <v>558</v>
      </c>
      <c r="T2" s="9">
        <v>558</v>
      </c>
      <c r="U2" s="9">
        <v>8</v>
      </c>
      <c r="V2" s="9">
        <v>8</v>
      </c>
      <c r="W2" s="9">
        <v>26</v>
      </c>
      <c r="X2" s="9">
        <v>0</v>
      </c>
      <c r="Y2" s="9">
        <v>0</v>
      </c>
      <c r="Z2" s="9">
        <v>0</v>
      </c>
    </row>
    <row r="3" spans="1:26" x14ac:dyDescent="0.35">
      <c r="A3" s="9" t="s">
        <v>369</v>
      </c>
      <c r="B3" s="9" t="s">
        <v>20</v>
      </c>
      <c r="C3" s="9">
        <v>186</v>
      </c>
      <c r="D3" s="9">
        <v>8</v>
      </c>
      <c r="E3" s="9">
        <v>1034</v>
      </c>
      <c r="F3" s="9">
        <v>6</v>
      </c>
      <c r="G3" s="9">
        <v>0</v>
      </c>
      <c r="H3" s="9">
        <v>4</v>
      </c>
      <c r="I3" s="9">
        <v>34</v>
      </c>
      <c r="J3" s="9">
        <v>178</v>
      </c>
      <c r="K3" s="9">
        <v>169</v>
      </c>
      <c r="L3" s="9">
        <v>183</v>
      </c>
      <c r="M3" s="9">
        <v>8</v>
      </c>
      <c r="N3" s="9">
        <v>8</v>
      </c>
      <c r="O3" s="9">
        <v>29</v>
      </c>
      <c r="P3" s="9">
        <v>21</v>
      </c>
      <c r="Q3" s="9">
        <v>21</v>
      </c>
      <c r="R3" s="9">
        <v>3</v>
      </c>
      <c r="S3" s="9">
        <v>302</v>
      </c>
      <c r="T3" s="9">
        <v>302</v>
      </c>
      <c r="U3" s="9">
        <v>7</v>
      </c>
      <c r="V3" s="9">
        <v>7</v>
      </c>
      <c r="W3" s="9">
        <v>31</v>
      </c>
      <c r="X3" s="9">
        <v>0</v>
      </c>
      <c r="Y3" s="9">
        <v>0</v>
      </c>
      <c r="Z3" s="9">
        <v>0</v>
      </c>
    </row>
    <row r="4" spans="1:26" x14ac:dyDescent="0.35">
      <c r="A4" s="9" t="s">
        <v>369</v>
      </c>
      <c r="B4" s="9" t="s">
        <v>19</v>
      </c>
      <c r="C4" s="9">
        <v>1073</v>
      </c>
      <c r="D4" s="9">
        <v>41</v>
      </c>
      <c r="E4" s="9">
        <v>4394</v>
      </c>
      <c r="F4" s="9">
        <v>42</v>
      </c>
      <c r="G4" s="9">
        <v>0</v>
      </c>
      <c r="H4" s="9">
        <v>24</v>
      </c>
      <c r="I4" s="9">
        <v>299</v>
      </c>
      <c r="J4" s="9">
        <v>1028</v>
      </c>
      <c r="K4" s="9">
        <v>978</v>
      </c>
      <c r="L4" s="9">
        <v>1056</v>
      </c>
      <c r="M4" s="9">
        <v>39</v>
      </c>
      <c r="N4" s="9">
        <v>36</v>
      </c>
      <c r="O4" s="9">
        <v>118</v>
      </c>
      <c r="P4" s="9">
        <v>170</v>
      </c>
      <c r="Q4" s="9">
        <v>170</v>
      </c>
      <c r="R4" s="9">
        <v>32</v>
      </c>
      <c r="S4" s="9">
        <v>946</v>
      </c>
      <c r="T4" s="9">
        <v>946</v>
      </c>
      <c r="U4" s="9">
        <v>30</v>
      </c>
      <c r="V4" s="9">
        <v>30</v>
      </c>
      <c r="W4" s="9">
        <v>151</v>
      </c>
      <c r="X4" s="9">
        <v>0</v>
      </c>
      <c r="Y4" s="9">
        <v>0</v>
      </c>
      <c r="Z4" s="9">
        <v>0</v>
      </c>
    </row>
    <row r="5" spans="1:26" x14ac:dyDescent="0.35">
      <c r="A5" s="9" t="s">
        <v>369</v>
      </c>
      <c r="B5" s="9" t="s">
        <v>18</v>
      </c>
      <c r="C5" s="9">
        <v>92</v>
      </c>
      <c r="D5" s="9">
        <v>1</v>
      </c>
      <c r="E5" s="9">
        <v>278</v>
      </c>
      <c r="F5" s="9">
        <v>1</v>
      </c>
      <c r="G5" s="9">
        <v>0</v>
      </c>
      <c r="H5" s="9">
        <v>1</v>
      </c>
      <c r="I5" s="9">
        <v>0</v>
      </c>
      <c r="J5" s="9">
        <v>87</v>
      </c>
      <c r="K5" s="9">
        <v>83</v>
      </c>
      <c r="L5" s="9">
        <v>90</v>
      </c>
      <c r="M5" s="9">
        <v>4</v>
      </c>
      <c r="N5" s="9">
        <v>4</v>
      </c>
      <c r="O5" s="9">
        <v>0</v>
      </c>
      <c r="P5" s="9">
        <v>21</v>
      </c>
      <c r="Q5" s="9">
        <v>21</v>
      </c>
      <c r="R5" s="9">
        <v>1</v>
      </c>
      <c r="S5" s="9">
        <v>160</v>
      </c>
      <c r="T5" s="9">
        <v>160</v>
      </c>
      <c r="U5" s="9">
        <v>2</v>
      </c>
      <c r="V5" s="9">
        <v>2</v>
      </c>
      <c r="W5" s="9">
        <v>30</v>
      </c>
      <c r="X5" s="9">
        <v>0</v>
      </c>
      <c r="Y5" s="9">
        <v>0</v>
      </c>
      <c r="Z5" s="9">
        <v>0</v>
      </c>
    </row>
    <row r="6" spans="1:26" x14ac:dyDescent="0.35">
      <c r="A6" s="9" t="s">
        <v>369</v>
      </c>
      <c r="B6" s="9" t="s">
        <v>17</v>
      </c>
      <c r="C6" s="9">
        <v>279</v>
      </c>
      <c r="D6" s="9">
        <v>33</v>
      </c>
      <c r="E6" s="9">
        <v>2163</v>
      </c>
      <c r="F6" s="9">
        <v>33</v>
      </c>
      <c r="G6" s="9">
        <v>0</v>
      </c>
      <c r="H6" s="9">
        <v>19</v>
      </c>
      <c r="I6" s="9">
        <v>0</v>
      </c>
      <c r="J6" s="9">
        <v>264</v>
      </c>
      <c r="K6" s="9">
        <v>252</v>
      </c>
      <c r="L6" s="9">
        <v>276</v>
      </c>
      <c r="M6" s="9">
        <v>25</v>
      </c>
      <c r="N6" s="9">
        <v>22</v>
      </c>
      <c r="O6" s="9">
        <v>36</v>
      </c>
      <c r="P6" s="9">
        <v>47</v>
      </c>
      <c r="Q6" s="9">
        <v>47</v>
      </c>
      <c r="R6" s="9">
        <v>11</v>
      </c>
      <c r="S6" s="9">
        <v>568</v>
      </c>
      <c r="T6" s="9">
        <v>568</v>
      </c>
      <c r="U6" s="9">
        <v>14</v>
      </c>
      <c r="V6" s="9">
        <v>18</v>
      </c>
      <c r="W6" s="9">
        <v>2</v>
      </c>
      <c r="X6" s="9">
        <v>0</v>
      </c>
      <c r="Y6" s="9">
        <v>0</v>
      </c>
      <c r="Z6" s="9">
        <v>0</v>
      </c>
    </row>
    <row r="7" spans="1:26" x14ac:dyDescent="0.35">
      <c r="A7" s="9" t="s">
        <v>369</v>
      </c>
      <c r="B7" s="9" t="s">
        <v>16</v>
      </c>
      <c r="C7" s="9">
        <v>28</v>
      </c>
      <c r="D7" s="9">
        <v>2</v>
      </c>
      <c r="E7" s="9">
        <v>169</v>
      </c>
      <c r="F7" s="9">
        <v>1</v>
      </c>
      <c r="G7" s="9">
        <v>0</v>
      </c>
      <c r="H7" s="9">
        <v>1</v>
      </c>
      <c r="I7" s="9">
        <v>0</v>
      </c>
      <c r="J7" s="9">
        <v>26</v>
      </c>
      <c r="K7" s="9">
        <v>25</v>
      </c>
      <c r="L7" s="9">
        <v>27</v>
      </c>
      <c r="M7" s="9">
        <v>0</v>
      </c>
      <c r="N7" s="9">
        <v>0</v>
      </c>
      <c r="O7" s="9">
        <v>0</v>
      </c>
      <c r="P7" s="9">
        <v>10</v>
      </c>
      <c r="Q7" s="9">
        <v>10</v>
      </c>
      <c r="R7" s="9">
        <v>1</v>
      </c>
      <c r="S7" s="9">
        <v>63</v>
      </c>
      <c r="T7" s="9">
        <v>63</v>
      </c>
      <c r="U7" s="9">
        <v>1</v>
      </c>
      <c r="V7" s="9">
        <v>2</v>
      </c>
      <c r="W7" s="9">
        <v>4</v>
      </c>
      <c r="X7" s="9">
        <v>0</v>
      </c>
      <c r="Y7" s="9">
        <v>0</v>
      </c>
      <c r="Z7" s="9">
        <v>0</v>
      </c>
    </row>
    <row r="8" spans="1:26" x14ac:dyDescent="0.35">
      <c r="A8" s="9" t="s">
        <v>369</v>
      </c>
      <c r="B8" s="9" t="s">
        <v>15</v>
      </c>
      <c r="C8" s="9">
        <v>328</v>
      </c>
      <c r="D8" s="9">
        <v>12</v>
      </c>
      <c r="E8" s="9">
        <v>1611</v>
      </c>
      <c r="F8" s="9">
        <v>9</v>
      </c>
      <c r="G8" s="9">
        <v>0</v>
      </c>
      <c r="H8" s="9">
        <v>8</v>
      </c>
      <c r="I8" s="9">
        <v>151</v>
      </c>
      <c r="J8" s="9">
        <v>313</v>
      </c>
      <c r="K8" s="9">
        <v>298</v>
      </c>
      <c r="L8" s="9">
        <v>321</v>
      </c>
      <c r="M8" s="9">
        <v>16</v>
      </c>
      <c r="N8" s="9">
        <v>16</v>
      </c>
      <c r="O8" s="9">
        <v>54</v>
      </c>
      <c r="P8" s="9">
        <v>72</v>
      </c>
      <c r="Q8" s="9">
        <v>72</v>
      </c>
      <c r="R8" s="9">
        <v>19</v>
      </c>
      <c r="S8" s="9">
        <v>587</v>
      </c>
      <c r="T8" s="9">
        <v>587</v>
      </c>
      <c r="U8" s="9">
        <v>12</v>
      </c>
      <c r="V8" s="9">
        <v>12</v>
      </c>
      <c r="W8" s="9">
        <v>86</v>
      </c>
      <c r="X8" s="9">
        <v>0</v>
      </c>
      <c r="Y8" s="9">
        <v>0</v>
      </c>
      <c r="Z8" s="9">
        <v>0</v>
      </c>
    </row>
    <row r="9" spans="1:26" x14ac:dyDescent="0.35">
      <c r="A9" s="9" t="s">
        <v>369</v>
      </c>
      <c r="B9" s="9" t="s">
        <v>14</v>
      </c>
      <c r="C9" s="9">
        <v>177</v>
      </c>
      <c r="D9" s="9">
        <v>2</v>
      </c>
      <c r="E9" s="9">
        <v>1671</v>
      </c>
      <c r="F9" s="9">
        <v>0</v>
      </c>
      <c r="G9" s="9">
        <v>0</v>
      </c>
      <c r="H9" s="9">
        <v>0</v>
      </c>
      <c r="I9" s="9">
        <v>43</v>
      </c>
      <c r="J9" s="9">
        <v>169</v>
      </c>
      <c r="K9" s="9">
        <v>159</v>
      </c>
      <c r="L9" s="9">
        <v>174</v>
      </c>
      <c r="M9" s="9">
        <v>10</v>
      </c>
      <c r="N9" s="9">
        <v>10</v>
      </c>
      <c r="O9" s="9">
        <v>29</v>
      </c>
      <c r="P9" s="9">
        <v>23</v>
      </c>
      <c r="Q9" s="9">
        <v>23</v>
      </c>
      <c r="R9" s="9">
        <v>1</v>
      </c>
      <c r="S9" s="9">
        <v>834</v>
      </c>
      <c r="T9" s="9">
        <v>834</v>
      </c>
      <c r="U9" s="9">
        <v>5</v>
      </c>
      <c r="V9" s="9">
        <v>5</v>
      </c>
      <c r="W9" s="9">
        <v>34</v>
      </c>
      <c r="X9" s="9">
        <v>0</v>
      </c>
      <c r="Y9" s="9">
        <v>0</v>
      </c>
      <c r="Z9" s="9">
        <v>0</v>
      </c>
    </row>
    <row r="10" spans="1:26" x14ac:dyDescent="0.35">
      <c r="A10" s="9" t="s">
        <v>369</v>
      </c>
      <c r="B10" s="9" t="s">
        <v>13</v>
      </c>
      <c r="C10" s="9">
        <v>125</v>
      </c>
      <c r="D10" s="9">
        <v>3</v>
      </c>
      <c r="E10" s="9">
        <v>453</v>
      </c>
      <c r="F10" s="9">
        <v>2</v>
      </c>
      <c r="G10" s="9">
        <v>0</v>
      </c>
      <c r="H10" s="9">
        <v>2</v>
      </c>
      <c r="I10" s="9">
        <v>4</v>
      </c>
      <c r="J10" s="9">
        <v>119</v>
      </c>
      <c r="K10" s="9">
        <v>115</v>
      </c>
      <c r="L10" s="9">
        <v>124</v>
      </c>
      <c r="M10" s="9">
        <v>8</v>
      </c>
      <c r="N10" s="9">
        <v>7</v>
      </c>
      <c r="O10" s="9">
        <v>15</v>
      </c>
      <c r="P10" s="9">
        <v>20</v>
      </c>
      <c r="Q10" s="9">
        <v>20</v>
      </c>
      <c r="R10" s="9">
        <v>2</v>
      </c>
      <c r="S10" s="9">
        <v>197</v>
      </c>
      <c r="T10" s="9">
        <v>197</v>
      </c>
      <c r="U10" s="9">
        <v>2</v>
      </c>
      <c r="V10" s="9">
        <v>2</v>
      </c>
      <c r="W10" s="9">
        <v>7</v>
      </c>
      <c r="X10" s="9">
        <v>0</v>
      </c>
      <c r="Y10" s="9">
        <v>0</v>
      </c>
      <c r="Z10" s="9">
        <v>0</v>
      </c>
    </row>
    <row r="11" spans="1:26" x14ac:dyDescent="0.35">
      <c r="A11" s="9" t="s">
        <v>369</v>
      </c>
      <c r="B11" s="9" t="s">
        <v>12</v>
      </c>
      <c r="C11" s="9">
        <v>88</v>
      </c>
      <c r="D11" s="9">
        <v>6</v>
      </c>
      <c r="E11" s="9">
        <v>507</v>
      </c>
      <c r="F11" s="9">
        <v>2</v>
      </c>
      <c r="G11" s="9">
        <v>0</v>
      </c>
      <c r="H11" s="9">
        <v>4</v>
      </c>
      <c r="I11" s="9">
        <v>0</v>
      </c>
      <c r="J11" s="9">
        <v>83</v>
      </c>
      <c r="K11" s="9">
        <v>79</v>
      </c>
      <c r="L11" s="9">
        <v>86</v>
      </c>
      <c r="M11" s="9">
        <v>7</v>
      </c>
      <c r="N11" s="9">
        <v>6</v>
      </c>
      <c r="O11" s="9">
        <v>18</v>
      </c>
      <c r="P11" s="9">
        <v>9</v>
      </c>
      <c r="Q11" s="9">
        <v>9</v>
      </c>
      <c r="R11" s="9">
        <v>1</v>
      </c>
      <c r="S11" s="9">
        <v>164</v>
      </c>
      <c r="T11" s="9">
        <v>164</v>
      </c>
      <c r="U11" s="9">
        <v>4</v>
      </c>
      <c r="V11" s="9">
        <v>4</v>
      </c>
      <c r="W11" s="9">
        <v>0</v>
      </c>
      <c r="X11" s="9">
        <v>0</v>
      </c>
      <c r="Y11" s="9">
        <v>0</v>
      </c>
      <c r="Z11" s="9">
        <v>0</v>
      </c>
    </row>
    <row r="12" spans="1:26" x14ac:dyDescent="0.35">
      <c r="A12" s="9" t="s">
        <v>369</v>
      </c>
      <c r="B12" s="9" t="s">
        <v>371</v>
      </c>
      <c r="C12" s="9">
        <v>673</v>
      </c>
      <c r="D12" s="9">
        <v>14</v>
      </c>
      <c r="E12" s="9">
        <v>1778</v>
      </c>
      <c r="F12" s="9">
        <v>11</v>
      </c>
      <c r="G12" s="9">
        <v>0</v>
      </c>
      <c r="H12" s="9">
        <v>7</v>
      </c>
      <c r="I12" s="9">
        <v>87</v>
      </c>
      <c r="J12" s="9">
        <v>644</v>
      </c>
      <c r="K12" s="9">
        <v>610</v>
      </c>
      <c r="L12" s="9">
        <v>661</v>
      </c>
      <c r="M12" s="9">
        <v>32</v>
      </c>
      <c r="N12" s="9">
        <v>29</v>
      </c>
      <c r="O12" s="9">
        <v>99</v>
      </c>
      <c r="P12" s="9">
        <v>91</v>
      </c>
      <c r="Q12" s="9">
        <v>91</v>
      </c>
      <c r="R12" s="9">
        <v>15</v>
      </c>
      <c r="S12" s="9">
        <v>880</v>
      </c>
      <c r="T12" s="9">
        <v>880</v>
      </c>
      <c r="U12" s="9">
        <v>21</v>
      </c>
      <c r="V12" s="9">
        <v>21</v>
      </c>
      <c r="W12" s="9">
        <v>149</v>
      </c>
      <c r="X12" s="9">
        <v>0</v>
      </c>
      <c r="Y12" s="9">
        <v>0</v>
      </c>
      <c r="Z12" s="9">
        <v>0</v>
      </c>
    </row>
    <row r="13" spans="1:26" x14ac:dyDescent="0.35">
      <c r="A13" s="9" t="s">
        <v>369</v>
      </c>
      <c r="B13" s="9" t="s">
        <v>10</v>
      </c>
      <c r="C13" s="9">
        <v>40</v>
      </c>
      <c r="D13" s="9">
        <v>4</v>
      </c>
      <c r="E13" s="9">
        <v>101</v>
      </c>
      <c r="F13" s="9">
        <v>5</v>
      </c>
      <c r="G13" s="9">
        <v>0</v>
      </c>
      <c r="H13" s="9">
        <v>0</v>
      </c>
      <c r="I13" s="9">
        <v>0</v>
      </c>
      <c r="J13" s="9">
        <v>38</v>
      </c>
      <c r="K13" s="9">
        <v>37</v>
      </c>
      <c r="L13" s="9">
        <v>36</v>
      </c>
      <c r="M13" s="9">
        <v>5</v>
      </c>
      <c r="N13" s="9">
        <v>4</v>
      </c>
      <c r="O13" s="9">
        <v>5</v>
      </c>
      <c r="P13" s="9">
        <v>22</v>
      </c>
      <c r="Q13" s="9">
        <v>22</v>
      </c>
      <c r="R13" s="9">
        <v>2</v>
      </c>
      <c r="S13" s="9">
        <v>152</v>
      </c>
      <c r="T13" s="9">
        <v>152</v>
      </c>
      <c r="U13" s="9">
        <v>2</v>
      </c>
      <c r="V13" s="9">
        <v>0</v>
      </c>
      <c r="W13" s="9">
        <v>0</v>
      </c>
      <c r="X13" s="9">
        <v>0</v>
      </c>
      <c r="Y13" s="9">
        <v>0</v>
      </c>
      <c r="Z13" s="9">
        <v>0</v>
      </c>
    </row>
    <row r="14" spans="1:26" x14ac:dyDescent="0.35">
      <c r="A14" s="9" t="s">
        <v>369</v>
      </c>
      <c r="B14" s="9" t="s">
        <v>9</v>
      </c>
      <c r="C14" s="9">
        <v>42</v>
      </c>
      <c r="D14" s="9">
        <v>9</v>
      </c>
      <c r="E14" s="9">
        <v>583</v>
      </c>
      <c r="F14" s="9">
        <v>9</v>
      </c>
      <c r="G14" s="9">
        <v>0</v>
      </c>
      <c r="H14" s="9">
        <v>5</v>
      </c>
      <c r="I14" s="9">
        <v>0</v>
      </c>
      <c r="J14" s="9">
        <v>40</v>
      </c>
      <c r="K14" s="9">
        <v>38</v>
      </c>
      <c r="L14" s="9">
        <v>42</v>
      </c>
      <c r="M14" s="9">
        <v>5</v>
      </c>
      <c r="N14" s="9">
        <v>4</v>
      </c>
      <c r="O14" s="9">
        <v>10</v>
      </c>
      <c r="P14" s="9">
        <v>22</v>
      </c>
      <c r="Q14" s="9">
        <v>22</v>
      </c>
      <c r="R14" s="9">
        <v>5</v>
      </c>
      <c r="S14" s="9">
        <v>152</v>
      </c>
      <c r="T14" s="9">
        <v>152</v>
      </c>
      <c r="U14" s="9">
        <v>4</v>
      </c>
      <c r="V14" s="9">
        <v>5</v>
      </c>
      <c r="W14" s="9">
        <v>3</v>
      </c>
      <c r="X14" s="9">
        <v>0</v>
      </c>
      <c r="Y14" s="9">
        <v>0</v>
      </c>
      <c r="Z14" s="9">
        <v>0</v>
      </c>
    </row>
    <row r="15" spans="1:26" x14ac:dyDescent="0.35">
      <c r="A15" s="9" t="s">
        <v>369</v>
      </c>
      <c r="B15" s="9" t="s">
        <v>370</v>
      </c>
      <c r="C15" s="9">
        <v>178</v>
      </c>
      <c r="D15" s="9">
        <v>4</v>
      </c>
      <c r="E15" s="9">
        <v>1179</v>
      </c>
      <c r="F15" s="9">
        <v>4</v>
      </c>
      <c r="G15" s="9">
        <v>0</v>
      </c>
      <c r="H15" s="9">
        <v>3</v>
      </c>
      <c r="I15" s="9">
        <v>1</v>
      </c>
      <c r="J15" s="9">
        <v>169</v>
      </c>
      <c r="K15" s="9">
        <v>162</v>
      </c>
      <c r="L15" s="9">
        <v>175</v>
      </c>
      <c r="M15" s="9">
        <v>5</v>
      </c>
      <c r="N15" s="9">
        <v>5</v>
      </c>
      <c r="O15" s="9">
        <v>40</v>
      </c>
      <c r="P15" s="9">
        <v>18</v>
      </c>
      <c r="Q15" s="9">
        <v>18</v>
      </c>
      <c r="R15" s="9">
        <v>1</v>
      </c>
      <c r="S15" s="9">
        <v>267</v>
      </c>
      <c r="T15" s="9">
        <v>267</v>
      </c>
      <c r="U15" s="9">
        <v>3</v>
      </c>
      <c r="V15" s="9">
        <v>3</v>
      </c>
      <c r="W15" s="9">
        <v>346</v>
      </c>
      <c r="X15" s="9">
        <v>0</v>
      </c>
      <c r="Y15" s="9">
        <v>0</v>
      </c>
      <c r="Z15" s="9">
        <v>0</v>
      </c>
    </row>
    <row r="16" spans="1:26" x14ac:dyDescent="0.35">
      <c r="A16" s="9" t="s">
        <v>369</v>
      </c>
      <c r="B16" s="9" t="s">
        <v>7</v>
      </c>
      <c r="C16" s="9">
        <v>453</v>
      </c>
      <c r="D16" s="9">
        <v>16</v>
      </c>
      <c r="E16" s="9">
        <v>1653</v>
      </c>
      <c r="F16" s="9">
        <v>16</v>
      </c>
      <c r="G16" s="9">
        <v>0</v>
      </c>
      <c r="H16" s="9">
        <v>9</v>
      </c>
      <c r="I16" s="9">
        <v>117</v>
      </c>
      <c r="J16" s="9">
        <v>435</v>
      </c>
      <c r="K16" s="9">
        <v>413</v>
      </c>
      <c r="L16" s="9">
        <v>446</v>
      </c>
      <c r="M16" s="9">
        <v>28</v>
      </c>
      <c r="N16" s="9">
        <v>26</v>
      </c>
      <c r="O16" s="9">
        <v>115</v>
      </c>
      <c r="P16" s="9">
        <v>19</v>
      </c>
      <c r="Q16" s="9">
        <v>19</v>
      </c>
      <c r="R16" s="9">
        <v>3</v>
      </c>
      <c r="S16" s="9">
        <v>777</v>
      </c>
      <c r="T16" s="9">
        <v>777</v>
      </c>
      <c r="U16" s="9">
        <v>24</v>
      </c>
      <c r="V16" s="9">
        <v>24</v>
      </c>
      <c r="W16" s="9">
        <v>198</v>
      </c>
      <c r="X16" s="9">
        <v>0</v>
      </c>
      <c r="Y16" s="9">
        <v>0</v>
      </c>
      <c r="Z16" s="9">
        <v>0</v>
      </c>
    </row>
    <row r="17" spans="1:26" x14ac:dyDescent="0.35">
      <c r="A17" s="9" t="s">
        <v>369</v>
      </c>
      <c r="B17" s="9" t="s">
        <v>6</v>
      </c>
      <c r="C17" s="9">
        <v>34</v>
      </c>
      <c r="D17" s="9">
        <v>1</v>
      </c>
      <c r="E17" s="9">
        <v>208</v>
      </c>
      <c r="F17" s="9">
        <v>1</v>
      </c>
      <c r="G17" s="9">
        <v>0</v>
      </c>
      <c r="H17" s="9">
        <v>0</v>
      </c>
      <c r="I17" s="9">
        <v>0</v>
      </c>
      <c r="J17" s="9">
        <v>32</v>
      </c>
      <c r="K17" s="9">
        <v>31</v>
      </c>
      <c r="L17" s="9">
        <v>33</v>
      </c>
      <c r="M17" s="9">
        <v>3</v>
      </c>
      <c r="N17" s="9">
        <v>3</v>
      </c>
      <c r="O17" s="9">
        <v>0</v>
      </c>
      <c r="P17" s="9">
        <v>28</v>
      </c>
      <c r="Q17" s="9">
        <v>28</v>
      </c>
      <c r="R17" s="9">
        <v>1</v>
      </c>
      <c r="S17" s="9">
        <v>347</v>
      </c>
      <c r="T17" s="9">
        <v>347</v>
      </c>
      <c r="U17" s="9">
        <v>4</v>
      </c>
      <c r="V17" s="9">
        <v>4</v>
      </c>
      <c r="W17" s="9">
        <v>0</v>
      </c>
      <c r="X17" s="9">
        <v>0</v>
      </c>
      <c r="Y17" s="9">
        <v>0</v>
      </c>
      <c r="Z17" s="9">
        <v>0</v>
      </c>
    </row>
    <row r="18" spans="1:26" x14ac:dyDescent="0.35">
      <c r="A18" s="9" t="s">
        <v>369</v>
      </c>
      <c r="B18" s="9" t="s">
        <v>5</v>
      </c>
      <c r="C18" s="9">
        <v>215</v>
      </c>
      <c r="D18" s="9">
        <v>0</v>
      </c>
      <c r="E18" s="9">
        <v>262</v>
      </c>
      <c r="F18" s="9">
        <v>0</v>
      </c>
      <c r="G18" s="9">
        <v>0</v>
      </c>
      <c r="H18" s="9">
        <v>0</v>
      </c>
      <c r="I18" s="9">
        <v>0</v>
      </c>
      <c r="J18" s="9">
        <v>205</v>
      </c>
      <c r="K18" s="9">
        <v>192</v>
      </c>
      <c r="L18" s="9">
        <v>209</v>
      </c>
      <c r="M18" s="9">
        <v>10</v>
      </c>
      <c r="N18" s="9">
        <v>9</v>
      </c>
      <c r="O18" s="9">
        <v>34</v>
      </c>
      <c r="P18" s="9">
        <v>14</v>
      </c>
      <c r="Q18" s="9">
        <v>14</v>
      </c>
      <c r="R18" s="9">
        <v>2</v>
      </c>
      <c r="S18" s="9">
        <v>148</v>
      </c>
      <c r="T18" s="9">
        <v>148</v>
      </c>
      <c r="U18" s="9">
        <v>5</v>
      </c>
      <c r="V18" s="9">
        <v>5</v>
      </c>
      <c r="W18" s="9">
        <v>1</v>
      </c>
      <c r="X18" s="9">
        <v>0</v>
      </c>
      <c r="Y18" s="9">
        <v>0</v>
      </c>
      <c r="Z18" s="9">
        <v>0</v>
      </c>
    </row>
    <row r="19" spans="1:26" x14ac:dyDescent="0.35">
      <c r="A19" s="9" t="s">
        <v>369</v>
      </c>
      <c r="B19" s="9" t="s">
        <v>4</v>
      </c>
      <c r="C19" s="9">
        <v>88</v>
      </c>
      <c r="D19" s="9">
        <v>2</v>
      </c>
      <c r="E19" s="9">
        <v>388</v>
      </c>
      <c r="F19" s="9">
        <v>1</v>
      </c>
      <c r="G19" s="9">
        <v>0</v>
      </c>
      <c r="H19" s="9">
        <v>1</v>
      </c>
      <c r="I19" s="9">
        <v>9</v>
      </c>
      <c r="J19" s="9">
        <v>84</v>
      </c>
      <c r="K19" s="9">
        <v>80</v>
      </c>
      <c r="L19" s="9">
        <v>87</v>
      </c>
      <c r="M19" s="9">
        <v>0</v>
      </c>
      <c r="N19" s="9">
        <v>0</v>
      </c>
      <c r="O19" s="9">
        <v>15</v>
      </c>
      <c r="P19" s="9">
        <v>12</v>
      </c>
      <c r="Q19" s="9">
        <v>12</v>
      </c>
      <c r="R19" s="9">
        <v>2</v>
      </c>
      <c r="S19" s="9">
        <v>277</v>
      </c>
      <c r="T19" s="9">
        <v>277</v>
      </c>
      <c r="U19" s="9">
        <v>4</v>
      </c>
      <c r="V19" s="9">
        <v>4</v>
      </c>
      <c r="W19" s="9">
        <v>0</v>
      </c>
      <c r="X19" s="9">
        <v>0</v>
      </c>
      <c r="Y19" s="9">
        <v>0</v>
      </c>
      <c r="Z19" s="9">
        <v>0</v>
      </c>
    </row>
    <row r="20" spans="1:26" x14ac:dyDescent="0.35">
      <c r="A20" s="9" t="s">
        <v>369</v>
      </c>
      <c r="B20" s="9" t="s">
        <v>2</v>
      </c>
      <c r="C20" s="9">
        <v>157</v>
      </c>
      <c r="D20" s="9">
        <v>4</v>
      </c>
      <c r="E20" s="9">
        <v>1179</v>
      </c>
      <c r="F20" s="9">
        <v>3</v>
      </c>
      <c r="G20" s="9">
        <v>0</v>
      </c>
      <c r="H20" s="9">
        <v>3</v>
      </c>
      <c r="I20" s="9">
        <v>2</v>
      </c>
      <c r="J20" s="9">
        <v>150</v>
      </c>
      <c r="K20" s="9">
        <v>142</v>
      </c>
      <c r="L20" s="9">
        <v>154</v>
      </c>
      <c r="M20" s="9">
        <v>15</v>
      </c>
      <c r="N20" s="9">
        <v>13</v>
      </c>
      <c r="O20" s="9">
        <v>31</v>
      </c>
      <c r="P20" s="9">
        <v>13</v>
      </c>
      <c r="Q20" s="9">
        <v>13</v>
      </c>
      <c r="R20" s="9">
        <v>0</v>
      </c>
      <c r="S20" s="9">
        <v>222</v>
      </c>
      <c r="T20" s="9">
        <v>222</v>
      </c>
      <c r="U20" s="9">
        <v>2</v>
      </c>
      <c r="V20" s="9">
        <v>2</v>
      </c>
      <c r="W20" s="9">
        <v>30</v>
      </c>
      <c r="X20" s="9">
        <v>0</v>
      </c>
      <c r="Y20" s="9">
        <v>0</v>
      </c>
      <c r="Z20" s="9">
        <v>0</v>
      </c>
    </row>
    <row r="21" spans="1:26" x14ac:dyDescent="0.35">
      <c r="A21" s="9" t="s">
        <v>369</v>
      </c>
      <c r="B21" s="9" t="s">
        <v>3</v>
      </c>
      <c r="C21" s="9">
        <v>63</v>
      </c>
      <c r="D21" s="9">
        <v>16</v>
      </c>
      <c r="E21" s="9">
        <v>1081</v>
      </c>
      <c r="F21" s="9">
        <v>16</v>
      </c>
      <c r="G21" s="9">
        <v>0</v>
      </c>
      <c r="H21" s="9">
        <v>9</v>
      </c>
      <c r="I21" s="9">
        <v>0</v>
      </c>
      <c r="J21" s="9">
        <v>59</v>
      </c>
      <c r="K21" s="9">
        <v>57</v>
      </c>
      <c r="L21" s="9">
        <v>62</v>
      </c>
      <c r="M21" s="9">
        <v>7</v>
      </c>
      <c r="N21" s="9">
        <v>7</v>
      </c>
      <c r="O21" s="9">
        <v>16</v>
      </c>
      <c r="P21" s="9">
        <v>16</v>
      </c>
      <c r="Q21" s="9">
        <v>16</v>
      </c>
      <c r="R21" s="9">
        <v>4</v>
      </c>
      <c r="S21" s="9">
        <v>278</v>
      </c>
      <c r="T21" s="9">
        <v>278</v>
      </c>
      <c r="U21" s="9">
        <v>6</v>
      </c>
      <c r="V21" s="9">
        <v>8</v>
      </c>
      <c r="W21" s="9">
        <v>0</v>
      </c>
      <c r="X21" s="9">
        <v>0</v>
      </c>
      <c r="Y21" s="9">
        <v>0</v>
      </c>
      <c r="Z21" s="9">
        <v>0</v>
      </c>
    </row>
    <row r="22" spans="1:26" x14ac:dyDescent="0.35">
      <c r="A22" s="9" t="s">
        <v>369</v>
      </c>
      <c r="B22" s="9" t="s">
        <v>1</v>
      </c>
      <c r="C22" s="9">
        <v>418</v>
      </c>
      <c r="D22" s="9">
        <v>13</v>
      </c>
      <c r="E22" s="9">
        <v>2549</v>
      </c>
      <c r="F22" s="9">
        <v>9</v>
      </c>
      <c r="G22" s="9">
        <v>0</v>
      </c>
      <c r="H22" s="9">
        <v>8</v>
      </c>
      <c r="I22" s="9">
        <v>26</v>
      </c>
      <c r="J22" s="9">
        <v>395</v>
      </c>
      <c r="K22" s="9">
        <v>377</v>
      </c>
      <c r="L22" s="9">
        <v>409</v>
      </c>
      <c r="M22" s="9">
        <v>21</v>
      </c>
      <c r="N22" s="9">
        <v>21</v>
      </c>
      <c r="O22" s="9">
        <v>63</v>
      </c>
      <c r="P22" s="9">
        <v>52</v>
      </c>
      <c r="Q22" s="9">
        <v>52</v>
      </c>
      <c r="R22" s="9">
        <v>3</v>
      </c>
      <c r="S22" s="9">
        <v>345</v>
      </c>
      <c r="T22" s="9">
        <v>345</v>
      </c>
      <c r="U22" s="9">
        <v>2</v>
      </c>
      <c r="V22" s="9">
        <v>3</v>
      </c>
      <c r="W22" s="9">
        <v>572</v>
      </c>
      <c r="X22" s="9">
        <v>0</v>
      </c>
      <c r="Y22" s="9">
        <v>0</v>
      </c>
      <c r="Z22" s="9">
        <v>0</v>
      </c>
    </row>
    <row r="23" spans="1:26" x14ac:dyDescent="0.35">
      <c r="A23" s="9" t="s">
        <v>369</v>
      </c>
      <c r="B23" s="9" t="s">
        <v>0</v>
      </c>
      <c r="C23" s="9">
        <v>80</v>
      </c>
      <c r="D23" s="9">
        <v>6</v>
      </c>
      <c r="E23" s="9">
        <v>301</v>
      </c>
      <c r="F23" s="9">
        <v>1</v>
      </c>
      <c r="G23" s="9">
        <v>0</v>
      </c>
      <c r="H23" s="9">
        <v>1</v>
      </c>
      <c r="I23" s="9">
        <v>0</v>
      </c>
      <c r="J23" s="9">
        <v>75</v>
      </c>
      <c r="K23" s="9">
        <v>72</v>
      </c>
      <c r="L23" s="9">
        <v>78</v>
      </c>
      <c r="M23" s="9">
        <v>5</v>
      </c>
      <c r="N23" s="9">
        <v>5</v>
      </c>
      <c r="O23" s="9">
        <v>0</v>
      </c>
      <c r="P23" s="9">
        <v>0</v>
      </c>
      <c r="Q23" s="9">
        <v>0</v>
      </c>
      <c r="R23" s="9">
        <v>0</v>
      </c>
      <c r="S23" s="9">
        <v>0</v>
      </c>
      <c r="T23" s="9">
        <v>0</v>
      </c>
      <c r="U23" s="9">
        <v>0</v>
      </c>
      <c r="V23" s="9">
        <v>0</v>
      </c>
      <c r="W23" s="9">
        <v>0</v>
      </c>
      <c r="X23" s="9">
        <v>0</v>
      </c>
      <c r="Y23" s="9">
        <v>0</v>
      </c>
      <c r="Z23" s="9">
        <v>0</v>
      </c>
    </row>
  </sheetData>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PZ517"/>
  <sheetViews>
    <sheetView topLeftCell="PJ501" zoomScaleNormal="100" workbookViewId="0">
      <selection activeCell="NR2" sqref="NR2:NR517"/>
    </sheetView>
  </sheetViews>
  <sheetFormatPr defaultColWidth="9" defaultRowHeight="14.5" x14ac:dyDescent="0.35"/>
  <cols>
    <col min="1" max="1" width="17.54296875" style="1" bestFit="1" customWidth="1"/>
    <col min="2" max="2" width="34.26953125" style="1" bestFit="1" customWidth="1"/>
    <col min="3" max="3" width="34.26953125" style="1" customWidth="1"/>
    <col min="4" max="4" width="19.26953125" style="1" customWidth="1"/>
    <col min="5" max="7" width="9.36328125" style="1" bestFit="1" customWidth="1"/>
    <col min="8" max="11" width="8.81640625" style="1" customWidth="1"/>
    <col min="12" max="13" width="9.26953125" style="1" bestFit="1" customWidth="1"/>
    <col min="14" max="15" width="9.7265625" style="1" bestFit="1" customWidth="1"/>
    <col min="16" max="31" width="12.36328125" style="1" bestFit="1" customWidth="1"/>
    <col min="32" max="35" width="11.1796875" style="1" bestFit="1" customWidth="1"/>
    <col min="36" max="39" width="8.1796875" style="1" customWidth="1"/>
    <col min="40" max="41" width="8.54296875" style="1" customWidth="1"/>
    <col min="42" max="43" width="13.6328125" style="1" bestFit="1" customWidth="1"/>
    <col min="44" max="79" width="10.81640625" style="1" bestFit="1" customWidth="1"/>
    <col min="80" max="121" width="9.81640625" style="1" bestFit="1" customWidth="1"/>
    <col min="122" max="127" width="9" style="1"/>
    <col min="128" max="157" width="10.81640625" style="1" bestFit="1" customWidth="1"/>
    <col min="158" max="184" width="9.81640625" style="1" bestFit="1" customWidth="1"/>
    <col min="185" max="202" width="9" style="1"/>
    <col min="203" max="220" width="9.81640625" style="1" bestFit="1" customWidth="1"/>
    <col min="221" max="224" width="11.08984375" style="1" bestFit="1" customWidth="1"/>
    <col min="225" max="228" width="11.90625" style="1" bestFit="1" customWidth="1"/>
    <col min="229" max="231" width="11.453125" style="1" bestFit="1" customWidth="1"/>
    <col min="232" max="237" width="13.6328125" style="1" bestFit="1" customWidth="1"/>
    <col min="238" max="243" width="13.453125" style="1" bestFit="1" customWidth="1"/>
    <col min="244" max="246" width="12.08984375" style="1" bestFit="1" customWidth="1"/>
    <col min="247" max="249" width="11.7265625" style="1" bestFit="1" customWidth="1"/>
    <col min="250" max="255" width="12.1796875" style="1" bestFit="1" customWidth="1"/>
    <col min="256" max="261" width="13.453125" style="1" bestFit="1" customWidth="1"/>
    <col min="262" max="267" width="15.36328125" style="1" bestFit="1" customWidth="1"/>
    <col min="268" max="273" width="15.6328125" style="1" bestFit="1" customWidth="1"/>
    <col min="274" max="279" width="14" style="1" bestFit="1" customWidth="1"/>
    <col min="280" max="285" width="11.7265625" style="1" bestFit="1" customWidth="1"/>
    <col min="286" max="291" width="11.6328125" style="1" bestFit="1" customWidth="1"/>
    <col min="292" max="299" width="12" style="1" bestFit="1" customWidth="1"/>
    <col min="300" max="315" width="14.26953125" style="1" bestFit="1" customWidth="1"/>
    <col min="316" max="323" width="14.453125" style="1" bestFit="1" customWidth="1"/>
    <col min="324" max="331" width="14.36328125" style="1" bestFit="1" customWidth="1"/>
    <col min="332" max="332" width="14.36328125" style="1" customWidth="1"/>
    <col min="333" max="333" width="14.81640625" style="1" customWidth="1"/>
    <col min="334" max="334" width="15.26953125" style="1" customWidth="1"/>
    <col min="335" max="335" width="14.1796875" style="1" customWidth="1"/>
    <col min="336" max="339" width="10" style="1" bestFit="1" customWidth="1"/>
    <col min="340" max="340" width="10.36328125" style="1" customWidth="1"/>
    <col min="341" max="341" width="10.6328125" style="1" customWidth="1"/>
    <col min="342" max="343" width="8.6328125" style="1" customWidth="1"/>
    <col min="344" max="355" width="9.6328125" style="1" bestFit="1" customWidth="1"/>
    <col min="356" max="365" width="8.6328125" style="1" customWidth="1"/>
    <col min="366" max="369" width="13.81640625" style="1" bestFit="1" customWidth="1"/>
    <col min="370" max="373" width="15.08984375" style="1" bestFit="1" customWidth="1"/>
    <col min="374" max="376" width="8.7265625" style="1" customWidth="1"/>
    <col min="377" max="381" width="9" style="1"/>
    <col min="382" max="382" width="15.1796875" style="1" bestFit="1" customWidth="1"/>
    <col min="383" max="383" width="34.26953125" style="1" bestFit="1" customWidth="1"/>
    <col min="384" max="414" width="9" style="1"/>
    <col min="415" max="415" width="9.54296875" style="1" customWidth="1"/>
    <col min="416" max="16384" width="9" style="1"/>
  </cols>
  <sheetData>
    <row r="1" spans="1:442" ht="178" customHeight="1" x14ac:dyDescent="0.35">
      <c r="A1"/>
      <c r="B1"/>
      <c r="C1"/>
      <c r="D1" s="17" t="s">
        <v>267</v>
      </c>
      <c r="E1" s="17" t="s">
        <v>267</v>
      </c>
      <c r="F1" s="17" t="s">
        <v>267</v>
      </c>
      <c r="G1" s="17" t="s">
        <v>267</v>
      </c>
      <c r="H1" s="17" t="s">
        <v>266</v>
      </c>
      <c r="I1" s="17" t="s">
        <v>266</v>
      </c>
      <c r="J1" s="17" t="s">
        <v>265</v>
      </c>
      <c r="K1" s="17" t="s">
        <v>265</v>
      </c>
      <c r="L1" s="17" t="s">
        <v>264</v>
      </c>
      <c r="M1" s="17" t="s">
        <v>264</v>
      </c>
      <c r="N1" s="17" t="s">
        <v>263</v>
      </c>
      <c r="O1" s="17" t="s">
        <v>263</v>
      </c>
      <c r="P1" s="17" t="s">
        <v>262</v>
      </c>
      <c r="Q1" s="17" t="s">
        <v>262</v>
      </c>
      <c r="R1" s="17" t="s">
        <v>262</v>
      </c>
      <c r="S1" s="17" t="s">
        <v>262</v>
      </c>
      <c r="T1" s="17" t="s">
        <v>262</v>
      </c>
      <c r="U1" s="17" t="s">
        <v>262</v>
      </c>
      <c r="V1" s="17" t="s">
        <v>262</v>
      </c>
      <c r="W1" s="17" t="s">
        <v>262</v>
      </c>
      <c r="X1" s="17" t="s">
        <v>261</v>
      </c>
      <c r="Y1" s="17" t="s">
        <v>261</v>
      </c>
      <c r="Z1" s="17" t="s">
        <v>261</v>
      </c>
      <c r="AA1" s="17" t="s">
        <v>261</v>
      </c>
      <c r="AB1" s="17" t="s">
        <v>261</v>
      </c>
      <c r="AC1" s="17" t="s">
        <v>261</v>
      </c>
      <c r="AD1" s="17" t="s">
        <v>261</v>
      </c>
      <c r="AE1" s="17" t="s">
        <v>261</v>
      </c>
      <c r="AF1" s="17" t="s">
        <v>260</v>
      </c>
      <c r="AG1" s="17" t="s">
        <v>260</v>
      </c>
      <c r="AH1" s="17" t="s">
        <v>260</v>
      </c>
      <c r="AI1" s="17" t="s">
        <v>260</v>
      </c>
      <c r="AJ1" s="17" t="s">
        <v>259</v>
      </c>
      <c r="AK1" s="17" t="s">
        <v>259</v>
      </c>
      <c r="AL1" s="17" t="s">
        <v>258</v>
      </c>
      <c r="AM1" s="17" t="s">
        <v>258</v>
      </c>
      <c r="AN1" s="17" t="s">
        <v>257</v>
      </c>
      <c r="AO1" s="17" t="s">
        <v>257</v>
      </c>
      <c r="AP1" s="17" t="s">
        <v>256</v>
      </c>
      <c r="AQ1" s="17" t="s">
        <v>256</v>
      </c>
      <c r="AR1" s="17" t="s">
        <v>255</v>
      </c>
      <c r="AS1" s="17" t="s">
        <v>255</v>
      </c>
      <c r="AT1" s="17" t="s">
        <v>255</v>
      </c>
      <c r="AU1" s="17" t="s">
        <v>255</v>
      </c>
      <c r="AV1" s="17" t="s">
        <v>255</v>
      </c>
      <c r="AW1" s="17" t="s">
        <v>255</v>
      </c>
      <c r="AX1" s="17" t="s">
        <v>255</v>
      </c>
      <c r="AY1" s="17" t="s">
        <v>255</v>
      </c>
      <c r="AZ1" s="17" t="s">
        <v>255</v>
      </c>
      <c r="BA1" s="17" t="s">
        <v>255</v>
      </c>
      <c r="BB1" s="17" t="s">
        <v>255</v>
      </c>
      <c r="BC1" s="17" t="s">
        <v>255</v>
      </c>
      <c r="BD1" s="17" t="s">
        <v>255</v>
      </c>
      <c r="BE1" s="17" t="s">
        <v>255</v>
      </c>
      <c r="BF1" s="17" t="s">
        <v>255</v>
      </c>
      <c r="BG1" s="17" t="s">
        <v>255</v>
      </c>
      <c r="BH1" s="17" t="s">
        <v>255</v>
      </c>
      <c r="BI1" s="17" t="s">
        <v>255</v>
      </c>
      <c r="BJ1" s="17" t="s">
        <v>254</v>
      </c>
      <c r="BK1" s="17" t="s">
        <v>254</v>
      </c>
      <c r="BL1" s="17" t="s">
        <v>254</v>
      </c>
      <c r="BM1" s="17" t="s">
        <v>254</v>
      </c>
      <c r="BN1" s="17" t="s">
        <v>254</v>
      </c>
      <c r="BO1" s="17" t="s">
        <v>254</v>
      </c>
      <c r="BP1" s="17" t="s">
        <v>254</v>
      </c>
      <c r="BQ1" s="17" t="s">
        <v>254</v>
      </c>
      <c r="BR1" s="17" t="s">
        <v>254</v>
      </c>
      <c r="BS1" s="17" t="s">
        <v>254</v>
      </c>
      <c r="BT1" s="17" t="s">
        <v>254</v>
      </c>
      <c r="BU1" s="17" t="s">
        <v>254</v>
      </c>
      <c r="BV1" s="17" t="s">
        <v>254</v>
      </c>
      <c r="BW1" s="17" t="s">
        <v>254</v>
      </c>
      <c r="BX1" s="17" t="s">
        <v>254</v>
      </c>
      <c r="BY1" s="17" t="s">
        <v>254</v>
      </c>
      <c r="BZ1" s="17" t="s">
        <v>254</v>
      </c>
      <c r="CA1" s="17" t="s">
        <v>254</v>
      </c>
      <c r="CB1" s="17" t="s">
        <v>253</v>
      </c>
      <c r="CC1" s="17" t="s">
        <v>253</v>
      </c>
      <c r="CD1" s="17" t="s">
        <v>253</v>
      </c>
      <c r="CE1" s="17" t="s">
        <v>253</v>
      </c>
      <c r="CF1" s="17" t="s">
        <v>253</v>
      </c>
      <c r="CG1" s="17" t="s">
        <v>253</v>
      </c>
      <c r="CH1" s="17" t="s">
        <v>252</v>
      </c>
      <c r="CI1" s="17" t="s">
        <v>252</v>
      </c>
      <c r="CJ1" s="17" t="s">
        <v>252</v>
      </c>
      <c r="CK1" s="17" t="s">
        <v>252</v>
      </c>
      <c r="CL1" s="17" t="s">
        <v>252</v>
      </c>
      <c r="CM1" s="17" t="s">
        <v>252</v>
      </c>
      <c r="CN1" s="17" t="s">
        <v>252</v>
      </c>
      <c r="CO1" s="17" t="s">
        <v>252</v>
      </c>
      <c r="CP1" s="17" t="s">
        <v>252</v>
      </c>
      <c r="CQ1" s="17" t="s">
        <v>252</v>
      </c>
      <c r="CR1" s="17" t="s">
        <v>252</v>
      </c>
      <c r="CS1" s="17" t="s">
        <v>252</v>
      </c>
      <c r="CT1" s="17" t="s">
        <v>252</v>
      </c>
      <c r="CU1" s="17" t="s">
        <v>252</v>
      </c>
      <c r="CV1" s="17" t="s">
        <v>252</v>
      </c>
      <c r="CW1" s="17" t="s">
        <v>252</v>
      </c>
      <c r="CX1" s="17" t="s">
        <v>252</v>
      </c>
      <c r="CY1" s="17" t="s">
        <v>252</v>
      </c>
      <c r="CZ1" s="17" t="s">
        <v>251</v>
      </c>
      <c r="DA1" s="17" t="s">
        <v>251</v>
      </c>
      <c r="DB1" s="17" t="s">
        <v>251</v>
      </c>
      <c r="DC1" s="17" t="s">
        <v>251</v>
      </c>
      <c r="DD1" s="17" t="s">
        <v>251</v>
      </c>
      <c r="DE1" s="17" t="s">
        <v>251</v>
      </c>
      <c r="DF1" s="17" t="s">
        <v>251</v>
      </c>
      <c r="DG1" s="17" t="s">
        <v>251</v>
      </c>
      <c r="DH1" s="17" t="s">
        <v>251</v>
      </c>
      <c r="DI1" s="17" t="s">
        <v>251</v>
      </c>
      <c r="DJ1" s="17" t="s">
        <v>251</v>
      </c>
      <c r="DK1" s="17" t="s">
        <v>251</v>
      </c>
      <c r="DL1" s="17" t="s">
        <v>251</v>
      </c>
      <c r="DM1" s="17" t="s">
        <v>251</v>
      </c>
      <c r="DN1" s="17" t="s">
        <v>251</v>
      </c>
      <c r="DO1" s="17" t="s">
        <v>251</v>
      </c>
      <c r="DP1" s="17" t="s">
        <v>251</v>
      </c>
      <c r="DQ1" s="17" t="s">
        <v>251</v>
      </c>
      <c r="DR1" s="17" t="s">
        <v>250</v>
      </c>
      <c r="DS1" s="17" t="s">
        <v>250</v>
      </c>
      <c r="DT1" s="17" t="s">
        <v>250</v>
      </c>
      <c r="DU1" s="17" t="s">
        <v>250</v>
      </c>
      <c r="DV1" s="17" t="s">
        <v>250</v>
      </c>
      <c r="DW1" s="17" t="s">
        <v>250</v>
      </c>
      <c r="DX1" s="17" t="s">
        <v>249</v>
      </c>
      <c r="DY1" s="17" t="s">
        <v>249</v>
      </c>
      <c r="DZ1" s="17" t="s">
        <v>249</v>
      </c>
      <c r="EA1" s="17" t="s">
        <v>249</v>
      </c>
      <c r="EB1" s="17" t="s">
        <v>249</v>
      </c>
      <c r="EC1" s="17" t="s">
        <v>249</v>
      </c>
      <c r="ED1" s="17" t="s">
        <v>249</v>
      </c>
      <c r="EE1" s="17" t="s">
        <v>249</v>
      </c>
      <c r="EF1" s="17" t="s">
        <v>249</v>
      </c>
      <c r="EG1" s="17" t="s">
        <v>249</v>
      </c>
      <c r="EH1" s="17" t="s">
        <v>249</v>
      </c>
      <c r="EI1" s="17" t="s">
        <v>249</v>
      </c>
      <c r="EJ1" s="17" t="s">
        <v>249</v>
      </c>
      <c r="EK1" s="17" t="s">
        <v>249</v>
      </c>
      <c r="EL1" s="17" t="s">
        <v>249</v>
      </c>
      <c r="EM1" s="17" t="s">
        <v>248</v>
      </c>
      <c r="EN1" s="17" t="s">
        <v>248</v>
      </c>
      <c r="EO1" s="17" t="s">
        <v>248</v>
      </c>
      <c r="EP1" s="17" t="s">
        <v>248</v>
      </c>
      <c r="EQ1" s="17" t="s">
        <v>248</v>
      </c>
      <c r="ER1" s="17" t="s">
        <v>248</v>
      </c>
      <c r="ES1" s="17" t="s">
        <v>248</v>
      </c>
      <c r="ET1" s="17" t="s">
        <v>248</v>
      </c>
      <c r="EU1" s="17" t="s">
        <v>248</v>
      </c>
      <c r="EV1" s="17" t="s">
        <v>248</v>
      </c>
      <c r="EW1" s="17" t="s">
        <v>248</v>
      </c>
      <c r="EX1" s="17" t="s">
        <v>248</v>
      </c>
      <c r="EY1" s="17" t="s">
        <v>248</v>
      </c>
      <c r="EZ1" s="17" t="s">
        <v>248</v>
      </c>
      <c r="FA1" s="17" t="s">
        <v>248</v>
      </c>
      <c r="FB1" s="17" t="s">
        <v>247</v>
      </c>
      <c r="FC1" s="17" t="s">
        <v>247</v>
      </c>
      <c r="FD1" s="17" t="s">
        <v>247</v>
      </c>
      <c r="FE1" s="17" t="s">
        <v>247</v>
      </c>
      <c r="FF1" s="17" t="s">
        <v>247</v>
      </c>
      <c r="FG1" s="17" t="s">
        <v>247</v>
      </c>
      <c r="FH1" s="17" t="s">
        <v>247</v>
      </c>
      <c r="FI1" s="17" t="s">
        <v>247</v>
      </c>
      <c r="FJ1" s="17" t="s">
        <v>247</v>
      </c>
      <c r="FK1" s="17" t="s">
        <v>246</v>
      </c>
      <c r="FL1" s="17" t="s">
        <v>246</v>
      </c>
      <c r="FM1" s="17" t="s">
        <v>246</v>
      </c>
      <c r="FN1" s="17" t="s">
        <v>246</v>
      </c>
      <c r="FO1" s="17" t="s">
        <v>246</v>
      </c>
      <c r="FP1" s="17" t="s">
        <v>246</v>
      </c>
      <c r="FQ1" s="17" t="s">
        <v>246</v>
      </c>
      <c r="FR1" s="17" t="s">
        <v>246</v>
      </c>
      <c r="FS1" s="17" t="s">
        <v>246</v>
      </c>
      <c r="FT1" s="17" t="s">
        <v>246</v>
      </c>
      <c r="FU1" s="17" t="s">
        <v>246</v>
      </c>
      <c r="FV1" s="17" t="s">
        <v>246</v>
      </c>
      <c r="FW1" s="17" t="s">
        <v>246</v>
      </c>
      <c r="FX1" s="17" t="s">
        <v>246</v>
      </c>
      <c r="FY1" s="17" t="s">
        <v>246</v>
      </c>
      <c r="FZ1" s="17" t="s">
        <v>246</v>
      </c>
      <c r="GA1" s="17" t="s">
        <v>246</v>
      </c>
      <c r="GB1" s="17" t="s">
        <v>246</v>
      </c>
      <c r="GC1" s="17" t="s">
        <v>245</v>
      </c>
      <c r="GD1" s="17" t="s">
        <v>245</v>
      </c>
      <c r="GE1" s="17" t="s">
        <v>245</v>
      </c>
      <c r="GF1" s="17" t="s">
        <v>245</v>
      </c>
      <c r="GG1" s="17" t="s">
        <v>245</v>
      </c>
      <c r="GH1" s="17" t="s">
        <v>245</v>
      </c>
      <c r="GI1" s="17" t="s">
        <v>245</v>
      </c>
      <c r="GJ1" s="17" t="s">
        <v>245</v>
      </c>
      <c r="GK1" s="17" t="s">
        <v>245</v>
      </c>
      <c r="GL1" s="17" t="s">
        <v>245</v>
      </c>
      <c r="GM1" s="17" t="s">
        <v>245</v>
      </c>
      <c r="GN1" s="17" t="s">
        <v>245</v>
      </c>
      <c r="GO1" s="17" t="s">
        <v>245</v>
      </c>
      <c r="GP1" s="17" t="s">
        <v>245</v>
      </c>
      <c r="GQ1" s="17" t="s">
        <v>245</v>
      </c>
      <c r="GR1" s="17" t="s">
        <v>245</v>
      </c>
      <c r="GS1" s="17" t="s">
        <v>245</v>
      </c>
      <c r="GT1" s="17" t="s">
        <v>245</v>
      </c>
      <c r="GU1" s="17" t="s">
        <v>244</v>
      </c>
      <c r="GV1" s="17" t="s">
        <v>244</v>
      </c>
      <c r="GW1" s="17" t="s">
        <v>244</v>
      </c>
      <c r="GX1" s="17" t="s">
        <v>244</v>
      </c>
      <c r="GY1" s="17" t="s">
        <v>244</v>
      </c>
      <c r="GZ1" s="17" t="s">
        <v>244</v>
      </c>
      <c r="HA1" s="17" t="s">
        <v>244</v>
      </c>
      <c r="HB1" s="17" t="s">
        <v>244</v>
      </c>
      <c r="HC1" s="17" t="s">
        <v>244</v>
      </c>
      <c r="HD1" s="17" t="s">
        <v>244</v>
      </c>
      <c r="HE1" s="17" t="s">
        <v>244</v>
      </c>
      <c r="HF1" s="17" t="s">
        <v>244</v>
      </c>
      <c r="HG1" s="17" t="s">
        <v>244</v>
      </c>
      <c r="HH1" s="17" t="s">
        <v>244</v>
      </c>
      <c r="HI1" s="17" t="s">
        <v>244</v>
      </c>
      <c r="HJ1" s="17" t="s">
        <v>244</v>
      </c>
      <c r="HK1" s="17" t="s">
        <v>244</v>
      </c>
      <c r="HL1" s="17" t="s">
        <v>244</v>
      </c>
      <c r="HM1" s="17" t="s">
        <v>243</v>
      </c>
      <c r="HN1" s="17" t="s">
        <v>243</v>
      </c>
      <c r="HO1" s="17" t="s">
        <v>243</v>
      </c>
      <c r="HP1" s="17" t="s">
        <v>243</v>
      </c>
      <c r="HQ1" s="17" t="s">
        <v>242</v>
      </c>
      <c r="HR1" s="17" t="s">
        <v>242</v>
      </c>
      <c r="HS1" s="17" t="s">
        <v>242</v>
      </c>
      <c r="HT1" s="17" t="s">
        <v>242</v>
      </c>
      <c r="HU1" s="17" t="s">
        <v>241</v>
      </c>
      <c r="HV1" s="17" t="s">
        <v>241</v>
      </c>
      <c r="HW1" s="17" t="s">
        <v>241</v>
      </c>
      <c r="HX1" s="17" t="s">
        <v>240</v>
      </c>
      <c r="HY1" s="17" t="s">
        <v>240</v>
      </c>
      <c r="HZ1" s="17" t="s">
        <v>240</v>
      </c>
      <c r="IA1" s="17" t="s">
        <v>240</v>
      </c>
      <c r="IB1" s="17" t="s">
        <v>240</v>
      </c>
      <c r="IC1" s="17" t="s">
        <v>240</v>
      </c>
      <c r="ID1" s="17" t="s">
        <v>239</v>
      </c>
      <c r="IE1" s="17" t="s">
        <v>239</v>
      </c>
      <c r="IF1" s="17" t="s">
        <v>239</v>
      </c>
      <c r="IG1" s="17" t="s">
        <v>238</v>
      </c>
      <c r="IH1" s="17" t="s">
        <v>238</v>
      </c>
      <c r="II1" s="17" t="s">
        <v>238</v>
      </c>
      <c r="IJ1" s="17" t="s">
        <v>237</v>
      </c>
      <c r="IK1" s="17" t="s">
        <v>237</v>
      </c>
      <c r="IL1" s="17" t="s">
        <v>237</v>
      </c>
      <c r="IM1" s="17" t="s">
        <v>236</v>
      </c>
      <c r="IN1" s="17" t="s">
        <v>236</v>
      </c>
      <c r="IO1" s="17" t="s">
        <v>236</v>
      </c>
      <c r="IP1" s="17" t="s">
        <v>235</v>
      </c>
      <c r="IQ1" s="17" t="s">
        <v>235</v>
      </c>
      <c r="IR1" s="17" t="s">
        <v>235</v>
      </c>
      <c r="IS1" s="17" t="s">
        <v>235</v>
      </c>
      <c r="IT1" s="17" t="s">
        <v>235</v>
      </c>
      <c r="IU1" s="17" t="s">
        <v>235</v>
      </c>
      <c r="IV1" s="17" t="s">
        <v>234</v>
      </c>
      <c r="IW1" s="17" t="s">
        <v>234</v>
      </c>
      <c r="IX1" s="17" t="s">
        <v>234</v>
      </c>
      <c r="IY1" s="17" t="s">
        <v>234</v>
      </c>
      <c r="IZ1" s="17" t="s">
        <v>234</v>
      </c>
      <c r="JA1" s="17" t="s">
        <v>234</v>
      </c>
      <c r="JB1" s="17" t="s">
        <v>233</v>
      </c>
      <c r="JC1" s="17" t="s">
        <v>233</v>
      </c>
      <c r="JD1" s="17" t="s">
        <v>233</v>
      </c>
      <c r="JE1" s="17" t="s">
        <v>233</v>
      </c>
      <c r="JF1" s="17" t="s">
        <v>233</v>
      </c>
      <c r="JG1" s="17" t="s">
        <v>233</v>
      </c>
      <c r="JH1" s="17" t="s">
        <v>232</v>
      </c>
      <c r="JI1" s="17" t="s">
        <v>232</v>
      </c>
      <c r="JJ1" s="17" t="s">
        <v>232</v>
      </c>
      <c r="JK1" s="17" t="s">
        <v>232</v>
      </c>
      <c r="JL1" s="17" t="s">
        <v>232</v>
      </c>
      <c r="JM1" s="17" t="s">
        <v>232</v>
      </c>
      <c r="JN1" s="17" t="s">
        <v>231</v>
      </c>
      <c r="JO1" s="17" t="s">
        <v>231</v>
      </c>
      <c r="JP1" s="17" t="s">
        <v>231</v>
      </c>
      <c r="JQ1" s="17" t="s">
        <v>231</v>
      </c>
      <c r="JR1" s="17" t="s">
        <v>231</v>
      </c>
      <c r="JS1" s="17" t="s">
        <v>231</v>
      </c>
      <c r="JT1" s="17" t="s">
        <v>230</v>
      </c>
      <c r="JU1" s="17" t="s">
        <v>230</v>
      </c>
      <c r="JV1" s="17" t="s">
        <v>230</v>
      </c>
      <c r="JW1" s="17" t="s">
        <v>230</v>
      </c>
      <c r="JX1" s="17" t="s">
        <v>230</v>
      </c>
      <c r="JY1" s="17" t="s">
        <v>230</v>
      </c>
      <c r="JZ1" s="17" t="s">
        <v>229</v>
      </c>
      <c r="KA1" s="17" t="s">
        <v>229</v>
      </c>
      <c r="KB1" s="17" t="s">
        <v>229</v>
      </c>
      <c r="KC1" s="17" t="s">
        <v>229</v>
      </c>
      <c r="KD1" s="17" t="s">
        <v>229</v>
      </c>
      <c r="KE1" s="17" t="s">
        <v>229</v>
      </c>
      <c r="KF1" s="17" t="s">
        <v>442</v>
      </c>
      <c r="KG1" s="17" t="s">
        <v>442</v>
      </c>
      <c r="KH1" s="17" t="s">
        <v>443</v>
      </c>
      <c r="KI1" s="17" t="s">
        <v>443</v>
      </c>
      <c r="KJ1" s="17" t="s">
        <v>228</v>
      </c>
      <c r="KK1" s="17" t="s">
        <v>228</v>
      </c>
      <c r="KL1" s="17" t="s">
        <v>228</v>
      </c>
      <c r="KM1" s="17" t="s">
        <v>228</v>
      </c>
      <c r="KN1" s="17" t="s">
        <v>228</v>
      </c>
      <c r="KO1" s="17" t="s">
        <v>228</v>
      </c>
      <c r="KP1" s="17" t="s">
        <v>228</v>
      </c>
      <c r="KQ1" s="17" t="s">
        <v>228</v>
      </c>
      <c r="KR1" s="17" t="s">
        <v>227</v>
      </c>
      <c r="KS1" s="17" t="s">
        <v>227</v>
      </c>
      <c r="KT1" s="17" t="s">
        <v>227</v>
      </c>
      <c r="KU1" s="17" t="s">
        <v>227</v>
      </c>
      <c r="KV1" s="17" t="s">
        <v>227</v>
      </c>
      <c r="KW1" s="17" t="s">
        <v>227</v>
      </c>
      <c r="KX1" s="17" t="s">
        <v>227</v>
      </c>
      <c r="KY1" s="17" t="s">
        <v>227</v>
      </c>
      <c r="KZ1" s="17" t="s">
        <v>226</v>
      </c>
      <c r="LA1" s="17" t="s">
        <v>226</v>
      </c>
      <c r="LB1" s="17" t="s">
        <v>226</v>
      </c>
      <c r="LC1" s="17" t="s">
        <v>226</v>
      </c>
      <c r="LD1" s="17" t="s">
        <v>226</v>
      </c>
      <c r="LE1" s="17" t="s">
        <v>226</v>
      </c>
      <c r="LF1" s="17" t="s">
        <v>226</v>
      </c>
      <c r="LG1" s="17" t="s">
        <v>226</v>
      </c>
      <c r="LH1" s="17" t="s">
        <v>225</v>
      </c>
      <c r="LI1" s="17" t="s">
        <v>225</v>
      </c>
      <c r="LJ1" s="17" t="s">
        <v>225</v>
      </c>
      <c r="LK1" s="17" t="s">
        <v>225</v>
      </c>
      <c r="LL1" s="17" t="s">
        <v>225</v>
      </c>
      <c r="LM1" s="17" t="s">
        <v>225</v>
      </c>
      <c r="LN1" s="17" t="s">
        <v>225</v>
      </c>
      <c r="LO1" s="17" t="s">
        <v>225</v>
      </c>
      <c r="LP1" s="17" t="s">
        <v>224</v>
      </c>
      <c r="LQ1" s="17" t="s">
        <v>224</v>
      </c>
      <c r="LR1" s="17" t="s">
        <v>224</v>
      </c>
      <c r="LS1" s="17" t="s">
        <v>224</v>
      </c>
      <c r="LT1" s="17" t="s">
        <v>224</v>
      </c>
      <c r="LU1" s="17" t="s">
        <v>224</v>
      </c>
      <c r="LV1" s="17" t="s">
        <v>224</v>
      </c>
      <c r="LW1" s="17" t="s">
        <v>224</v>
      </c>
      <c r="LX1" s="17" t="s">
        <v>223</v>
      </c>
      <c r="LY1" s="17" t="s">
        <v>223</v>
      </c>
      <c r="LZ1" s="17" t="s">
        <v>223</v>
      </c>
      <c r="MA1" s="17" t="s">
        <v>223</v>
      </c>
      <c r="MB1" s="17" t="s">
        <v>222</v>
      </c>
      <c r="MC1" s="17" t="s">
        <v>222</v>
      </c>
      <c r="MD1" s="17" t="s">
        <v>222</v>
      </c>
      <c r="ME1" s="17" t="s">
        <v>222</v>
      </c>
      <c r="MF1" s="17" t="s">
        <v>221</v>
      </c>
      <c r="MG1" s="17" t="s">
        <v>221</v>
      </c>
      <c r="MH1" s="17" t="s">
        <v>221</v>
      </c>
      <c r="MI1" s="17" t="s">
        <v>221</v>
      </c>
      <c r="MJ1" s="17" t="s">
        <v>220</v>
      </c>
      <c r="MK1" s="17" t="s">
        <v>220</v>
      </c>
      <c r="ML1" s="17" t="s">
        <v>220</v>
      </c>
      <c r="MM1" s="17" t="s">
        <v>220</v>
      </c>
      <c r="MN1" s="17" t="s">
        <v>220</v>
      </c>
      <c r="MO1" s="17" t="s">
        <v>220</v>
      </c>
      <c r="MP1" s="17" t="s">
        <v>220</v>
      </c>
      <c r="MQ1" s="17" t="s">
        <v>220</v>
      </c>
      <c r="MR1" s="17" t="s">
        <v>220</v>
      </c>
      <c r="MS1" s="17" t="s">
        <v>220</v>
      </c>
      <c r="MT1" s="17" t="s">
        <v>220</v>
      </c>
      <c r="MU1" s="17" t="s">
        <v>220</v>
      </c>
      <c r="MV1" s="17" t="s">
        <v>219</v>
      </c>
      <c r="MW1" s="17" t="s">
        <v>219</v>
      </c>
      <c r="MX1" s="17" t="s">
        <v>219</v>
      </c>
      <c r="MY1" s="17" t="s">
        <v>219</v>
      </c>
      <c r="MZ1" s="17" t="s">
        <v>218</v>
      </c>
      <c r="NA1" s="17" t="s">
        <v>218</v>
      </c>
      <c r="NB1" s="17" t="s">
        <v>218</v>
      </c>
      <c r="NC1" s="17" t="s">
        <v>218</v>
      </c>
      <c r="ND1" s="17" t="s">
        <v>218</v>
      </c>
      <c r="NE1" s="17" t="s">
        <v>218</v>
      </c>
      <c r="NF1" s="17" t="s">
        <v>217</v>
      </c>
      <c r="NG1" s="17" t="s">
        <v>217</v>
      </c>
      <c r="NH1" s="17" t="s">
        <v>217</v>
      </c>
      <c r="NI1" s="17" t="s">
        <v>217</v>
      </c>
      <c r="NJ1" s="17" t="s">
        <v>216</v>
      </c>
      <c r="NK1" s="17" t="s">
        <v>216</v>
      </c>
      <c r="NL1" s="17" t="s">
        <v>216</v>
      </c>
      <c r="NM1" s="17" t="s">
        <v>216</v>
      </c>
      <c r="NN1" s="17" t="s">
        <v>215</v>
      </c>
      <c r="NO1" s="17" t="s">
        <v>215</v>
      </c>
      <c r="NP1" s="17" t="s">
        <v>215</v>
      </c>
    </row>
    <row r="2" spans="1:442" ht="87" customHeight="1" x14ac:dyDescent="0.35">
      <c r="A2" t="s">
        <v>214</v>
      </c>
      <c r="B2" t="s">
        <v>213</v>
      </c>
      <c r="C2" t="s">
        <v>212</v>
      </c>
      <c r="D2" s="17" t="s">
        <v>137</v>
      </c>
      <c r="E2" s="17" t="s">
        <v>130</v>
      </c>
      <c r="F2" s="17" t="s">
        <v>129</v>
      </c>
      <c r="G2" s="17" t="s">
        <v>136</v>
      </c>
      <c r="H2" s="17" t="s">
        <v>211</v>
      </c>
      <c r="I2" s="17" t="s">
        <v>210</v>
      </c>
      <c r="J2" s="17" t="s">
        <v>211</v>
      </c>
      <c r="K2" s="17" t="s">
        <v>210</v>
      </c>
      <c r="L2" s="17" t="s">
        <v>211</v>
      </c>
      <c r="M2" s="17" t="s">
        <v>210</v>
      </c>
      <c r="N2" s="17" t="s">
        <v>211</v>
      </c>
      <c r="O2" s="17" t="s">
        <v>210</v>
      </c>
      <c r="P2" s="17" t="s">
        <v>209</v>
      </c>
      <c r="Q2" s="17" t="s">
        <v>208</v>
      </c>
      <c r="R2" s="17" t="s">
        <v>207</v>
      </c>
      <c r="S2" s="17" t="s">
        <v>206</v>
      </c>
      <c r="T2" s="17" t="s">
        <v>205</v>
      </c>
      <c r="U2" s="17" t="s">
        <v>204</v>
      </c>
      <c r="V2" s="17" t="s">
        <v>203</v>
      </c>
      <c r="W2" s="17" t="s">
        <v>202</v>
      </c>
      <c r="X2" s="17" t="s">
        <v>209</v>
      </c>
      <c r="Y2" s="17" t="s">
        <v>208</v>
      </c>
      <c r="Z2" s="17" t="s">
        <v>207</v>
      </c>
      <c r="AA2" s="17" t="s">
        <v>206</v>
      </c>
      <c r="AB2" s="17" t="s">
        <v>205</v>
      </c>
      <c r="AC2" s="17" t="s">
        <v>204</v>
      </c>
      <c r="AD2" s="17" t="s">
        <v>203</v>
      </c>
      <c r="AE2" s="17" t="s">
        <v>202</v>
      </c>
      <c r="AF2" s="17" t="s">
        <v>135</v>
      </c>
      <c r="AG2" s="17" t="s">
        <v>201</v>
      </c>
      <c r="AH2" s="17" t="s">
        <v>200</v>
      </c>
      <c r="AI2" s="17" t="s">
        <v>199</v>
      </c>
      <c r="AJ2" s="17" t="s">
        <v>198</v>
      </c>
      <c r="AK2" s="17" t="s">
        <v>197</v>
      </c>
      <c r="AL2" s="17" t="s">
        <v>198</v>
      </c>
      <c r="AM2" s="17" t="s">
        <v>197</v>
      </c>
      <c r="AN2" s="17" t="s">
        <v>198</v>
      </c>
      <c r="AO2" s="17" t="s">
        <v>197</v>
      </c>
      <c r="AP2" s="17" t="s">
        <v>130</v>
      </c>
      <c r="AQ2" s="17" t="s">
        <v>129</v>
      </c>
      <c r="AR2" s="17" t="s">
        <v>184</v>
      </c>
      <c r="AS2" s="17" t="s">
        <v>183</v>
      </c>
      <c r="AT2" s="17" t="s">
        <v>182</v>
      </c>
      <c r="AU2" s="17" t="s">
        <v>181</v>
      </c>
      <c r="AV2" s="17" t="s">
        <v>180</v>
      </c>
      <c r="AW2" s="17" t="s">
        <v>179</v>
      </c>
      <c r="AX2" s="17" t="s">
        <v>178</v>
      </c>
      <c r="AY2" s="17" t="s">
        <v>177</v>
      </c>
      <c r="AZ2" s="17" t="s">
        <v>176</v>
      </c>
      <c r="BA2" s="17" t="s">
        <v>175</v>
      </c>
      <c r="BB2" s="17" t="s">
        <v>174</v>
      </c>
      <c r="BC2" s="17" t="s">
        <v>173</v>
      </c>
      <c r="BD2" s="17" t="s">
        <v>172</v>
      </c>
      <c r="BE2" s="17" t="s">
        <v>171</v>
      </c>
      <c r="BF2" s="17" t="s">
        <v>170</v>
      </c>
      <c r="BG2" s="17" t="s">
        <v>169</v>
      </c>
      <c r="BH2" s="17" t="s">
        <v>168</v>
      </c>
      <c r="BI2" s="17" t="s">
        <v>167</v>
      </c>
      <c r="BJ2" s="17" t="s">
        <v>184</v>
      </c>
      <c r="BK2" s="17" t="s">
        <v>183</v>
      </c>
      <c r="BL2" s="17" t="s">
        <v>182</v>
      </c>
      <c r="BM2" s="17" t="s">
        <v>181</v>
      </c>
      <c r="BN2" s="17" t="s">
        <v>180</v>
      </c>
      <c r="BO2" s="17" t="s">
        <v>179</v>
      </c>
      <c r="BP2" s="17" t="s">
        <v>178</v>
      </c>
      <c r="BQ2" s="17" t="s">
        <v>177</v>
      </c>
      <c r="BR2" s="17" t="s">
        <v>176</v>
      </c>
      <c r="BS2" s="17" t="s">
        <v>175</v>
      </c>
      <c r="BT2" s="17" t="s">
        <v>174</v>
      </c>
      <c r="BU2" s="17" t="s">
        <v>173</v>
      </c>
      <c r="BV2" s="17" t="s">
        <v>172</v>
      </c>
      <c r="BW2" s="17" t="s">
        <v>171</v>
      </c>
      <c r="BX2" s="17" t="s">
        <v>170</v>
      </c>
      <c r="BY2" s="17" t="s">
        <v>169</v>
      </c>
      <c r="BZ2" s="17" t="s">
        <v>168</v>
      </c>
      <c r="CA2" s="17" t="s">
        <v>167</v>
      </c>
      <c r="CB2" s="17" t="s">
        <v>184</v>
      </c>
      <c r="CC2" s="17" t="s">
        <v>183</v>
      </c>
      <c r="CD2" s="17" t="s">
        <v>178</v>
      </c>
      <c r="CE2" s="17" t="s">
        <v>177</v>
      </c>
      <c r="CF2" s="17" t="s">
        <v>172</v>
      </c>
      <c r="CG2" s="17" t="s">
        <v>171</v>
      </c>
      <c r="CH2" s="17" t="s">
        <v>184</v>
      </c>
      <c r="CI2" s="17" t="s">
        <v>183</v>
      </c>
      <c r="CJ2" s="17" t="s">
        <v>182</v>
      </c>
      <c r="CK2" s="17" t="s">
        <v>181</v>
      </c>
      <c r="CL2" s="17" t="s">
        <v>180</v>
      </c>
      <c r="CM2" s="17" t="s">
        <v>179</v>
      </c>
      <c r="CN2" s="17" t="s">
        <v>178</v>
      </c>
      <c r="CO2" s="17" t="s">
        <v>177</v>
      </c>
      <c r="CP2" s="17" t="s">
        <v>176</v>
      </c>
      <c r="CQ2" s="17" t="s">
        <v>175</v>
      </c>
      <c r="CR2" s="17" t="s">
        <v>174</v>
      </c>
      <c r="CS2" s="17" t="s">
        <v>173</v>
      </c>
      <c r="CT2" s="17" t="s">
        <v>172</v>
      </c>
      <c r="CU2" s="17" t="s">
        <v>171</v>
      </c>
      <c r="CV2" s="17" t="s">
        <v>170</v>
      </c>
      <c r="CW2" s="17" t="s">
        <v>169</v>
      </c>
      <c r="CX2" s="17" t="s">
        <v>168</v>
      </c>
      <c r="CY2" s="17" t="s">
        <v>167</v>
      </c>
      <c r="CZ2" s="17" t="s">
        <v>184</v>
      </c>
      <c r="DA2" s="17" t="s">
        <v>183</v>
      </c>
      <c r="DB2" s="17" t="s">
        <v>182</v>
      </c>
      <c r="DC2" s="17" t="s">
        <v>181</v>
      </c>
      <c r="DD2" s="17" t="s">
        <v>180</v>
      </c>
      <c r="DE2" s="17" t="s">
        <v>179</v>
      </c>
      <c r="DF2" s="17" t="s">
        <v>178</v>
      </c>
      <c r="DG2" s="17" t="s">
        <v>177</v>
      </c>
      <c r="DH2" s="17" t="s">
        <v>176</v>
      </c>
      <c r="DI2" s="17" t="s">
        <v>175</v>
      </c>
      <c r="DJ2" s="17" t="s">
        <v>174</v>
      </c>
      <c r="DK2" s="17" t="s">
        <v>173</v>
      </c>
      <c r="DL2" s="17" t="s">
        <v>172</v>
      </c>
      <c r="DM2" s="17" t="s">
        <v>171</v>
      </c>
      <c r="DN2" s="17" t="s">
        <v>170</v>
      </c>
      <c r="DO2" s="17" t="s">
        <v>169</v>
      </c>
      <c r="DP2" s="17" t="s">
        <v>168</v>
      </c>
      <c r="DQ2" s="17" t="s">
        <v>167</v>
      </c>
      <c r="DR2" s="17" t="s">
        <v>184</v>
      </c>
      <c r="DS2" s="17" t="s">
        <v>183</v>
      </c>
      <c r="DT2" s="17" t="s">
        <v>178</v>
      </c>
      <c r="DU2" s="17" t="s">
        <v>177</v>
      </c>
      <c r="DV2" s="17" t="s">
        <v>172</v>
      </c>
      <c r="DW2" s="17" t="s">
        <v>171</v>
      </c>
      <c r="DX2" s="17" t="s">
        <v>196</v>
      </c>
      <c r="DY2" s="17" t="s">
        <v>195</v>
      </c>
      <c r="DZ2" s="17" t="s">
        <v>194</v>
      </c>
      <c r="EA2" s="17" t="s">
        <v>193</v>
      </c>
      <c r="EB2" s="17" t="s">
        <v>192</v>
      </c>
      <c r="EC2" s="17" t="s">
        <v>191</v>
      </c>
      <c r="ED2" s="17" t="s">
        <v>172</v>
      </c>
      <c r="EE2" s="17" t="s">
        <v>170</v>
      </c>
      <c r="EF2" s="17" t="s">
        <v>168</v>
      </c>
      <c r="EG2" s="17" t="s">
        <v>190</v>
      </c>
      <c r="EH2" s="17" t="s">
        <v>189</v>
      </c>
      <c r="EI2" s="17" t="s">
        <v>188</v>
      </c>
      <c r="EJ2" s="17" t="s">
        <v>187</v>
      </c>
      <c r="EK2" s="17" t="s">
        <v>186</v>
      </c>
      <c r="EL2" s="17" t="s">
        <v>185</v>
      </c>
      <c r="EM2" s="17" t="s">
        <v>196</v>
      </c>
      <c r="EN2" s="17" t="s">
        <v>195</v>
      </c>
      <c r="EO2" s="17" t="s">
        <v>194</v>
      </c>
      <c r="EP2" s="17" t="s">
        <v>193</v>
      </c>
      <c r="EQ2" s="17" t="s">
        <v>192</v>
      </c>
      <c r="ER2" s="17" t="s">
        <v>191</v>
      </c>
      <c r="ES2" s="17" t="s">
        <v>172</v>
      </c>
      <c r="ET2" s="17" t="s">
        <v>170</v>
      </c>
      <c r="EU2" s="17" t="s">
        <v>168</v>
      </c>
      <c r="EV2" s="17" t="s">
        <v>190</v>
      </c>
      <c r="EW2" s="17" t="s">
        <v>189</v>
      </c>
      <c r="EX2" s="17" t="s">
        <v>188</v>
      </c>
      <c r="EY2" s="17" t="s">
        <v>187</v>
      </c>
      <c r="EZ2" s="17" t="s">
        <v>186</v>
      </c>
      <c r="FA2" s="17" t="s">
        <v>185</v>
      </c>
      <c r="FB2" s="17" t="s">
        <v>184</v>
      </c>
      <c r="FC2" s="17" t="s">
        <v>182</v>
      </c>
      <c r="FD2" s="17" t="s">
        <v>180</v>
      </c>
      <c r="FE2" s="17" t="s">
        <v>178</v>
      </c>
      <c r="FF2" s="17" t="s">
        <v>176</v>
      </c>
      <c r="FG2" s="17" t="s">
        <v>174</v>
      </c>
      <c r="FH2" s="17" t="s">
        <v>172</v>
      </c>
      <c r="FI2" s="17" t="s">
        <v>170</v>
      </c>
      <c r="FJ2" s="17" t="s">
        <v>168</v>
      </c>
      <c r="FK2" s="17" t="s">
        <v>184</v>
      </c>
      <c r="FL2" s="17" t="s">
        <v>183</v>
      </c>
      <c r="FM2" s="17" t="s">
        <v>182</v>
      </c>
      <c r="FN2" s="17" t="s">
        <v>181</v>
      </c>
      <c r="FO2" s="17" t="s">
        <v>180</v>
      </c>
      <c r="FP2" s="17" t="s">
        <v>179</v>
      </c>
      <c r="FQ2" s="17" t="s">
        <v>178</v>
      </c>
      <c r="FR2" s="17" t="s">
        <v>177</v>
      </c>
      <c r="FS2" s="17" t="s">
        <v>176</v>
      </c>
      <c r="FT2" s="17" t="s">
        <v>175</v>
      </c>
      <c r="FU2" s="17" t="s">
        <v>174</v>
      </c>
      <c r="FV2" s="17" t="s">
        <v>173</v>
      </c>
      <c r="FW2" s="17" t="s">
        <v>172</v>
      </c>
      <c r="FX2" s="17" t="s">
        <v>171</v>
      </c>
      <c r="FY2" s="17" t="s">
        <v>170</v>
      </c>
      <c r="FZ2" s="17" t="s">
        <v>169</v>
      </c>
      <c r="GA2" s="17" t="s">
        <v>168</v>
      </c>
      <c r="GB2" s="17" t="s">
        <v>167</v>
      </c>
      <c r="GC2" s="17" t="s">
        <v>184</v>
      </c>
      <c r="GD2" s="17" t="s">
        <v>183</v>
      </c>
      <c r="GE2" s="17" t="s">
        <v>182</v>
      </c>
      <c r="GF2" s="17" t="s">
        <v>181</v>
      </c>
      <c r="GG2" s="17" t="s">
        <v>180</v>
      </c>
      <c r="GH2" s="17" t="s">
        <v>179</v>
      </c>
      <c r="GI2" s="17" t="s">
        <v>178</v>
      </c>
      <c r="GJ2" s="17" t="s">
        <v>177</v>
      </c>
      <c r="GK2" s="17" t="s">
        <v>176</v>
      </c>
      <c r="GL2" s="17" t="s">
        <v>175</v>
      </c>
      <c r="GM2" s="17" t="s">
        <v>174</v>
      </c>
      <c r="GN2" s="17" t="s">
        <v>173</v>
      </c>
      <c r="GO2" s="17" t="s">
        <v>172</v>
      </c>
      <c r="GP2" s="17" t="s">
        <v>171</v>
      </c>
      <c r="GQ2" s="17" t="s">
        <v>170</v>
      </c>
      <c r="GR2" s="17" t="s">
        <v>169</v>
      </c>
      <c r="GS2" s="17" t="s">
        <v>168</v>
      </c>
      <c r="GT2" s="17" t="s">
        <v>167</v>
      </c>
      <c r="GU2" s="17" t="s">
        <v>184</v>
      </c>
      <c r="GV2" s="17" t="s">
        <v>183</v>
      </c>
      <c r="GW2" s="17" t="s">
        <v>182</v>
      </c>
      <c r="GX2" s="17" t="s">
        <v>181</v>
      </c>
      <c r="GY2" s="17" t="s">
        <v>180</v>
      </c>
      <c r="GZ2" s="17" t="s">
        <v>179</v>
      </c>
      <c r="HA2" s="17" t="s">
        <v>178</v>
      </c>
      <c r="HB2" s="17" t="s">
        <v>177</v>
      </c>
      <c r="HC2" s="17" t="s">
        <v>176</v>
      </c>
      <c r="HD2" s="17" t="s">
        <v>175</v>
      </c>
      <c r="HE2" s="17" t="s">
        <v>174</v>
      </c>
      <c r="HF2" s="17" t="s">
        <v>173</v>
      </c>
      <c r="HG2" s="17" t="s">
        <v>172</v>
      </c>
      <c r="HH2" s="17" t="s">
        <v>171</v>
      </c>
      <c r="HI2" s="17" t="s">
        <v>170</v>
      </c>
      <c r="HJ2" s="17" t="s">
        <v>169</v>
      </c>
      <c r="HK2" s="17" t="s">
        <v>168</v>
      </c>
      <c r="HL2" s="17" t="s">
        <v>167</v>
      </c>
      <c r="HM2" s="17" t="s">
        <v>131</v>
      </c>
      <c r="HN2" s="17" t="s">
        <v>128</v>
      </c>
      <c r="HO2" s="17" t="s">
        <v>130</v>
      </c>
      <c r="HP2" s="17" t="s">
        <v>129</v>
      </c>
      <c r="HQ2" s="17" t="s">
        <v>131</v>
      </c>
      <c r="HR2" s="17" t="s">
        <v>128</v>
      </c>
      <c r="HS2" s="17" t="s">
        <v>130</v>
      </c>
      <c r="HT2" s="17" t="s">
        <v>129</v>
      </c>
      <c r="HU2" s="17" t="s">
        <v>166</v>
      </c>
      <c r="HV2" s="17" t="s">
        <v>165</v>
      </c>
      <c r="HW2" s="17" t="s">
        <v>164</v>
      </c>
      <c r="HX2" s="17" t="s">
        <v>163</v>
      </c>
      <c r="HY2" s="17" t="s">
        <v>162</v>
      </c>
      <c r="HZ2" s="17" t="s">
        <v>161</v>
      </c>
      <c r="IA2" s="17" t="s">
        <v>160</v>
      </c>
      <c r="IB2" s="17" t="s">
        <v>159</v>
      </c>
      <c r="IC2" s="17" t="s">
        <v>158</v>
      </c>
      <c r="ID2" s="17" t="s">
        <v>166</v>
      </c>
      <c r="IE2" s="17" t="s">
        <v>165</v>
      </c>
      <c r="IF2" s="17" t="s">
        <v>164</v>
      </c>
      <c r="IG2" s="17" t="s">
        <v>166</v>
      </c>
      <c r="IH2" s="17" t="s">
        <v>165</v>
      </c>
      <c r="II2" s="17" t="s">
        <v>164</v>
      </c>
      <c r="IJ2" s="17" t="s">
        <v>166</v>
      </c>
      <c r="IK2" s="17" t="s">
        <v>165</v>
      </c>
      <c r="IL2" s="17" t="s">
        <v>164</v>
      </c>
      <c r="IM2" s="17" t="s">
        <v>166</v>
      </c>
      <c r="IN2" s="17" t="s">
        <v>165</v>
      </c>
      <c r="IO2" s="17" t="s">
        <v>164</v>
      </c>
      <c r="IP2" s="17" t="s">
        <v>163</v>
      </c>
      <c r="IQ2" s="17" t="s">
        <v>162</v>
      </c>
      <c r="IR2" s="17" t="s">
        <v>161</v>
      </c>
      <c r="IS2" s="17" t="s">
        <v>160</v>
      </c>
      <c r="IT2" s="17" t="s">
        <v>159</v>
      </c>
      <c r="IU2" s="17" t="s">
        <v>158</v>
      </c>
      <c r="IV2" s="17" t="s">
        <v>163</v>
      </c>
      <c r="IW2" s="17" t="s">
        <v>162</v>
      </c>
      <c r="IX2" s="17" t="s">
        <v>161</v>
      </c>
      <c r="IY2" s="17" t="s">
        <v>160</v>
      </c>
      <c r="IZ2" s="17" t="s">
        <v>159</v>
      </c>
      <c r="JA2" s="17" t="s">
        <v>158</v>
      </c>
      <c r="JB2" s="17" t="s">
        <v>163</v>
      </c>
      <c r="JC2" s="17" t="s">
        <v>162</v>
      </c>
      <c r="JD2" s="17" t="s">
        <v>161</v>
      </c>
      <c r="JE2" s="17" t="s">
        <v>160</v>
      </c>
      <c r="JF2" s="17" t="s">
        <v>159</v>
      </c>
      <c r="JG2" s="17" t="s">
        <v>158</v>
      </c>
      <c r="JH2" s="17" t="s">
        <v>163</v>
      </c>
      <c r="JI2" s="17" t="s">
        <v>162</v>
      </c>
      <c r="JJ2" s="17" t="s">
        <v>161</v>
      </c>
      <c r="JK2" s="17" t="s">
        <v>160</v>
      </c>
      <c r="JL2" s="17" t="s">
        <v>159</v>
      </c>
      <c r="JM2" s="17" t="s">
        <v>158</v>
      </c>
      <c r="JN2" s="17" t="s">
        <v>163</v>
      </c>
      <c r="JO2" s="17" t="s">
        <v>162</v>
      </c>
      <c r="JP2" s="17" t="s">
        <v>161</v>
      </c>
      <c r="JQ2" s="17" t="s">
        <v>160</v>
      </c>
      <c r="JR2" s="17" t="s">
        <v>159</v>
      </c>
      <c r="JS2" s="17" t="s">
        <v>158</v>
      </c>
      <c r="JT2" s="17" t="s">
        <v>163</v>
      </c>
      <c r="JU2" s="17" t="s">
        <v>162</v>
      </c>
      <c r="JV2" s="17" t="s">
        <v>161</v>
      </c>
      <c r="JW2" s="17" t="s">
        <v>160</v>
      </c>
      <c r="JX2" s="17" t="s">
        <v>159</v>
      </c>
      <c r="JY2" s="17" t="s">
        <v>158</v>
      </c>
      <c r="JZ2" s="17" t="s">
        <v>163</v>
      </c>
      <c r="KA2" s="17" t="s">
        <v>162</v>
      </c>
      <c r="KB2" s="17" t="s">
        <v>161</v>
      </c>
      <c r="KC2" s="17" t="s">
        <v>160</v>
      </c>
      <c r="KD2" s="17" t="s">
        <v>159</v>
      </c>
      <c r="KE2" s="17" t="s">
        <v>158</v>
      </c>
      <c r="KF2" s="17" t="s">
        <v>137</v>
      </c>
      <c r="KG2" s="17" t="s">
        <v>444</v>
      </c>
      <c r="KH2" s="17" t="s">
        <v>137</v>
      </c>
      <c r="KI2" s="17" t="s">
        <v>444</v>
      </c>
      <c r="KJ2" s="17" t="s">
        <v>157</v>
      </c>
      <c r="KK2" s="17" t="s">
        <v>156</v>
      </c>
      <c r="KL2" s="17" t="s">
        <v>155</v>
      </c>
      <c r="KM2" s="17" t="s">
        <v>154</v>
      </c>
      <c r="KN2" s="17" t="s">
        <v>153</v>
      </c>
      <c r="KO2" s="17" t="s">
        <v>152</v>
      </c>
      <c r="KP2" s="17" t="s">
        <v>151</v>
      </c>
      <c r="KQ2" s="17" t="s">
        <v>150</v>
      </c>
      <c r="KR2" s="17" t="s">
        <v>157</v>
      </c>
      <c r="KS2" s="17" t="s">
        <v>156</v>
      </c>
      <c r="KT2" s="17" t="s">
        <v>155</v>
      </c>
      <c r="KU2" s="17" t="s">
        <v>154</v>
      </c>
      <c r="KV2" s="17" t="s">
        <v>153</v>
      </c>
      <c r="KW2" s="17" t="s">
        <v>152</v>
      </c>
      <c r="KX2" s="17" t="s">
        <v>151</v>
      </c>
      <c r="KY2" s="17" t="s">
        <v>150</v>
      </c>
      <c r="KZ2" s="17" t="s">
        <v>157</v>
      </c>
      <c r="LA2" s="17" t="s">
        <v>156</v>
      </c>
      <c r="LB2" s="17" t="s">
        <v>155</v>
      </c>
      <c r="LC2" s="17" t="s">
        <v>154</v>
      </c>
      <c r="LD2" s="17" t="s">
        <v>153</v>
      </c>
      <c r="LE2" s="17" t="s">
        <v>152</v>
      </c>
      <c r="LF2" s="17" t="s">
        <v>151</v>
      </c>
      <c r="LG2" s="17" t="s">
        <v>150</v>
      </c>
      <c r="LH2" s="17" t="s">
        <v>157</v>
      </c>
      <c r="LI2" s="17" t="s">
        <v>156</v>
      </c>
      <c r="LJ2" s="17" t="s">
        <v>155</v>
      </c>
      <c r="LK2" s="17" t="s">
        <v>154</v>
      </c>
      <c r="LL2" s="17" t="s">
        <v>153</v>
      </c>
      <c r="LM2" s="17" t="s">
        <v>152</v>
      </c>
      <c r="LN2" s="17" t="s">
        <v>151</v>
      </c>
      <c r="LO2" s="17" t="s">
        <v>150</v>
      </c>
      <c r="LP2" s="17" t="s">
        <v>157</v>
      </c>
      <c r="LQ2" s="17" t="s">
        <v>156</v>
      </c>
      <c r="LR2" s="17" t="s">
        <v>155</v>
      </c>
      <c r="LS2" s="17" t="s">
        <v>154</v>
      </c>
      <c r="LT2" s="17" t="s">
        <v>153</v>
      </c>
      <c r="LU2" s="17" t="s">
        <v>152</v>
      </c>
      <c r="LV2" s="17" t="s">
        <v>151</v>
      </c>
      <c r="LW2" s="17" t="s">
        <v>150</v>
      </c>
      <c r="LX2" s="17" t="s">
        <v>137</v>
      </c>
      <c r="LY2" s="17" t="s">
        <v>130</v>
      </c>
      <c r="LZ2" s="17" t="s">
        <v>129</v>
      </c>
      <c r="MA2" s="17" t="s">
        <v>136</v>
      </c>
      <c r="MB2" s="17" t="s">
        <v>137</v>
      </c>
      <c r="MC2" s="17" t="s">
        <v>130</v>
      </c>
      <c r="MD2" s="17" t="s">
        <v>129</v>
      </c>
      <c r="ME2" s="17" t="s">
        <v>136</v>
      </c>
      <c r="MF2" s="17" t="s">
        <v>137</v>
      </c>
      <c r="MG2" s="17" t="s">
        <v>130</v>
      </c>
      <c r="MH2" s="17" t="s">
        <v>129</v>
      </c>
      <c r="MI2" s="17" t="s">
        <v>136</v>
      </c>
      <c r="MJ2" s="17" t="s">
        <v>149</v>
      </c>
      <c r="MK2" s="17" t="s">
        <v>148</v>
      </c>
      <c r="ML2" s="17" t="s">
        <v>147</v>
      </c>
      <c r="MM2" s="17" t="s">
        <v>146</v>
      </c>
      <c r="MN2" s="17" t="s">
        <v>145</v>
      </c>
      <c r="MO2" s="17" t="s">
        <v>144</v>
      </c>
      <c r="MP2" s="17" t="s">
        <v>143</v>
      </c>
      <c r="MQ2" s="17" t="s">
        <v>142</v>
      </c>
      <c r="MR2" s="17" t="s">
        <v>141</v>
      </c>
      <c r="MS2" s="17" t="s">
        <v>140</v>
      </c>
      <c r="MT2" s="17" t="s">
        <v>139</v>
      </c>
      <c r="MU2" s="17" t="s">
        <v>138</v>
      </c>
      <c r="MV2" s="17" t="s">
        <v>137</v>
      </c>
      <c r="MW2" s="17" t="s">
        <v>130</v>
      </c>
      <c r="MX2" s="17" t="s">
        <v>129</v>
      </c>
      <c r="MY2" s="17" t="s">
        <v>136</v>
      </c>
      <c r="MZ2" s="17" t="s">
        <v>131</v>
      </c>
      <c r="NA2" s="17" t="s">
        <v>128</v>
      </c>
      <c r="NB2" s="17" t="s">
        <v>135</v>
      </c>
      <c r="NC2" s="17" t="s">
        <v>134</v>
      </c>
      <c r="ND2" s="17" t="s">
        <v>133</v>
      </c>
      <c r="NE2" s="17" t="s">
        <v>132</v>
      </c>
      <c r="NF2" s="17" t="s">
        <v>131</v>
      </c>
      <c r="NG2" s="17" t="s">
        <v>128</v>
      </c>
      <c r="NH2" s="17" t="s">
        <v>130</v>
      </c>
      <c r="NI2" s="17" t="s">
        <v>129</v>
      </c>
      <c r="NJ2" s="17" t="s">
        <v>131</v>
      </c>
      <c r="NK2" s="17" t="s">
        <v>128</v>
      </c>
      <c r="NL2" s="17" t="s">
        <v>130</v>
      </c>
      <c r="NM2" s="17" t="s">
        <v>129</v>
      </c>
      <c r="NN2" s="17" t="s">
        <v>128</v>
      </c>
      <c r="NO2" s="17" t="s">
        <v>127</v>
      </c>
      <c r="NP2" s="17" t="s">
        <v>126</v>
      </c>
      <c r="NR2" s="28" t="s">
        <v>125</v>
      </c>
      <c r="NS2" s="28" t="s">
        <v>63</v>
      </c>
      <c r="NT2" s="28" t="s">
        <v>124</v>
      </c>
      <c r="NU2" s="28" t="s">
        <v>123</v>
      </c>
      <c r="NV2" s="28" t="s">
        <v>122</v>
      </c>
      <c r="NW2" s="28" t="s">
        <v>121</v>
      </c>
      <c r="NX2" s="28" t="s">
        <v>120</v>
      </c>
      <c r="NY2" s="28" t="s">
        <v>119</v>
      </c>
      <c r="NZ2" s="28" t="s">
        <v>118</v>
      </c>
      <c r="OA2" s="28" t="s">
        <v>117</v>
      </c>
      <c r="OB2" s="28" t="s">
        <v>412</v>
      </c>
      <c r="OC2" s="28" t="s">
        <v>413</v>
      </c>
      <c r="OD2" s="28" t="s">
        <v>414</v>
      </c>
      <c r="OE2" s="28" t="s">
        <v>415</v>
      </c>
      <c r="OF2" s="28" t="s">
        <v>416</v>
      </c>
      <c r="OG2" s="28" t="s">
        <v>417</v>
      </c>
      <c r="OH2" s="28" t="s">
        <v>418</v>
      </c>
      <c r="OI2" s="28" t="s">
        <v>419</v>
      </c>
      <c r="OJ2" s="28" t="s">
        <v>420</v>
      </c>
      <c r="OK2" s="28" t="s">
        <v>421</v>
      </c>
      <c r="OL2" s="28" t="s">
        <v>116</v>
      </c>
      <c r="OM2" s="28" t="s">
        <v>115</v>
      </c>
      <c r="ON2" s="28" t="s">
        <v>422</v>
      </c>
      <c r="OO2" s="28" t="s">
        <v>423</v>
      </c>
      <c r="OP2" s="28" t="s">
        <v>424</v>
      </c>
      <c r="OQ2" s="28" t="s">
        <v>425</v>
      </c>
      <c r="OR2" s="28" t="s">
        <v>426</v>
      </c>
      <c r="OS2" s="28" t="s">
        <v>427</v>
      </c>
      <c r="OT2" s="28" t="s">
        <v>114</v>
      </c>
      <c r="OU2" s="28" t="s">
        <v>113</v>
      </c>
      <c r="OV2" s="28" t="s">
        <v>112</v>
      </c>
      <c r="OW2" s="28" t="s">
        <v>111</v>
      </c>
      <c r="OX2" s="28" t="s">
        <v>110</v>
      </c>
      <c r="OY2" s="28" t="s">
        <v>109</v>
      </c>
      <c r="OZ2" s="28" t="s">
        <v>108</v>
      </c>
      <c r="PA2" s="28" t="s">
        <v>107</v>
      </c>
      <c r="PB2" s="28" t="s">
        <v>106</v>
      </c>
      <c r="PC2" s="29" t="s">
        <v>105</v>
      </c>
      <c r="PD2" s="28" t="s">
        <v>445</v>
      </c>
      <c r="PE2" s="28" t="s">
        <v>104</v>
      </c>
      <c r="PF2" s="28" t="s">
        <v>103</v>
      </c>
      <c r="PG2" s="28" t="s">
        <v>102</v>
      </c>
      <c r="PH2" s="28" t="s">
        <v>101</v>
      </c>
      <c r="PI2" s="28" t="s">
        <v>100</v>
      </c>
      <c r="PJ2" s="28" t="s">
        <v>99</v>
      </c>
      <c r="PK2" s="28" t="s">
        <v>98</v>
      </c>
      <c r="PL2" s="28" t="s">
        <v>97</v>
      </c>
      <c r="PM2" s="28" t="s">
        <v>96</v>
      </c>
      <c r="PN2" s="28" t="s">
        <v>95</v>
      </c>
      <c r="PO2" s="28" t="s">
        <v>94</v>
      </c>
      <c r="PP2" s="28" t="s">
        <v>93</v>
      </c>
      <c r="PQ2" s="28" t="s">
        <v>92</v>
      </c>
      <c r="PR2" s="28" t="s">
        <v>91</v>
      </c>
      <c r="PS2" s="28" t="s">
        <v>90</v>
      </c>
      <c r="PT2" s="28" t="s">
        <v>89</v>
      </c>
      <c r="PU2" s="28" t="s">
        <v>88</v>
      </c>
      <c r="PV2" s="28" t="s">
        <v>87</v>
      </c>
      <c r="PW2" s="28" t="s">
        <v>86</v>
      </c>
      <c r="PX2" s="28" t="s">
        <v>85</v>
      </c>
      <c r="PY2" s="28" t="s">
        <v>84</v>
      </c>
      <c r="PZ2" s="28" t="s">
        <v>83</v>
      </c>
    </row>
    <row r="3" spans="1:442" x14ac:dyDescent="0.35">
      <c r="A3" t="s">
        <v>82</v>
      </c>
      <c r="B3" t="s">
        <v>21</v>
      </c>
      <c r="C3" t="s">
        <v>72</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101</v>
      </c>
      <c r="DE3">
        <v>31</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22</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18</v>
      </c>
      <c r="HW3">
        <v>0</v>
      </c>
      <c r="HX3">
        <v>0</v>
      </c>
      <c r="HY3">
        <v>0</v>
      </c>
      <c r="HZ3">
        <v>0</v>
      </c>
      <c r="IA3">
        <v>0</v>
      </c>
      <c r="IB3">
        <v>0</v>
      </c>
      <c r="IC3">
        <v>0</v>
      </c>
      <c r="ID3">
        <v>0</v>
      </c>
      <c r="IE3">
        <v>0</v>
      </c>
      <c r="IF3">
        <v>0</v>
      </c>
      <c r="IG3">
        <v>0</v>
      </c>
      <c r="IH3">
        <v>0</v>
      </c>
      <c r="II3">
        <v>0</v>
      </c>
      <c r="IJ3">
        <v>0</v>
      </c>
      <c r="IK3">
        <v>18</v>
      </c>
      <c r="IL3">
        <v>0</v>
      </c>
      <c r="IM3">
        <v>0</v>
      </c>
      <c r="IN3">
        <v>18</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c r="KG3"/>
      <c r="KH3"/>
      <c r="KI3"/>
      <c r="KJ3">
        <v>0</v>
      </c>
      <c r="KK3">
        <v>0</v>
      </c>
      <c r="KL3">
        <v>0</v>
      </c>
      <c r="KM3">
        <v>3</v>
      </c>
      <c r="KN3">
        <v>0</v>
      </c>
      <c r="KO3">
        <v>0</v>
      </c>
      <c r="KP3">
        <v>0</v>
      </c>
      <c r="KQ3">
        <v>0</v>
      </c>
      <c r="KR3">
        <v>0</v>
      </c>
      <c r="KS3">
        <v>0</v>
      </c>
      <c r="KT3">
        <v>0</v>
      </c>
      <c r="KU3">
        <v>3</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R3" s="2" t="str">
        <f t="shared" ref="NR3" si="0">A3</f>
        <v>Adjumani District</v>
      </c>
      <c r="NS3" s="2" t="str">
        <f t="shared" ref="NS3" si="1">B3</f>
        <v>Adjumani Mission Health Centre III</v>
      </c>
      <c r="NT3" s="2" t="str">
        <f>VLOOKUP(C3,Weeks!$A$1:$B$53,2,0)</f>
        <v>Week 40</v>
      </c>
      <c r="NU3" s="2">
        <f>SUM(AR3:HL3)</f>
        <v>154</v>
      </c>
      <c r="NV3" s="2">
        <f>AX3+AY3+AZ3+BA3+BB3+BC3+BD3+BP3+BQ3+BR3+BS3+BT3+BU3+CD3+CE3+CN3+CO3+CP3+CQ3+CR3+CS3+DF3+DG3+DH3+DI3+DJ3+DK3+DT3+DU3+DX3+DY3+DZ3+EG3+EH3+EI3+EM3+EN3+EO3+EV3+EW3+EX3+FE3+FF3+FG3+FQ3+FR3+FS3+FT3+FU3+FV3+GI3+GJ3+GK3+GL3+GM3+HA3+HB3+HC3+HD3+HE3+HF3</f>
        <v>0</v>
      </c>
      <c r="NW3" s="2">
        <f>BD3+BE3+BF3+BG3+BH3+BI3+BV3+BW3+BX3+BY3+BZ3+CA3+CF3+CG3+CT3+CU3+CV3+CW3+CX3+CY3+DL3+DM3+DN3+DO3+DP3+DQ3+DV3+DW3+ED3+EE3+EF3+ES3+ET3+EU3+FH3+FI3+FJ3+FW3+FX3+FY3+FZ3+GA3+GB3+GO3+GP3+GQ3+GR3+GS3+GT3+HG3+HH3+HI3+HJ3+HK3+HL3</f>
        <v>0</v>
      </c>
      <c r="NX3" s="2">
        <f>NV3+NW3</f>
        <v>0</v>
      </c>
      <c r="NY3" s="2">
        <f>SUM(MZ3:NE3)</f>
        <v>0</v>
      </c>
      <c r="NZ3" s="2">
        <f>SUM(AR3:CA3)</f>
        <v>0</v>
      </c>
      <c r="OA3" s="2">
        <f>AX3+AY3+AZ3+BA3+BB3+BC3+BD3+BE3+BF3+BG3+BH3+BI3+BP3+BQ3+BR3+BS3+BT3+BU3+BV3+BW3+BX3+BY3+BZ3+CA3</f>
        <v>0</v>
      </c>
      <c r="OB3" s="2">
        <f>SUM(FK3:GB3)</f>
        <v>0</v>
      </c>
      <c r="OC3" s="2">
        <f>SUM(FQ3:GB3)</f>
        <v>0</v>
      </c>
      <c r="OD3" s="2">
        <f>SUM(FB3:FJ3)</f>
        <v>22</v>
      </c>
      <c r="OE3" s="2">
        <f>SUM(FE3:FJ3)</f>
        <v>0</v>
      </c>
      <c r="OF3" s="2">
        <f>SUM(DX3:FA3)</f>
        <v>0</v>
      </c>
      <c r="OG3" s="2">
        <f>SUM(DX3:DZ3,ED3:EI3,EM3:EO3,ES3:EX3)</f>
        <v>0</v>
      </c>
      <c r="OH3" s="2">
        <f>SUM(CB3:CG3)</f>
        <v>0</v>
      </c>
      <c r="OI3" s="2">
        <f>SUM(CD3:CG3)</f>
        <v>0</v>
      </c>
      <c r="OJ3" s="2">
        <f>SUM(DR3:DW3)</f>
        <v>0</v>
      </c>
      <c r="OK3" s="2">
        <f>SUM(DT3:DW3)</f>
        <v>0</v>
      </c>
      <c r="OL3" s="2">
        <f>SUM(GC3:GT3)</f>
        <v>0</v>
      </c>
      <c r="OM3" s="2">
        <f>GI3+GJ3+GK3+GL3+GM3+GN3+GO3+GP3+GQ3+GR3+GS3+GT3</f>
        <v>0</v>
      </c>
      <c r="ON3" s="2">
        <f>SUM(CZ3:DQ3)</f>
        <v>132</v>
      </c>
      <c r="OO3" s="2">
        <f>SUM(DF3:DQ3)</f>
        <v>0</v>
      </c>
      <c r="OP3" s="2">
        <f>SUM(GV3:HL3)</f>
        <v>0</v>
      </c>
      <c r="OQ3" s="2">
        <f>SUM(HA3:HL3)</f>
        <v>0</v>
      </c>
      <c r="OR3" s="2">
        <f>SUM(CH3:CY3)</f>
        <v>0</v>
      </c>
      <c r="OS3" s="2">
        <f>SUM(CN3:CY3)</f>
        <v>0</v>
      </c>
      <c r="OT3" s="2">
        <f t="shared" ref="OT3" si="2">SUM(AP3:AQ3)</f>
        <v>0</v>
      </c>
      <c r="OU3" s="2">
        <f t="shared" ref="OU3" si="3">SUM(P3:W3)</f>
        <v>0</v>
      </c>
      <c r="OV3" s="2">
        <f t="shared" ref="OV3" si="4">SUM(X3:AE3)</f>
        <v>0</v>
      </c>
      <c r="OW3" s="2">
        <f t="shared" ref="OW3" si="5">SUM(AF3:AI3)</f>
        <v>0</v>
      </c>
      <c r="OX3" s="2">
        <f>SUM(MJ3:MU3)</f>
        <v>0</v>
      </c>
      <c r="OY3" s="2">
        <f>SUM(MV3:MY3)</f>
        <v>0</v>
      </c>
      <c r="OZ3" s="2">
        <f>SUM(LX3:MA3)</f>
        <v>0</v>
      </c>
      <c r="PA3" s="2">
        <f>SUM(MB3:ME3)</f>
        <v>0</v>
      </c>
      <c r="PB3" s="2">
        <f>SUM(KJ3:KQ3)</f>
        <v>3</v>
      </c>
      <c r="PC3" s="2">
        <f>SUM(KR3:KY3)</f>
        <v>3</v>
      </c>
      <c r="PD3" s="2">
        <f>SUM(KZ3:LG3)</f>
        <v>0</v>
      </c>
      <c r="PE3" s="2">
        <f>SUM(LH3:LO3)</f>
        <v>0</v>
      </c>
      <c r="PF3" s="2">
        <f>SUM(LP3:LW3)</f>
        <v>0</v>
      </c>
      <c r="PG3" s="2">
        <f>I3</f>
        <v>0</v>
      </c>
      <c r="PH3" s="2">
        <f t="shared" ref="PH3" si="6">M3</f>
        <v>0</v>
      </c>
      <c r="PI3" s="2">
        <f t="shared" ref="PI3" si="7">K3</f>
        <v>0</v>
      </c>
      <c r="PJ3" s="2">
        <f t="shared" ref="PJ3" si="8">O3</f>
        <v>0</v>
      </c>
      <c r="PK3" s="2">
        <f>SUM(NF3:NI3)</f>
        <v>0</v>
      </c>
      <c r="PL3" s="2">
        <f>SUM(NJ3:NM3)</f>
        <v>0</v>
      </c>
      <c r="PM3" s="2">
        <f>SUM(NN3:NP3)</f>
        <v>0</v>
      </c>
      <c r="PN3" s="2">
        <f>SUM(HU3:HW3)</f>
        <v>18</v>
      </c>
      <c r="PO3" s="2">
        <f>SUM(IM3:IO3)</f>
        <v>18</v>
      </c>
      <c r="PP3" s="2">
        <f t="shared" ref="PP3" si="9">SUM(JZ3:KE3)</f>
        <v>0</v>
      </c>
      <c r="PQ3" s="2">
        <f t="shared" ref="PQ3" si="10">SUM(IV3:JA3)</f>
        <v>0</v>
      </c>
      <c r="PR3" s="2">
        <f t="shared" ref="PR3" si="11">SUM(IJ3:IL3)</f>
        <v>18</v>
      </c>
      <c r="PS3" s="2">
        <f t="shared" ref="PS3" si="12">SUM(JT3:JY3)</f>
        <v>0</v>
      </c>
      <c r="PT3" s="2">
        <f t="shared" ref="PT3" si="13">SUM(IP3:IU3)</f>
        <v>0</v>
      </c>
      <c r="PU3" s="2">
        <f t="shared" ref="PU3" si="14">SUM(ID3:IF3)</f>
        <v>0</v>
      </c>
      <c r="PV3" s="2">
        <f t="shared" ref="PV3" si="15">SUM(JH3:JM3)</f>
        <v>0</v>
      </c>
      <c r="PW3" s="2">
        <f t="shared" ref="PW3" si="16">SUM(HX3:IC3)</f>
        <v>0</v>
      </c>
      <c r="PX3" s="2">
        <f t="shared" ref="PX3" si="17">SUM(IG3:II3)</f>
        <v>0</v>
      </c>
      <c r="PY3" s="2">
        <f t="shared" ref="PY3" si="18">SUM(JN3:JS3)</f>
        <v>0</v>
      </c>
      <c r="PZ3" s="2">
        <f>SUM(JB3:JG3)</f>
        <v>0</v>
      </c>
    </row>
    <row r="4" spans="1:442" x14ac:dyDescent="0.35">
      <c r="A4" t="s">
        <v>82</v>
      </c>
      <c r="B4" t="s">
        <v>21</v>
      </c>
      <c r="C4" t="s">
        <v>71</v>
      </c>
      <c r="D4">
        <v>0</v>
      </c>
      <c r="E4">
        <v>0</v>
      </c>
      <c r="F4">
        <v>0</v>
      </c>
      <c r="G4">
        <v>0</v>
      </c>
      <c r="H4"/>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12</v>
      </c>
      <c r="DE4">
        <v>7</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14</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15</v>
      </c>
      <c r="HW4">
        <v>0</v>
      </c>
      <c r="HX4">
        <v>0</v>
      </c>
      <c r="HY4">
        <v>0</v>
      </c>
      <c r="HZ4">
        <v>0</v>
      </c>
      <c r="IA4">
        <v>0</v>
      </c>
      <c r="IB4">
        <v>0</v>
      </c>
      <c r="IC4">
        <v>0</v>
      </c>
      <c r="ID4">
        <v>0</v>
      </c>
      <c r="IE4">
        <v>15</v>
      </c>
      <c r="IF4">
        <v>0</v>
      </c>
      <c r="IG4">
        <v>0</v>
      </c>
      <c r="IH4">
        <v>15</v>
      </c>
      <c r="II4">
        <v>0</v>
      </c>
      <c r="IJ4">
        <v>0</v>
      </c>
      <c r="IK4">
        <v>15</v>
      </c>
      <c r="IL4">
        <v>0</v>
      </c>
      <c r="IM4">
        <v>0</v>
      </c>
      <c r="IN4">
        <v>15</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c r="KG4"/>
      <c r="KH4"/>
      <c r="KI4"/>
      <c r="KJ4">
        <v>0</v>
      </c>
      <c r="KK4">
        <v>0</v>
      </c>
      <c r="KL4">
        <v>0</v>
      </c>
      <c r="KM4">
        <v>3</v>
      </c>
      <c r="KN4">
        <v>0</v>
      </c>
      <c r="KO4">
        <v>0</v>
      </c>
      <c r="KP4">
        <v>0</v>
      </c>
      <c r="KQ4">
        <v>0</v>
      </c>
      <c r="KR4">
        <v>0</v>
      </c>
      <c r="KS4">
        <v>0</v>
      </c>
      <c r="KT4">
        <v>0</v>
      </c>
      <c r="KU4">
        <v>3</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R4" s="2" t="str">
        <f t="shared" ref="NR4:NR67" si="19">A4</f>
        <v>Adjumani District</v>
      </c>
      <c r="NS4" s="2" t="str">
        <f t="shared" ref="NS4:NS67" si="20">B4</f>
        <v>Adjumani Mission Health Centre III</v>
      </c>
      <c r="NT4" s="2" t="str">
        <f>VLOOKUP(C4,Weeks!$A$1:$B$53,2,0)</f>
        <v>Week 41</v>
      </c>
      <c r="NU4" s="2">
        <f t="shared" ref="NU4:NU67" si="21">SUM(AR4:HL4)</f>
        <v>33</v>
      </c>
      <c r="NV4" s="2">
        <f t="shared" ref="NV4:NV67" si="22">AX4+AY4+AZ4+BA4+BB4+BC4+BD4+BP4+BQ4+BR4+BS4+BT4+BU4+CD4+CE4+CN4+CO4+CP4+CQ4+CR4+CS4+DF4+DG4+DH4+DI4+DJ4+DK4+DT4+DU4+DX4+DY4+DZ4+EG4+EH4+EI4+EM4+EN4+EO4+EV4+EW4+EX4+FE4+FF4+FG4+FQ4+FR4+FS4+FT4+FU4+FV4+GI4+GJ4+GK4+GL4+GM4+HA4+HB4+HC4+HD4+HE4+HF4</f>
        <v>0</v>
      </c>
      <c r="NW4" s="2">
        <f t="shared" ref="NW4:NW67" si="23">BD4+BE4+BF4+BG4+BH4+BI4+BV4+BW4+BX4+BY4+BZ4+CA4+CF4+CG4+CT4+CU4+CV4+CW4+CX4+CY4+DL4+DM4+DN4+DO4+DP4+DQ4+DV4+DW4+ED4+EE4+EF4+ES4+ET4+EU4+FH4+FI4+FJ4+FW4+FX4+FY4+FZ4+GA4+GB4+GO4+GP4+GQ4+GR4+GS4+GT4+HG4+HH4+HI4+HJ4+HK4+HL4</f>
        <v>0</v>
      </c>
      <c r="NX4" s="2">
        <f t="shared" ref="NX4:NX67" si="24">NV4+NW4</f>
        <v>0</v>
      </c>
      <c r="NY4" s="2">
        <f t="shared" ref="NY4:NY67" si="25">SUM(MZ4:NE4)</f>
        <v>0</v>
      </c>
      <c r="NZ4" s="2">
        <f t="shared" ref="NZ4:NZ67" si="26">SUM(AR4:CA4)</f>
        <v>0</v>
      </c>
      <c r="OA4" s="2">
        <f t="shared" ref="OA4:OA67" si="27">AX4+AY4+AZ4+BA4+BB4+BC4+BD4+BE4+BF4+BG4+BH4+BI4+BP4+BQ4+BR4+BS4+BT4+BU4+BV4+BW4+BX4+BY4+BZ4+CA4</f>
        <v>0</v>
      </c>
      <c r="OB4" s="2">
        <f t="shared" ref="OB4:OB67" si="28">SUM(FK4:GB4)</f>
        <v>0</v>
      </c>
      <c r="OC4" s="2">
        <f t="shared" ref="OC4:OC67" si="29">SUM(FQ4:GB4)</f>
        <v>0</v>
      </c>
      <c r="OD4" s="2">
        <f t="shared" ref="OD4:OD67" si="30">SUM(FB4:FJ4)</f>
        <v>14</v>
      </c>
      <c r="OE4" s="2">
        <f t="shared" ref="OE4:OE67" si="31">SUM(FE4:FJ4)</f>
        <v>0</v>
      </c>
      <c r="OF4" s="2">
        <f t="shared" ref="OF4:OF67" si="32">SUM(DX4:FA4)</f>
        <v>0</v>
      </c>
      <c r="OG4" s="2">
        <f t="shared" ref="OG4:OG67" si="33">SUM(DX4:DZ4,ED4:EI4,EM4:EO4,ES4:EX4)</f>
        <v>0</v>
      </c>
      <c r="OH4" s="2">
        <f t="shared" ref="OH4:OH67" si="34">SUM(CB4:CG4)</f>
        <v>0</v>
      </c>
      <c r="OI4" s="2">
        <f t="shared" ref="OI4:OI67" si="35">SUM(CD4:CG4)</f>
        <v>0</v>
      </c>
      <c r="OJ4" s="2">
        <f t="shared" ref="OJ4:OJ67" si="36">SUM(DR4:DW4)</f>
        <v>0</v>
      </c>
      <c r="OK4" s="2">
        <f t="shared" ref="OK4:OK67" si="37">SUM(DT4:DW4)</f>
        <v>0</v>
      </c>
      <c r="OL4" s="2">
        <f t="shared" ref="OL4:OL67" si="38">SUM(GC4:GT4)</f>
        <v>0</v>
      </c>
      <c r="OM4" s="2">
        <f t="shared" ref="OM4:OM67" si="39">GI4+GJ4+GK4+GL4+GM4+GN4+GO4+GP4+GQ4+GR4+GS4+GT4</f>
        <v>0</v>
      </c>
      <c r="ON4" s="2">
        <f t="shared" ref="ON4:ON67" si="40">SUM(CZ4:DQ4)</f>
        <v>19</v>
      </c>
      <c r="OO4" s="2">
        <f t="shared" ref="OO4:OO67" si="41">SUM(DF4:DQ4)</f>
        <v>0</v>
      </c>
      <c r="OP4" s="2">
        <f t="shared" ref="OP4:OP67" si="42">SUM(GV4:HL4)</f>
        <v>0</v>
      </c>
      <c r="OQ4" s="2">
        <f t="shared" ref="OQ4:OQ67" si="43">SUM(HA4:HL4)</f>
        <v>0</v>
      </c>
      <c r="OR4" s="2">
        <f t="shared" ref="OR4:OR67" si="44">SUM(CH4:CY4)</f>
        <v>0</v>
      </c>
      <c r="OS4" s="2">
        <f t="shared" ref="OS4:OS67" si="45">SUM(CN4:CY4)</f>
        <v>0</v>
      </c>
      <c r="OT4" s="2">
        <f t="shared" ref="OT4:OT67" si="46">SUM(AP4:AQ4)</f>
        <v>0</v>
      </c>
      <c r="OU4" s="2">
        <f t="shared" ref="OU4:OU67" si="47">SUM(P4:W4)</f>
        <v>0</v>
      </c>
      <c r="OV4" s="2">
        <f t="shared" ref="OV4:OV67" si="48">SUM(X4:AE4)</f>
        <v>0</v>
      </c>
      <c r="OW4" s="2">
        <f t="shared" ref="OW4:OW67" si="49">SUM(AF4:AI4)</f>
        <v>0</v>
      </c>
      <c r="OX4" s="2">
        <f t="shared" ref="OX4:OX67" si="50">SUM(MJ4:MU4)</f>
        <v>0</v>
      </c>
      <c r="OY4" s="2">
        <f t="shared" ref="OY4:OY67" si="51">SUM(MV4:MY4)</f>
        <v>0</v>
      </c>
      <c r="OZ4" s="2">
        <f t="shared" ref="OZ4:OZ67" si="52">SUM(LX4:MA4)</f>
        <v>0</v>
      </c>
      <c r="PA4" s="2">
        <f t="shared" ref="PA4:PA67" si="53">SUM(MB4:ME4)</f>
        <v>0</v>
      </c>
      <c r="PB4" s="2">
        <f t="shared" ref="PB4:PB67" si="54">SUM(KJ4:KQ4)</f>
        <v>3</v>
      </c>
      <c r="PC4" s="2">
        <f t="shared" ref="PC4:PC67" si="55">SUM(KR4:KY4)</f>
        <v>3</v>
      </c>
      <c r="PD4" s="2">
        <f t="shared" ref="PD4:PD67" si="56">SUM(KZ4:LG4)</f>
        <v>0</v>
      </c>
      <c r="PE4" s="2">
        <f t="shared" ref="PE4:PE67" si="57">SUM(LH4:LO4)</f>
        <v>0</v>
      </c>
      <c r="PF4" s="2">
        <f t="shared" ref="PF4:PF67" si="58">SUM(LP4:LW4)</f>
        <v>0</v>
      </c>
      <c r="PG4" s="2">
        <f t="shared" ref="PG4:PG67" si="59">I4</f>
        <v>0</v>
      </c>
      <c r="PH4" s="2">
        <f t="shared" ref="PH4:PH67" si="60">M4</f>
        <v>0</v>
      </c>
      <c r="PI4" s="2">
        <f t="shared" ref="PI4:PI67" si="61">K4</f>
        <v>0</v>
      </c>
      <c r="PJ4" s="2">
        <f t="shared" ref="PJ4:PJ67" si="62">O4</f>
        <v>0</v>
      </c>
      <c r="PK4" s="2">
        <f t="shared" ref="PK4:PK67" si="63">SUM(NF4:NI4)</f>
        <v>0</v>
      </c>
      <c r="PL4" s="2">
        <f t="shared" ref="PL4:PL67" si="64">SUM(NJ4:NM4)</f>
        <v>0</v>
      </c>
      <c r="PM4" s="2">
        <f t="shared" ref="PM4:PM67" si="65">SUM(NN4:NP4)</f>
        <v>0</v>
      </c>
      <c r="PN4" s="2">
        <f t="shared" ref="PN4:PN67" si="66">SUM(HU4:HW4)</f>
        <v>15</v>
      </c>
      <c r="PO4" s="2">
        <f t="shared" ref="PO4:PO67" si="67">SUM(IM4:IO4)</f>
        <v>15</v>
      </c>
      <c r="PP4" s="2">
        <f t="shared" ref="PP4:PP67" si="68">SUM(JZ4:KE4)</f>
        <v>0</v>
      </c>
      <c r="PQ4" s="2">
        <f t="shared" ref="PQ4:PQ67" si="69">SUM(IV4:JA4)</f>
        <v>0</v>
      </c>
      <c r="PR4" s="2">
        <f t="shared" ref="PR4:PR67" si="70">SUM(IJ4:IL4)</f>
        <v>15</v>
      </c>
      <c r="PS4" s="2">
        <f t="shared" ref="PS4:PS67" si="71">SUM(JT4:JY4)</f>
        <v>0</v>
      </c>
      <c r="PT4" s="2">
        <f t="shared" ref="PT4:PT67" si="72">SUM(IP4:IU4)</f>
        <v>0</v>
      </c>
      <c r="PU4" s="2">
        <f t="shared" ref="PU4:PU67" si="73">SUM(ID4:IF4)</f>
        <v>15</v>
      </c>
      <c r="PV4" s="2">
        <f t="shared" ref="PV4:PV67" si="74">SUM(JH4:JM4)</f>
        <v>0</v>
      </c>
      <c r="PW4" s="2">
        <f t="shared" ref="PW4:PW67" si="75">SUM(HX4:IC4)</f>
        <v>0</v>
      </c>
      <c r="PX4" s="2">
        <f t="shared" ref="PX4:PX67" si="76">SUM(IG4:II4)</f>
        <v>15</v>
      </c>
      <c r="PY4" s="2">
        <f t="shared" ref="PY4:PY67" si="77">SUM(JN4:JS4)</f>
        <v>0</v>
      </c>
      <c r="PZ4" s="2">
        <f t="shared" ref="PZ4:PZ67" si="78">SUM(JB4:JG4)</f>
        <v>0</v>
      </c>
    </row>
    <row r="5" spans="1:442" x14ac:dyDescent="0.35">
      <c r="A5" t="s">
        <v>82</v>
      </c>
      <c r="B5" t="s">
        <v>21</v>
      </c>
      <c r="C5" t="s">
        <v>70</v>
      </c>
      <c r="D5">
        <v>0</v>
      </c>
      <c r="E5">
        <v>0</v>
      </c>
      <c r="F5">
        <v>0</v>
      </c>
      <c r="G5">
        <v>0</v>
      </c>
      <c r="H5"/>
      <c r="I5">
        <v>0</v>
      </c>
      <c r="J5">
        <v>2</v>
      </c>
      <c r="K5">
        <v>0</v>
      </c>
      <c r="L5">
        <v>0</v>
      </c>
      <c r="M5">
        <v>0</v>
      </c>
      <c r="N5">
        <v>2</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17</v>
      </c>
      <c r="DE5">
        <v>13</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22</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15</v>
      </c>
      <c r="HW5">
        <v>1</v>
      </c>
      <c r="HX5">
        <v>0</v>
      </c>
      <c r="HY5">
        <v>0</v>
      </c>
      <c r="HZ5">
        <v>0</v>
      </c>
      <c r="IA5">
        <v>0</v>
      </c>
      <c r="IB5">
        <v>0</v>
      </c>
      <c r="IC5">
        <v>0</v>
      </c>
      <c r="ID5">
        <v>0</v>
      </c>
      <c r="IE5">
        <v>15</v>
      </c>
      <c r="IF5">
        <v>1</v>
      </c>
      <c r="IG5">
        <v>0</v>
      </c>
      <c r="IH5">
        <v>15</v>
      </c>
      <c r="II5">
        <v>1</v>
      </c>
      <c r="IJ5">
        <v>0</v>
      </c>
      <c r="IK5">
        <v>15</v>
      </c>
      <c r="IL5">
        <v>1</v>
      </c>
      <c r="IM5">
        <v>0</v>
      </c>
      <c r="IN5">
        <v>15</v>
      </c>
      <c r="IO5">
        <v>1</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c r="KG5"/>
      <c r="KH5"/>
      <c r="KI5"/>
      <c r="KJ5">
        <v>0</v>
      </c>
      <c r="KK5">
        <v>0</v>
      </c>
      <c r="KL5">
        <v>0</v>
      </c>
      <c r="KM5">
        <v>3</v>
      </c>
      <c r="KN5">
        <v>0</v>
      </c>
      <c r="KO5">
        <v>0</v>
      </c>
      <c r="KP5">
        <v>0</v>
      </c>
      <c r="KQ5">
        <v>1</v>
      </c>
      <c r="KR5">
        <v>0</v>
      </c>
      <c r="KS5">
        <v>0</v>
      </c>
      <c r="KT5">
        <v>0</v>
      </c>
      <c r="KU5">
        <v>3</v>
      </c>
      <c r="KV5">
        <v>0</v>
      </c>
      <c r="KW5">
        <v>0</v>
      </c>
      <c r="KX5">
        <v>0</v>
      </c>
      <c r="KY5">
        <v>1</v>
      </c>
      <c r="KZ5">
        <v>0</v>
      </c>
      <c r="LA5">
        <v>0</v>
      </c>
      <c r="LB5">
        <v>0</v>
      </c>
      <c r="LC5">
        <v>3</v>
      </c>
      <c r="LD5">
        <v>0</v>
      </c>
      <c r="LE5">
        <v>0</v>
      </c>
      <c r="LF5">
        <v>0</v>
      </c>
      <c r="LG5">
        <v>0</v>
      </c>
      <c r="LH5">
        <v>0</v>
      </c>
      <c r="LI5">
        <v>0</v>
      </c>
      <c r="LJ5">
        <v>0</v>
      </c>
      <c r="LK5">
        <v>0</v>
      </c>
      <c r="LL5">
        <v>0</v>
      </c>
      <c r="LM5">
        <v>0</v>
      </c>
      <c r="LN5">
        <v>0</v>
      </c>
      <c r="LO5">
        <v>0</v>
      </c>
      <c r="LP5">
        <v>0</v>
      </c>
      <c r="LQ5">
        <v>0</v>
      </c>
      <c r="LR5">
        <v>0</v>
      </c>
      <c r="LS5">
        <v>2</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R5" s="2" t="str">
        <f t="shared" si="19"/>
        <v>Adjumani District</v>
      </c>
      <c r="NS5" s="2" t="str">
        <f t="shared" si="20"/>
        <v>Adjumani Mission Health Centre III</v>
      </c>
      <c r="NT5" s="2" t="str">
        <f>VLOOKUP(C5,Weeks!$A$1:$B$53,2,0)</f>
        <v>Week 42</v>
      </c>
      <c r="NU5" s="2">
        <f t="shared" si="21"/>
        <v>52</v>
      </c>
      <c r="NV5" s="2">
        <f t="shared" si="22"/>
        <v>0</v>
      </c>
      <c r="NW5" s="2">
        <f t="shared" si="23"/>
        <v>0</v>
      </c>
      <c r="NX5" s="2">
        <f t="shared" si="24"/>
        <v>0</v>
      </c>
      <c r="NY5" s="2">
        <f t="shared" si="25"/>
        <v>0</v>
      </c>
      <c r="NZ5" s="2">
        <f t="shared" si="26"/>
        <v>0</v>
      </c>
      <c r="OA5" s="2">
        <f t="shared" si="27"/>
        <v>0</v>
      </c>
      <c r="OB5" s="2">
        <f t="shared" si="28"/>
        <v>0</v>
      </c>
      <c r="OC5" s="2">
        <f t="shared" si="29"/>
        <v>0</v>
      </c>
      <c r="OD5" s="2">
        <f t="shared" si="30"/>
        <v>22</v>
      </c>
      <c r="OE5" s="2">
        <f t="shared" si="31"/>
        <v>0</v>
      </c>
      <c r="OF5" s="2">
        <f t="shared" si="32"/>
        <v>0</v>
      </c>
      <c r="OG5" s="2">
        <f t="shared" si="33"/>
        <v>0</v>
      </c>
      <c r="OH5" s="2">
        <f t="shared" si="34"/>
        <v>0</v>
      </c>
      <c r="OI5" s="2">
        <f t="shared" si="35"/>
        <v>0</v>
      </c>
      <c r="OJ5" s="2">
        <f t="shared" si="36"/>
        <v>0</v>
      </c>
      <c r="OK5" s="2">
        <f t="shared" si="37"/>
        <v>0</v>
      </c>
      <c r="OL5" s="2">
        <f t="shared" si="38"/>
        <v>0</v>
      </c>
      <c r="OM5" s="2">
        <f t="shared" si="39"/>
        <v>0</v>
      </c>
      <c r="ON5" s="2">
        <f t="shared" si="40"/>
        <v>30</v>
      </c>
      <c r="OO5" s="2">
        <f t="shared" si="41"/>
        <v>0</v>
      </c>
      <c r="OP5" s="2">
        <f t="shared" si="42"/>
        <v>0</v>
      </c>
      <c r="OQ5" s="2">
        <f t="shared" si="43"/>
        <v>0</v>
      </c>
      <c r="OR5" s="2">
        <f t="shared" si="44"/>
        <v>0</v>
      </c>
      <c r="OS5" s="2">
        <f t="shared" si="45"/>
        <v>0</v>
      </c>
      <c r="OT5" s="2">
        <f t="shared" si="46"/>
        <v>0</v>
      </c>
      <c r="OU5" s="2">
        <f t="shared" si="47"/>
        <v>0</v>
      </c>
      <c r="OV5" s="2">
        <f t="shared" si="48"/>
        <v>0</v>
      </c>
      <c r="OW5" s="2">
        <f t="shared" si="49"/>
        <v>0</v>
      </c>
      <c r="OX5" s="2">
        <f t="shared" si="50"/>
        <v>0</v>
      </c>
      <c r="OY5" s="2">
        <f t="shared" si="51"/>
        <v>0</v>
      </c>
      <c r="OZ5" s="2">
        <f t="shared" si="52"/>
        <v>0</v>
      </c>
      <c r="PA5" s="2">
        <f t="shared" si="53"/>
        <v>0</v>
      </c>
      <c r="PB5" s="2">
        <f t="shared" si="54"/>
        <v>4</v>
      </c>
      <c r="PC5" s="2">
        <f t="shared" si="55"/>
        <v>4</v>
      </c>
      <c r="PD5" s="2">
        <f t="shared" si="56"/>
        <v>3</v>
      </c>
      <c r="PE5" s="2">
        <f t="shared" si="57"/>
        <v>0</v>
      </c>
      <c r="PF5" s="2">
        <f t="shared" si="58"/>
        <v>2</v>
      </c>
      <c r="PG5" s="2">
        <f t="shared" si="59"/>
        <v>0</v>
      </c>
      <c r="PH5" s="2">
        <f t="shared" si="60"/>
        <v>0</v>
      </c>
      <c r="PI5" s="2">
        <f t="shared" si="61"/>
        <v>0</v>
      </c>
      <c r="PJ5" s="2">
        <f t="shared" si="62"/>
        <v>0</v>
      </c>
      <c r="PK5" s="2">
        <f t="shared" si="63"/>
        <v>0</v>
      </c>
      <c r="PL5" s="2">
        <f t="shared" si="64"/>
        <v>0</v>
      </c>
      <c r="PM5" s="2">
        <f t="shared" si="65"/>
        <v>0</v>
      </c>
      <c r="PN5" s="2">
        <f t="shared" si="66"/>
        <v>16</v>
      </c>
      <c r="PO5" s="2">
        <f t="shared" si="67"/>
        <v>16</v>
      </c>
      <c r="PP5" s="2">
        <f t="shared" si="68"/>
        <v>0</v>
      </c>
      <c r="PQ5" s="2">
        <f t="shared" si="69"/>
        <v>0</v>
      </c>
      <c r="PR5" s="2">
        <f t="shared" si="70"/>
        <v>16</v>
      </c>
      <c r="PS5" s="2">
        <f t="shared" si="71"/>
        <v>0</v>
      </c>
      <c r="PT5" s="2">
        <f t="shared" si="72"/>
        <v>0</v>
      </c>
      <c r="PU5" s="2">
        <f t="shared" si="73"/>
        <v>16</v>
      </c>
      <c r="PV5" s="2">
        <f t="shared" si="74"/>
        <v>0</v>
      </c>
      <c r="PW5" s="2">
        <f t="shared" si="75"/>
        <v>0</v>
      </c>
      <c r="PX5" s="2">
        <f t="shared" si="76"/>
        <v>16</v>
      </c>
      <c r="PY5" s="2">
        <f t="shared" si="77"/>
        <v>0</v>
      </c>
      <c r="PZ5" s="2">
        <f t="shared" si="78"/>
        <v>0</v>
      </c>
    </row>
    <row r="6" spans="1:442" x14ac:dyDescent="0.35">
      <c r="A6" t="s">
        <v>82</v>
      </c>
      <c r="B6" t="s">
        <v>21</v>
      </c>
      <c r="C6" t="s">
        <v>69</v>
      </c>
      <c r="D6">
        <v>0</v>
      </c>
      <c r="E6">
        <v>0</v>
      </c>
      <c r="F6">
        <v>0</v>
      </c>
      <c r="G6">
        <v>0</v>
      </c>
      <c r="H6"/>
      <c r="I6">
        <v>0</v>
      </c>
      <c r="J6">
        <v>1</v>
      </c>
      <c r="K6">
        <v>0</v>
      </c>
      <c r="L6">
        <v>0</v>
      </c>
      <c r="M6">
        <v>0</v>
      </c>
      <c r="N6">
        <v>1</v>
      </c>
      <c r="O6">
        <v>0</v>
      </c>
      <c r="P6">
        <v>0</v>
      </c>
      <c r="Q6">
        <v>0</v>
      </c>
      <c r="R6">
        <v>0</v>
      </c>
      <c r="S6">
        <v>0</v>
      </c>
      <c r="T6">
        <v>0</v>
      </c>
      <c r="U6">
        <v>0</v>
      </c>
      <c r="V6">
        <v>1</v>
      </c>
      <c r="W6">
        <v>0</v>
      </c>
      <c r="X6">
        <v>0</v>
      </c>
      <c r="Y6">
        <v>0</v>
      </c>
      <c r="Z6">
        <v>0</v>
      </c>
      <c r="AA6">
        <v>0</v>
      </c>
      <c r="AB6">
        <v>0</v>
      </c>
      <c r="AC6">
        <v>0</v>
      </c>
      <c r="AD6">
        <v>0</v>
      </c>
      <c r="AE6">
        <v>0</v>
      </c>
      <c r="AF6">
        <v>0</v>
      </c>
      <c r="AG6">
        <v>0</v>
      </c>
      <c r="AH6">
        <v>0</v>
      </c>
      <c r="AI6">
        <v>0</v>
      </c>
      <c r="AJ6">
        <v>1</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14</v>
      </c>
      <c r="DE6">
        <v>8</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17</v>
      </c>
      <c r="FE6">
        <v>0</v>
      </c>
      <c r="FF6">
        <v>0</v>
      </c>
      <c r="FG6">
        <v>1</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17</v>
      </c>
      <c r="HW6">
        <v>0</v>
      </c>
      <c r="HX6">
        <v>0</v>
      </c>
      <c r="HY6">
        <v>0</v>
      </c>
      <c r="HZ6">
        <v>0</v>
      </c>
      <c r="IA6">
        <v>0</v>
      </c>
      <c r="IB6">
        <v>0</v>
      </c>
      <c r="IC6">
        <v>0</v>
      </c>
      <c r="ID6">
        <v>0</v>
      </c>
      <c r="IE6">
        <v>17</v>
      </c>
      <c r="IF6">
        <v>0</v>
      </c>
      <c r="IG6">
        <v>0</v>
      </c>
      <c r="IH6">
        <v>17</v>
      </c>
      <c r="II6">
        <v>0</v>
      </c>
      <c r="IJ6">
        <v>0</v>
      </c>
      <c r="IK6">
        <v>17</v>
      </c>
      <c r="IL6">
        <v>0</v>
      </c>
      <c r="IM6">
        <v>0</v>
      </c>
      <c r="IN6">
        <v>17</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c r="KG6"/>
      <c r="KH6"/>
      <c r="KI6"/>
      <c r="KJ6">
        <v>0</v>
      </c>
      <c r="KK6">
        <v>0</v>
      </c>
      <c r="KL6">
        <v>0</v>
      </c>
      <c r="KM6">
        <v>3</v>
      </c>
      <c r="KN6">
        <v>0</v>
      </c>
      <c r="KO6">
        <v>0</v>
      </c>
      <c r="KP6">
        <v>0</v>
      </c>
      <c r="KQ6">
        <v>0</v>
      </c>
      <c r="KR6">
        <v>0</v>
      </c>
      <c r="KS6">
        <v>0</v>
      </c>
      <c r="KT6">
        <v>0</v>
      </c>
      <c r="KU6">
        <v>3</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1</v>
      </c>
      <c r="NE6">
        <v>0</v>
      </c>
      <c r="NF6">
        <v>0</v>
      </c>
      <c r="NG6">
        <v>0</v>
      </c>
      <c r="NH6">
        <v>0</v>
      </c>
      <c r="NI6">
        <v>0</v>
      </c>
      <c r="NJ6">
        <v>0</v>
      </c>
      <c r="NK6">
        <v>0</v>
      </c>
      <c r="NL6">
        <v>0</v>
      </c>
      <c r="NM6">
        <v>0</v>
      </c>
      <c r="NN6">
        <v>0</v>
      </c>
      <c r="NO6">
        <v>0</v>
      </c>
      <c r="NP6">
        <v>0</v>
      </c>
      <c r="NR6" s="2" t="str">
        <f t="shared" si="19"/>
        <v>Adjumani District</v>
      </c>
      <c r="NS6" s="2" t="str">
        <f t="shared" si="20"/>
        <v>Adjumani Mission Health Centre III</v>
      </c>
      <c r="NT6" s="2" t="str">
        <f>VLOOKUP(C6,Weeks!$A$1:$B$53,2,0)</f>
        <v>Week 43</v>
      </c>
      <c r="NU6" s="2">
        <f t="shared" si="21"/>
        <v>40</v>
      </c>
      <c r="NV6" s="2">
        <f t="shared" si="22"/>
        <v>1</v>
      </c>
      <c r="NW6" s="2">
        <f t="shared" si="23"/>
        <v>0</v>
      </c>
      <c r="NX6" s="2">
        <f t="shared" si="24"/>
        <v>1</v>
      </c>
      <c r="NY6" s="2">
        <f t="shared" si="25"/>
        <v>1</v>
      </c>
      <c r="NZ6" s="2">
        <f t="shared" si="26"/>
        <v>0</v>
      </c>
      <c r="OA6" s="2">
        <f t="shared" si="27"/>
        <v>0</v>
      </c>
      <c r="OB6" s="2">
        <f t="shared" si="28"/>
        <v>0</v>
      </c>
      <c r="OC6" s="2">
        <f t="shared" si="29"/>
        <v>0</v>
      </c>
      <c r="OD6" s="2">
        <f t="shared" si="30"/>
        <v>18</v>
      </c>
      <c r="OE6" s="2">
        <f t="shared" si="31"/>
        <v>1</v>
      </c>
      <c r="OF6" s="2">
        <f t="shared" si="32"/>
        <v>0</v>
      </c>
      <c r="OG6" s="2">
        <f t="shared" si="33"/>
        <v>0</v>
      </c>
      <c r="OH6" s="2">
        <f t="shared" si="34"/>
        <v>0</v>
      </c>
      <c r="OI6" s="2">
        <f t="shared" si="35"/>
        <v>0</v>
      </c>
      <c r="OJ6" s="2">
        <f t="shared" si="36"/>
        <v>0</v>
      </c>
      <c r="OK6" s="2">
        <f t="shared" si="37"/>
        <v>0</v>
      </c>
      <c r="OL6" s="2">
        <f t="shared" si="38"/>
        <v>0</v>
      </c>
      <c r="OM6" s="2">
        <f t="shared" si="39"/>
        <v>0</v>
      </c>
      <c r="ON6" s="2">
        <f t="shared" si="40"/>
        <v>22</v>
      </c>
      <c r="OO6" s="2">
        <f t="shared" si="41"/>
        <v>0</v>
      </c>
      <c r="OP6" s="2">
        <f t="shared" si="42"/>
        <v>0</v>
      </c>
      <c r="OQ6" s="2">
        <f t="shared" si="43"/>
        <v>0</v>
      </c>
      <c r="OR6" s="2">
        <f t="shared" si="44"/>
        <v>0</v>
      </c>
      <c r="OS6" s="2">
        <f t="shared" si="45"/>
        <v>0</v>
      </c>
      <c r="OT6" s="2">
        <f t="shared" si="46"/>
        <v>0</v>
      </c>
      <c r="OU6" s="2">
        <f t="shared" si="47"/>
        <v>1</v>
      </c>
      <c r="OV6" s="2">
        <f t="shared" si="48"/>
        <v>0</v>
      </c>
      <c r="OW6" s="2">
        <f t="shared" si="49"/>
        <v>0</v>
      </c>
      <c r="OX6" s="2">
        <f t="shared" si="50"/>
        <v>0</v>
      </c>
      <c r="OY6" s="2">
        <f t="shared" si="51"/>
        <v>0</v>
      </c>
      <c r="OZ6" s="2">
        <f t="shared" si="52"/>
        <v>0</v>
      </c>
      <c r="PA6" s="2">
        <f t="shared" si="53"/>
        <v>0</v>
      </c>
      <c r="PB6" s="2">
        <f t="shared" si="54"/>
        <v>3</v>
      </c>
      <c r="PC6" s="2">
        <f t="shared" si="55"/>
        <v>3</v>
      </c>
      <c r="PD6" s="2">
        <f t="shared" si="56"/>
        <v>0</v>
      </c>
      <c r="PE6" s="2">
        <f t="shared" si="57"/>
        <v>0</v>
      </c>
      <c r="PF6" s="2">
        <f t="shared" si="58"/>
        <v>0</v>
      </c>
      <c r="PG6" s="2">
        <f t="shared" si="59"/>
        <v>0</v>
      </c>
      <c r="PH6" s="2">
        <f t="shared" si="60"/>
        <v>0</v>
      </c>
      <c r="PI6" s="2">
        <f t="shared" si="61"/>
        <v>0</v>
      </c>
      <c r="PJ6" s="2">
        <f t="shared" si="62"/>
        <v>0</v>
      </c>
      <c r="PK6" s="2">
        <f t="shared" si="63"/>
        <v>0</v>
      </c>
      <c r="PL6" s="2">
        <f t="shared" si="64"/>
        <v>0</v>
      </c>
      <c r="PM6" s="2">
        <f t="shared" si="65"/>
        <v>0</v>
      </c>
      <c r="PN6" s="2">
        <f t="shared" si="66"/>
        <v>17</v>
      </c>
      <c r="PO6" s="2">
        <f t="shared" si="67"/>
        <v>17</v>
      </c>
      <c r="PP6" s="2">
        <f t="shared" si="68"/>
        <v>0</v>
      </c>
      <c r="PQ6" s="2">
        <f t="shared" si="69"/>
        <v>0</v>
      </c>
      <c r="PR6" s="2">
        <f t="shared" si="70"/>
        <v>17</v>
      </c>
      <c r="PS6" s="2">
        <f t="shared" si="71"/>
        <v>0</v>
      </c>
      <c r="PT6" s="2">
        <f t="shared" si="72"/>
        <v>0</v>
      </c>
      <c r="PU6" s="2">
        <f t="shared" si="73"/>
        <v>17</v>
      </c>
      <c r="PV6" s="2">
        <f t="shared" si="74"/>
        <v>0</v>
      </c>
      <c r="PW6" s="2">
        <f t="shared" si="75"/>
        <v>0</v>
      </c>
      <c r="PX6" s="2">
        <f t="shared" si="76"/>
        <v>17</v>
      </c>
      <c r="PY6" s="2">
        <f t="shared" si="77"/>
        <v>0</v>
      </c>
      <c r="PZ6" s="2">
        <f t="shared" si="78"/>
        <v>0</v>
      </c>
    </row>
    <row r="7" spans="1:442" x14ac:dyDescent="0.35">
      <c r="A7" t="s">
        <v>82</v>
      </c>
      <c r="B7" t="s">
        <v>21</v>
      </c>
      <c r="C7" t="s">
        <v>67</v>
      </c>
      <c r="D7">
        <v>0</v>
      </c>
      <c r="E7">
        <v>0</v>
      </c>
      <c r="F7">
        <v>0</v>
      </c>
      <c r="G7">
        <v>0</v>
      </c>
      <c r="H7"/>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20</v>
      </c>
      <c r="DE7">
        <v>7</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17</v>
      </c>
      <c r="FE7">
        <v>0</v>
      </c>
      <c r="FF7">
        <v>0</v>
      </c>
      <c r="FG7">
        <v>1</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13</v>
      </c>
      <c r="HW7">
        <v>0</v>
      </c>
      <c r="HX7">
        <v>0</v>
      </c>
      <c r="HY7">
        <v>0</v>
      </c>
      <c r="HZ7">
        <v>0</v>
      </c>
      <c r="IA7">
        <v>0</v>
      </c>
      <c r="IB7">
        <v>0</v>
      </c>
      <c r="IC7">
        <v>0</v>
      </c>
      <c r="ID7">
        <v>0</v>
      </c>
      <c r="IE7">
        <v>13</v>
      </c>
      <c r="IF7">
        <v>0</v>
      </c>
      <c r="IG7">
        <v>0</v>
      </c>
      <c r="IH7">
        <v>13</v>
      </c>
      <c r="II7">
        <v>0</v>
      </c>
      <c r="IJ7">
        <v>0</v>
      </c>
      <c r="IK7">
        <v>13</v>
      </c>
      <c r="IL7">
        <v>0</v>
      </c>
      <c r="IM7">
        <v>0</v>
      </c>
      <c r="IN7">
        <v>13</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c r="KG7"/>
      <c r="KH7"/>
      <c r="KI7"/>
      <c r="KJ7">
        <v>0</v>
      </c>
      <c r="KK7">
        <v>0</v>
      </c>
      <c r="KL7">
        <v>0</v>
      </c>
      <c r="KM7">
        <v>0</v>
      </c>
      <c r="KN7">
        <v>0</v>
      </c>
      <c r="KO7">
        <v>0</v>
      </c>
      <c r="KP7">
        <v>0</v>
      </c>
      <c r="KQ7">
        <v>0</v>
      </c>
      <c r="KR7">
        <v>0</v>
      </c>
      <c r="KS7">
        <v>0</v>
      </c>
      <c r="KT7">
        <v>0</v>
      </c>
      <c r="KU7">
        <v>3</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1</v>
      </c>
      <c r="NE7">
        <v>0</v>
      </c>
      <c r="NF7">
        <v>0</v>
      </c>
      <c r="NG7">
        <v>0</v>
      </c>
      <c r="NH7">
        <v>0</v>
      </c>
      <c r="NI7">
        <v>0</v>
      </c>
      <c r="NJ7">
        <v>0</v>
      </c>
      <c r="NK7">
        <v>0</v>
      </c>
      <c r="NL7">
        <v>0</v>
      </c>
      <c r="NM7">
        <v>0</v>
      </c>
      <c r="NN7">
        <v>0</v>
      </c>
      <c r="NO7">
        <v>0</v>
      </c>
      <c r="NP7">
        <v>0</v>
      </c>
      <c r="NR7" s="2" t="str">
        <f t="shared" si="19"/>
        <v>Adjumani District</v>
      </c>
      <c r="NS7" s="2" t="str">
        <f t="shared" si="20"/>
        <v>Adjumani Mission Health Centre III</v>
      </c>
      <c r="NT7" s="2" t="str">
        <f>VLOOKUP(C7,Weeks!$A$1:$B$53,2,0)</f>
        <v>Week 44</v>
      </c>
      <c r="NU7" s="2">
        <f t="shared" si="21"/>
        <v>45</v>
      </c>
      <c r="NV7" s="2">
        <f t="shared" si="22"/>
        <v>1</v>
      </c>
      <c r="NW7" s="2">
        <f t="shared" si="23"/>
        <v>0</v>
      </c>
      <c r="NX7" s="2">
        <f t="shared" si="24"/>
        <v>1</v>
      </c>
      <c r="NY7" s="2">
        <f t="shared" si="25"/>
        <v>1</v>
      </c>
      <c r="NZ7" s="2">
        <f t="shared" si="26"/>
        <v>0</v>
      </c>
      <c r="OA7" s="2">
        <f t="shared" si="27"/>
        <v>0</v>
      </c>
      <c r="OB7" s="2">
        <f t="shared" si="28"/>
        <v>0</v>
      </c>
      <c r="OC7" s="2">
        <f t="shared" si="29"/>
        <v>0</v>
      </c>
      <c r="OD7" s="2">
        <f t="shared" si="30"/>
        <v>18</v>
      </c>
      <c r="OE7" s="2">
        <f t="shared" si="31"/>
        <v>1</v>
      </c>
      <c r="OF7" s="2">
        <f t="shared" si="32"/>
        <v>0</v>
      </c>
      <c r="OG7" s="2">
        <f t="shared" si="33"/>
        <v>0</v>
      </c>
      <c r="OH7" s="2">
        <f t="shared" si="34"/>
        <v>0</v>
      </c>
      <c r="OI7" s="2">
        <f t="shared" si="35"/>
        <v>0</v>
      </c>
      <c r="OJ7" s="2">
        <f t="shared" si="36"/>
        <v>0</v>
      </c>
      <c r="OK7" s="2">
        <f t="shared" si="37"/>
        <v>0</v>
      </c>
      <c r="OL7" s="2">
        <f t="shared" si="38"/>
        <v>0</v>
      </c>
      <c r="OM7" s="2">
        <f t="shared" si="39"/>
        <v>0</v>
      </c>
      <c r="ON7" s="2">
        <f t="shared" si="40"/>
        <v>27</v>
      </c>
      <c r="OO7" s="2">
        <f t="shared" si="41"/>
        <v>0</v>
      </c>
      <c r="OP7" s="2">
        <f t="shared" si="42"/>
        <v>0</v>
      </c>
      <c r="OQ7" s="2">
        <f t="shared" si="43"/>
        <v>0</v>
      </c>
      <c r="OR7" s="2">
        <f t="shared" si="44"/>
        <v>0</v>
      </c>
      <c r="OS7" s="2">
        <f t="shared" si="45"/>
        <v>0</v>
      </c>
      <c r="OT7" s="2">
        <f t="shared" si="46"/>
        <v>0</v>
      </c>
      <c r="OU7" s="2">
        <f t="shared" si="47"/>
        <v>0</v>
      </c>
      <c r="OV7" s="2">
        <f t="shared" si="48"/>
        <v>0</v>
      </c>
      <c r="OW7" s="2">
        <f t="shared" si="49"/>
        <v>0</v>
      </c>
      <c r="OX7" s="2">
        <f t="shared" si="50"/>
        <v>0</v>
      </c>
      <c r="OY7" s="2">
        <f t="shared" si="51"/>
        <v>0</v>
      </c>
      <c r="OZ7" s="2">
        <f t="shared" si="52"/>
        <v>0</v>
      </c>
      <c r="PA7" s="2">
        <f t="shared" si="53"/>
        <v>0</v>
      </c>
      <c r="PB7" s="2">
        <f t="shared" si="54"/>
        <v>0</v>
      </c>
      <c r="PC7" s="2">
        <f t="shared" si="55"/>
        <v>3</v>
      </c>
      <c r="PD7" s="2">
        <f t="shared" si="56"/>
        <v>0</v>
      </c>
      <c r="PE7" s="2">
        <f t="shared" si="57"/>
        <v>0</v>
      </c>
      <c r="PF7" s="2">
        <f t="shared" si="58"/>
        <v>0</v>
      </c>
      <c r="PG7" s="2">
        <f t="shared" si="59"/>
        <v>0</v>
      </c>
      <c r="PH7" s="2">
        <f t="shared" si="60"/>
        <v>0</v>
      </c>
      <c r="PI7" s="2">
        <f t="shared" si="61"/>
        <v>0</v>
      </c>
      <c r="PJ7" s="2">
        <f t="shared" si="62"/>
        <v>0</v>
      </c>
      <c r="PK7" s="2">
        <f t="shared" si="63"/>
        <v>0</v>
      </c>
      <c r="PL7" s="2">
        <f t="shared" si="64"/>
        <v>0</v>
      </c>
      <c r="PM7" s="2">
        <f t="shared" si="65"/>
        <v>0</v>
      </c>
      <c r="PN7" s="2">
        <f t="shared" si="66"/>
        <v>13</v>
      </c>
      <c r="PO7" s="2">
        <f t="shared" si="67"/>
        <v>13</v>
      </c>
      <c r="PP7" s="2">
        <f t="shared" si="68"/>
        <v>0</v>
      </c>
      <c r="PQ7" s="2">
        <f t="shared" si="69"/>
        <v>0</v>
      </c>
      <c r="PR7" s="2">
        <f t="shared" si="70"/>
        <v>13</v>
      </c>
      <c r="PS7" s="2">
        <f t="shared" si="71"/>
        <v>0</v>
      </c>
      <c r="PT7" s="2">
        <f t="shared" si="72"/>
        <v>0</v>
      </c>
      <c r="PU7" s="2">
        <f t="shared" si="73"/>
        <v>13</v>
      </c>
      <c r="PV7" s="2">
        <f t="shared" si="74"/>
        <v>0</v>
      </c>
      <c r="PW7" s="2">
        <f t="shared" si="75"/>
        <v>0</v>
      </c>
      <c r="PX7" s="2">
        <f t="shared" si="76"/>
        <v>13</v>
      </c>
      <c r="PY7" s="2">
        <f t="shared" si="77"/>
        <v>0</v>
      </c>
      <c r="PZ7" s="2">
        <f t="shared" si="78"/>
        <v>0</v>
      </c>
    </row>
    <row r="8" spans="1:442" x14ac:dyDescent="0.35">
      <c r="A8" t="s">
        <v>82</v>
      </c>
      <c r="B8" t="s">
        <v>21</v>
      </c>
      <c r="C8" t="s">
        <v>361</v>
      </c>
      <c r="D8">
        <v>0</v>
      </c>
      <c r="E8">
        <v>0</v>
      </c>
      <c r="F8">
        <v>0</v>
      </c>
      <c r="G8">
        <v>0</v>
      </c>
      <c r="H8"/>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17</v>
      </c>
      <c r="DE8">
        <v>6</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26</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13</v>
      </c>
      <c r="HW8">
        <v>0</v>
      </c>
      <c r="HX8">
        <v>0</v>
      </c>
      <c r="HY8">
        <v>0</v>
      </c>
      <c r="HZ8">
        <v>0</v>
      </c>
      <c r="IA8">
        <v>0</v>
      </c>
      <c r="IB8">
        <v>0</v>
      </c>
      <c r="IC8">
        <v>0</v>
      </c>
      <c r="ID8">
        <v>0</v>
      </c>
      <c r="IE8">
        <v>13</v>
      </c>
      <c r="IF8">
        <v>0</v>
      </c>
      <c r="IG8">
        <v>0</v>
      </c>
      <c r="IH8">
        <v>13</v>
      </c>
      <c r="II8">
        <v>0</v>
      </c>
      <c r="IJ8">
        <v>0</v>
      </c>
      <c r="IK8">
        <v>13</v>
      </c>
      <c r="IL8">
        <v>0</v>
      </c>
      <c r="IM8">
        <v>0</v>
      </c>
      <c r="IN8">
        <v>13</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c r="KG8"/>
      <c r="KH8"/>
      <c r="KI8"/>
      <c r="KJ8">
        <v>0</v>
      </c>
      <c r="KK8">
        <v>0</v>
      </c>
      <c r="KL8">
        <v>0</v>
      </c>
      <c r="KM8">
        <v>0</v>
      </c>
      <c r="KN8">
        <v>0</v>
      </c>
      <c r="KO8">
        <v>0</v>
      </c>
      <c r="KP8">
        <v>0</v>
      </c>
      <c r="KQ8">
        <v>0</v>
      </c>
      <c r="KR8">
        <v>0</v>
      </c>
      <c r="KS8">
        <v>0</v>
      </c>
      <c r="KT8">
        <v>0</v>
      </c>
      <c r="KU8">
        <v>2</v>
      </c>
      <c r="KV8">
        <v>0</v>
      </c>
      <c r="KW8">
        <v>0</v>
      </c>
      <c r="KX8">
        <v>0</v>
      </c>
      <c r="KY8">
        <v>0</v>
      </c>
      <c r="KZ8">
        <v>0</v>
      </c>
      <c r="LA8">
        <v>0</v>
      </c>
      <c r="LB8">
        <v>0</v>
      </c>
      <c r="LC8"/>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R8" s="2" t="str">
        <f t="shared" si="19"/>
        <v>Adjumani District</v>
      </c>
      <c r="NS8" s="2" t="str">
        <f t="shared" si="20"/>
        <v>Adjumani Mission Health Centre III</v>
      </c>
      <c r="NT8" s="2" t="str">
        <f>VLOOKUP(C8,Weeks!$A$1:$B$53,2,0)</f>
        <v>Week 45</v>
      </c>
      <c r="NU8" s="2">
        <f t="shared" si="21"/>
        <v>49</v>
      </c>
      <c r="NV8" s="2">
        <f t="shared" si="22"/>
        <v>0</v>
      </c>
      <c r="NW8" s="2">
        <f t="shared" si="23"/>
        <v>0</v>
      </c>
      <c r="NX8" s="2">
        <f t="shared" si="24"/>
        <v>0</v>
      </c>
      <c r="NY8" s="2">
        <f t="shared" si="25"/>
        <v>0</v>
      </c>
      <c r="NZ8" s="2">
        <f t="shared" si="26"/>
        <v>0</v>
      </c>
      <c r="OA8" s="2">
        <f t="shared" si="27"/>
        <v>0</v>
      </c>
      <c r="OB8" s="2">
        <f t="shared" si="28"/>
        <v>0</v>
      </c>
      <c r="OC8" s="2">
        <f t="shared" si="29"/>
        <v>0</v>
      </c>
      <c r="OD8" s="2">
        <f t="shared" si="30"/>
        <v>26</v>
      </c>
      <c r="OE8" s="2">
        <f t="shared" si="31"/>
        <v>0</v>
      </c>
      <c r="OF8" s="2">
        <f t="shared" si="32"/>
        <v>0</v>
      </c>
      <c r="OG8" s="2">
        <f t="shared" si="33"/>
        <v>0</v>
      </c>
      <c r="OH8" s="2">
        <f t="shared" si="34"/>
        <v>0</v>
      </c>
      <c r="OI8" s="2">
        <f t="shared" si="35"/>
        <v>0</v>
      </c>
      <c r="OJ8" s="2">
        <f t="shared" si="36"/>
        <v>0</v>
      </c>
      <c r="OK8" s="2">
        <f t="shared" si="37"/>
        <v>0</v>
      </c>
      <c r="OL8" s="2">
        <f t="shared" si="38"/>
        <v>0</v>
      </c>
      <c r="OM8" s="2">
        <f t="shared" si="39"/>
        <v>0</v>
      </c>
      <c r="ON8" s="2">
        <f t="shared" si="40"/>
        <v>23</v>
      </c>
      <c r="OO8" s="2">
        <f t="shared" si="41"/>
        <v>0</v>
      </c>
      <c r="OP8" s="2">
        <f t="shared" si="42"/>
        <v>0</v>
      </c>
      <c r="OQ8" s="2">
        <f t="shared" si="43"/>
        <v>0</v>
      </c>
      <c r="OR8" s="2">
        <f t="shared" si="44"/>
        <v>0</v>
      </c>
      <c r="OS8" s="2">
        <f t="shared" si="45"/>
        <v>0</v>
      </c>
      <c r="OT8" s="2">
        <f t="shared" si="46"/>
        <v>0</v>
      </c>
      <c r="OU8" s="2">
        <f t="shared" si="47"/>
        <v>0</v>
      </c>
      <c r="OV8" s="2">
        <f t="shared" si="48"/>
        <v>0</v>
      </c>
      <c r="OW8" s="2">
        <f t="shared" si="49"/>
        <v>0</v>
      </c>
      <c r="OX8" s="2">
        <f t="shared" si="50"/>
        <v>0</v>
      </c>
      <c r="OY8" s="2">
        <f t="shared" si="51"/>
        <v>0</v>
      </c>
      <c r="OZ8" s="2">
        <f t="shared" si="52"/>
        <v>0</v>
      </c>
      <c r="PA8" s="2">
        <f t="shared" si="53"/>
        <v>0</v>
      </c>
      <c r="PB8" s="2">
        <f t="shared" si="54"/>
        <v>0</v>
      </c>
      <c r="PC8" s="2">
        <f t="shared" si="55"/>
        <v>2</v>
      </c>
      <c r="PD8" s="2">
        <f t="shared" si="56"/>
        <v>0</v>
      </c>
      <c r="PE8" s="2">
        <f t="shared" si="57"/>
        <v>0</v>
      </c>
      <c r="PF8" s="2">
        <f t="shared" si="58"/>
        <v>0</v>
      </c>
      <c r="PG8" s="2">
        <f t="shared" si="59"/>
        <v>0</v>
      </c>
      <c r="PH8" s="2">
        <f t="shared" si="60"/>
        <v>0</v>
      </c>
      <c r="PI8" s="2">
        <f t="shared" si="61"/>
        <v>0</v>
      </c>
      <c r="PJ8" s="2">
        <f t="shared" si="62"/>
        <v>0</v>
      </c>
      <c r="PK8" s="2">
        <f t="shared" si="63"/>
        <v>0</v>
      </c>
      <c r="PL8" s="2">
        <f t="shared" si="64"/>
        <v>0</v>
      </c>
      <c r="PM8" s="2">
        <f t="shared" si="65"/>
        <v>0</v>
      </c>
      <c r="PN8" s="2">
        <f t="shared" si="66"/>
        <v>13</v>
      </c>
      <c r="PO8" s="2">
        <f t="shared" si="67"/>
        <v>13</v>
      </c>
      <c r="PP8" s="2">
        <f t="shared" si="68"/>
        <v>0</v>
      </c>
      <c r="PQ8" s="2">
        <f t="shared" si="69"/>
        <v>0</v>
      </c>
      <c r="PR8" s="2">
        <f t="shared" si="70"/>
        <v>13</v>
      </c>
      <c r="PS8" s="2">
        <f t="shared" si="71"/>
        <v>0</v>
      </c>
      <c r="PT8" s="2">
        <f t="shared" si="72"/>
        <v>0</v>
      </c>
      <c r="PU8" s="2">
        <f t="shared" si="73"/>
        <v>13</v>
      </c>
      <c r="PV8" s="2">
        <f t="shared" si="74"/>
        <v>0</v>
      </c>
      <c r="PW8" s="2">
        <f t="shared" si="75"/>
        <v>0</v>
      </c>
      <c r="PX8" s="2">
        <f t="shared" si="76"/>
        <v>13</v>
      </c>
      <c r="PY8" s="2">
        <f t="shared" si="77"/>
        <v>0</v>
      </c>
      <c r="PZ8" s="2">
        <f t="shared" si="78"/>
        <v>0</v>
      </c>
    </row>
    <row r="9" spans="1:442" x14ac:dyDescent="0.35">
      <c r="A9" t="s">
        <v>82</v>
      </c>
      <c r="B9" t="s">
        <v>21</v>
      </c>
      <c r="C9" t="s">
        <v>359</v>
      </c>
      <c r="D9">
        <v>0</v>
      </c>
      <c r="E9">
        <v>0</v>
      </c>
      <c r="F9">
        <v>0</v>
      </c>
      <c r="G9">
        <v>0</v>
      </c>
      <c r="H9"/>
      <c r="I9">
        <v>0</v>
      </c>
      <c r="J9">
        <v>0</v>
      </c>
      <c r="K9">
        <v>0</v>
      </c>
      <c r="L9">
        <v>0</v>
      </c>
      <c r="M9">
        <v>0</v>
      </c>
      <c r="N9">
        <v>0</v>
      </c>
      <c r="O9">
        <v>0</v>
      </c>
      <c r="P9">
        <v>0</v>
      </c>
      <c r="Q9">
        <v>0</v>
      </c>
      <c r="R9">
        <v>0</v>
      </c>
      <c r="S9">
        <v>0</v>
      </c>
      <c r="T9">
        <v>0</v>
      </c>
      <c r="U9">
        <v>0</v>
      </c>
      <c r="V9">
        <v>1</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37</v>
      </c>
      <c r="DE9">
        <v>9</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20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9</v>
      </c>
      <c r="HW9">
        <v>0</v>
      </c>
      <c r="HX9">
        <v>0</v>
      </c>
      <c r="HY9">
        <v>0</v>
      </c>
      <c r="HZ9">
        <v>0</v>
      </c>
      <c r="IA9">
        <v>0</v>
      </c>
      <c r="IB9">
        <v>0</v>
      </c>
      <c r="IC9">
        <v>0</v>
      </c>
      <c r="ID9">
        <v>0</v>
      </c>
      <c r="IE9">
        <v>9</v>
      </c>
      <c r="IF9">
        <v>0</v>
      </c>
      <c r="IG9">
        <v>0</v>
      </c>
      <c r="IH9">
        <v>9</v>
      </c>
      <c r="II9">
        <v>0</v>
      </c>
      <c r="IJ9">
        <v>0</v>
      </c>
      <c r="IK9">
        <v>9</v>
      </c>
      <c r="IL9">
        <v>0</v>
      </c>
      <c r="IM9">
        <v>0</v>
      </c>
      <c r="IN9">
        <v>9</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R9" s="2" t="str">
        <f t="shared" si="19"/>
        <v>Adjumani District</v>
      </c>
      <c r="NS9" s="2" t="str">
        <f t="shared" si="20"/>
        <v>Adjumani Mission Health Centre III</v>
      </c>
      <c r="NT9" s="2" t="str">
        <f>VLOOKUP(C9,Weeks!$A$1:$B$53,2,0)</f>
        <v>Week 46</v>
      </c>
      <c r="NU9" s="2">
        <f t="shared" si="21"/>
        <v>66</v>
      </c>
      <c r="NV9" s="2">
        <f t="shared" si="22"/>
        <v>0</v>
      </c>
      <c r="NW9" s="2">
        <f t="shared" si="23"/>
        <v>0</v>
      </c>
      <c r="NX9" s="2">
        <f t="shared" si="24"/>
        <v>0</v>
      </c>
      <c r="NY9" s="2">
        <f t="shared" si="25"/>
        <v>0</v>
      </c>
      <c r="NZ9" s="2">
        <f t="shared" si="26"/>
        <v>0</v>
      </c>
      <c r="OA9" s="2">
        <f t="shared" si="27"/>
        <v>0</v>
      </c>
      <c r="OB9" s="2">
        <f t="shared" si="28"/>
        <v>0</v>
      </c>
      <c r="OC9" s="2">
        <f t="shared" si="29"/>
        <v>0</v>
      </c>
      <c r="OD9" s="2">
        <f t="shared" si="30"/>
        <v>20</v>
      </c>
      <c r="OE9" s="2">
        <f t="shared" si="31"/>
        <v>0</v>
      </c>
      <c r="OF9" s="2">
        <f t="shared" si="32"/>
        <v>0</v>
      </c>
      <c r="OG9" s="2">
        <f t="shared" si="33"/>
        <v>0</v>
      </c>
      <c r="OH9" s="2">
        <f t="shared" si="34"/>
        <v>0</v>
      </c>
      <c r="OI9" s="2">
        <f t="shared" si="35"/>
        <v>0</v>
      </c>
      <c r="OJ9" s="2">
        <f t="shared" si="36"/>
        <v>0</v>
      </c>
      <c r="OK9" s="2">
        <f t="shared" si="37"/>
        <v>0</v>
      </c>
      <c r="OL9" s="2">
        <f t="shared" si="38"/>
        <v>0</v>
      </c>
      <c r="OM9" s="2">
        <f t="shared" si="39"/>
        <v>0</v>
      </c>
      <c r="ON9" s="2">
        <f t="shared" si="40"/>
        <v>46</v>
      </c>
      <c r="OO9" s="2">
        <f t="shared" si="41"/>
        <v>0</v>
      </c>
      <c r="OP9" s="2">
        <f t="shared" si="42"/>
        <v>0</v>
      </c>
      <c r="OQ9" s="2">
        <f t="shared" si="43"/>
        <v>0</v>
      </c>
      <c r="OR9" s="2">
        <f t="shared" si="44"/>
        <v>0</v>
      </c>
      <c r="OS9" s="2">
        <f t="shared" si="45"/>
        <v>0</v>
      </c>
      <c r="OT9" s="2">
        <f t="shared" si="46"/>
        <v>0</v>
      </c>
      <c r="OU9" s="2">
        <f t="shared" si="47"/>
        <v>1</v>
      </c>
      <c r="OV9" s="2">
        <f t="shared" si="48"/>
        <v>0</v>
      </c>
      <c r="OW9" s="2">
        <f t="shared" si="49"/>
        <v>0</v>
      </c>
      <c r="OX9" s="2">
        <f t="shared" si="50"/>
        <v>0</v>
      </c>
      <c r="OY9" s="2">
        <f t="shared" si="51"/>
        <v>0</v>
      </c>
      <c r="OZ9" s="2">
        <f t="shared" si="52"/>
        <v>0</v>
      </c>
      <c r="PA9" s="2">
        <f t="shared" si="53"/>
        <v>0</v>
      </c>
      <c r="PB9" s="2">
        <f t="shared" si="54"/>
        <v>0</v>
      </c>
      <c r="PC9" s="2">
        <f t="shared" si="55"/>
        <v>0</v>
      </c>
      <c r="PD9" s="2">
        <f t="shared" si="56"/>
        <v>0</v>
      </c>
      <c r="PE9" s="2">
        <f t="shared" si="57"/>
        <v>0</v>
      </c>
      <c r="PF9" s="2">
        <f t="shared" si="58"/>
        <v>0</v>
      </c>
      <c r="PG9" s="2">
        <f t="shared" si="59"/>
        <v>0</v>
      </c>
      <c r="PH9" s="2">
        <f t="shared" si="60"/>
        <v>0</v>
      </c>
      <c r="PI9" s="2">
        <f t="shared" si="61"/>
        <v>0</v>
      </c>
      <c r="PJ9" s="2">
        <f t="shared" si="62"/>
        <v>0</v>
      </c>
      <c r="PK9" s="2">
        <f t="shared" si="63"/>
        <v>0</v>
      </c>
      <c r="PL9" s="2">
        <f t="shared" si="64"/>
        <v>0</v>
      </c>
      <c r="PM9" s="2">
        <f t="shared" si="65"/>
        <v>0</v>
      </c>
      <c r="PN9" s="2">
        <f t="shared" si="66"/>
        <v>9</v>
      </c>
      <c r="PO9" s="2">
        <f t="shared" si="67"/>
        <v>9</v>
      </c>
      <c r="PP9" s="2">
        <f t="shared" si="68"/>
        <v>0</v>
      </c>
      <c r="PQ9" s="2">
        <f t="shared" si="69"/>
        <v>0</v>
      </c>
      <c r="PR9" s="2">
        <f t="shared" si="70"/>
        <v>9</v>
      </c>
      <c r="PS9" s="2">
        <f t="shared" si="71"/>
        <v>0</v>
      </c>
      <c r="PT9" s="2">
        <f t="shared" si="72"/>
        <v>0</v>
      </c>
      <c r="PU9" s="2">
        <f t="shared" si="73"/>
        <v>9</v>
      </c>
      <c r="PV9" s="2">
        <f t="shared" si="74"/>
        <v>0</v>
      </c>
      <c r="PW9" s="2">
        <f t="shared" si="75"/>
        <v>0</v>
      </c>
      <c r="PX9" s="2">
        <f t="shared" si="76"/>
        <v>9</v>
      </c>
      <c r="PY9" s="2">
        <f t="shared" si="77"/>
        <v>0</v>
      </c>
      <c r="PZ9" s="2">
        <f t="shared" si="78"/>
        <v>0</v>
      </c>
    </row>
    <row r="10" spans="1:442" x14ac:dyDescent="0.35">
      <c r="A10" t="s">
        <v>82</v>
      </c>
      <c r="B10" t="s">
        <v>21</v>
      </c>
      <c r="C10" t="s">
        <v>357</v>
      </c>
      <c r="D10">
        <v>0</v>
      </c>
      <c r="E10">
        <v>0</v>
      </c>
      <c r="F10">
        <v>0</v>
      </c>
      <c r="G10">
        <v>0</v>
      </c>
      <c r="H10"/>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1</v>
      </c>
      <c r="AU10">
        <v>0</v>
      </c>
      <c r="AV10">
        <v>5</v>
      </c>
      <c r="AW10">
        <v>9</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1</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3</v>
      </c>
      <c r="DC10">
        <v>0</v>
      </c>
      <c r="DD10">
        <v>8</v>
      </c>
      <c r="DE10">
        <v>14</v>
      </c>
      <c r="DF10">
        <v>0</v>
      </c>
      <c r="DG10">
        <v>0</v>
      </c>
      <c r="DH10">
        <v>0</v>
      </c>
      <c r="DI10">
        <v>0</v>
      </c>
      <c r="DJ10">
        <v>1</v>
      </c>
      <c r="DK10">
        <v>1</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28</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2</v>
      </c>
      <c r="HV10">
        <v>8</v>
      </c>
      <c r="HW10">
        <v>3</v>
      </c>
      <c r="HX10">
        <v>0</v>
      </c>
      <c r="HY10">
        <v>0</v>
      </c>
      <c r="HZ10">
        <v>0</v>
      </c>
      <c r="IA10">
        <v>0</v>
      </c>
      <c r="IB10">
        <v>0</v>
      </c>
      <c r="IC10">
        <v>0</v>
      </c>
      <c r="ID10">
        <v>2</v>
      </c>
      <c r="IE10">
        <v>8</v>
      </c>
      <c r="IF10">
        <v>3</v>
      </c>
      <c r="IG10">
        <v>2</v>
      </c>
      <c r="IH10">
        <v>8</v>
      </c>
      <c r="II10">
        <v>3</v>
      </c>
      <c r="IJ10">
        <v>2</v>
      </c>
      <c r="IK10">
        <v>8</v>
      </c>
      <c r="IL10">
        <v>3</v>
      </c>
      <c r="IM10">
        <v>2</v>
      </c>
      <c r="IN10">
        <v>8</v>
      </c>
      <c r="IO10">
        <v>3</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1</v>
      </c>
      <c r="NE10">
        <v>2</v>
      </c>
      <c r="NF10">
        <v>0</v>
      </c>
      <c r="NG10">
        <v>0</v>
      </c>
      <c r="NH10">
        <v>0</v>
      </c>
      <c r="NI10">
        <v>0</v>
      </c>
      <c r="NJ10">
        <v>0</v>
      </c>
      <c r="NK10">
        <v>0</v>
      </c>
      <c r="NL10">
        <v>0</v>
      </c>
      <c r="NM10">
        <v>0</v>
      </c>
      <c r="NN10">
        <v>0</v>
      </c>
      <c r="NO10">
        <v>0</v>
      </c>
      <c r="NP10">
        <v>0</v>
      </c>
      <c r="NR10" s="2" t="str">
        <f t="shared" si="19"/>
        <v>Adjumani District</v>
      </c>
      <c r="NS10" s="2" t="str">
        <f t="shared" si="20"/>
        <v>Adjumani Mission Health Centre III</v>
      </c>
      <c r="NT10" s="2" t="str">
        <f>VLOOKUP(C10,Weeks!$A$1:$B$53,2,0)</f>
        <v>Week 47</v>
      </c>
      <c r="NU10" s="2">
        <f t="shared" si="21"/>
        <v>71</v>
      </c>
      <c r="NV10" s="2">
        <f t="shared" si="22"/>
        <v>3</v>
      </c>
      <c r="NW10" s="2">
        <f t="shared" si="23"/>
        <v>0</v>
      </c>
      <c r="NX10" s="2">
        <f t="shared" si="24"/>
        <v>3</v>
      </c>
      <c r="NY10" s="2">
        <f t="shared" si="25"/>
        <v>3</v>
      </c>
      <c r="NZ10" s="2">
        <f t="shared" si="26"/>
        <v>16</v>
      </c>
      <c r="OA10" s="2">
        <f t="shared" si="27"/>
        <v>1</v>
      </c>
      <c r="OB10" s="2">
        <f t="shared" si="28"/>
        <v>0</v>
      </c>
      <c r="OC10" s="2">
        <f t="shared" si="29"/>
        <v>0</v>
      </c>
      <c r="OD10" s="2">
        <f t="shared" si="30"/>
        <v>28</v>
      </c>
      <c r="OE10" s="2">
        <f t="shared" si="31"/>
        <v>0</v>
      </c>
      <c r="OF10" s="2">
        <f t="shared" si="32"/>
        <v>0</v>
      </c>
      <c r="OG10" s="2">
        <f t="shared" si="33"/>
        <v>0</v>
      </c>
      <c r="OH10" s="2">
        <f t="shared" si="34"/>
        <v>0</v>
      </c>
      <c r="OI10" s="2">
        <f t="shared" si="35"/>
        <v>0</v>
      </c>
      <c r="OJ10" s="2">
        <f t="shared" si="36"/>
        <v>0</v>
      </c>
      <c r="OK10" s="2">
        <f t="shared" si="37"/>
        <v>0</v>
      </c>
      <c r="OL10" s="2">
        <f t="shared" si="38"/>
        <v>0</v>
      </c>
      <c r="OM10" s="2">
        <f t="shared" si="39"/>
        <v>0</v>
      </c>
      <c r="ON10" s="2">
        <f t="shared" si="40"/>
        <v>27</v>
      </c>
      <c r="OO10" s="2">
        <f t="shared" si="41"/>
        <v>2</v>
      </c>
      <c r="OP10" s="2">
        <f t="shared" si="42"/>
        <v>0</v>
      </c>
      <c r="OQ10" s="2">
        <f t="shared" si="43"/>
        <v>0</v>
      </c>
      <c r="OR10" s="2">
        <f t="shared" si="44"/>
        <v>0</v>
      </c>
      <c r="OS10" s="2">
        <f t="shared" si="45"/>
        <v>0</v>
      </c>
      <c r="OT10" s="2">
        <f t="shared" si="46"/>
        <v>0</v>
      </c>
      <c r="OU10" s="2">
        <f t="shared" si="47"/>
        <v>0</v>
      </c>
      <c r="OV10" s="2">
        <f t="shared" si="48"/>
        <v>0</v>
      </c>
      <c r="OW10" s="2">
        <f t="shared" si="49"/>
        <v>0</v>
      </c>
      <c r="OX10" s="2">
        <f t="shared" si="50"/>
        <v>0</v>
      </c>
      <c r="OY10" s="2">
        <f t="shared" si="51"/>
        <v>0</v>
      </c>
      <c r="OZ10" s="2">
        <f t="shared" si="52"/>
        <v>0</v>
      </c>
      <c r="PA10" s="2">
        <f t="shared" si="53"/>
        <v>0</v>
      </c>
      <c r="PB10" s="2">
        <f t="shared" si="54"/>
        <v>0</v>
      </c>
      <c r="PC10" s="2">
        <f t="shared" si="55"/>
        <v>0</v>
      </c>
      <c r="PD10" s="2">
        <f t="shared" si="56"/>
        <v>0</v>
      </c>
      <c r="PE10" s="2">
        <f t="shared" si="57"/>
        <v>0</v>
      </c>
      <c r="PF10" s="2">
        <f t="shared" si="58"/>
        <v>0</v>
      </c>
      <c r="PG10" s="2">
        <f t="shared" si="59"/>
        <v>0</v>
      </c>
      <c r="PH10" s="2">
        <f t="shared" si="60"/>
        <v>0</v>
      </c>
      <c r="PI10" s="2">
        <f t="shared" si="61"/>
        <v>0</v>
      </c>
      <c r="PJ10" s="2">
        <f t="shared" si="62"/>
        <v>0</v>
      </c>
      <c r="PK10" s="2">
        <f t="shared" si="63"/>
        <v>0</v>
      </c>
      <c r="PL10" s="2">
        <f t="shared" si="64"/>
        <v>0</v>
      </c>
      <c r="PM10" s="2">
        <f t="shared" si="65"/>
        <v>0</v>
      </c>
      <c r="PN10" s="2">
        <f t="shared" si="66"/>
        <v>13</v>
      </c>
      <c r="PO10" s="2">
        <f t="shared" si="67"/>
        <v>13</v>
      </c>
      <c r="PP10" s="2">
        <f t="shared" si="68"/>
        <v>0</v>
      </c>
      <c r="PQ10" s="2">
        <f t="shared" si="69"/>
        <v>0</v>
      </c>
      <c r="PR10" s="2">
        <f t="shared" si="70"/>
        <v>13</v>
      </c>
      <c r="PS10" s="2">
        <f t="shared" si="71"/>
        <v>0</v>
      </c>
      <c r="PT10" s="2">
        <f t="shared" si="72"/>
        <v>0</v>
      </c>
      <c r="PU10" s="2">
        <f t="shared" si="73"/>
        <v>13</v>
      </c>
      <c r="PV10" s="2">
        <f t="shared" si="74"/>
        <v>0</v>
      </c>
      <c r="PW10" s="2">
        <f t="shared" si="75"/>
        <v>0</v>
      </c>
      <c r="PX10" s="2">
        <f t="shared" si="76"/>
        <v>13</v>
      </c>
      <c r="PY10" s="2">
        <f t="shared" si="77"/>
        <v>0</v>
      </c>
      <c r="PZ10" s="2">
        <f t="shared" si="78"/>
        <v>0</v>
      </c>
    </row>
    <row r="11" spans="1:442" x14ac:dyDescent="0.35">
      <c r="A11" t="s">
        <v>82</v>
      </c>
      <c r="B11" t="s">
        <v>21</v>
      </c>
      <c r="C11" t="s">
        <v>355</v>
      </c>
      <c r="D11">
        <v>0</v>
      </c>
      <c r="E11">
        <v>0</v>
      </c>
      <c r="F11">
        <v>0</v>
      </c>
      <c r="G11">
        <v>0</v>
      </c>
      <c r="H11"/>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2</v>
      </c>
      <c r="AS11">
        <v>5</v>
      </c>
      <c r="AT11">
        <v>2</v>
      </c>
      <c r="AU11">
        <v>0</v>
      </c>
      <c r="AV11">
        <v>0</v>
      </c>
      <c r="AW11">
        <v>27</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2</v>
      </c>
      <c r="DC11">
        <v>0</v>
      </c>
      <c r="DD11">
        <v>10</v>
      </c>
      <c r="DE11">
        <v>5</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14</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2</v>
      </c>
      <c r="HV11">
        <v>8</v>
      </c>
      <c r="HW11">
        <v>2</v>
      </c>
      <c r="HX11">
        <v>0</v>
      </c>
      <c r="HY11">
        <v>0</v>
      </c>
      <c r="HZ11">
        <v>0</v>
      </c>
      <c r="IA11">
        <v>0</v>
      </c>
      <c r="IB11">
        <v>0</v>
      </c>
      <c r="IC11">
        <v>0</v>
      </c>
      <c r="ID11">
        <v>2</v>
      </c>
      <c r="IE11">
        <v>8</v>
      </c>
      <c r="IF11">
        <v>2</v>
      </c>
      <c r="IG11">
        <v>2</v>
      </c>
      <c r="IH11">
        <v>8</v>
      </c>
      <c r="II11">
        <v>2</v>
      </c>
      <c r="IJ11">
        <v>2</v>
      </c>
      <c r="IK11">
        <v>8</v>
      </c>
      <c r="IL11">
        <v>2</v>
      </c>
      <c r="IM11">
        <v>2</v>
      </c>
      <c r="IN11">
        <v>8</v>
      </c>
      <c r="IO11">
        <v>2</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R11" s="2" t="str">
        <f t="shared" si="19"/>
        <v>Adjumani District</v>
      </c>
      <c r="NS11" s="2" t="str">
        <f t="shared" si="20"/>
        <v>Adjumani Mission Health Centre III</v>
      </c>
      <c r="NT11" s="2" t="str">
        <f>VLOOKUP(C11,Weeks!$A$1:$B$53,2,0)</f>
        <v>Week 48</v>
      </c>
      <c r="NU11" s="2">
        <f t="shared" si="21"/>
        <v>67</v>
      </c>
      <c r="NV11" s="2">
        <f t="shared" si="22"/>
        <v>0</v>
      </c>
      <c r="NW11" s="2">
        <f t="shared" si="23"/>
        <v>0</v>
      </c>
      <c r="NX11" s="2">
        <f t="shared" si="24"/>
        <v>0</v>
      </c>
      <c r="NY11" s="2">
        <f t="shared" si="25"/>
        <v>0</v>
      </c>
      <c r="NZ11" s="2">
        <f t="shared" si="26"/>
        <v>36</v>
      </c>
      <c r="OA11" s="2">
        <f t="shared" si="27"/>
        <v>0</v>
      </c>
      <c r="OB11" s="2">
        <f t="shared" si="28"/>
        <v>0</v>
      </c>
      <c r="OC11" s="2">
        <f t="shared" si="29"/>
        <v>0</v>
      </c>
      <c r="OD11" s="2">
        <f t="shared" si="30"/>
        <v>14</v>
      </c>
      <c r="OE11" s="2">
        <f t="shared" si="31"/>
        <v>0</v>
      </c>
      <c r="OF11" s="2">
        <f t="shared" si="32"/>
        <v>0</v>
      </c>
      <c r="OG11" s="2">
        <f t="shared" si="33"/>
        <v>0</v>
      </c>
      <c r="OH11" s="2">
        <f t="shared" si="34"/>
        <v>0</v>
      </c>
      <c r="OI11" s="2">
        <f t="shared" si="35"/>
        <v>0</v>
      </c>
      <c r="OJ11" s="2">
        <f t="shared" si="36"/>
        <v>0</v>
      </c>
      <c r="OK11" s="2">
        <f t="shared" si="37"/>
        <v>0</v>
      </c>
      <c r="OL11" s="2">
        <f t="shared" si="38"/>
        <v>0</v>
      </c>
      <c r="OM11" s="2">
        <f t="shared" si="39"/>
        <v>0</v>
      </c>
      <c r="ON11" s="2">
        <f t="shared" si="40"/>
        <v>17</v>
      </c>
      <c r="OO11" s="2">
        <f t="shared" si="41"/>
        <v>0</v>
      </c>
      <c r="OP11" s="2">
        <f t="shared" si="42"/>
        <v>0</v>
      </c>
      <c r="OQ11" s="2">
        <f t="shared" si="43"/>
        <v>0</v>
      </c>
      <c r="OR11" s="2">
        <f t="shared" si="44"/>
        <v>0</v>
      </c>
      <c r="OS11" s="2">
        <f t="shared" si="45"/>
        <v>0</v>
      </c>
      <c r="OT11" s="2">
        <f t="shared" si="46"/>
        <v>0</v>
      </c>
      <c r="OU11" s="2">
        <f t="shared" si="47"/>
        <v>0</v>
      </c>
      <c r="OV11" s="2">
        <f t="shared" si="48"/>
        <v>0</v>
      </c>
      <c r="OW11" s="2">
        <f t="shared" si="49"/>
        <v>0</v>
      </c>
      <c r="OX11" s="2">
        <f t="shared" si="50"/>
        <v>0</v>
      </c>
      <c r="OY11" s="2">
        <f t="shared" si="51"/>
        <v>0</v>
      </c>
      <c r="OZ11" s="2">
        <f t="shared" si="52"/>
        <v>0</v>
      </c>
      <c r="PA11" s="2">
        <f t="shared" si="53"/>
        <v>0</v>
      </c>
      <c r="PB11" s="2">
        <f t="shared" si="54"/>
        <v>0</v>
      </c>
      <c r="PC11" s="2">
        <f t="shared" si="55"/>
        <v>0</v>
      </c>
      <c r="PD11" s="2">
        <f t="shared" si="56"/>
        <v>0</v>
      </c>
      <c r="PE11" s="2">
        <f t="shared" si="57"/>
        <v>0</v>
      </c>
      <c r="PF11" s="2">
        <f t="shared" si="58"/>
        <v>0</v>
      </c>
      <c r="PG11" s="2">
        <f t="shared" si="59"/>
        <v>0</v>
      </c>
      <c r="PH11" s="2">
        <f t="shared" si="60"/>
        <v>0</v>
      </c>
      <c r="PI11" s="2">
        <f t="shared" si="61"/>
        <v>0</v>
      </c>
      <c r="PJ11" s="2">
        <f t="shared" si="62"/>
        <v>0</v>
      </c>
      <c r="PK11" s="2">
        <f t="shared" si="63"/>
        <v>0</v>
      </c>
      <c r="PL11" s="2">
        <f t="shared" si="64"/>
        <v>0</v>
      </c>
      <c r="PM11" s="2">
        <f t="shared" si="65"/>
        <v>0</v>
      </c>
      <c r="PN11" s="2">
        <f t="shared" si="66"/>
        <v>12</v>
      </c>
      <c r="PO11" s="2">
        <f t="shared" si="67"/>
        <v>12</v>
      </c>
      <c r="PP11" s="2">
        <f t="shared" si="68"/>
        <v>0</v>
      </c>
      <c r="PQ11" s="2">
        <f t="shared" si="69"/>
        <v>0</v>
      </c>
      <c r="PR11" s="2">
        <f t="shared" si="70"/>
        <v>12</v>
      </c>
      <c r="PS11" s="2">
        <f t="shared" si="71"/>
        <v>0</v>
      </c>
      <c r="PT11" s="2">
        <f t="shared" si="72"/>
        <v>0</v>
      </c>
      <c r="PU11" s="2">
        <f t="shared" si="73"/>
        <v>12</v>
      </c>
      <c r="PV11" s="2">
        <f t="shared" si="74"/>
        <v>0</v>
      </c>
      <c r="PW11" s="2">
        <f t="shared" si="75"/>
        <v>0</v>
      </c>
      <c r="PX11" s="2">
        <f t="shared" si="76"/>
        <v>12</v>
      </c>
      <c r="PY11" s="2">
        <f t="shared" si="77"/>
        <v>0</v>
      </c>
      <c r="PZ11" s="2">
        <f t="shared" si="78"/>
        <v>0</v>
      </c>
    </row>
    <row r="12" spans="1:442" x14ac:dyDescent="0.35">
      <c r="A12" t="s">
        <v>82</v>
      </c>
      <c r="B12" t="s">
        <v>21</v>
      </c>
      <c r="C12" t="s">
        <v>353</v>
      </c>
      <c r="D12">
        <v>0</v>
      </c>
      <c r="E12">
        <v>0</v>
      </c>
      <c r="F12">
        <v>0</v>
      </c>
      <c r="G12">
        <v>0</v>
      </c>
      <c r="H12"/>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22</v>
      </c>
      <c r="DE12">
        <v>3</v>
      </c>
      <c r="DF12">
        <v>0</v>
      </c>
      <c r="DG12">
        <v>0</v>
      </c>
      <c r="DH12">
        <v>0</v>
      </c>
      <c r="DI12">
        <v>0</v>
      </c>
      <c r="DJ12">
        <v>1</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23</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3</v>
      </c>
      <c r="HV12">
        <v>12</v>
      </c>
      <c r="HW12">
        <v>3</v>
      </c>
      <c r="HX12">
        <v>0</v>
      </c>
      <c r="HY12">
        <v>0</v>
      </c>
      <c r="HZ12">
        <v>0</v>
      </c>
      <c r="IA12">
        <v>0</v>
      </c>
      <c r="IB12">
        <v>0</v>
      </c>
      <c r="IC12">
        <v>0</v>
      </c>
      <c r="ID12">
        <v>3</v>
      </c>
      <c r="IE12">
        <v>12</v>
      </c>
      <c r="IF12">
        <v>3</v>
      </c>
      <c r="IG12">
        <v>3</v>
      </c>
      <c r="IH12">
        <v>12</v>
      </c>
      <c r="II12">
        <v>3</v>
      </c>
      <c r="IJ12">
        <v>3</v>
      </c>
      <c r="IK12">
        <v>12</v>
      </c>
      <c r="IL12">
        <v>3</v>
      </c>
      <c r="IM12">
        <v>3</v>
      </c>
      <c r="IN12">
        <v>12</v>
      </c>
      <c r="IO12">
        <v>3</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1</v>
      </c>
      <c r="NE12">
        <v>0</v>
      </c>
      <c r="NF12">
        <v>0</v>
      </c>
      <c r="NG12">
        <v>0</v>
      </c>
      <c r="NH12">
        <v>0</v>
      </c>
      <c r="NI12">
        <v>0</v>
      </c>
      <c r="NJ12">
        <v>0</v>
      </c>
      <c r="NK12">
        <v>0</v>
      </c>
      <c r="NL12">
        <v>0</v>
      </c>
      <c r="NM12">
        <v>0</v>
      </c>
      <c r="NN12">
        <v>0</v>
      </c>
      <c r="NO12">
        <v>0</v>
      </c>
      <c r="NP12">
        <v>0</v>
      </c>
      <c r="NR12" s="2" t="str">
        <f t="shared" si="19"/>
        <v>Adjumani District</v>
      </c>
      <c r="NS12" s="2" t="str">
        <f t="shared" si="20"/>
        <v>Adjumani Mission Health Centre III</v>
      </c>
      <c r="NT12" s="2" t="str">
        <f>VLOOKUP(C12,Weeks!$A$1:$B$53,2,0)</f>
        <v>Week 49</v>
      </c>
      <c r="NU12" s="2">
        <f t="shared" si="21"/>
        <v>49</v>
      </c>
      <c r="NV12" s="2">
        <f t="shared" si="22"/>
        <v>1</v>
      </c>
      <c r="NW12" s="2">
        <f t="shared" si="23"/>
        <v>0</v>
      </c>
      <c r="NX12" s="2">
        <f t="shared" si="24"/>
        <v>1</v>
      </c>
      <c r="NY12" s="2">
        <f t="shared" si="25"/>
        <v>1</v>
      </c>
      <c r="NZ12" s="2">
        <f t="shared" si="26"/>
        <v>0</v>
      </c>
      <c r="OA12" s="2">
        <f t="shared" si="27"/>
        <v>0</v>
      </c>
      <c r="OB12" s="2">
        <f t="shared" si="28"/>
        <v>0</v>
      </c>
      <c r="OC12" s="2">
        <f t="shared" si="29"/>
        <v>0</v>
      </c>
      <c r="OD12" s="2">
        <f t="shared" si="30"/>
        <v>23</v>
      </c>
      <c r="OE12" s="2">
        <f t="shared" si="31"/>
        <v>0</v>
      </c>
      <c r="OF12" s="2">
        <f t="shared" si="32"/>
        <v>0</v>
      </c>
      <c r="OG12" s="2">
        <f t="shared" si="33"/>
        <v>0</v>
      </c>
      <c r="OH12" s="2">
        <f t="shared" si="34"/>
        <v>0</v>
      </c>
      <c r="OI12" s="2">
        <f t="shared" si="35"/>
        <v>0</v>
      </c>
      <c r="OJ12" s="2">
        <f t="shared" si="36"/>
        <v>0</v>
      </c>
      <c r="OK12" s="2">
        <f t="shared" si="37"/>
        <v>0</v>
      </c>
      <c r="OL12" s="2">
        <f t="shared" si="38"/>
        <v>0</v>
      </c>
      <c r="OM12" s="2">
        <f t="shared" si="39"/>
        <v>0</v>
      </c>
      <c r="ON12" s="2">
        <f t="shared" si="40"/>
        <v>26</v>
      </c>
      <c r="OO12" s="2">
        <f t="shared" si="41"/>
        <v>1</v>
      </c>
      <c r="OP12" s="2">
        <f t="shared" si="42"/>
        <v>0</v>
      </c>
      <c r="OQ12" s="2">
        <f t="shared" si="43"/>
        <v>0</v>
      </c>
      <c r="OR12" s="2">
        <f t="shared" si="44"/>
        <v>0</v>
      </c>
      <c r="OS12" s="2">
        <f t="shared" si="45"/>
        <v>0</v>
      </c>
      <c r="OT12" s="2">
        <f t="shared" si="46"/>
        <v>0</v>
      </c>
      <c r="OU12" s="2">
        <f t="shared" si="47"/>
        <v>0</v>
      </c>
      <c r="OV12" s="2">
        <f t="shared" si="48"/>
        <v>0</v>
      </c>
      <c r="OW12" s="2">
        <f t="shared" si="49"/>
        <v>0</v>
      </c>
      <c r="OX12" s="2">
        <f t="shared" si="50"/>
        <v>0</v>
      </c>
      <c r="OY12" s="2">
        <f t="shared" si="51"/>
        <v>0</v>
      </c>
      <c r="OZ12" s="2">
        <f t="shared" si="52"/>
        <v>0</v>
      </c>
      <c r="PA12" s="2">
        <f t="shared" si="53"/>
        <v>0</v>
      </c>
      <c r="PB12" s="2">
        <f t="shared" si="54"/>
        <v>0</v>
      </c>
      <c r="PC12" s="2">
        <f t="shared" si="55"/>
        <v>0</v>
      </c>
      <c r="PD12" s="2">
        <f t="shared" si="56"/>
        <v>0</v>
      </c>
      <c r="PE12" s="2">
        <f t="shared" si="57"/>
        <v>0</v>
      </c>
      <c r="PF12" s="2">
        <f t="shared" si="58"/>
        <v>0</v>
      </c>
      <c r="PG12" s="2">
        <f t="shared" si="59"/>
        <v>0</v>
      </c>
      <c r="PH12" s="2">
        <f t="shared" si="60"/>
        <v>0</v>
      </c>
      <c r="PI12" s="2">
        <f t="shared" si="61"/>
        <v>0</v>
      </c>
      <c r="PJ12" s="2">
        <f t="shared" si="62"/>
        <v>0</v>
      </c>
      <c r="PK12" s="2">
        <f t="shared" si="63"/>
        <v>0</v>
      </c>
      <c r="PL12" s="2">
        <f t="shared" si="64"/>
        <v>0</v>
      </c>
      <c r="PM12" s="2">
        <f t="shared" si="65"/>
        <v>0</v>
      </c>
      <c r="PN12" s="2">
        <f t="shared" si="66"/>
        <v>18</v>
      </c>
      <c r="PO12" s="2">
        <f t="shared" si="67"/>
        <v>18</v>
      </c>
      <c r="PP12" s="2">
        <f t="shared" si="68"/>
        <v>0</v>
      </c>
      <c r="PQ12" s="2">
        <f t="shared" si="69"/>
        <v>0</v>
      </c>
      <c r="PR12" s="2">
        <f t="shared" si="70"/>
        <v>18</v>
      </c>
      <c r="PS12" s="2">
        <f t="shared" si="71"/>
        <v>0</v>
      </c>
      <c r="PT12" s="2">
        <f t="shared" si="72"/>
        <v>0</v>
      </c>
      <c r="PU12" s="2">
        <f t="shared" si="73"/>
        <v>18</v>
      </c>
      <c r="PV12" s="2">
        <f t="shared" si="74"/>
        <v>0</v>
      </c>
      <c r="PW12" s="2">
        <f t="shared" si="75"/>
        <v>0</v>
      </c>
      <c r="PX12" s="2">
        <f t="shared" si="76"/>
        <v>18</v>
      </c>
      <c r="PY12" s="2">
        <f t="shared" si="77"/>
        <v>0</v>
      </c>
      <c r="PZ12" s="2">
        <f t="shared" si="78"/>
        <v>0</v>
      </c>
    </row>
    <row r="13" spans="1:442" x14ac:dyDescent="0.35">
      <c r="A13" t="s">
        <v>82</v>
      </c>
      <c r="B13" t="s">
        <v>21</v>
      </c>
      <c r="C13" t="s">
        <v>351</v>
      </c>
      <c r="D13">
        <v>0</v>
      </c>
      <c r="E13">
        <v>0</v>
      </c>
      <c r="F13">
        <v>0</v>
      </c>
      <c r="G13">
        <v>0</v>
      </c>
      <c r="H13"/>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24</v>
      </c>
      <c r="DE13">
        <v>3</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17</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3</v>
      </c>
      <c r="HV13">
        <v>12</v>
      </c>
      <c r="HW13">
        <v>3</v>
      </c>
      <c r="HX13">
        <v>0</v>
      </c>
      <c r="HY13">
        <v>0</v>
      </c>
      <c r="HZ13">
        <v>0</v>
      </c>
      <c r="IA13">
        <v>0</v>
      </c>
      <c r="IB13">
        <v>0</v>
      </c>
      <c r="IC13">
        <v>0</v>
      </c>
      <c r="ID13">
        <v>3</v>
      </c>
      <c r="IE13">
        <v>12</v>
      </c>
      <c r="IF13">
        <v>3</v>
      </c>
      <c r="IG13">
        <v>3</v>
      </c>
      <c r="IH13">
        <v>12</v>
      </c>
      <c r="II13">
        <v>3</v>
      </c>
      <c r="IJ13">
        <v>3</v>
      </c>
      <c r="IK13">
        <v>12</v>
      </c>
      <c r="IL13">
        <v>3</v>
      </c>
      <c r="IM13">
        <v>3</v>
      </c>
      <c r="IN13">
        <v>12</v>
      </c>
      <c r="IO13">
        <v>3</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R13" s="2" t="str">
        <f t="shared" si="19"/>
        <v>Adjumani District</v>
      </c>
      <c r="NS13" s="2" t="str">
        <f t="shared" si="20"/>
        <v>Adjumani Mission Health Centre III</v>
      </c>
      <c r="NT13" s="2" t="str">
        <f>VLOOKUP(C13,Weeks!$A$1:$B$53,2,0)</f>
        <v>Week 50</v>
      </c>
      <c r="NU13" s="2">
        <f t="shared" si="21"/>
        <v>44</v>
      </c>
      <c r="NV13" s="2">
        <f t="shared" si="22"/>
        <v>0</v>
      </c>
      <c r="NW13" s="2">
        <f t="shared" si="23"/>
        <v>0</v>
      </c>
      <c r="NX13" s="2">
        <f t="shared" si="24"/>
        <v>0</v>
      </c>
      <c r="NY13" s="2">
        <f t="shared" si="25"/>
        <v>0</v>
      </c>
      <c r="NZ13" s="2">
        <f t="shared" si="26"/>
        <v>0</v>
      </c>
      <c r="OA13" s="2">
        <f t="shared" si="27"/>
        <v>0</v>
      </c>
      <c r="OB13" s="2">
        <f t="shared" si="28"/>
        <v>0</v>
      </c>
      <c r="OC13" s="2">
        <f t="shared" si="29"/>
        <v>0</v>
      </c>
      <c r="OD13" s="2">
        <f t="shared" si="30"/>
        <v>17</v>
      </c>
      <c r="OE13" s="2">
        <f t="shared" si="31"/>
        <v>0</v>
      </c>
      <c r="OF13" s="2">
        <f t="shared" si="32"/>
        <v>0</v>
      </c>
      <c r="OG13" s="2">
        <f t="shared" si="33"/>
        <v>0</v>
      </c>
      <c r="OH13" s="2">
        <f t="shared" si="34"/>
        <v>0</v>
      </c>
      <c r="OI13" s="2">
        <f t="shared" si="35"/>
        <v>0</v>
      </c>
      <c r="OJ13" s="2">
        <f t="shared" si="36"/>
        <v>0</v>
      </c>
      <c r="OK13" s="2">
        <f t="shared" si="37"/>
        <v>0</v>
      </c>
      <c r="OL13" s="2">
        <f t="shared" si="38"/>
        <v>0</v>
      </c>
      <c r="OM13" s="2">
        <f t="shared" si="39"/>
        <v>0</v>
      </c>
      <c r="ON13" s="2">
        <f t="shared" si="40"/>
        <v>27</v>
      </c>
      <c r="OO13" s="2">
        <f t="shared" si="41"/>
        <v>0</v>
      </c>
      <c r="OP13" s="2">
        <f t="shared" si="42"/>
        <v>0</v>
      </c>
      <c r="OQ13" s="2">
        <f t="shared" si="43"/>
        <v>0</v>
      </c>
      <c r="OR13" s="2">
        <f t="shared" si="44"/>
        <v>0</v>
      </c>
      <c r="OS13" s="2">
        <f t="shared" si="45"/>
        <v>0</v>
      </c>
      <c r="OT13" s="2">
        <f t="shared" si="46"/>
        <v>0</v>
      </c>
      <c r="OU13" s="2">
        <f t="shared" si="47"/>
        <v>0</v>
      </c>
      <c r="OV13" s="2">
        <f t="shared" si="48"/>
        <v>0</v>
      </c>
      <c r="OW13" s="2">
        <f t="shared" si="49"/>
        <v>0</v>
      </c>
      <c r="OX13" s="2">
        <f t="shared" si="50"/>
        <v>0</v>
      </c>
      <c r="OY13" s="2">
        <f t="shared" si="51"/>
        <v>0</v>
      </c>
      <c r="OZ13" s="2">
        <f t="shared" si="52"/>
        <v>0</v>
      </c>
      <c r="PA13" s="2">
        <f t="shared" si="53"/>
        <v>0</v>
      </c>
      <c r="PB13" s="2">
        <f t="shared" si="54"/>
        <v>0</v>
      </c>
      <c r="PC13" s="2">
        <f t="shared" si="55"/>
        <v>0</v>
      </c>
      <c r="PD13" s="2">
        <f t="shared" si="56"/>
        <v>0</v>
      </c>
      <c r="PE13" s="2">
        <f t="shared" si="57"/>
        <v>0</v>
      </c>
      <c r="PF13" s="2">
        <f t="shared" si="58"/>
        <v>0</v>
      </c>
      <c r="PG13" s="2">
        <f t="shared" si="59"/>
        <v>0</v>
      </c>
      <c r="PH13" s="2">
        <f t="shared" si="60"/>
        <v>0</v>
      </c>
      <c r="PI13" s="2">
        <f t="shared" si="61"/>
        <v>0</v>
      </c>
      <c r="PJ13" s="2">
        <f t="shared" si="62"/>
        <v>0</v>
      </c>
      <c r="PK13" s="2">
        <f t="shared" si="63"/>
        <v>0</v>
      </c>
      <c r="PL13" s="2">
        <f t="shared" si="64"/>
        <v>0</v>
      </c>
      <c r="PM13" s="2">
        <f t="shared" si="65"/>
        <v>0</v>
      </c>
      <c r="PN13" s="2">
        <f t="shared" si="66"/>
        <v>18</v>
      </c>
      <c r="PO13" s="2">
        <f t="shared" si="67"/>
        <v>18</v>
      </c>
      <c r="PP13" s="2">
        <f t="shared" si="68"/>
        <v>0</v>
      </c>
      <c r="PQ13" s="2">
        <f t="shared" si="69"/>
        <v>0</v>
      </c>
      <c r="PR13" s="2">
        <f t="shared" si="70"/>
        <v>18</v>
      </c>
      <c r="PS13" s="2">
        <f t="shared" si="71"/>
        <v>0</v>
      </c>
      <c r="PT13" s="2">
        <f t="shared" si="72"/>
        <v>0</v>
      </c>
      <c r="PU13" s="2">
        <f t="shared" si="73"/>
        <v>18</v>
      </c>
      <c r="PV13" s="2">
        <f t="shared" si="74"/>
        <v>0</v>
      </c>
      <c r="PW13" s="2">
        <f t="shared" si="75"/>
        <v>0</v>
      </c>
      <c r="PX13" s="2">
        <f t="shared" si="76"/>
        <v>18</v>
      </c>
      <c r="PY13" s="2">
        <f t="shared" si="77"/>
        <v>0</v>
      </c>
      <c r="PZ13" s="2">
        <f t="shared" si="78"/>
        <v>0</v>
      </c>
    </row>
    <row r="14" spans="1:442" x14ac:dyDescent="0.35">
      <c r="A14" t="s">
        <v>82</v>
      </c>
      <c r="B14" t="s">
        <v>21</v>
      </c>
      <c r="C14" t="s">
        <v>349</v>
      </c>
      <c r="D14">
        <v>0</v>
      </c>
      <c r="E14">
        <v>0</v>
      </c>
      <c r="F14">
        <v>0</v>
      </c>
      <c r="G14">
        <v>0</v>
      </c>
      <c r="H14"/>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1</v>
      </c>
      <c r="DC14">
        <v>1</v>
      </c>
      <c r="DD14">
        <v>11</v>
      </c>
      <c r="DE14">
        <v>7</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5</v>
      </c>
      <c r="FB14">
        <v>0</v>
      </c>
      <c r="FC14">
        <v>2</v>
      </c>
      <c r="FD14">
        <v>12</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5</v>
      </c>
      <c r="HV14">
        <v>17</v>
      </c>
      <c r="HW14">
        <v>4</v>
      </c>
      <c r="HX14">
        <v>0</v>
      </c>
      <c r="HY14">
        <v>0</v>
      </c>
      <c r="HZ14">
        <v>0</v>
      </c>
      <c r="IA14">
        <v>0</v>
      </c>
      <c r="IB14">
        <v>0</v>
      </c>
      <c r="IC14">
        <v>0</v>
      </c>
      <c r="ID14">
        <v>5</v>
      </c>
      <c r="IE14">
        <v>17</v>
      </c>
      <c r="IF14">
        <v>4</v>
      </c>
      <c r="IG14">
        <v>5</v>
      </c>
      <c r="IH14">
        <v>17</v>
      </c>
      <c r="II14">
        <v>4</v>
      </c>
      <c r="IJ14">
        <v>5</v>
      </c>
      <c r="IK14">
        <v>17</v>
      </c>
      <c r="IL14">
        <v>4</v>
      </c>
      <c r="IM14">
        <v>5</v>
      </c>
      <c r="IN14">
        <v>17</v>
      </c>
      <c r="IO14">
        <v>4</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R14" s="2" t="str">
        <f t="shared" si="19"/>
        <v>Adjumani District</v>
      </c>
      <c r="NS14" s="2" t="str">
        <f t="shared" si="20"/>
        <v>Adjumani Mission Health Centre III</v>
      </c>
      <c r="NT14" s="2" t="str">
        <f>VLOOKUP(C14,Weeks!$A$1:$B$53,2,0)</f>
        <v>Week 51</v>
      </c>
      <c r="NU14" s="2">
        <f t="shared" si="21"/>
        <v>39</v>
      </c>
      <c r="NV14" s="2">
        <f t="shared" si="22"/>
        <v>0</v>
      </c>
      <c r="NW14" s="2">
        <f t="shared" si="23"/>
        <v>0</v>
      </c>
      <c r="NX14" s="2">
        <f t="shared" si="24"/>
        <v>0</v>
      </c>
      <c r="NY14" s="2">
        <f t="shared" si="25"/>
        <v>0</v>
      </c>
      <c r="NZ14" s="2">
        <f t="shared" si="26"/>
        <v>0</v>
      </c>
      <c r="OA14" s="2">
        <f t="shared" si="27"/>
        <v>0</v>
      </c>
      <c r="OB14" s="2">
        <f t="shared" si="28"/>
        <v>0</v>
      </c>
      <c r="OC14" s="2">
        <f t="shared" si="29"/>
        <v>0</v>
      </c>
      <c r="OD14" s="2">
        <f t="shared" si="30"/>
        <v>14</v>
      </c>
      <c r="OE14" s="2">
        <f t="shared" si="31"/>
        <v>0</v>
      </c>
      <c r="OF14" s="2">
        <f t="shared" si="32"/>
        <v>5</v>
      </c>
      <c r="OG14" s="2">
        <f t="shared" si="33"/>
        <v>0</v>
      </c>
      <c r="OH14" s="2">
        <f t="shared" si="34"/>
        <v>0</v>
      </c>
      <c r="OI14" s="2">
        <f t="shared" si="35"/>
        <v>0</v>
      </c>
      <c r="OJ14" s="2">
        <f t="shared" si="36"/>
        <v>0</v>
      </c>
      <c r="OK14" s="2">
        <f t="shared" si="37"/>
        <v>0</v>
      </c>
      <c r="OL14" s="2">
        <f t="shared" si="38"/>
        <v>0</v>
      </c>
      <c r="OM14" s="2">
        <f t="shared" si="39"/>
        <v>0</v>
      </c>
      <c r="ON14" s="2">
        <f t="shared" si="40"/>
        <v>20</v>
      </c>
      <c r="OO14" s="2">
        <f t="shared" si="41"/>
        <v>0</v>
      </c>
      <c r="OP14" s="2">
        <f t="shared" si="42"/>
        <v>0</v>
      </c>
      <c r="OQ14" s="2">
        <f t="shared" si="43"/>
        <v>0</v>
      </c>
      <c r="OR14" s="2">
        <f t="shared" si="44"/>
        <v>0</v>
      </c>
      <c r="OS14" s="2">
        <f t="shared" si="45"/>
        <v>0</v>
      </c>
      <c r="OT14" s="2">
        <f t="shared" si="46"/>
        <v>0</v>
      </c>
      <c r="OU14" s="2">
        <f t="shared" si="47"/>
        <v>0</v>
      </c>
      <c r="OV14" s="2">
        <f t="shared" si="48"/>
        <v>0</v>
      </c>
      <c r="OW14" s="2">
        <f t="shared" si="49"/>
        <v>0</v>
      </c>
      <c r="OX14" s="2">
        <f t="shared" si="50"/>
        <v>0</v>
      </c>
      <c r="OY14" s="2">
        <f t="shared" si="51"/>
        <v>0</v>
      </c>
      <c r="OZ14" s="2">
        <f t="shared" si="52"/>
        <v>0</v>
      </c>
      <c r="PA14" s="2">
        <f t="shared" si="53"/>
        <v>0</v>
      </c>
      <c r="PB14" s="2">
        <f t="shared" si="54"/>
        <v>0</v>
      </c>
      <c r="PC14" s="2">
        <f t="shared" si="55"/>
        <v>0</v>
      </c>
      <c r="PD14" s="2">
        <f t="shared" si="56"/>
        <v>0</v>
      </c>
      <c r="PE14" s="2">
        <f t="shared" si="57"/>
        <v>0</v>
      </c>
      <c r="PF14" s="2">
        <f t="shared" si="58"/>
        <v>0</v>
      </c>
      <c r="PG14" s="2">
        <f t="shared" si="59"/>
        <v>0</v>
      </c>
      <c r="PH14" s="2">
        <f t="shared" si="60"/>
        <v>0</v>
      </c>
      <c r="PI14" s="2">
        <f t="shared" si="61"/>
        <v>0</v>
      </c>
      <c r="PJ14" s="2">
        <f t="shared" si="62"/>
        <v>0</v>
      </c>
      <c r="PK14" s="2">
        <f t="shared" si="63"/>
        <v>0</v>
      </c>
      <c r="PL14" s="2">
        <f t="shared" si="64"/>
        <v>0</v>
      </c>
      <c r="PM14" s="2">
        <f t="shared" si="65"/>
        <v>0</v>
      </c>
      <c r="PN14" s="2">
        <f t="shared" si="66"/>
        <v>26</v>
      </c>
      <c r="PO14" s="2">
        <f t="shared" si="67"/>
        <v>26</v>
      </c>
      <c r="PP14" s="2">
        <f t="shared" si="68"/>
        <v>0</v>
      </c>
      <c r="PQ14" s="2">
        <f t="shared" si="69"/>
        <v>0</v>
      </c>
      <c r="PR14" s="2">
        <f t="shared" si="70"/>
        <v>26</v>
      </c>
      <c r="PS14" s="2">
        <f t="shared" si="71"/>
        <v>0</v>
      </c>
      <c r="PT14" s="2">
        <f t="shared" si="72"/>
        <v>0</v>
      </c>
      <c r="PU14" s="2">
        <f t="shared" si="73"/>
        <v>26</v>
      </c>
      <c r="PV14" s="2">
        <f t="shared" si="74"/>
        <v>0</v>
      </c>
      <c r="PW14" s="2">
        <f t="shared" si="75"/>
        <v>0</v>
      </c>
      <c r="PX14" s="2">
        <f t="shared" si="76"/>
        <v>26</v>
      </c>
      <c r="PY14" s="2">
        <f t="shared" si="77"/>
        <v>0</v>
      </c>
      <c r="PZ14" s="2">
        <f t="shared" si="78"/>
        <v>0</v>
      </c>
    </row>
    <row r="15" spans="1:442" x14ac:dyDescent="0.35">
      <c r="A15" t="s">
        <v>82</v>
      </c>
      <c r="B15" t="s">
        <v>21</v>
      </c>
      <c r="C15" t="s">
        <v>347</v>
      </c>
      <c r="D15">
        <v>0</v>
      </c>
      <c r="E15">
        <v>0</v>
      </c>
      <c r="F15">
        <v>0</v>
      </c>
      <c r="G15">
        <v>0</v>
      </c>
      <c r="H15"/>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2</v>
      </c>
      <c r="DC15">
        <v>3</v>
      </c>
      <c r="DD15">
        <v>17</v>
      </c>
      <c r="DE15">
        <v>9</v>
      </c>
      <c r="DF15">
        <v>0</v>
      </c>
      <c r="DG15">
        <v>0</v>
      </c>
      <c r="DH15">
        <v>0</v>
      </c>
      <c r="DI15">
        <v>0</v>
      </c>
      <c r="DJ15">
        <v>2</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2</v>
      </c>
      <c r="FD15">
        <v>9</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3</v>
      </c>
      <c r="HV15">
        <v>5</v>
      </c>
      <c r="HW15">
        <v>3</v>
      </c>
      <c r="HX15">
        <v>0</v>
      </c>
      <c r="HY15">
        <v>0</v>
      </c>
      <c r="HZ15">
        <v>0</v>
      </c>
      <c r="IA15">
        <v>0</v>
      </c>
      <c r="IB15">
        <v>0</v>
      </c>
      <c r="IC15">
        <v>0</v>
      </c>
      <c r="ID15">
        <v>3</v>
      </c>
      <c r="IE15">
        <v>5</v>
      </c>
      <c r="IF15">
        <v>3</v>
      </c>
      <c r="IG15">
        <v>3</v>
      </c>
      <c r="IH15">
        <v>5</v>
      </c>
      <c r="II15">
        <v>3</v>
      </c>
      <c r="IJ15">
        <v>3</v>
      </c>
      <c r="IK15">
        <v>5</v>
      </c>
      <c r="IL15">
        <v>3</v>
      </c>
      <c r="IM15">
        <v>3</v>
      </c>
      <c r="IN15">
        <v>5</v>
      </c>
      <c r="IO15">
        <v>3</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2</v>
      </c>
      <c r="NE15">
        <v>0</v>
      </c>
      <c r="NF15">
        <v>0</v>
      </c>
      <c r="NG15">
        <v>0</v>
      </c>
      <c r="NH15">
        <v>0</v>
      </c>
      <c r="NI15">
        <v>0</v>
      </c>
      <c r="NJ15">
        <v>0</v>
      </c>
      <c r="NK15">
        <v>0</v>
      </c>
      <c r="NL15">
        <v>0</v>
      </c>
      <c r="NM15">
        <v>0</v>
      </c>
      <c r="NN15">
        <v>0</v>
      </c>
      <c r="NO15">
        <v>0</v>
      </c>
      <c r="NP15">
        <v>0</v>
      </c>
      <c r="NR15" s="2" t="str">
        <f t="shared" si="19"/>
        <v>Adjumani District</v>
      </c>
      <c r="NS15" s="2" t="str">
        <f t="shared" si="20"/>
        <v>Adjumani Mission Health Centre III</v>
      </c>
      <c r="NT15" s="2" t="str">
        <f>VLOOKUP(C15,Weeks!$A$1:$B$53,2,0)</f>
        <v>Week 52</v>
      </c>
      <c r="NU15" s="2">
        <f t="shared" si="21"/>
        <v>44</v>
      </c>
      <c r="NV15" s="2">
        <f t="shared" si="22"/>
        <v>2</v>
      </c>
      <c r="NW15" s="2">
        <f t="shared" si="23"/>
        <v>0</v>
      </c>
      <c r="NX15" s="2">
        <f t="shared" si="24"/>
        <v>2</v>
      </c>
      <c r="NY15" s="2">
        <f t="shared" si="25"/>
        <v>2</v>
      </c>
      <c r="NZ15" s="2">
        <f t="shared" si="26"/>
        <v>0</v>
      </c>
      <c r="OA15" s="2">
        <f t="shared" si="27"/>
        <v>0</v>
      </c>
      <c r="OB15" s="2">
        <f t="shared" si="28"/>
        <v>0</v>
      </c>
      <c r="OC15" s="2">
        <f t="shared" si="29"/>
        <v>0</v>
      </c>
      <c r="OD15" s="2">
        <f t="shared" si="30"/>
        <v>11</v>
      </c>
      <c r="OE15" s="2">
        <f t="shared" si="31"/>
        <v>0</v>
      </c>
      <c r="OF15" s="2">
        <f t="shared" si="32"/>
        <v>0</v>
      </c>
      <c r="OG15" s="2">
        <f t="shared" si="33"/>
        <v>0</v>
      </c>
      <c r="OH15" s="2">
        <f t="shared" si="34"/>
        <v>0</v>
      </c>
      <c r="OI15" s="2">
        <f t="shared" si="35"/>
        <v>0</v>
      </c>
      <c r="OJ15" s="2">
        <f t="shared" si="36"/>
        <v>0</v>
      </c>
      <c r="OK15" s="2">
        <f t="shared" si="37"/>
        <v>0</v>
      </c>
      <c r="OL15" s="2">
        <f t="shared" si="38"/>
        <v>0</v>
      </c>
      <c r="OM15" s="2">
        <f t="shared" si="39"/>
        <v>0</v>
      </c>
      <c r="ON15" s="2">
        <f t="shared" si="40"/>
        <v>33</v>
      </c>
      <c r="OO15" s="2">
        <f t="shared" si="41"/>
        <v>2</v>
      </c>
      <c r="OP15" s="2">
        <f t="shared" si="42"/>
        <v>0</v>
      </c>
      <c r="OQ15" s="2">
        <f t="shared" si="43"/>
        <v>0</v>
      </c>
      <c r="OR15" s="2">
        <f t="shared" si="44"/>
        <v>0</v>
      </c>
      <c r="OS15" s="2">
        <f t="shared" si="45"/>
        <v>0</v>
      </c>
      <c r="OT15" s="2">
        <f t="shared" si="46"/>
        <v>0</v>
      </c>
      <c r="OU15" s="2">
        <f t="shared" si="47"/>
        <v>0</v>
      </c>
      <c r="OV15" s="2">
        <f t="shared" si="48"/>
        <v>0</v>
      </c>
      <c r="OW15" s="2">
        <f t="shared" si="49"/>
        <v>0</v>
      </c>
      <c r="OX15" s="2">
        <f t="shared" si="50"/>
        <v>0</v>
      </c>
      <c r="OY15" s="2">
        <f t="shared" si="51"/>
        <v>0</v>
      </c>
      <c r="OZ15" s="2">
        <f t="shared" si="52"/>
        <v>0</v>
      </c>
      <c r="PA15" s="2">
        <f t="shared" si="53"/>
        <v>0</v>
      </c>
      <c r="PB15" s="2">
        <f t="shared" si="54"/>
        <v>0</v>
      </c>
      <c r="PC15" s="2">
        <f t="shared" si="55"/>
        <v>0</v>
      </c>
      <c r="PD15" s="2">
        <f t="shared" si="56"/>
        <v>0</v>
      </c>
      <c r="PE15" s="2">
        <f t="shared" si="57"/>
        <v>0</v>
      </c>
      <c r="PF15" s="2">
        <f t="shared" si="58"/>
        <v>0</v>
      </c>
      <c r="PG15" s="2">
        <f t="shared" si="59"/>
        <v>0</v>
      </c>
      <c r="PH15" s="2">
        <f t="shared" si="60"/>
        <v>0</v>
      </c>
      <c r="PI15" s="2">
        <f t="shared" si="61"/>
        <v>0</v>
      </c>
      <c r="PJ15" s="2">
        <f t="shared" si="62"/>
        <v>0</v>
      </c>
      <c r="PK15" s="2">
        <f t="shared" si="63"/>
        <v>0</v>
      </c>
      <c r="PL15" s="2">
        <f t="shared" si="64"/>
        <v>0</v>
      </c>
      <c r="PM15" s="2">
        <f t="shared" si="65"/>
        <v>0</v>
      </c>
      <c r="PN15" s="2">
        <f t="shared" si="66"/>
        <v>11</v>
      </c>
      <c r="PO15" s="2">
        <f t="shared" si="67"/>
        <v>11</v>
      </c>
      <c r="PP15" s="2">
        <f t="shared" si="68"/>
        <v>0</v>
      </c>
      <c r="PQ15" s="2">
        <f t="shared" si="69"/>
        <v>0</v>
      </c>
      <c r="PR15" s="2">
        <f t="shared" si="70"/>
        <v>11</v>
      </c>
      <c r="PS15" s="2">
        <f t="shared" si="71"/>
        <v>0</v>
      </c>
      <c r="PT15" s="2">
        <f t="shared" si="72"/>
        <v>0</v>
      </c>
      <c r="PU15" s="2">
        <f t="shared" si="73"/>
        <v>11</v>
      </c>
      <c r="PV15" s="2">
        <f t="shared" si="74"/>
        <v>0</v>
      </c>
      <c r="PW15" s="2">
        <f t="shared" si="75"/>
        <v>0</v>
      </c>
      <c r="PX15" s="2">
        <f t="shared" si="76"/>
        <v>11</v>
      </c>
      <c r="PY15" s="2">
        <f t="shared" si="77"/>
        <v>0</v>
      </c>
      <c r="PZ15" s="2">
        <f t="shared" si="78"/>
        <v>0</v>
      </c>
    </row>
    <row r="16" spans="1:442" x14ac:dyDescent="0.35">
      <c r="A16" t="s">
        <v>82</v>
      </c>
      <c r="B16" t="s">
        <v>21</v>
      </c>
      <c r="C16" t="s">
        <v>345</v>
      </c>
      <c r="D16"/>
      <c r="E16"/>
      <c r="F16"/>
      <c r="G16"/>
      <c r="H16"/>
      <c r="I16"/>
      <c r="J16"/>
      <c r="K16"/>
      <c r="L16"/>
      <c r="M16"/>
      <c r="N16"/>
      <c r="O16"/>
      <c r="P16"/>
      <c r="Q16"/>
      <c r="R16"/>
      <c r="S16"/>
      <c r="T16"/>
      <c r="U16"/>
      <c r="V16"/>
      <c r="W16"/>
      <c r="X16"/>
      <c r="Y16"/>
      <c r="Z16"/>
      <c r="AA16"/>
      <c r="AB16"/>
      <c r="AC16"/>
      <c r="AD16"/>
      <c r="AE16"/>
      <c r="AF16"/>
      <c r="AG16"/>
      <c r="AH16"/>
      <c r="AI16"/>
      <c r="AJ16">
        <v>0</v>
      </c>
      <c r="AK16">
        <v>0</v>
      </c>
      <c r="AL16">
        <v>0</v>
      </c>
      <c r="AM16">
        <v>0</v>
      </c>
      <c r="AN16">
        <v>0</v>
      </c>
      <c r="AO16">
        <v>0</v>
      </c>
      <c r="AP16">
        <v>0</v>
      </c>
      <c r="AQ16">
        <v>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v>0</v>
      </c>
      <c r="KG16">
        <v>0</v>
      </c>
      <c r="KH16">
        <v>0</v>
      </c>
      <c r="KI16">
        <v>0</v>
      </c>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v>0</v>
      </c>
      <c r="NG16">
        <v>0</v>
      </c>
      <c r="NH16">
        <v>0</v>
      </c>
      <c r="NI16">
        <v>0</v>
      </c>
      <c r="NJ16">
        <v>0</v>
      </c>
      <c r="NK16">
        <v>0</v>
      </c>
      <c r="NL16">
        <v>0</v>
      </c>
      <c r="NM16">
        <v>0</v>
      </c>
      <c r="NN16"/>
      <c r="NO16"/>
      <c r="NP16"/>
      <c r="NR16" s="2" t="str">
        <f t="shared" si="19"/>
        <v>Adjumani District</v>
      </c>
      <c r="NS16" s="2" t="str">
        <f t="shared" si="20"/>
        <v>Adjumani Mission Health Centre III</v>
      </c>
      <c r="NT16" s="2" t="str">
        <f>VLOOKUP(C16,Weeks!$A$1:$B$53,2,0)</f>
        <v>Week 1</v>
      </c>
      <c r="NU16" s="2">
        <f t="shared" si="21"/>
        <v>0</v>
      </c>
      <c r="NV16" s="2">
        <f t="shared" si="22"/>
        <v>0</v>
      </c>
      <c r="NW16" s="2">
        <f t="shared" si="23"/>
        <v>0</v>
      </c>
      <c r="NX16" s="2">
        <f t="shared" si="24"/>
        <v>0</v>
      </c>
      <c r="NY16" s="2">
        <f t="shared" si="25"/>
        <v>0</v>
      </c>
      <c r="NZ16" s="2">
        <f t="shared" si="26"/>
        <v>0</v>
      </c>
      <c r="OA16" s="2">
        <f t="shared" si="27"/>
        <v>0</v>
      </c>
      <c r="OB16" s="2">
        <f t="shared" si="28"/>
        <v>0</v>
      </c>
      <c r="OC16" s="2">
        <f t="shared" si="29"/>
        <v>0</v>
      </c>
      <c r="OD16" s="2">
        <f t="shared" si="30"/>
        <v>0</v>
      </c>
      <c r="OE16" s="2">
        <f t="shared" si="31"/>
        <v>0</v>
      </c>
      <c r="OF16" s="2">
        <f t="shared" si="32"/>
        <v>0</v>
      </c>
      <c r="OG16" s="2">
        <f t="shared" si="33"/>
        <v>0</v>
      </c>
      <c r="OH16" s="2">
        <f t="shared" si="34"/>
        <v>0</v>
      </c>
      <c r="OI16" s="2">
        <f t="shared" si="35"/>
        <v>0</v>
      </c>
      <c r="OJ16" s="2">
        <f t="shared" si="36"/>
        <v>0</v>
      </c>
      <c r="OK16" s="2">
        <f t="shared" si="37"/>
        <v>0</v>
      </c>
      <c r="OL16" s="2">
        <f t="shared" si="38"/>
        <v>0</v>
      </c>
      <c r="OM16" s="2">
        <f t="shared" si="39"/>
        <v>0</v>
      </c>
      <c r="ON16" s="2">
        <f t="shared" si="40"/>
        <v>0</v>
      </c>
      <c r="OO16" s="2">
        <f t="shared" si="41"/>
        <v>0</v>
      </c>
      <c r="OP16" s="2">
        <f t="shared" si="42"/>
        <v>0</v>
      </c>
      <c r="OQ16" s="2">
        <f t="shared" si="43"/>
        <v>0</v>
      </c>
      <c r="OR16" s="2">
        <f t="shared" si="44"/>
        <v>0</v>
      </c>
      <c r="OS16" s="2">
        <f t="shared" si="45"/>
        <v>0</v>
      </c>
      <c r="OT16" s="2">
        <f t="shared" si="46"/>
        <v>0</v>
      </c>
      <c r="OU16" s="2">
        <f t="shared" si="47"/>
        <v>0</v>
      </c>
      <c r="OV16" s="2">
        <f t="shared" si="48"/>
        <v>0</v>
      </c>
      <c r="OW16" s="2">
        <f t="shared" si="49"/>
        <v>0</v>
      </c>
      <c r="OX16" s="2">
        <f t="shared" si="50"/>
        <v>0</v>
      </c>
      <c r="OY16" s="2">
        <f t="shared" si="51"/>
        <v>0</v>
      </c>
      <c r="OZ16" s="2">
        <f t="shared" si="52"/>
        <v>0</v>
      </c>
      <c r="PA16" s="2">
        <f t="shared" si="53"/>
        <v>0</v>
      </c>
      <c r="PB16" s="2">
        <f t="shared" si="54"/>
        <v>0</v>
      </c>
      <c r="PC16" s="2">
        <f t="shared" si="55"/>
        <v>0</v>
      </c>
      <c r="PD16" s="2">
        <f t="shared" si="56"/>
        <v>0</v>
      </c>
      <c r="PE16" s="2">
        <f t="shared" si="57"/>
        <v>0</v>
      </c>
      <c r="PF16" s="2">
        <f t="shared" si="58"/>
        <v>0</v>
      </c>
      <c r="PG16" s="2">
        <f t="shared" si="59"/>
        <v>0</v>
      </c>
      <c r="PH16" s="2">
        <f t="shared" si="60"/>
        <v>0</v>
      </c>
      <c r="PI16" s="2">
        <f t="shared" si="61"/>
        <v>0</v>
      </c>
      <c r="PJ16" s="2">
        <f t="shared" si="62"/>
        <v>0</v>
      </c>
      <c r="PK16" s="2">
        <f t="shared" si="63"/>
        <v>0</v>
      </c>
      <c r="PL16" s="2">
        <f t="shared" si="64"/>
        <v>0</v>
      </c>
      <c r="PM16" s="2">
        <f t="shared" si="65"/>
        <v>0</v>
      </c>
      <c r="PN16" s="2">
        <f t="shared" si="66"/>
        <v>0</v>
      </c>
      <c r="PO16" s="2">
        <f t="shared" si="67"/>
        <v>0</v>
      </c>
      <c r="PP16" s="2">
        <f t="shared" si="68"/>
        <v>0</v>
      </c>
      <c r="PQ16" s="2">
        <f t="shared" si="69"/>
        <v>0</v>
      </c>
      <c r="PR16" s="2">
        <f t="shared" si="70"/>
        <v>0</v>
      </c>
      <c r="PS16" s="2">
        <f t="shared" si="71"/>
        <v>0</v>
      </c>
      <c r="PT16" s="2">
        <f t="shared" si="72"/>
        <v>0</v>
      </c>
      <c r="PU16" s="2">
        <f t="shared" si="73"/>
        <v>0</v>
      </c>
      <c r="PV16" s="2">
        <f t="shared" si="74"/>
        <v>0</v>
      </c>
      <c r="PW16" s="2">
        <f t="shared" si="75"/>
        <v>0</v>
      </c>
      <c r="PX16" s="2">
        <f t="shared" si="76"/>
        <v>0</v>
      </c>
      <c r="PY16" s="2">
        <f t="shared" si="77"/>
        <v>0</v>
      </c>
      <c r="PZ16" s="2">
        <f t="shared" si="78"/>
        <v>0</v>
      </c>
    </row>
    <row r="17" spans="1:442" x14ac:dyDescent="0.35">
      <c r="A17" t="s">
        <v>82</v>
      </c>
      <c r="B17" t="s">
        <v>21</v>
      </c>
      <c r="C17" t="s">
        <v>343</v>
      </c>
      <c r="D17">
        <v>0</v>
      </c>
      <c r="E17">
        <v>0</v>
      </c>
      <c r="F17">
        <v>0</v>
      </c>
      <c r="G17">
        <v>0</v>
      </c>
      <c r="H17"/>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20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27</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16</v>
      </c>
      <c r="HW17">
        <v>0</v>
      </c>
      <c r="HX17">
        <v>0</v>
      </c>
      <c r="HY17">
        <v>0</v>
      </c>
      <c r="HZ17">
        <v>0</v>
      </c>
      <c r="IA17">
        <v>0</v>
      </c>
      <c r="IB17">
        <v>0</v>
      </c>
      <c r="IC17">
        <v>0</v>
      </c>
      <c r="ID17">
        <v>0</v>
      </c>
      <c r="IE17">
        <v>16</v>
      </c>
      <c r="IF17">
        <v>0</v>
      </c>
      <c r="IG17">
        <v>0</v>
      </c>
      <c r="IH17">
        <v>16</v>
      </c>
      <c r="II17">
        <v>0</v>
      </c>
      <c r="IJ17">
        <v>0</v>
      </c>
      <c r="IK17">
        <v>16</v>
      </c>
      <c r="IL17">
        <v>0</v>
      </c>
      <c r="IM17">
        <v>0</v>
      </c>
      <c r="IN17">
        <v>16</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R17" s="2" t="str">
        <f t="shared" si="19"/>
        <v>Adjumani District</v>
      </c>
      <c r="NS17" s="2" t="str">
        <f t="shared" si="20"/>
        <v>Adjumani Mission Health Centre III</v>
      </c>
      <c r="NT17" s="2" t="str">
        <f>VLOOKUP(C17,Weeks!$A$1:$B$53,2,0)</f>
        <v>Week 2</v>
      </c>
      <c r="NU17" s="2">
        <f t="shared" si="21"/>
        <v>47</v>
      </c>
      <c r="NV17" s="2">
        <f t="shared" si="22"/>
        <v>0</v>
      </c>
      <c r="NW17" s="2">
        <f t="shared" si="23"/>
        <v>0</v>
      </c>
      <c r="NX17" s="2">
        <f t="shared" si="24"/>
        <v>0</v>
      </c>
      <c r="NY17" s="2">
        <f t="shared" si="25"/>
        <v>0</v>
      </c>
      <c r="NZ17" s="2">
        <f t="shared" si="26"/>
        <v>0</v>
      </c>
      <c r="OA17" s="2">
        <f t="shared" si="27"/>
        <v>0</v>
      </c>
      <c r="OB17" s="2">
        <f t="shared" si="28"/>
        <v>0</v>
      </c>
      <c r="OC17" s="2">
        <f t="shared" si="29"/>
        <v>0</v>
      </c>
      <c r="OD17" s="2">
        <f t="shared" si="30"/>
        <v>27</v>
      </c>
      <c r="OE17" s="2">
        <f t="shared" si="31"/>
        <v>0</v>
      </c>
      <c r="OF17" s="2">
        <f t="shared" si="32"/>
        <v>0</v>
      </c>
      <c r="OG17" s="2">
        <f t="shared" si="33"/>
        <v>0</v>
      </c>
      <c r="OH17" s="2">
        <f t="shared" si="34"/>
        <v>0</v>
      </c>
      <c r="OI17" s="2">
        <f t="shared" si="35"/>
        <v>0</v>
      </c>
      <c r="OJ17" s="2">
        <f t="shared" si="36"/>
        <v>0</v>
      </c>
      <c r="OK17" s="2">
        <f t="shared" si="37"/>
        <v>0</v>
      </c>
      <c r="OL17" s="2">
        <f t="shared" si="38"/>
        <v>0</v>
      </c>
      <c r="OM17" s="2">
        <f t="shared" si="39"/>
        <v>0</v>
      </c>
      <c r="ON17" s="2">
        <f t="shared" si="40"/>
        <v>20</v>
      </c>
      <c r="OO17" s="2">
        <f t="shared" si="41"/>
        <v>0</v>
      </c>
      <c r="OP17" s="2">
        <f t="shared" si="42"/>
        <v>0</v>
      </c>
      <c r="OQ17" s="2">
        <f t="shared" si="43"/>
        <v>0</v>
      </c>
      <c r="OR17" s="2">
        <f t="shared" si="44"/>
        <v>0</v>
      </c>
      <c r="OS17" s="2">
        <f t="shared" si="45"/>
        <v>0</v>
      </c>
      <c r="OT17" s="2">
        <f t="shared" si="46"/>
        <v>0</v>
      </c>
      <c r="OU17" s="2">
        <f t="shared" si="47"/>
        <v>0</v>
      </c>
      <c r="OV17" s="2">
        <f t="shared" si="48"/>
        <v>0</v>
      </c>
      <c r="OW17" s="2">
        <f t="shared" si="49"/>
        <v>0</v>
      </c>
      <c r="OX17" s="2">
        <f t="shared" si="50"/>
        <v>0</v>
      </c>
      <c r="OY17" s="2">
        <f t="shared" si="51"/>
        <v>0</v>
      </c>
      <c r="OZ17" s="2">
        <f t="shared" si="52"/>
        <v>0</v>
      </c>
      <c r="PA17" s="2">
        <f t="shared" si="53"/>
        <v>0</v>
      </c>
      <c r="PB17" s="2">
        <f t="shared" si="54"/>
        <v>0</v>
      </c>
      <c r="PC17" s="2">
        <f t="shared" si="55"/>
        <v>0</v>
      </c>
      <c r="PD17" s="2">
        <f t="shared" si="56"/>
        <v>0</v>
      </c>
      <c r="PE17" s="2">
        <f t="shared" si="57"/>
        <v>0</v>
      </c>
      <c r="PF17" s="2">
        <f t="shared" si="58"/>
        <v>0</v>
      </c>
      <c r="PG17" s="2">
        <f t="shared" si="59"/>
        <v>0</v>
      </c>
      <c r="PH17" s="2">
        <f t="shared" si="60"/>
        <v>0</v>
      </c>
      <c r="PI17" s="2">
        <f t="shared" si="61"/>
        <v>0</v>
      </c>
      <c r="PJ17" s="2">
        <f t="shared" si="62"/>
        <v>0</v>
      </c>
      <c r="PK17" s="2">
        <f t="shared" si="63"/>
        <v>0</v>
      </c>
      <c r="PL17" s="2">
        <f t="shared" si="64"/>
        <v>0</v>
      </c>
      <c r="PM17" s="2">
        <f t="shared" si="65"/>
        <v>0</v>
      </c>
      <c r="PN17" s="2">
        <f t="shared" si="66"/>
        <v>16</v>
      </c>
      <c r="PO17" s="2">
        <f t="shared" si="67"/>
        <v>16</v>
      </c>
      <c r="PP17" s="2">
        <f t="shared" si="68"/>
        <v>0</v>
      </c>
      <c r="PQ17" s="2">
        <f t="shared" si="69"/>
        <v>0</v>
      </c>
      <c r="PR17" s="2">
        <f t="shared" si="70"/>
        <v>16</v>
      </c>
      <c r="PS17" s="2">
        <f t="shared" si="71"/>
        <v>0</v>
      </c>
      <c r="PT17" s="2">
        <f t="shared" si="72"/>
        <v>0</v>
      </c>
      <c r="PU17" s="2">
        <f t="shared" si="73"/>
        <v>16</v>
      </c>
      <c r="PV17" s="2">
        <f t="shared" si="74"/>
        <v>0</v>
      </c>
      <c r="PW17" s="2">
        <f t="shared" si="75"/>
        <v>0</v>
      </c>
      <c r="PX17" s="2">
        <f t="shared" si="76"/>
        <v>16</v>
      </c>
      <c r="PY17" s="2">
        <f t="shared" si="77"/>
        <v>0</v>
      </c>
      <c r="PZ17" s="2">
        <f t="shared" si="78"/>
        <v>0</v>
      </c>
    </row>
    <row r="18" spans="1:442" x14ac:dyDescent="0.35">
      <c r="A18" t="s">
        <v>82</v>
      </c>
      <c r="B18" t="s">
        <v>21</v>
      </c>
      <c r="C18" t="s">
        <v>341</v>
      </c>
      <c r="D18">
        <v>0</v>
      </c>
      <c r="E18">
        <v>0</v>
      </c>
      <c r="F18">
        <v>0</v>
      </c>
      <c r="G18">
        <v>0</v>
      </c>
      <c r="H18"/>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18</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7</v>
      </c>
      <c r="HW18">
        <v>0</v>
      </c>
      <c r="HX18">
        <v>0</v>
      </c>
      <c r="HY18">
        <v>0</v>
      </c>
      <c r="HZ18">
        <v>0</v>
      </c>
      <c r="IA18">
        <v>0</v>
      </c>
      <c r="IB18">
        <v>0</v>
      </c>
      <c r="IC18">
        <v>0</v>
      </c>
      <c r="ID18">
        <v>0</v>
      </c>
      <c r="IE18">
        <v>7</v>
      </c>
      <c r="IF18">
        <v>0</v>
      </c>
      <c r="IG18">
        <v>0</v>
      </c>
      <c r="IH18">
        <v>7</v>
      </c>
      <c r="II18">
        <v>0</v>
      </c>
      <c r="IJ18">
        <v>0</v>
      </c>
      <c r="IK18">
        <v>7</v>
      </c>
      <c r="IL18">
        <v>0</v>
      </c>
      <c r="IM18">
        <v>0</v>
      </c>
      <c r="IN18">
        <v>7</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R18" s="2" t="str">
        <f t="shared" si="19"/>
        <v>Adjumani District</v>
      </c>
      <c r="NS18" s="2" t="str">
        <f t="shared" si="20"/>
        <v>Adjumani Mission Health Centre III</v>
      </c>
      <c r="NT18" s="2" t="str">
        <f>VLOOKUP(C18,Weeks!$A$1:$B$53,2,0)</f>
        <v>Week 3</v>
      </c>
      <c r="NU18" s="2">
        <f t="shared" si="21"/>
        <v>18</v>
      </c>
      <c r="NV18" s="2">
        <f t="shared" si="22"/>
        <v>0</v>
      </c>
      <c r="NW18" s="2">
        <f t="shared" si="23"/>
        <v>0</v>
      </c>
      <c r="NX18" s="2">
        <f t="shared" si="24"/>
        <v>0</v>
      </c>
      <c r="NY18" s="2">
        <f t="shared" si="25"/>
        <v>0</v>
      </c>
      <c r="NZ18" s="2">
        <f t="shared" si="26"/>
        <v>0</v>
      </c>
      <c r="OA18" s="2">
        <f t="shared" si="27"/>
        <v>0</v>
      </c>
      <c r="OB18" s="2">
        <f t="shared" si="28"/>
        <v>0</v>
      </c>
      <c r="OC18" s="2">
        <f t="shared" si="29"/>
        <v>0</v>
      </c>
      <c r="OD18" s="2">
        <f t="shared" si="30"/>
        <v>18</v>
      </c>
      <c r="OE18" s="2">
        <f t="shared" si="31"/>
        <v>0</v>
      </c>
      <c r="OF18" s="2">
        <f t="shared" si="32"/>
        <v>0</v>
      </c>
      <c r="OG18" s="2">
        <f t="shared" si="33"/>
        <v>0</v>
      </c>
      <c r="OH18" s="2">
        <f t="shared" si="34"/>
        <v>0</v>
      </c>
      <c r="OI18" s="2">
        <f t="shared" si="35"/>
        <v>0</v>
      </c>
      <c r="OJ18" s="2">
        <f t="shared" si="36"/>
        <v>0</v>
      </c>
      <c r="OK18" s="2">
        <f t="shared" si="37"/>
        <v>0</v>
      </c>
      <c r="OL18" s="2">
        <f t="shared" si="38"/>
        <v>0</v>
      </c>
      <c r="OM18" s="2">
        <f t="shared" si="39"/>
        <v>0</v>
      </c>
      <c r="ON18" s="2">
        <f t="shared" si="40"/>
        <v>0</v>
      </c>
      <c r="OO18" s="2">
        <f t="shared" si="41"/>
        <v>0</v>
      </c>
      <c r="OP18" s="2">
        <f t="shared" si="42"/>
        <v>0</v>
      </c>
      <c r="OQ18" s="2">
        <f t="shared" si="43"/>
        <v>0</v>
      </c>
      <c r="OR18" s="2">
        <f t="shared" si="44"/>
        <v>0</v>
      </c>
      <c r="OS18" s="2">
        <f t="shared" si="45"/>
        <v>0</v>
      </c>
      <c r="OT18" s="2">
        <f t="shared" si="46"/>
        <v>0</v>
      </c>
      <c r="OU18" s="2">
        <f t="shared" si="47"/>
        <v>0</v>
      </c>
      <c r="OV18" s="2">
        <f t="shared" si="48"/>
        <v>0</v>
      </c>
      <c r="OW18" s="2">
        <f t="shared" si="49"/>
        <v>0</v>
      </c>
      <c r="OX18" s="2">
        <f t="shared" si="50"/>
        <v>0</v>
      </c>
      <c r="OY18" s="2">
        <f t="shared" si="51"/>
        <v>0</v>
      </c>
      <c r="OZ18" s="2">
        <f t="shared" si="52"/>
        <v>0</v>
      </c>
      <c r="PA18" s="2">
        <f t="shared" si="53"/>
        <v>0</v>
      </c>
      <c r="PB18" s="2">
        <f t="shared" si="54"/>
        <v>0</v>
      </c>
      <c r="PC18" s="2">
        <f t="shared" si="55"/>
        <v>0</v>
      </c>
      <c r="PD18" s="2">
        <f t="shared" si="56"/>
        <v>0</v>
      </c>
      <c r="PE18" s="2">
        <f t="shared" si="57"/>
        <v>0</v>
      </c>
      <c r="PF18" s="2">
        <f t="shared" si="58"/>
        <v>0</v>
      </c>
      <c r="PG18" s="2">
        <f t="shared" si="59"/>
        <v>0</v>
      </c>
      <c r="PH18" s="2">
        <f t="shared" si="60"/>
        <v>0</v>
      </c>
      <c r="PI18" s="2">
        <f t="shared" si="61"/>
        <v>0</v>
      </c>
      <c r="PJ18" s="2">
        <f t="shared" si="62"/>
        <v>0</v>
      </c>
      <c r="PK18" s="2">
        <f t="shared" si="63"/>
        <v>0</v>
      </c>
      <c r="PL18" s="2">
        <f t="shared" si="64"/>
        <v>0</v>
      </c>
      <c r="PM18" s="2">
        <f t="shared" si="65"/>
        <v>0</v>
      </c>
      <c r="PN18" s="2">
        <f t="shared" si="66"/>
        <v>7</v>
      </c>
      <c r="PO18" s="2">
        <f t="shared" si="67"/>
        <v>7</v>
      </c>
      <c r="PP18" s="2">
        <f t="shared" si="68"/>
        <v>0</v>
      </c>
      <c r="PQ18" s="2">
        <f t="shared" si="69"/>
        <v>0</v>
      </c>
      <c r="PR18" s="2">
        <f t="shared" si="70"/>
        <v>7</v>
      </c>
      <c r="PS18" s="2">
        <f t="shared" si="71"/>
        <v>0</v>
      </c>
      <c r="PT18" s="2">
        <f t="shared" si="72"/>
        <v>0</v>
      </c>
      <c r="PU18" s="2">
        <f t="shared" si="73"/>
        <v>7</v>
      </c>
      <c r="PV18" s="2">
        <f t="shared" si="74"/>
        <v>0</v>
      </c>
      <c r="PW18" s="2">
        <f t="shared" si="75"/>
        <v>0</v>
      </c>
      <c r="PX18" s="2">
        <f t="shared" si="76"/>
        <v>7</v>
      </c>
      <c r="PY18" s="2">
        <f t="shared" si="77"/>
        <v>0</v>
      </c>
      <c r="PZ18" s="2">
        <f t="shared" si="78"/>
        <v>0</v>
      </c>
    </row>
    <row r="19" spans="1:442" x14ac:dyDescent="0.35">
      <c r="A19" t="s">
        <v>82</v>
      </c>
      <c r="B19" t="s">
        <v>21</v>
      </c>
      <c r="C19" t="s">
        <v>339</v>
      </c>
      <c r="D19">
        <v>0</v>
      </c>
      <c r="E19">
        <v>0</v>
      </c>
      <c r="F19">
        <v>0</v>
      </c>
      <c r="G19">
        <v>0</v>
      </c>
      <c r="H19"/>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14</v>
      </c>
      <c r="DE19">
        <v>7</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19</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2</v>
      </c>
      <c r="GH19">
        <v>5</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14</v>
      </c>
      <c r="HW19">
        <v>0</v>
      </c>
      <c r="HX19">
        <v>0</v>
      </c>
      <c r="HY19">
        <v>0</v>
      </c>
      <c r="HZ19">
        <v>0</v>
      </c>
      <c r="IA19">
        <v>0</v>
      </c>
      <c r="IB19">
        <v>0</v>
      </c>
      <c r="IC19">
        <v>0</v>
      </c>
      <c r="ID19">
        <v>0</v>
      </c>
      <c r="IE19">
        <v>14</v>
      </c>
      <c r="IF19">
        <v>0</v>
      </c>
      <c r="IG19">
        <v>0</v>
      </c>
      <c r="IH19">
        <v>14</v>
      </c>
      <c r="II19">
        <v>0</v>
      </c>
      <c r="IJ19">
        <v>0</v>
      </c>
      <c r="IK19">
        <v>14</v>
      </c>
      <c r="IL19">
        <v>0</v>
      </c>
      <c r="IM19">
        <v>0</v>
      </c>
      <c r="IN19">
        <v>14</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R19" s="2" t="str">
        <f t="shared" si="19"/>
        <v>Adjumani District</v>
      </c>
      <c r="NS19" s="2" t="str">
        <f t="shared" si="20"/>
        <v>Adjumani Mission Health Centre III</v>
      </c>
      <c r="NT19" s="2" t="str">
        <f>VLOOKUP(C19,Weeks!$A$1:$B$53,2,0)</f>
        <v>Week 4</v>
      </c>
      <c r="NU19" s="2">
        <f t="shared" si="21"/>
        <v>47</v>
      </c>
      <c r="NV19" s="2">
        <f t="shared" si="22"/>
        <v>0</v>
      </c>
      <c r="NW19" s="2">
        <f t="shared" si="23"/>
        <v>0</v>
      </c>
      <c r="NX19" s="2">
        <f t="shared" si="24"/>
        <v>0</v>
      </c>
      <c r="NY19" s="2">
        <f t="shared" si="25"/>
        <v>0</v>
      </c>
      <c r="NZ19" s="2">
        <f t="shared" si="26"/>
        <v>0</v>
      </c>
      <c r="OA19" s="2">
        <f t="shared" si="27"/>
        <v>0</v>
      </c>
      <c r="OB19" s="2">
        <f t="shared" si="28"/>
        <v>0</v>
      </c>
      <c r="OC19" s="2">
        <f t="shared" si="29"/>
        <v>0</v>
      </c>
      <c r="OD19" s="2">
        <f t="shared" si="30"/>
        <v>19</v>
      </c>
      <c r="OE19" s="2">
        <f t="shared" si="31"/>
        <v>0</v>
      </c>
      <c r="OF19" s="2">
        <f t="shared" si="32"/>
        <v>0</v>
      </c>
      <c r="OG19" s="2">
        <f t="shared" si="33"/>
        <v>0</v>
      </c>
      <c r="OH19" s="2">
        <f t="shared" si="34"/>
        <v>0</v>
      </c>
      <c r="OI19" s="2">
        <f t="shared" si="35"/>
        <v>0</v>
      </c>
      <c r="OJ19" s="2">
        <f t="shared" si="36"/>
        <v>0</v>
      </c>
      <c r="OK19" s="2">
        <f t="shared" si="37"/>
        <v>0</v>
      </c>
      <c r="OL19" s="2">
        <f t="shared" si="38"/>
        <v>7</v>
      </c>
      <c r="OM19" s="2">
        <f t="shared" si="39"/>
        <v>0</v>
      </c>
      <c r="ON19" s="2">
        <f t="shared" si="40"/>
        <v>21</v>
      </c>
      <c r="OO19" s="2">
        <f t="shared" si="41"/>
        <v>0</v>
      </c>
      <c r="OP19" s="2">
        <f t="shared" si="42"/>
        <v>0</v>
      </c>
      <c r="OQ19" s="2">
        <f t="shared" si="43"/>
        <v>0</v>
      </c>
      <c r="OR19" s="2">
        <f t="shared" si="44"/>
        <v>0</v>
      </c>
      <c r="OS19" s="2">
        <f t="shared" si="45"/>
        <v>0</v>
      </c>
      <c r="OT19" s="2">
        <f t="shared" si="46"/>
        <v>0</v>
      </c>
      <c r="OU19" s="2">
        <f t="shared" si="47"/>
        <v>0</v>
      </c>
      <c r="OV19" s="2">
        <f t="shared" si="48"/>
        <v>0</v>
      </c>
      <c r="OW19" s="2">
        <f t="shared" si="49"/>
        <v>0</v>
      </c>
      <c r="OX19" s="2">
        <f t="shared" si="50"/>
        <v>0</v>
      </c>
      <c r="OY19" s="2">
        <f t="shared" si="51"/>
        <v>0</v>
      </c>
      <c r="OZ19" s="2">
        <f t="shared" si="52"/>
        <v>0</v>
      </c>
      <c r="PA19" s="2">
        <f t="shared" si="53"/>
        <v>0</v>
      </c>
      <c r="PB19" s="2">
        <f t="shared" si="54"/>
        <v>0</v>
      </c>
      <c r="PC19" s="2">
        <f t="shared" si="55"/>
        <v>0</v>
      </c>
      <c r="PD19" s="2">
        <f t="shared" si="56"/>
        <v>0</v>
      </c>
      <c r="PE19" s="2">
        <f t="shared" si="57"/>
        <v>0</v>
      </c>
      <c r="PF19" s="2">
        <f t="shared" si="58"/>
        <v>0</v>
      </c>
      <c r="PG19" s="2">
        <f t="shared" si="59"/>
        <v>0</v>
      </c>
      <c r="PH19" s="2">
        <f t="shared" si="60"/>
        <v>0</v>
      </c>
      <c r="PI19" s="2">
        <f t="shared" si="61"/>
        <v>0</v>
      </c>
      <c r="PJ19" s="2">
        <f t="shared" si="62"/>
        <v>0</v>
      </c>
      <c r="PK19" s="2">
        <f t="shared" si="63"/>
        <v>0</v>
      </c>
      <c r="PL19" s="2">
        <f t="shared" si="64"/>
        <v>0</v>
      </c>
      <c r="PM19" s="2">
        <f t="shared" si="65"/>
        <v>0</v>
      </c>
      <c r="PN19" s="2">
        <f t="shared" si="66"/>
        <v>14</v>
      </c>
      <c r="PO19" s="2">
        <f t="shared" si="67"/>
        <v>14</v>
      </c>
      <c r="PP19" s="2">
        <f t="shared" si="68"/>
        <v>0</v>
      </c>
      <c r="PQ19" s="2">
        <f t="shared" si="69"/>
        <v>0</v>
      </c>
      <c r="PR19" s="2">
        <f t="shared" si="70"/>
        <v>14</v>
      </c>
      <c r="PS19" s="2">
        <f t="shared" si="71"/>
        <v>0</v>
      </c>
      <c r="PT19" s="2">
        <f t="shared" si="72"/>
        <v>0</v>
      </c>
      <c r="PU19" s="2">
        <f t="shared" si="73"/>
        <v>14</v>
      </c>
      <c r="PV19" s="2">
        <f t="shared" si="74"/>
        <v>0</v>
      </c>
      <c r="PW19" s="2">
        <f t="shared" si="75"/>
        <v>0</v>
      </c>
      <c r="PX19" s="2">
        <f t="shared" si="76"/>
        <v>14</v>
      </c>
      <c r="PY19" s="2">
        <f t="shared" si="77"/>
        <v>0</v>
      </c>
      <c r="PZ19" s="2">
        <f t="shared" si="78"/>
        <v>0</v>
      </c>
    </row>
    <row r="20" spans="1:442" x14ac:dyDescent="0.35">
      <c r="A20" t="s">
        <v>82</v>
      </c>
      <c r="B20" t="s">
        <v>21</v>
      </c>
      <c r="C20" t="s">
        <v>337</v>
      </c>
      <c r="D20">
        <v>0</v>
      </c>
      <c r="E20">
        <v>0</v>
      </c>
      <c r="F20">
        <v>0</v>
      </c>
      <c r="G20">
        <v>0</v>
      </c>
      <c r="H20"/>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10</v>
      </c>
      <c r="DE20">
        <v>6</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3</v>
      </c>
      <c r="FB20">
        <v>0</v>
      </c>
      <c r="FC20">
        <v>0</v>
      </c>
      <c r="FD20">
        <v>15</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3</v>
      </c>
      <c r="HV20">
        <v>5</v>
      </c>
      <c r="HW20">
        <v>1</v>
      </c>
      <c r="HX20">
        <v>0</v>
      </c>
      <c r="HY20">
        <v>0</v>
      </c>
      <c r="HZ20">
        <v>0</v>
      </c>
      <c r="IA20">
        <v>0</v>
      </c>
      <c r="IB20">
        <v>0</v>
      </c>
      <c r="IC20">
        <v>0</v>
      </c>
      <c r="ID20">
        <v>3</v>
      </c>
      <c r="IE20">
        <v>5</v>
      </c>
      <c r="IF20">
        <v>1</v>
      </c>
      <c r="IG20">
        <v>3</v>
      </c>
      <c r="IH20">
        <v>5</v>
      </c>
      <c r="II20">
        <v>1</v>
      </c>
      <c r="IJ20">
        <v>3</v>
      </c>
      <c r="IK20">
        <v>5</v>
      </c>
      <c r="IL20">
        <v>1</v>
      </c>
      <c r="IM20">
        <v>3</v>
      </c>
      <c r="IN20">
        <v>5</v>
      </c>
      <c r="IO20">
        <v>1</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R20" s="2" t="str">
        <f t="shared" si="19"/>
        <v>Adjumani District</v>
      </c>
      <c r="NS20" s="2" t="str">
        <f t="shared" si="20"/>
        <v>Adjumani Mission Health Centre III</v>
      </c>
      <c r="NT20" s="2" t="str">
        <f>VLOOKUP(C20,Weeks!$A$1:$B$53,2,0)</f>
        <v>Week 5</v>
      </c>
      <c r="NU20" s="2">
        <f t="shared" si="21"/>
        <v>34</v>
      </c>
      <c r="NV20" s="2">
        <f t="shared" si="22"/>
        <v>0</v>
      </c>
      <c r="NW20" s="2">
        <f t="shared" si="23"/>
        <v>0</v>
      </c>
      <c r="NX20" s="2">
        <f t="shared" si="24"/>
        <v>0</v>
      </c>
      <c r="NY20" s="2">
        <f t="shared" si="25"/>
        <v>0</v>
      </c>
      <c r="NZ20" s="2">
        <f t="shared" si="26"/>
        <v>0</v>
      </c>
      <c r="OA20" s="2">
        <f t="shared" si="27"/>
        <v>0</v>
      </c>
      <c r="OB20" s="2">
        <f t="shared" si="28"/>
        <v>0</v>
      </c>
      <c r="OC20" s="2">
        <f t="shared" si="29"/>
        <v>0</v>
      </c>
      <c r="OD20" s="2">
        <f t="shared" si="30"/>
        <v>15</v>
      </c>
      <c r="OE20" s="2">
        <f t="shared" si="31"/>
        <v>0</v>
      </c>
      <c r="OF20" s="2">
        <f t="shared" si="32"/>
        <v>3</v>
      </c>
      <c r="OG20" s="2">
        <f t="shared" si="33"/>
        <v>0</v>
      </c>
      <c r="OH20" s="2">
        <f t="shared" si="34"/>
        <v>0</v>
      </c>
      <c r="OI20" s="2">
        <f t="shared" si="35"/>
        <v>0</v>
      </c>
      <c r="OJ20" s="2">
        <f t="shared" si="36"/>
        <v>0</v>
      </c>
      <c r="OK20" s="2">
        <f t="shared" si="37"/>
        <v>0</v>
      </c>
      <c r="OL20" s="2">
        <f t="shared" si="38"/>
        <v>0</v>
      </c>
      <c r="OM20" s="2">
        <f t="shared" si="39"/>
        <v>0</v>
      </c>
      <c r="ON20" s="2">
        <f t="shared" si="40"/>
        <v>16</v>
      </c>
      <c r="OO20" s="2">
        <f t="shared" si="41"/>
        <v>0</v>
      </c>
      <c r="OP20" s="2">
        <f t="shared" si="42"/>
        <v>0</v>
      </c>
      <c r="OQ20" s="2">
        <f t="shared" si="43"/>
        <v>0</v>
      </c>
      <c r="OR20" s="2">
        <f t="shared" si="44"/>
        <v>0</v>
      </c>
      <c r="OS20" s="2">
        <f t="shared" si="45"/>
        <v>0</v>
      </c>
      <c r="OT20" s="2">
        <f t="shared" si="46"/>
        <v>0</v>
      </c>
      <c r="OU20" s="2">
        <f t="shared" si="47"/>
        <v>0</v>
      </c>
      <c r="OV20" s="2">
        <f t="shared" si="48"/>
        <v>0</v>
      </c>
      <c r="OW20" s="2">
        <f t="shared" si="49"/>
        <v>0</v>
      </c>
      <c r="OX20" s="2">
        <f t="shared" si="50"/>
        <v>0</v>
      </c>
      <c r="OY20" s="2">
        <f t="shared" si="51"/>
        <v>0</v>
      </c>
      <c r="OZ20" s="2">
        <f t="shared" si="52"/>
        <v>0</v>
      </c>
      <c r="PA20" s="2">
        <f t="shared" si="53"/>
        <v>0</v>
      </c>
      <c r="PB20" s="2">
        <f t="shared" si="54"/>
        <v>0</v>
      </c>
      <c r="PC20" s="2">
        <f t="shared" si="55"/>
        <v>0</v>
      </c>
      <c r="PD20" s="2">
        <f t="shared" si="56"/>
        <v>0</v>
      </c>
      <c r="PE20" s="2">
        <f t="shared" si="57"/>
        <v>0</v>
      </c>
      <c r="PF20" s="2">
        <f t="shared" si="58"/>
        <v>0</v>
      </c>
      <c r="PG20" s="2">
        <f t="shared" si="59"/>
        <v>0</v>
      </c>
      <c r="PH20" s="2">
        <f t="shared" si="60"/>
        <v>0</v>
      </c>
      <c r="PI20" s="2">
        <f t="shared" si="61"/>
        <v>0</v>
      </c>
      <c r="PJ20" s="2">
        <f t="shared" si="62"/>
        <v>0</v>
      </c>
      <c r="PK20" s="2">
        <f t="shared" si="63"/>
        <v>0</v>
      </c>
      <c r="PL20" s="2">
        <f t="shared" si="64"/>
        <v>0</v>
      </c>
      <c r="PM20" s="2">
        <f t="shared" si="65"/>
        <v>0</v>
      </c>
      <c r="PN20" s="2">
        <f t="shared" si="66"/>
        <v>9</v>
      </c>
      <c r="PO20" s="2">
        <f t="shared" si="67"/>
        <v>9</v>
      </c>
      <c r="PP20" s="2">
        <f t="shared" si="68"/>
        <v>0</v>
      </c>
      <c r="PQ20" s="2">
        <f t="shared" si="69"/>
        <v>0</v>
      </c>
      <c r="PR20" s="2">
        <f t="shared" si="70"/>
        <v>9</v>
      </c>
      <c r="PS20" s="2">
        <f t="shared" si="71"/>
        <v>0</v>
      </c>
      <c r="PT20" s="2">
        <f t="shared" si="72"/>
        <v>0</v>
      </c>
      <c r="PU20" s="2">
        <f t="shared" si="73"/>
        <v>9</v>
      </c>
      <c r="PV20" s="2">
        <f t="shared" si="74"/>
        <v>0</v>
      </c>
      <c r="PW20" s="2">
        <f t="shared" si="75"/>
        <v>0</v>
      </c>
      <c r="PX20" s="2">
        <f t="shared" si="76"/>
        <v>9</v>
      </c>
      <c r="PY20" s="2">
        <f t="shared" si="77"/>
        <v>0</v>
      </c>
      <c r="PZ20" s="2">
        <f t="shared" si="78"/>
        <v>0</v>
      </c>
    </row>
    <row r="21" spans="1:442" x14ac:dyDescent="0.35">
      <c r="A21" t="s">
        <v>82</v>
      </c>
      <c r="B21" t="s">
        <v>21</v>
      </c>
      <c r="C21" t="s">
        <v>335</v>
      </c>
      <c r="D21">
        <v>0</v>
      </c>
      <c r="E21">
        <v>0</v>
      </c>
      <c r="F21">
        <v>0</v>
      </c>
      <c r="G21">
        <v>0</v>
      </c>
      <c r="H21"/>
      <c r="I21"/>
      <c r="J21"/>
      <c r="K21"/>
      <c r="L21"/>
      <c r="M21"/>
      <c r="N21"/>
      <c r="O21"/>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9</v>
      </c>
      <c r="DE21">
        <v>4</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c r="FA21">
        <v>6</v>
      </c>
      <c r="FB21">
        <v>0</v>
      </c>
      <c r="FC21">
        <v>1</v>
      </c>
      <c r="FD21">
        <v>14</v>
      </c>
      <c r="FE21">
        <v>0</v>
      </c>
      <c r="FF21">
        <v>0</v>
      </c>
      <c r="FG21">
        <v>1</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1</v>
      </c>
      <c r="HV21">
        <v>3</v>
      </c>
      <c r="HW21">
        <v>1</v>
      </c>
      <c r="HX21">
        <v>0</v>
      </c>
      <c r="HY21">
        <v>0</v>
      </c>
      <c r="HZ21">
        <v>0</v>
      </c>
      <c r="IA21">
        <v>0</v>
      </c>
      <c r="IB21">
        <v>0</v>
      </c>
      <c r="IC21">
        <v>0</v>
      </c>
      <c r="ID21">
        <v>1</v>
      </c>
      <c r="IE21">
        <v>3</v>
      </c>
      <c r="IF21">
        <v>1</v>
      </c>
      <c r="IG21">
        <v>1</v>
      </c>
      <c r="IH21">
        <v>3</v>
      </c>
      <c r="II21">
        <v>1</v>
      </c>
      <c r="IJ21">
        <v>1</v>
      </c>
      <c r="IK21">
        <v>3</v>
      </c>
      <c r="IL21">
        <v>1</v>
      </c>
      <c r="IM21">
        <v>1</v>
      </c>
      <c r="IN21">
        <v>3</v>
      </c>
      <c r="IO21">
        <v>1</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1</v>
      </c>
      <c r="NE21">
        <v>0</v>
      </c>
      <c r="NF21">
        <v>0</v>
      </c>
      <c r="NG21">
        <v>0</v>
      </c>
      <c r="NH21">
        <v>0</v>
      </c>
      <c r="NI21">
        <v>0</v>
      </c>
      <c r="NJ21">
        <v>0</v>
      </c>
      <c r="NK21">
        <v>0</v>
      </c>
      <c r="NL21">
        <v>0</v>
      </c>
      <c r="NM21">
        <v>0</v>
      </c>
      <c r="NN21">
        <v>0</v>
      </c>
      <c r="NO21">
        <v>0</v>
      </c>
      <c r="NP21">
        <v>0</v>
      </c>
      <c r="NR21" s="2" t="str">
        <f t="shared" si="19"/>
        <v>Adjumani District</v>
      </c>
      <c r="NS21" s="2" t="str">
        <f t="shared" si="20"/>
        <v>Adjumani Mission Health Centre III</v>
      </c>
      <c r="NT21" s="2" t="str">
        <f>VLOOKUP(C21,Weeks!$A$1:$B$53,2,0)</f>
        <v>Week 6</v>
      </c>
      <c r="NU21" s="2">
        <f t="shared" si="21"/>
        <v>35</v>
      </c>
      <c r="NV21" s="2">
        <f t="shared" si="22"/>
        <v>1</v>
      </c>
      <c r="NW21" s="2">
        <f t="shared" si="23"/>
        <v>0</v>
      </c>
      <c r="NX21" s="2">
        <f t="shared" si="24"/>
        <v>1</v>
      </c>
      <c r="NY21" s="2">
        <f t="shared" si="25"/>
        <v>1</v>
      </c>
      <c r="NZ21" s="2">
        <f t="shared" si="26"/>
        <v>0</v>
      </c>
      <c r="OA21" s="2">
        <f t="shared" si="27"/>
        <v>0</v>
      </c>
      <c r="OB21" s="2">
        <f t="shared" si="28"/>
        <v>0</v>
      </c>
      <c r="OC21" s="2">
        <f t="shared" si="29"/>
        <v>0</v>
      </c>
      <c r="OD21" s="2">
        <f t="shared" si="30"/>
        <v>16</v>
      </c>
      <c r="OE21" s="2">
        <f t="shared" si="31"/>
        <v>1</v>
      </c>
      <c r="OF21" s="2">
        <f t="shared" si="32"/>
        <v>6</v>
      </c>
      <c r="OG21" s="2">
        <f t="shared" si="33"/>
        <v>0</v>
      </c>
      <c r="OH21" s="2">
        <f t="shared" si="34"/>
        <v>0</v>
      </c>
      <c r="OI21" s="2">
        <f t="shared" si="35"/>
        <v>0</v>
      </c>
      <c r="OJ21" s="2">
        <f t="shared" si="36"/>
        <v>0</v>
      </c>
      <c r="OK21" s="2">
        <f t="shared" si="37"/>
        <v>0</v>
      </c>
      <c r="OL21" s="2">
        <f t="shared" si="38"/>
        <v>0</v>
      </c>
      <c r="OM21" s="2">
        <f t="shared" si="39"/>
        <v>0</v>
      </c>
      <c r="ON21" s="2">
        <f t="shared" si="40"/>
        <v>13</v>
      </c>
      <c r="OO21" s="2">
        <f t="shared" si="41"/>
        <v>0</v>
      </c>
      <c r="OP21" s="2">
        <f t="shared" si="42"/>
        <v>0</v>
      </c>
      <c r="OQ21" s="2">
        <f t="shared" si="43"/>
        <v>0</v>
      </c>
      <c r="OR21" s="2">
        <f t="shared" si="44"/>
        <v>0</v>
      </c>
      <c r="OS21" s="2">
        <f t="shared" si="45"/>
        <v>0</v>
      </c>
      <c r="OT21" s="2">
        <f t="shared" si="46"/>
        <v>0</v>
      </c>
      <c r="OU21" s="2">
        <f t="shared" si="47"/>
        <v>0</v>
      </c>
      <c r="OV21" s="2">
        <f t="shared" si="48"/>
        <v>0</v>
      </c>
      <c r="OW21" s="2">
        <f t="shared" si="49"/>
        <v>0</v>
      </c>
      <c r="OX21" s="2">
        <f t="shared" si="50"/>
        <v>0</v>
      </c>
      <c r="OY21" s="2">
        <f t="shared" si="51"/>
        <v>0</v>
      </c>
      <c r="OZ21" s="2">
        <f t="shared" si="52"/>
        <v>0</v>
      </c>
      <c r="PA21" s="2">
        <f t="shared" si="53"/>
        <v>0</v>
      </c>
      <c r="PB21" s="2">
        <f t="shared" si="54"/>
        <v>0</v>
      </c>
      <c r="PC21" s="2">
        <f t="shared" si="55"/>
        <v>0</v>
      </c>
      <c r="PD21" s="2">
        <f t="shared" si="56"/>
        <v>0</v>
      </c>
      <c r="PE21" s="2">
        <f t="shared" si="57"/>
        <v>0</v>
      </c>
      <c r="PF21" s="2">
        <f t="shared" si="58"/>
        <v>0</v>
      </c>
      <c r="PG21" s="2">
        <f t="shared" si="59"/>
        <v>0</v>
      </c>
      <c r="PH21" s="2">
        <f t="shared" si="60"/>
        <v>0</v>
      </c>
      <c r="PI21" s="2">
        <f t="shared" si="61"/>
        <v>0</v>
      </c>
      <c r="PJ21" s="2">
        <f t="shared" si="62"/>
        <v>0</v>
      </c>
      <c r="PK21" s="2">
        <f t="shared" si="63"/>
        <v>0</v>
      </c>
      <c r="PL21" s="2">
        <f t="shared" si="64"/>
        <v>0</v>
      </c>
      <c r="PM21" s="2">
        <f t="shared" si="65"/>
        <v>0</v>
      </c>
      <c r="PN21" s="2">
        <f t="shared" si="66"/>
        <v>5</v>
      </c>
      <c r="PO21" s="2">
        <f t="shared" si="67"/>
        <v>5</v>
      </c>
      <c r="PP21" s="2">
        <f t="shared" si="68"/>
        <v>0</v>
      </c>
      <c r="PQ21" s="2">
        <f t="shared" si="69"/>
        <v>0</v>
      </c>
      <c r="PR21" s="2">
        <f t="shared" si="70"/>
        <v>5</v>
      </c>
      <c r="PS21" s="2">
        <f t="shared" si="71"/>
        <v>0</v>
      </c>
      <c r="PT21" s="2">
        <f t="shared" si="72"/>
        <v>0</v>
      </c>
      <c r="PU21" s="2">
        <f t="shared" si="73"/>
        <v>5</v>
      </c>
      <c r="PV21" s="2">
        <f t="shared" si="74"/>
        <v>0</v>
      </c>
      <c r="PW21" s="2">
        <f t="shared" si="75"/>
        <v>0</v>
      </c>
      <c r="PX21" s="2">
        <f t="shared" si="76"/>
        <v>5</v>
      </c>
      <c r="PY21" s="2">
        <f t="shared" si="77"/>
        <v>0</v>
      </c>
      <c r="PZ21" s="2">
        <f t="shared" si="78"/>
        <v>0</v>
      </c>
    </row>
    <row r="22" spans="1:442" x14ac:dyDescent="0.35">
      <c r="A22" t="s">
        <v>82</v>
      </c>
      <c r="B22" t="s">
        <v>21</v>
      </c>
      <c r="C22" t="s">
        <v>333</v>
      </c>
      <c r="D22">
        <v>0</v>
      </c>
      <c r="E22">
        <v>0</v>
      </c>
      <c r="F22">
        <v>0</v>
      </c>
      <c r="G22">
        <v>0</v>
      </c>
      <c r="H22"/>
      <c r="I22">
        <v>0</v>
      </c>
      <c r="J22">
        <v>0</v>
      </c>
      <c r="K22">
        <v>0</v>
      </c>
      <c r="L22">
        <v>0</v>
      </c>
      <c r="M22">
        <v>0</v>
      </c>
      <c r="N22">
        <v>0</v>
      </c>
      <c r="O22">
        <v>0</v>
      </c>
      <c r="P22">
        <v>0</v>
      </c>
      <c r="Q22">
        <v>0</v>
      </c>
      <c r="R22">
        <v>0</v>
      </c>
      <c r="S22">
        <v>0</v>
      </c>
      <c r="T22">
        <v>0</v>
      </c>
      <c r="U22">
        <v>0</v>
      </c>
      <c r="V22">
        <v>3</v>
      </c>
      <c r="W22">
        <v>10</v>
      </c>
      <c r="X22">
        <v>0</v>
      </c>
      <c r="Y22">
        <v>0</v>
      </c>
      <c r="Z22">
        <v>0</v>
      </c>
      <c r="AA22">
        <v>0</v>
      </c>
      <c r="AB22">
        <v>0</v>
      </c>
      <c r="AC22">
        <v>0</v>
      </c>
      <c r="AD22">
        <v>0</v>
      </c>
      <c r="AE22">
        <v>0</v>
      </c>
      <c r="AF22">
        <v>0</v>
      </c>
      <c r="AG22">
        <v>0</v>
      </c>
      <c r="AH22">
        <v>0</v>
      </c>
      <c r="AI22">
        <v>0</v>
      </c>
      <c r="AJ22">
        <v>0</v>
      </c>
      <c r="AK22">
        <v>0</v>
      </c>
      <c r="AL22">
        <v>1</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1</v>
      </c>
      <c r="DA22">
        <v>0</v>
      </c>
      <c r="DB22">
        <v>0</v>
      </c>
      <c r="DC22">
        <v>0</v>
      </c>
      <c r="DD22">
        <v>6</v>
      </c>
      <c r="DE22">
        <v>3</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5</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10</v>
      </c>
      <c r="HV22">
        <v>73</v>
      </c>
      <c r="HW22">
        <v>18</v>
      </c>
      <c r="HX22">
        <v>0</v>
      </c>
      <c r="HY22">
        <v>0</v>
      </c>
      <c r="HZ22">
        <v>0</v>
      </c>
      <c r="IA22">
        <v>0</v>
      </c>
      <c r="IB22">
        <v>1</v>
      </c>
      <c r="IC22">
        <v>0</v>
      </c>
      <c r="ID22">
        <v>10</v>
      </c>
      <c r="IE22">
        <v>73</v>
      </c>
      <c r="IF22">
        <v>18</v>
      </c>
      <c r="IG22">
        <v>10</v>
      </c>
      <c r="IH22">
        <v>73</v>
      </c>
      <c r="II22">
        <v>18</v>
      </c>
      <c r="IJ22">
        <v>10</v>
      </c>
      <c r="IK22">
        <v>73</v>
      </c>
      <c r="IL22">
        <v>18</v>
      </c>
      <c r="IM22">
        <v>10</v>
      </c>
      <c r="IN22">
        <v>73</v>
      </c>
      <c r="IO22">
        <v>18</v>
      </c>
      <c r="IP22">
        <v>0</v>
      </c>
      <c r="IQ22">
        <v>1</v>
      </c>
      <c r="IR22">
        <v>0</v>
      </c>
      <c r="IS22">
        <v>0</v>
      </c>
      <c r="IT22">
        <v>0</v>
      </c>
      <c r="IU22">
        <v>0</v>
      </c>
      <c r="IV22">
        <v>0</v>
      </c>
      <c r="IW22">
        <v>2</v>
      </c>
      <c r="IX22">
        <v>1</v>
      </c>
      <c r="IY22">
        <v>0</v>
      </c>
      <c r="IZ22">
        <v>0</v>
      </c>
      <c r="JA22">
        <v>0</v>
      </c>
      <c r="JB22">
        <v>0</v>
      </c>
      <c r="JC22">
        <v>0</v>
      </c>
      <c r="JD22">
        <v>0</v>
      </c>
      <c r="JE22">
        <v>0</v>
      </c>
      <c r="JF22">
        <v>1</v>
      </c>
      <c r="JG22">
        <v>0</v>
      </c>
      <c r="JH22">
        <v>0</v>
      </c>
      <c r="JI22">
        <v>0</v>
      </c>
      <c r="JJ22">
        <v>0</v>
      </c>
      <c r="JK22">
        <v>0</v>
      </c>
      <c r="JL22">
        <v>1</v>
      </c>
      <c r="JM22">
        <v>0</v>
      </c>
      <c r="JN22">
        <v>0</v>
      </c>
      <c r="JO22">
        <v>0</v>
      </c>
      <c r="JP22">
        <v>0</v>
      </c>
      <c r="JQ22">
        <v>0</v>
      </c>
      <c r="JR22">
        <v>1</v>
      </c>
      <c r="JS22">
        <v>0</v>
      </c>
      <c r="JT22">
        <v>0</v>
      </c>
      <c r="JU22">
        <v>1</v>
      </c>
      <c r="JV22">
        <v>0</v>
      </c>
      <c r="JW22">
        <v>0</v>
      </c>
      <c r="JX22">
        <v>0</v>
      </c>
      <c r="JY22">
        <v>0</v>
      </c>
      <c r="JZ22">
        <v>0</v>
      </c>
      <c r="KA22">
        <v>2</v>
      </c>
      <c r="KB22">
        <v>1</v>
      </c>
      <c r="KC22">
        <v>0</v>
      </c>
      <c r="KD22">
        <v>0</v>
      </c>
      <c r="KE22">
        <v>0</v>
      </c>
      <c r="KF22">
        <v>0</v>
      </c>
      <c r="KG22">
        <v>0</v>
      </c>
      <c r="KH22">
        <v>0</v>
      </c>
      <c r="KI22">
        <v>0</v>
      </c>
      <c r="KJ22">
        <v>0</v>
      </c>
      <c r="KK22">
        <v>0</v>
      </c>
      <c r="KL22">
        <v>1</v>
      </c>
      <c r="KM22">
        <v>2</v>
      </c>
      <c r="KN22">
        <v>0</v>
      </c>
      <c r="KO22">
        <v>0</v>
      </c>
      <c r="KP22">
        <v>0</v>
      </c>
      <c r="KQ22">
        <v>1</v>
      </c>
      <c r="KR22">
        <v>0</v>
      </c>
      <c r="KS22">
        <v>0</v>
      </c>
      <c r="KT22">
        <v>1</v>
      </c>
      <c r="KU22">
        <v>2</v>
      </c>
      <c r="KV22">
        <v>0</v>
      </c>
      <c r="KW22">
        <v>0</v>
      </c>
      <c r="KX22">
        <v>0</v>
      </c>
      <c r="KY22">
        <v>1</v>
      </c>
      <c r="KZ22">
        <v>0</v>
      </c>
      <c r="LA22">
        <v>0</v>
      </c>
      <c r="LB22">
        <v>0</v>
      </c>
      <c r="LC22">
        <v>2</v>
      </c>
      <c r="LD22">
        <v>0</v>
      </c>
      <c r="LE22">
        <v>0</v>
      </c>
      <c r="LF22">
        <v>0</v>
      </c>
      <c r="LG22">
        <v>1</v>
      </c>
      <c r="LH22">
        <v>0</v>
      </c>
      <c r="LI22">
        <v>0</v>
      </c>
      <c r="LJ22">
        <v>0</v>
      </c>
      <c r="LK22">
        <v>2</v>
      </c>
      <c r="LL22">
        <v>0</v>
      </c>
      <c r="LM22">
        <v>0</v>
      </c>
      <c r="LN22">
        <v>0</v>
      </c>
      <c r="LO22">
        <v>0</v>
      </c>
      <c r="LP22">
        <v>0</v>
      </c>
      <c r="LQ22">
        <v>0</v>
      </c>
      <c r="LR22">
        <v>0</v>
      </c>
      <c r="LS22">
        <v>0</v>
      </c>
      <c r="LT22">
        <v>0</v>
      </c>
      <c r="LU22">
        <v>0</v>
      </c>
      <c r="LV22">
        <v>0</v>
      </c>
      <c r="LW22">
        <v>1</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1</v>
      </c>
      <c r="NI22">
        <v>0</v>
      </c>
      <c r="NJ22">
        <v>0</v>
      </c>
      <c r="NK22">
        <v>0</v>
      </c>
      <c r="NL22">
        <v>1</v>
      </c>
      <c r="NM22">
        <v>0</v>
      </c>
      <c r="NN22">
        <v>0</v>
      </c>
      <c r="NO22">
        <v>0</v>
      </c>
      <c r="NP22">
        <v>0</v>
      </c>
      <c r="NR22" s="2" t="str">
        <f t="shared" si="19"/>
        <v>Adjumani District</v>
      </c>
      <c r="NS22" s="2" t="str">
        <f t="shared" si="20"/>
        <v>Adjumani Mission Health Centre III</v>
      </c>
      <c r="NT22" s="2" t="str">
        <f>VLOOKUP(C22,Weeks!$A$1:$B$53,2,0)</f>
        <v>Week 7</v>
      </c>
      <c r="NU22" s="2">
        <f t="shared" si="21"/>
        <v>15</v>
      </c>
      <c r="NV22" s="2">
        <f t="shared" si="22"/>
        <v>0</v>
      </c>
      <c r="NW22" s="2">
        <f t="shared" si="23"/>
        <v>0</v>
      </c>
      <c r="NX22" s="2">
        <f t="shared" si="24"/>
        <v>0</v>
      </c>
      <c r="NY22" s="2">
        <f t="shared" si="25"/>
        <v>0</v>
      </c>
      <c r="NZ22" s="2">
        <f t="shared" si="26"/>
        <v>0</v>
      </c>
      <c r="OA22" s="2">
        <f t="shared" si="27"/>
        <v>0</v>
      </c>
      <c r="OB22" s="2">
        <f t="shared" si="28"/>
        <v>0</v>
      </c>
      <c r="OC22" s="2">
        <f t="shared" si="29"/>
        <v>0</v>
      </c>
      <c r="OD22" s="2">
        <f t="shared" si="30"/>
        <v>0</v>
      </c>
      <c r="OE22" s="2">
        <f t="shared" si="31"/>
        <v>0</v>
      </c>
      <c r="OF22" s="2">
        <f t="shared" si="32"/>
        <v>5</v>
      </c>
      <c r="OG22" s="2">
        <f t="shared" si="33"/>
        <v>0</v>
      </c>
      <c r="OH22" s="2">
        <f t="shared" si="34"/>
        <v>0</v>
      </c>
      <c r="OI22" s="2">
        <f t="shared" si="35"/>
        <v>0</v>
      </c>
      <c r="OJ22" s="2">
        <f t="shared" si="36"/>
        <v>0</v>
      </c>
      <c r="OK22" s="2">
        <f t="shared" si="37"/>
        <v>0</v>
      </c>
      <c r="OL22" s="2">
        <f t="shared" si="38"/>
        <v>0</v>
      </c>
      <c r="OM22" s="2">
        <f t="shared" si="39"/>
        <v>0</v>
      </c>
      <c r="ON22" s="2">
        <f t="shared" si="40"/>
        <v>10</v>
      </c>
      <c r="OO22" s="2">
        <f t="shared" si="41"/>
        <v>0</v>
      </c>
      <c r="OP22" s="2">
        <f t="shared" si="42"/>
        <v>0</v>
      </c>
      <c r="OQ22" s="2">
        <f t="shared" si="43"/>
        <v>0</v>
      </c>
      <c r="OR22" s="2">
        <f t="shared" si="44"/>
        <v>0</v>
      </c>
      <c r="OS22" s="2">
        <f t="shared" si="45"/>
        <v>0</v>
      </c>
      <c r="OT22" s="2">
        <f t="shared" si="46"/>
        <v>0</v>
      </c>
      <c r="OU22" s="2">
        <f t="shared" si="47"/>
        <v>13</v>
      </c>
      <c r="OV22" s="2">
        <f t="shared" si="48"/>
        <v>0</v>
      </c>
      <c r="OW22" s="2">
        <f t="shared" si="49"/>
        <v>0</v>
      </c>
      <c r="OX22" s="2">
        <f t="shared" si="50"/>
        <v>0</v>
      </c>
      <c r="OY22" s="2">
        <f t="shared" si="51"/>
        <v>0</v>
      </c>
      <c r="OZ22" s="2">
        <f t="shared" si="52"/>
        <v>0</v>
      </c>
      <c r="PA22" s="2">
        <f t="shared" si="53"/>
        <v>0</v>
      </c>
      <c r="PB22" s="2">
        <f t="shared" si="54"/>
        <v>4</v>
      </c>
      <c r="PC22" s="2">
        <f t="shared" si="55"/>
        <v>4</v>
      </c>
      <c r="PD22" s="2">
        <f t="shared" si="56"/>
        <v>3</v>
      </c>
      <c r="PE22" s="2">
        <f t="shared" si="57"/>
        <v>2</v>
      </c>
      <c r="PF22" s="2">
        <f t="shared" si="58"/>
        <v>1</v>
      </c>
      <c r="PG22" s="2">
        <f t="shared" si="59"/>
        <v>0</v>
      </c>
      <c r="PH22" s="2">
        <f t="shared" si="60"/>
        <v>0</v>
      </c>
      <c r="PI22" s="2">
        <f t="shared" si="61"/>
        <v>0</v>
      </c>
      <c r="PJ22" s="2">
        <f t="shared" si="62"/>
        <v>0</v>
      </c>
      <c r="PK22" s="2">
        <f t="shared" si="63"/>
        <v>1</v>
      </c>
      <c r="PL22" s="2">
        <f t="shared" si="64"/>
        <v>1</v>
      </c>
      <c r="PM22" s="2">
        <f t="shared" si="65"/>
        <v>0</v>
      </c>
      <c r="PN22" s="2">
        <f t="shared" si="66"/>
        <v>101</v>
      </c>
      <c r="PO22" s="2">
        <f t="shared" si="67"/>
        <v>101</v>
      </c>
      <c r="PP22" s="2">
        <f t="shared" si="68"/>
        <v>3</v>
      </c>
      <c r="PQ22" s="2">
        <f t="shared" si="69"/>
        <v>3</v>
      </c>
      <c r="PR22" s="2">
        <f t="shared" si="70"/>
        <v>101</v>
      </c>
      <c r="PS22" s="2">
        <f t="shared" si="71"/>
        <v>1</v>
      </c>
      <c r="PT22" s="2">
        <f t="shared" si="72"/>
        <v>1</v>
      </c>
      <c r="PU22" s="2">
        <f t="shared" si="73"/>
        <v>101</v>
      </c>
      <c r="PV22" s="2">
        <f t="shared" si="74"/>
        <v>1</v>
      </c>
      <c r="PW22" s="2">
        <f t="shared" si="75"/>
        <v>1</v>
      </c>
      <c r="PX22" s="2">
        <f t="shared" si="76"/>
        <v>101</v>
      </c>
      <c r="PY22" s="2">
        <f t="shared" si="77"/>
        <v>1</v>
      </c>
      <c r="PZ22" s="2">
        <f t="shared" si="78"/>
        <v>1</v>
      </c>
    </row>
    <row r="23" spans="1:442" x14ac:dyDescent="0.35">
      <c r="A23" t="s">
        <v>82</v>
      </c>
      <c r="B23" t="s">
        <v>21</v>
      </c>
      <c r="C23" t="s">
        <v>331</v>
      </c>
      <c r="D23">
        <v>0</v>
      </c>
      <c r="E23">
        <v>0</v>
      </c>
      <c r="F23">
        <v>0</v>
      </c>
      <c r="G23">
        <v>0</v>
      </c>
      <c r="H23"/>
      <c r="I23">
        <v>0</v>
      </c>
      <c r="J23">
        <v>0</v>
      </c>
      <c r="K23">
        <v>0</v>
      </c>
      <c r="L23">
        <v>1</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1</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2</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1</v>
      </c>
      <c r="DC23">
        <v>1</v>
      </c>
      <c r="DD23">
        <v>16</v>
      </c>
      <c r="DE23">
        <v>8</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3</v>
      </c>
      <c r="FB23">
        <v>0</v>
      </c>
      <c r="FC23">
        <v>1</v>
      </c>
      <c r="FD23">
        <v>15</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7</v>
      </c>
      <c r="HV23">
        <v>11</v>
      </c>
      <c r="HW23">
        <v>4</v>
      </c>
      <c r="HX23">
        <v>0</v>
      </c>
      <c r="HY23">
        <v>0</v>
      </c>
      <c r="HZ23">
        <v>0</v>
      </c>
      <c r="IA23">
        <v>0</v>
      </c>
      <c r="IB23">
        <v>0</v>
      </c>
      <c r="IC23">
        <v>0</v>
      </c>
      <c r="ID23">
        <v>7</v>
      </c>
      <c r="IE23">
        <v>11</v>
      </c>
      <c r="IF23">
        <v>4</v>
      </c>
      <c r="IG23">
        <v>7</v>
      </c>
      <c r="IH23">
        <v>11</v>
      </c>
      <c r="II23">
        <v>4</v>
      </c>
      <c r="IJ23">
        <v>7</v>
      </c>
      <c r="IK23">
        <v>11</v>
      </c>
      <c r="IL23">
        <v>4</v>
      </c>
      <c r="IM23">
        <v>7</v>
      </c>
      <c r="IN23">
        <v>11</v>
      </c>
      <c r="IO23">
        <v>4</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R23" s="2" t="str">
        <f t="shared" si="19"/>
        <v>Adjumani District</v>
      </c>
      <c r="NS23" s="2" t="str">
        <f t="shared" si="20"/>
        <v>Adjumani Mission Health Centre III</v>
      </c>
      <c r="NT23" s="2" t="str">
        <f>VLOOKUP(C23,Weeks!$A$1:$B$53,2,0)</f>
        <v>Week 8</v>
      </c>
      <c r="NU23" s="2">
        <f t="shared" si="21"/>
        <v>47</v>
      </c>
      <c r="NV23" s="2">
        <f t="shared" si="22"/>
        <v>0</v>
      </c>
      <c r="NW23" s="2">
        <f t="shared" si="23"/>
        <v>0</v>
      </c>
      <c r="NX23" s="2">
        <f t="shared" si="24"/>
        <v>0</v>
      </c>
      <c r="NY23" s="2">
        <f t="shared" si="25"/>
        <v>0</v>
      </c>
      <c r="NZ23" s="2">
        <f t="shared" si="26"/>
        <v>2</v>
      </c>
      <c r="OA23" s="2">
        <f t="shared" si="27"/>
        <v>0</v>
      </c>
      <c r="OB23" s="2">
        <f t="shared" si="28"/>
        <v>0</v>
      </c>
      <c r="OC23" s="2">
        <f t="shared" si="29"/>
        <v>0</v>
      </c>
      <c r="OD23" s="2">
        <f t="shared" si="30"/>
        <v>16</v>
      </c>
      <c r="OE23" s="2">
        <f t="shared" si="31"/>
        <v>0</v>
      </c>
      <c r="OF23" s="2">
        <f t="shared" si="32"/>
        <v>3</v>
      </c>
      <c r="OG23" s="2">
        <f t="shared" si="33"/>
        <v>0</v>
      </c>
      <c r="OH23" s="2">
        <f t="shared" si="34"/>
        <v>0</v>
      </c>
      <c r="OI23" s="2">
        <f t="shared" si="35"/>
        <v>0</v>
      </c>
      <c r="OJ23" s="2">
        <f t="shared" si="36"/>
        <v>0</v>
      </c>
      <c r="OK23" s="2">
        <f t="shared" si="37"/>
        <v>0</v>
      </c>
      <c r="OL23" s="2">
        <f t="shared" si="38"/>
        <v>0</v>
      </c>
      <c r="OM23" s="2">
        <f t="shared" si="39"/>
        <v>0</v>
      </c>
      <c r="ON23" s="2">
        <f t="shared" si="40"/>
        <v>26</v>
      </c>
      <c r="OO23" s="2">
        <f t="shared" si="41"/>
        <v>0</v>
      </c>
      <c r="OP23" s="2">
        <f t="shared" si="42"/>
        <v>0</v>
      </c>
      <c r="OQ23" s="2">
        <f t="shared" si="43"/>
        <v>0</v>
      </c>
      <c r="OR23" s="2">
        <f t="shared" si="44"/>
        <v>0</v>
      </c>
      <c r="OS23" s="2">
        <f t="shared" si="45"/>
        <v>0</v>
      </c>
      <c r="OT23" s="2">
        <f t="shared" si="46"/>
        <v>0</v>
      </c>
      <c r="OU23" s="2">
        <f t="shared" si="47"/>
        <v>0</v>
      </c>
      <c r="OV23" s="2">
        <f t="shared" si="48"/>
        <v>0</v>
      </c>
      <c r="OW23" s="2">
        <f t="shared" si="49"/>
        <v>0</v>
      </c>
      <c r="OX23" s="2">
        <f t="shared" si="50"/>
        <v>0</v>
      </c>
      <c r="OY23" s="2">
        <f t="shared" si="51"/>
        <v>0</v>
      </c>
      <c r="OZ23" s="2">
        <f t="shared" si="52"/>
        <v>0</v>
      </c>
      <c r="PA23" s="2">
        <f t="shared" si="53"/>
        <v>0</v>
      </c>
      <c r="PB23" s="2">
        <f t="shared" si="54"/>
        <v>0</v>
      </c>
      <c r="PC23" s="2">
        <f t="shared" si="55"/>
        <v>0</v>
      </c>
      <c r="PD23" s="2">
        <f t="shared" si="56"/>
        <v>0</v>
      </c>
      <c r="PE23" s="2">
        <f t="shared" si="57"/>
        <v>0</v>
      </c>
      <c r="PF23" s="2">
        <f t="shared" si="58"/>
        <v>0</v>
      </c>
      <c r="PG23" s="2">
        <f t="shared" si="59"/>
        <v>0</v>
      </c>
      <c r="PH23" s="2">
        <f t="shared" si="60"/>
        <v>0</v>
      </c>
      <c r="PI23" s="2">
        <f t="shared" si="61"/>
        <v>0</v>
      </c>
      <c r="PJ23" s="2">
        <f t="shared" si="62"/>
        <v>0</v>
      </c>
      <c r="PK23" s="2">
        <f t="shared" si="63"/>
        <v>0</v>
      </c>
      <c r="PL23" s="2">
        <f t="shared" si="64"/>
        <v>0</v>
      </c>
      <c r="PM23" s="2">
        <f t="shared" si="65"/>
        <v>0</v>
      </c>
      <c r="PN23" s="2">
        <f t="shared" si="66"/>
        <v>22</v>
      </c>
      <c r="PO23" s="2">
        <f t="shared" si="67"/>
        <v>22</v>
      </c>
      <c r="PP23" s="2">
        <f t="shared" si="68"/>
        <v>0</v>
      </c>
      <c r="PQ23" s="2">
        <f t="shared" si="69"/>
        <v>0</v>
      </c>
      <c r="PR23" s="2">
        <f t="shared" si="70"/>
        <v>22</v>
      </c>
      <c r="PS23" s="2">
        <f t="shared" si="71"/>
        <v>0</v>
      </c>
      <c r="PT23" s="2">
        <f t="shared" si="72"/>
        <v>0</v>
      </c>
      <c r="PU23" s="2">
        <f t="shared" si="73"/>
        <v>22</v>
      </c>
      <c r="PV23" s="2">
        <f t="shared" si="74"/>
        <v>0</v>
      </c>
      <c r="PW23" s="2">
        <f t="shared" si="75"/>
        <v>0</v>
      </c>
      <c r="PX23" s="2">
        <f t="shared" si="76"/>
        <v>22</v>
      </c>
      <c r="PY23" s="2">
        <f t="shared" si="77"/>
        <v>0</v>
      </c>
      <c r="PZ23" s="2">
        <f t="shared" si="78"/>
        <v>0</v>
      </c>
    </row>
    <row r="24" spans="1:442" x14ac:dyDescent="0.35">
      <c r="A24" t="s">
        <v>82</v>
      </c>
      <c r="B24" t="s">
        <v>21</v>
      </c>
      <c r="C24" t="s">
        <v>329</v>
      </c>
      <c r="D24">
        <v>0</v>
      </c>
      <c r="E24">
        <v>0</v>
      </c>
      <c r="F24">
        <v>0</v>
      </c>
      <c r="G24">
        <v>0</v>
      </c>
      <c r="H24"/>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12</v>
      </c>
      <c r="DE24">
        <v>2</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20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21</v>
      </c>
      <c r="HW24">
        <v>0</v>
      </c>
      <c r="HX24">
        <v>0</v>
      </c>
      <c r="HY24">
        <v>0</v>
      </c>
      <c r="HZ24">
        <v>0</v>
      </c>
      <c r="IA24">
        <v>0</v>
      </c>
      <c r="IB24">
        <v>0</v>
      </c>
      <c r="IC24">
        <v>0</v>
      </c>
      <c r="ID24">
        <v>0</v>
      </c>
      <c r="IE24">
        <v>21</v>
      </c>
      <c r="IF24">
        <v>0</v>
      </c>
      <c r="IG24">
        <v>0</v>
      </c>
      <c r="IH24">
        <v>21</v>
      </c>
      <c r="II24">
        <v>0</v>
      </c>
      <c r="IJ24">
        <v>0</v>
      </c>
      <c r="IK24">
        <v>21</v>
      </c>
      <c r="IL24">
        <v>0</v>
      </c>
      <c r="IM24">
        <v>0</v>
      </c>
      <c r="IN24">
        <v>21</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R24" s="2" t="str">
        <f t="shared" si="19"/>
        <v>Adjumani District</v>
      </c>
      <c r="NS24" s="2" t="str">
        <f t="shared" si="20"/>
        <v>Adjumani Mission Health Centre III</v>
      </c>
      <c r="NT24" s="2" t="str">
        <f>VLOOKUP(C24,Weeks!$A$1:$B$53,2,0)</f>
        <v>Week 9</v>
      </c>
      <c r="NU24" s="2">
        <f t="shared" si="21"/>
        <v>34</v>
      </c>
      <c r="NV24" s="2">
        <f t="shared" si="22"/>
        <v>0</v>
      </c>
      <c r="NW24" s="2">
        <f t="shared" si="23"/>
        <v>0</v>
      </c>
      <c r="NX24" s="2">
        <f t="shared" si="24"/>
        <v>0</v>
      </c>
      <c r="NY24" s="2">
        <f t="shared" si="25"/>
        <v>0</v>
      </c>
      <c r="NZ24" s="2">
        <f t="shared" si="26"/>
        <v>0</v>
      </c>
      <c r="OA24" s="2">
        <f t="shared" si="27"/>
        <v>0</v>
      </c>
      <c r="OB24" s="2">
        <f t="shared" si="28"/>
        <v>0</v>
      </c>
      <c r="OC24" s="2">
        <f t="shared" si="29"/>
        <v>0</v>
      </c>
      <c r="OD24" s="2">
        <f t="shared" si="30"/>
        <v>20</v>
      </c>
      <c r="OE24" s="2">
        <f t="shared" si="31"/>
        <v>0</v>
      </c>
      <c r="OF24" s="2">
        <f t="shared" si="32"/>
        <v>0</v>
      </c>
      <c r="OG24" s="2">
        <f t="shared" si="33"/>
        <v>0</v>
      </c>
      <c r="OH24" s="2">
        <f t="shared" si="34"/>
        <v>0</v>
      </c>
      <c r="OI24" s="2">
        <f t="shared" si="35"/>
        <v>0</v>
      </c>
      <c r="OJ24" s="2">
        <f t="shared" si="36"/>
        <v>0</v>
      </c>
      <c r="OK24" s="2">
        <f t="shared" si="37"/>
        <v>0</v>
      </c>
      <c r="OL24" s="2">
        <f t="shared" si="38"/>
        <v>0</v>
      </c>
      <c r="OM24" s="2">
        <f t="shared" si="39"/>
        <v>0</v>
      </c>
      <c r="ON24" s="2">
        <f t="shared" si="40"/>
        <v>14</v>
      </c>
      <c r="OO24" s="2">
        <f t="shared" si="41"/>
        <v>0</v>
      </c>
      <c r="OP24" s="2">
        <f t="shared" si="42"/>
        <v>0</v>
      </c>
      <c r="OQ24" s="2">
        <f t="shared" si="43"/>
        <v>0</v>
      </c>
      <c r="OR24" s="2">
        <f t="shared" si="44"/>
        <v>0</v>
      </c>
      <c r="OS24" s="2">
        <f t="shared" si="45"/>
        <v>0</v>
      </c>
      <c r="OT24" s="2">
        <f t="shared" si="46"/>
        <v>0</v>
      </c>
      <c r="OU24" s="2">
        <f t="shared" si="47"/>
        <v>0</v>
      </c>
      <c r="OV24" s="2">
        <f t="shared" si="48"/>
        <v>0</v>
      </c>
      <c r="OW24" s="2">
        <f t="shared" si="49"/>
        <v>0</v>
      </c>
      <c r="OX24" s="2">
        <f t="shared" si="50"/>
        <v>0</v>
      </c>
      <c r="OY24" s="2">
        <f t="shared" si="51"/>
        <v>0</v>
      </c>
      <c r="OZ24" s="2">
        <f t="shared" si="52"/>
        <v>0</v>
      </c>
      <c r="PA24" s="2">
        <f t="shared" si="53"/>
        <v>0</v>
      </c>
      <c r="PB24" s="2">
        <f t="shared" si="54"/>
        <v>0</v>
      </c>
      <c r="PC24" s="2">
        <f t="shared" si="55"/>
        <v>0</v>
      </c>
      <c r="PD24" s="2">
        <f t="shared" si="56"/>
        <v>0</v>
      </c>
      <c r="PE24" s="2">
        <f t="shared" si="57"/>
        <v>0</v>
      </c>
      <c r="PF24" s="2">
        <f t="shared" si="58"/>
        <v>0</v>
      </c>
      <c r="PG24" s="2">
        <f t="shared" si="59"/>
        <v>0</v>
      </c>
      <c r="PH24" s="2">
        <f t="shared" si="60"/>
        <v>0</v>
      </c>
      <c r="PI24" s="2">
        <f t="shared" si="61"/>
        <v>0</v>
      </c>
      <c r="PJ24" s="2">
        <f t="shared" si="62"/>
        <v>0</v>
      </c>
      <c r="PK24" s="2">
        <f t="shared" si="63"/>
        <v>0</v>
      </c>
      <c r="PL24" s="2">
        <f t="shared" si="64"/>
        <v>0</v>
      </c>
      <c r="PM24" s="2">
        <f t="shared" si="65"/>
        <v>0</v>
      </c>
      <c r="PN24" s="2">
        <f t="shared" si="66"/>
        <v>21</v>
      </c>
      <c r="PO24" s="2">
        <f t="shared" si="67"/>
        <v>21</v>
      </c>
      <c r="PP24" s="2">
        <f t="shared" si="68"/>
        <v>0</v>
      </c>
      <c r="PQ24" s="2">
        <f t="shared" si="69"/>
        <v>0</v>
      </c>
      <c r="PR24" s="2">
        <f t="shared" si="70"/>
        <v>21</v>
      </c>
      <c r="PS24" s="2">
        <f t="shared" si="71"/>
        <v>0</v>
      </c>
      <c r="PT24" s="2">
        <f t="shared" si="72"/>
        <v>0</v>
      </c>
      <c r="PU24" s="2">
        <f t="shared" si="73"/>
        <v>21</v>
      </c>
      <c r="PV24" s="2">
        <f t="shared" si="74"/>
        <v>0</v>
      </c>
      <c r="PW24" s="2">
        <f t="shared" si="75"/>
        <v>0</v>
      </c>
      <c r="PX24" s="2">
        <f t="shared" si="76"/>
        <v>21</v>
      </c>
      <c r="PY24" s="2">
        <f t="shared" si="77"/>
        <v>0</v>
      </c>
      <c r="PZ24" s="2">
        <f t="shared" si="78"/>
        <v>0</v>
      </c>
    </row>
    <row r="25" spans="1:442" x14ac:dyDescent="0.35">
      <c r="A25" t="s">
        <v>82</v>
      </c>
      <c r="B25" t="s">
        <v>21</v>
      </c>
      <c r="C25" t="s">
        <v>327</v>
      </c>
      <c r="D25">
        <v>0</v>
      </c>
      <c r="E25">
        <v>0</v>
      </c>
      <c r="F25">
        <v>0</v>
      </c>
      <c r="G25">
        <v>0</v>
      </c>
      <c r="H25"/>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14</v>
      </c>
      <c r="DE25">
        <v>6</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20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26</v>
      </c>
      <c r="HW25">
        <v>0</v>
      </c>
      <c r="HX25">
        <v>0</v>
      </c>
      <c r="HY25">
        <v>0</v>
      </c>
      <c r="HZ25">
        <v>0</v>
      </c>
      <c r="IA25">
        <v>0</v>
      </c>
      <c r="IB25">
        <v>0</v>
      </c>
      <c r="IC25">
        <v>0</v>
      </c>
      <c r="ID25">
        <v>0</v>
      </c>
      <c r="IE25">
        <v>26</v>
      </c>
      <c r="IF25">
        <v>0</v>
      </c>
      <c r="IG25">
        <v>0</v>
      </c>
      <c r="IH25">
        <v>26</v>
      </c>
      <c r="II25">
        <v>0</v>
      </c>
      <c r="IJ25">
        <v>0</v>
      </c>
      <c r="IK25">
        <v>26</v>
      </c>
      <c r="IL25">
        <v>0</v>
      </c>
      <c r="IM25">
        <v>0</v>
      </c>
      <c r="IN25">
        <v>26</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1</v>
      </c>
      <c r="KN25">
        <v>0</v>
      </c>
      <c r="KO25">
        <v>0</v>
      </c>
      <c r="KP25">
        <v>0</v>
      </c>
      <c r="KQ25">
        <v>2</v>
      </c>
      <c r="KR25">
        <v>0</v>
      </c>
      <c r="KS25">
        <v>0</v>
      </c>
      <c r="KT25">
        <v>0</v>
      </c>
      <c r="KU25">
        <v>0</v>
      </c>
      <c r="KV25">
        <v>0</v>
      </c>
      <c r="KW25">
        <v>0</v>
      </c>
      <c r="KX25">
        <v>0</v>
      </c>
      <c r="KY25">
        <v>1</v>
      </c>
      <c r="KZ25">
        <v>0</v>
      </c>
      <c r="LA25">
        <v>0</v>
      </c>
      <c r="LB25">
        <v>0</v>
      </c>
      <c r="LC25">
        <v>1</v>
      </c>
      <c r="LD25">
        <v>0</v>
      </c>
      <c r="LE25">
        <v>0</v>
      </c>
      <c r="LF25">
        <v>0</v>
      </c>
      <c r="LG25">
        <v>1</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R25" s="2" t="str">
        <f t="shared" si="19"/>
        <v>Adjumani District</v>
      </c>
      <c r="NS25" s="2" t="str">
        <f t="shared" si="20"/>
        <v>Adjumani Mission Health Centre III</v>
      </c>
      <c r="NT25" s="2" t="str">
        <f>VLOOKUP(C25,Weeks!$A$1:$B$53,2,0)</f>
        <v>Week 10</v>
      </c>
      <c r="NU25" s="2">
        <f t="shared" si="21"/>
        <v>40</v>
      </c>
      <c r="NV25" s="2">
        <f t="shared" si="22"/>
        <v>0</v>
      </c>
      <c r="NW25" s="2">
        <f t="shared" si="23"/>
        <v>0</v>
      </c>
      <c r="NX25" s="2">
        <f t="shared" si="24"/>
        <v>0</v>
      </c>
      <c r="NY25" s="2">
        <f t="shared" si="25"/>
        <v>0</v>
      </c>
      <c r="NZ25" s="2">
        <f t="shared" si="26"/>
        <v>0</v>
      </c>
      <c r="OA25" s="2">
        <f t="shared" si="27"/>
        <v>0</v>
      </c>
      <c r="OB25" s="2">
        <f t="shared" si="28"/>
        <v>0</v>
      </c>
      <c r="OC25" s="2">
        <f t="shared" si="29"/>
        <v>0</v>
      </c>
      <c r="OD25" s="2">
        <f t="shared" si="30"/>
        <v>20</v>
      </c>
      <c r="OE25" s="2">
        <f t="shared" si="31"/>
        <v>0</v>
      </c>
      <c r="OF25" s="2">
        <f t="shared" si="32"/>
        <v>0</v>
      </c>
      <c r="OG25" s="2">
        <f t="shared" si="33"/>
        <v>0</v>
      </c>
      <c r="OH25" s="2">
        <f t="shared" si="34"/>
        <v>0</v>
      </c>
      <c r="OI25" s="2">
        <f t="shared" si="35"/>
        <v>0</v>
      </c>
      <c r="OJ25" s="2">
        <f t="shared" si="36"/>
        <v>0</v>
      </c>
      <c r="OK25" s="2">
        <f t="shared" si="37"/>
        <v>0</v>
      </c>
      <c r="OL25" s="2">
        <f t="shared" si="38"/>
        <v>0</v>
      </c>
      <c r="OM25" s="2">
        <f t="shared" si="39"/>
        <v>0</v>
      </c>
      <c r="ON25" s="2">
        <f t="shared" si="40"/>
        <v>20</v>
      </c>
      <c r="OO25" s="2">
        <f t="shared" si="41"/>
        <v>0</v>
      </c>
      <c r="OP25" s="2">
        <f t="shared" si="42"/>
        <v>0</v>
      </c>
      <c r="OQ25" s="2">
        <f t="shared" si="43"/>
        <v>0</v>
      </c>
      <c r="OR25" s="2">
        <f t="shared" si="44"/>
        <v>0</v>
      </c>
      <c r="OS25" s="2">
        <f t="shared" si="45"/>
        <v>0</v>
      </c>
      <c r="OT25" s="2">
        <f t="shared" si="46"/>
        <v>0</v>
      </c>
      <c r="OU25" s="2">
        <f t="shared" si="47"/>
        <v>0</v>
      </c>
      <c r="OV25" s="2">
        <f t="shared" si="48"/>
        <v>0</v>
      </c>
      <c r="OW25" s="2">
        <f t="shared" si="49"/>
        <v>0</v>
      </c>
      <c r="OX25" s="2">
        <f t="shared" si="50"/>
        <v>0</v>
      </c>
      <c r="OY25" s="2">
        <f t="shared" si="51"/>
        <v>0</v>
      </c>
      <c r="OZ25" s="2">
        <f t="shared" si="52"/>
        <v>0</v>
      </c>
      <c r="PA25" s="2">
        <f t="shared" si="53"/>
        <v>0</v>
      </c>
      <c r="PB25" s="2">
        <f t="shared" si="54"/>
        <v>3</v>
      </c>
      <c r="PC25" s="2">
        <f t="shared" si="55"/>
        <v>1</v>
      </c>
      <c r="PD25" s="2">
        <f t="shared" si="56"/>
        <v>2</v>
      </c>
      <c r="PE25" s="2">
        <f t="shared" si="57"/>
        <v>0</v>
      </c>
      <c r="PF25" s="2">
        <f t="shared" si="58"/>
        <v>0</v>
      </c>
      <c r="PG25" s="2">
        <f t="shared" si="59"/>
        <v>0</v>
      </c>
      <c r="PH25" s="2">
        <f t="shared" si="60"/>
        <v>0</v>
      </c>
      <c r="PI25" s="2">
        <f t="shared" si="61"/>
        <v>0</v>
      </c>
      <c r="PJ25" s="2">
        <f t="shared" si="62"/>
        <v>0</v>
      </c>
      <c r="PK25" s="2">
        <f t="shared" si="63"/>
        <v>0</v>
      </c>
      <c r="PL25" s="2">
        <f t="shared" si="64"/>
        <v>0</v>
      </c>
      <c r="PM25" s="2">
        <f t="shared" si="65"/>
        <v>0</v>
      </c>
      <c r="PN25" s="2">
        <f t="shared" si="66"/>
        <v>26</v>
      </c>
      <c r="PO25" s="2">
        <f t="shared" si="67"/>
        <v>26</v>
      </c>
      <c r="PP25" s="2">
        <f t="shared" si="68"/>
        <v>0</v>
      </c>
      <c r="PQ25" s="2">
        <f t="shared" si="69"/>
        <v>0</v>
      </c>
      <c r="PR25" s="2">
        <f t="shared" si="70"/>
        <v>26</v>
      </c>
      <c r="PS25" s="2">
        <f t="shared" si="71"/>
        <v>0</v>
      </c>
      <c r="PT25" s="2">
        <f t="shared" si="72"/>
        <v>0</v>
      </c>
      <c r="PU25" s="2">
        <f t="shared" si="73"/>
        <v>26</v>
      </c>
      <c r="PV25" s="2">
        <f t="shared" si="74"/>
        <v>0</v>
      </c>
      <c r="PW25" s="2">
        <f t="shared" si="75"/>
        <v>0</v>
      </c>
      <c r="PX25" s="2">
        <f t="shared" si="76"/>
        <v>26</v>
      </c>
      <c r="PY25" s="2">
        <f t="shared" si="77"/>
        <v>0</v>
      </c>
      <c r="PZ25" s="2">
        <f t="shared" si="78"/>
        <v>0</v>
      </c>
    </row>
    <row r="26" spans="1:442" x14ac:dyDescent="0.35">
      <c r="A26" t="s">
        <v>82</v>
      </c>
      <c r="B26" t="s">
        <v>21</v>
      </c>
      <c r="C26" t="s">
        <v>325</v>
      </c>
      <c r="D26"/>
      <c r="E26">
        <v>1</v>
      </c>
      <c r="F26"/>
      <c r="G26"/>
      <c r="H26"/>
      <c r="I26"/>
      <c r="J26"/>
      <c r="K26"/>
      <c r="L26"/>
      <c r="M26"/>
      <c r="N26"/>
      <c r="O26"/>
      <c r="P26"/>
      <c r="Q26"/>
      <c r="R26"/>
      <c r="S26"/>
      <c r="T26"/>
      <c r="U26"/>
      <c r="V26">
        <v>1</v>
      </c>
      <c r="W26">
        <v>0</v>
      </c>
      <c r="X26"/>
      <c r="Y26"/>
      <c r="Z26"/>
      <c r="AA26"/>
      <c r="AB26"/>
      <c r="AC26"/>
      <c r="AD26"/>
      <c r="AE26"/>
      <c r="AF26"/>
      <c r="AG26"/>
      <c r="AH26"/>
      <c r="AI26"/>
      <c r="AJ26">
        <v>1</v>
      </c>
      <c r="AK26"/>
      <c r="AL26"/>
      <c r="AM26"/>
      <c r="AN26"/>
      <c r="AO26"/>
      <c r="AP26">
        <v>3</v>
      </c>
      <c r="AQ26">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v>5</v>
      </c>
      <c r="DA26">
        <v>5</v>
      </c>
      <c r="DB26">
        <v>4</v>
      </c>
      <c r="DC26">
        <v>0</v>
      </c>
      <c r="DD26">
        <v>28</v>
      </c>
      <c r="DE26">
        <v>10</v>
      </c>
      <c r="DF26"/>
      <c r="DG26"/>
      <c r="DH26"/>
      <c r="DI26"/>
      <c r="DJ26">
        <v>2</v>
      </c>
      <c r="DK26">
        <v>1</v>
      </c>
      <c r="DL26"/>
      <c r="DM26"/>
      <c r="DN26"/>
      <c r="DO26"/>
      <c r="DP26"/>
      <c r="DQ26"/>
      <c r="DR26"/>
      <c r="DS26"/>
      <c r="DT26"/>
      <c r="DU26"/>
      <c r="DV26"/>
      <c r="DW26"/>
      <c r="DX26"/>
      <c r="DY26"/>
      <c r="DZ26"/>
      <c r="EA26"/>
      <c r="EB26"/>
      <c r="EC26"/>
      <c r="ED26"/>
      <c r="EE26"/>
      <c r="EF26"/>
      <c r="EG26"/>
      <c r="EH26"/>
      <c r="EI26"/>
      <c r="EJ26"/>
      <c r="EK26"/>
      <c r="EL26">
        <v>2</v>
      </c>
      <c r="EM26"/>
      <c r="EN26"/>
      <c r="EO26"/>
      <c r="EP26"/>
      <c r="EQ26"/>
      <c r="ER26"/>
      <c r="ES26"/>
      <c r="ET26"/>
      <c r="EU26"/>
      <c r="EV26"/>
      <c r="EW26"/>
      <c r="EX26"/>
      <c r="EY26"/>
      <c r="EZ26"/>
      <c r="FA26">
        <v>5</v>
      </c>
      <c r="FB26"/>
      <c r="FC26"/>
      <c r="FD26">
        <v>11</v>
      </c>
      <c r="FE26"/>
      <c r="FF26"/>
      <c r="FG26">
        <v>1</v>
      </c>
      <c r="FH26"/>
      <c r="FI26"/>
      <c r="FJ26"/>
      <c r="FK26"/>
      <c r="FL26"/>
      <c r="FM26">
        <v>2</v>
      </c>
      <c r="FN26"/>
      <c r="FO26"/>
      <c r="FP26"/>
      <c r="FQ26"/>
      <c r="FR26"/>
      <c r="FS26"/>
      <c r="FT26"/>
      <c r="FU26"/>
      <c r="FV26"/>
      <c r="FW26"/>
      <c r="FX26"/>
      <c r="FY26"/>
      <c r="FZ26"/>
      <c r="GA26"/>
      <c r="GB26"/>
      <c r="GC26"/>
      <c r="GD26"/>
      <c r="GE26"/>
      <c r="GF26"/>
      <c r="GG26"/>
      <c r="GH26">
        <v>1</v>
      </c>
      <c r="GI26"/>
      <c r="GJ26"/>
      <c r="GK26"/>
      <c r="GL26"/>
      <c r="GM26"/>
      <c r="GN26"/>
      <c r="GO26"/>
      <c r="GP26"/>
      <c r="GQ26"/>
      <c r="GR26"/>
      <c r="GS26"/>
      <c r="GT26"/>
      <c r="GU26">
        <v>8</v>
      </c>
      <c r="GV26">
        <v>3</v>
      </c>
      <c r="GW26">
        <v>8</v>
      </c>
      <c r="GX26">
        <v>14</v>
      </c>
      <c r="GY26">
        <v>34</v>
      </c>
      <c r="GZ26">
        <v>145</v>
      </c>
      <c r="HA26"/>
      <c r="HB26"/>
      <c r="HC26"/>
      <c r="HD26"/>
      <c r="HE26"/>
      <c r="HF26"/>
      <c r="HG26"/>
      <c r="HH26"/>
      <c r="HI26"/>
      <c r="HJ26"/>
      <c r="HK26"/>
      <c r="HL26"/>
      <c r="HM26"/>
      <c r="HN26"/>
      <c r="HO26"/>
      <c r="HP26"/>
      <c r="HQ26"/>
      <c r="HR26"/>
      <c r="HS26"/>
      <c r="HT26"/>
      <c r="HU26"/>
      <c r="HV26">
        <v>2</v>
      </c>
      <c r="HW26">
        <v>4</v>
      </c>
      <c r="HX26"/>
      <c r="HY26"/>
      <c r="HZ26"/>
      <c r="IA26"/>
      <c r="IB26"/>
      <c r="IC26"/>
      <c r="ID26"/>
      <c r="IE26">
        <v>2</v>
      </c>
      <c r="IF26">
        <v>4</v>
      </c>
      <c r="IG26"/>
      <c r="IH26">
        <v>2</v>
      </c>
      <c r="II26">
        <v>4</v>
      </c>
      <c r="IJ26"/>
      <c r="IK26"/>
      <c r="IL26">
        <v>4</v>
      </c>
      <c r="IM26"/>
      <c r="IN26">
        <v>2</v>
      </c>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v>1</v>
      </c>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v>1</v>
      </c>
      <c r="MM26"/>
      <c r="MN26"/>
      <c r="MO26"/>
      <c r="MP26"/>
      <c r="MQ26"/>
      <c r="MR26"/>
      <c r="MS26"/>
      <c r="MT26"/>
      <c r="MU26"/>
      <c r="MV26"/>
      <c r="MW26">
        <v>1</v>
      </c>
      <c r="MX26"/>
      <c r="MY26"/>
      <c r="MZ26">
        <v>0</v>
      </c>
      <c r="NA26">
        <v>0</v>
      </c>
      <c r="NB26">
        <v>0</v>
      </c>
      <c r="NC26">
        <v>0</v>
      </c>
      <c r="ND26">
        <v>3</v>
      </c>
      <c r="NE26">
        <v>0</v>
      </c>
      <c r="NF26"/>
      <c r="NG26"/>
      <c r="NH26">
        <v>2</v>
      </c>
      <c r="NI26"/>
      <c r="NJ26"/>
      <c r="NK26"/>
      <c r="NL26">
        <v>2</v>
      </c>
      <c r="NM26"/>
      <c r="NN26"/>
      <c r="NO26"/>
      <c r="NP26"/>
      <c r="NR26" s="2" t="str">
        <f t="shared" si="19"/>
        <v>Adjumani District</v>
      </c>
      <c r="NS26" s="2" t="str">
        <f t="shared" si="20"/>
        <v>Adjumani Mission Health Centre III</v>
      </c>
      <c r="NT26" s="2" t="str">
        <f>VLOOKUP(C26,Weeks!$A$1:$B$53,2,0)</f>
        <v>Week 11</v>
      </c>
      <c r="NU26" s="2">
        <f t="shared" si="21"/>
        <v>289</v>
      </c>
      <c r="NV26" s="2">
        <f t="shared" si="22"/>
        <v>4</v>
      </c>
      <c r="NW26" s="2">
        <f t="shared" si="23"/>
        <v>0</v>
      </c>
      <c r="NX26" s="2">
        <f t="shared" si="24"/>
        <v>4</v>
      </c>
      <c r="NY26" s="2">
        <f t="shared" si="25"/>
        <v>3</v>
      </c>
      <c r="NZ26" s="2">
        <f t="shared" si="26"/>
        <v>0</v>
      </c>
      <c r="OA26" s="2">
        <f t="shared" si="27"/>
        <v>0</v>
      </c>
      <c r="OB26" s="2">
        <f t="shared" si="28"/>
        <v>2</v>
      </c>
      <c r="OC26" s="2">
        <f t="shared" si="29"/>
        <v>0</v>
      </c>
      <c r="OD26" s="2">
        <f t="shared" si="30"/>
        <v>12</v>
      </c>
      <c r="OE26" s="2">
        <f t="shared" si="31"/>
        <v>1</v>
      </c>
      <c r="OF26" s="2">
        <f t="shared" si="32"/>
        <v>7</v>
      </c>
      <c r="OG26" s="2">
        <f t="shared" si="33"/>
        <v>0</v>
      </c>
      <c r="OH26" s="2">
        <f t="shared" si="34"/>
        <v>0</v>
      </c>
      <c r="OI26" s="2">
        <f t="shared" si="35"/>
        <v>0</v>
      </c>
      <c r="OJ26" s="2">
        <f t="shared" si="36"/>
        <v>0</v>
      </c>
      <c r="OK26" s="2">
        <f t="shared" si="37"/>
        <v>0</v>
      </c>
      <c r="OL26" s="2">
        <f t="shared" si="38"/>
        <v>1</v>
      </c>
      <c r="OM26" s="2">
        <f t="shared" si="39"/>
        <v>0</v>
      </c>
      <c r="ON26" s="2">
        <f t="shared" si="40"/>
        <v>55</v>
      </c>
      <c r="OO26" s="2">
        <f t="shared" si="41"/>
        <v>3</v>
      </c>
      <c r="OP26" s="2">
        <f t="shared" si="42"/>
        <v>204</v>
      </c>
      <c r="OQ26" s="2">
        <f t="shared" si="43"/>
        <v>0</v>
      </c>
      <c r="OR26" s="2">
        <f t="shared" si="44"/>
        <v>0</v>
      </c>
      <c r="OS26" s="2">
        <f t="shared" si="45"/>
        <v>0</v>
      </c>
      <c r="OT26" s="2">
        <f t="shared" si="46"/>
        <v>4</v>
      </c>
      <c r="OU26" s="2">
        <f t="shared" si="47"/>
        <v>1</v>
      </c>
      <c r="OV26" s="2">
        <f t="shared" si="48"/>
        <v>0</v>
      </c>
      <c r="OW26" s="2">
        <f t="shared" si="49"/>
        <v>0</v>
      </c>
      <c r="OX26" s="2">
        <f t="shared" si="50"/>
        <v>1</v>
      </c>
      <c r="OY26" s="2">
        <f t="shared" si="51"/>
        <v>1</v>
      </c>
      <c r="OZ26" s="2">
        <f t="shared" si="52"/>
        <v>0</v>
      </c>
      <c r="PA26" s="2">
        <f t="shared" si="53"/>
        <v>0</v>
      </c>
      <c r="PB26" s="2">
        <f t="shared" si="54"/>
        <v>0</v>
      </c>
      <c r="PC26" s="2">
        <f t="shared" si="55"/>
        <v>1</v>
      </c>
      <c r="PD26" s="2">
        <f t="shared" si="56"/>
        <v>0</v>
      </c>
      <c r="PE26" s="2">
        <f t="shared" si="57"/>
        <v>0</v>
      </c>
      <c r="PF26" s="2">
        <f t="shared" si="58"/>
        <v>0</v>
      </c>
      <c r="PG26" s="2">
        <f t="shared" si="59"/>
        <v>0</v>
      </c>
      <c r="PH26" s="2">
        <f t="shared" si="60"/>
        <v>0</v>
      </c>
      <c r="PI26" s="2">
        <f t="shared" si="61"/>
        <v>0</v>
      </c>
      <c r="PJ26" s="2">
        <f t="shared" si="62"/>
        <v>0</v>
      </c>
      <c r="PK26" s="2">
        <f t="shared" si="63"/>
        <v>2</v>
      </c>
      <c r="PL26" s="2">
        <f t="shared" si="64"/>
        <v>2</v>
      </c>
      <c r="PM26" s="2">
        <f t="shared" si="65"/>
        <v>0</v>
      </c>
      <c r="PN26" s="2">
        <f t="shared" si="66"/>
        <v>6</v>
      </c>
      <c r="PO26" s="2">
        <f t="shared" si="67"/>
        <v>2</v>
      </c>
      <c r="PP26" s="2">
        <f t="shared" si="68"/>
        <v>0</v>
      </c>
      <c r="PQ26" s="2">
        <f t="shared" si="69"/>
        <v>0</v>
      </c>
      <c r="PR26" s="2">
        <f t="shared" si="70"/>
        <v>4</v>
      </c>
      <c r="PS26" s="2">
        <f t="shared" si="71"/>
        <v>0</v>
      </c>
      <c r="PT26" s="2">
        <f t="shared" si="72"/>
        <v>0</v>
      </c>
      <c r="PU26" s="2">
        <f t="shared" si="73"/>
        <v>6</v>
      </c>
      <c r="PV26" s="2">
        <f t="shared" si="74"/>
        <v>0</v>
      </c>
      <c r="PW26" s="2">
        <f t="shared" si="75"/>
        <v>0</v>
      </c>
      <c r="PX26" s="2">
        <f t="shared" si="76"/>
        <v>6</v>
      </c>
      <c r="PY26" s="2">
        <f t="shared" si="77"/>
        <v>0</v>
      </c>
      <c r="PZ26" s="2">
        <f t="shared" si="78"/>
        <v>0</v>
      </c>
    </row>
    <row r="27" spans="1:442" x14ac:dyDescent="0.35">
      <c r="A27" t="s">
        <v>82</v>
      </c>
      <c r="B27" t="s">
        <v>13</v>
      </c>
      <c r="C27" t="s">
        <v>72</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1</v>
      </c>
      <c r="DA27">
        <v>1</v>
      </c>
      <c r="DB27">
        <v>0</v>
      </c>
      <c r="DC27">
        <v>0</v>
      </c>
      <c r="DD27">
        <v>1</v>
      </c>
      <c r="DE27">
        <v>1</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1</v>
      </c>
      <c r="FD27">
        <v>3</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9</v>
      </c>
      <c r="HW27">
        <v>2</v>
      </c>
      <c r="HX27">
        <v>0</v>
      </c>
      <c r="HY27">
        <v>0</v>
      </c>
      <c r="HZ27">
        <v>0</v>
      </c>
      <c r="IA27">
        <v>0</v>
      </c>
      <c r="IB27">
        <v>0</v>
      </c>
      <c r="IC27">
        <v>0</v>
      </c>
      <c r="ID27">
        <v>0</v>
      </c>
      <c r="IE27">
        <v>9</v>
      </c>
      <c r="IF27">
        <v>2</v>
      </c>
      <c r="IG27">
        <v>0</v>
      </c>
      <c r="IH27">
        <v>9</v>
      </c>
      <c r="II27">
        <v>2</v>
      </c>
      <c r="IJ27">
        <v>0</v>
      </c>
      <c r="IK27">
        <v>9</v>
      </c>
      <c r="IL27">
        <v>2</v>
      </c>
      <c r="IM27">
        <v>0</v>
      </c>
      <c r="IN27">
        <v>9</v>
      </c>
      <c r="IO27">
        <v>2</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c r="KG27"/>
      <c r="KH27"/>
      <c r="KI27"/>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R27" s="2" t="str">
        <f t="shared" si="19"/>
        <v>Adjumani District</v>
      </c>
      <c r="NS27" s="2" t="str">
        <f t="shared" si="20"/>
        <v>Maryland Kocoa Health Centre III</v>
      </c>
      <c r="NT27" s="2" t="str">
        <f>VLOOKUP(C27,Weeks!$A$1:$B$53,2,0)</f>
        <v>Week 40</v>
      </c>
      <c r="NU27" s="2">
        <f t="shared" si="21"/>
        <v>8</v>
      </c>
      <c r="NV27" s="2">
        <f t="shared" si="22"/>
        <v>0</v>
      </c>
      <c r="NW27" s="2">
        <f t="shared" si="23"/>
        <v>0</v>
      </c>
      <c r="NX27" s="2">
        <f t="shared" si="24"/>
        <v>0</v>
      </c>
      <c r="NY27" s="2">
        <f t="shared" si="25"/>
        <v>0</v>
      </c>
      <c r="NZ27" s="2">
        <f t="shared" si="26"/>
        <v>0</v>
      </c>
      <c r="OA27" s="2">
        <f t="shared" si="27"/>
        <v>0</v>
      </c>
      <c r="OB27" s="2">
        <f t="shared" si="28"/>
        <v>0</v>
      </c>
      <c r="OC27" s="2">
        <f t="shared" si="29"/>
        <v>0</v>
      </c>
      <c r="OD27" s="2">
        <f t="shared" si="30"/>
        <v>4</v>
      </c>
      <c r="OE27" s="2">
        <f t="shared" si="31"/>
        <v>0</v>
      </c>
      <c r="OF27" s="2">
        <f t="shared" si="32"/>
        <v>0</v>
      </c>
      <c r="OG27" s="2">
        <f t="shared" si="33"/>
        <v>0</v>
      </c>
      <c r="OH27" s="2">
        <f t="shared" si="34"/>
        <v>0</v>
      </c>
      <c r="OI27" s="2">
        <f t="shared" si="35"/>
        <v>0</v>
      </c>
      <c r="OJ27" s="2">
        <f t="shared" si="36"/>
        <v>0</v>
      </c>
      <c r="OK27" s="2">
        <f t="shared" si="37"/>
        <v>0</v>
      </c>
      <c r="OL27" s="2">
        <f t="shared" si="38"/>
        <v>0</v>
      </c>
      <c r="OM27" s="2">
        <f t="shared" si="39"/>
        <v>0</v>
      </c>
      <c r="ON27" s="2">
        <f t="shared" si="40"/>
        <v>4</v>
      </c>
      <c r="OO27" s="2">
        <f t="shared" si="41"/>
        <v>0</v>
      </c>
      <c r="OP27" s="2">
        <f t="shared" si="42"/>
        <v>0</v>
      </c>
      <c r="OQ27" s="2">
        <f t="shared" si="43"/>
        <v>0</v>
      </c>
      <c r="OR27" s="2">
        <f t="shared" si="44"/>
        <v>0</v>
      </c>
      <c r="OS27" s="2">
        <f t="shared" si="45"/>
        <v>0</v>
      </c>
      <c r="OT27" s="2">
        <f t="shared" si="46"/>
        <v>0</v>
      </c>
      <c r="OU27" s="2">
        <f t="shared" si="47"/>
        <v>0</v>
      </c>
      <c r="OV27" s="2">
        <f t="shared" si="48"/>
        <v>0</v>
      </c>
      <c r="OW27" s="2">
        <f t="shared" si="49"/>
        <v>0</v>
      </c>
      <c r="OX27" s="2">
        <f t="shared" si="50"/>
        <v>0</v>
      </c>
      <c r="OY27" s="2">
        <f t="shared" si="51"/>
        <v>0</v>
      </c>
      <c r="OZ27" s="2">
        <f t="shared" si="52"/>
        <v>0</v>
      </c>
      <c r="PA27" s="2">
        <f t="shared" si="53"/>
        <v>0</v>
      </c>
      <c r="PB27" s="2">
        <f t="shared" si="54"/>
        <v>0</v>
      </c>
      <c r="PC27" s="2">
        <f t="shared" si="55"/>
        <v>0</v>
      </c>
      <c r="PD27" s="2">
        <f t="shared" si="56"/>
        <v>0</v>
      </c>
      <c r="PE27" s="2">
        <f t="shared" si="57"/>
        <v>0</v>
      </c>
      <c r="PF27" s="2">
        <f t="shared" si="58"/>
        <v>0</v>
      </c>
      <c r="PG27" s="2">
        <f t="shared" si="59"/>
        <v>0</v>
      </c>
      <c r="PH27" s="2">
        <f t="shared" si="60"/>
        <v>0</v>
      </c>
      <c r="PI27" s="2">
        <f t="shared" si="61"/>
        <v>0</v>
      </c>
      <c r="PJ27" s="2">
        <f t="shared" si="62"/>
        <v>0</v>
      </c>
      <c r="PK27" s="2">
        <f t="shared" si="63"/>
        <v>0</v>
      </c>
      <c r="PL27" s="2">
        <f t="shared" si="64"/>
        <v>0</v>
      </c>
      <c r="PM27" s="2">
        <f t="shared" si="65"/>
        <v>0</v>
      </c>
      <c r="PN27" s="2">
        <f t="shared" si="66"/>
        <v>11</v>
      </c>
      <c r="PO27" s="2">
        <f t="shared" si="67"/>
        <v>11</v>
      </c>
      <c r="PP27" s="2">
        <f t="shared" si="68"/>
        <v>0</v>
      </c>
      <c r="PQ27" s="2">
        <f t="shared" si="69"/>
        <v>0</v>
      </c>
      <c r="PR27" s="2">
        <f t="shared" si="70"/>
        <v>11</v>
      </c>
      <c r="PS27" s="2">
        <f t="shared" si="71"/>
        <v>0</v>
      </c>
      <c r="PT27" s="2">
        <f t="shared" si="72"/>
        <v>0</v>
      </c>
      <c r="PU27" s="2">
        <f t="shared" si="73"/>
        <v>11</v>
      </c>
      <c r="PV27" s="2">
        <f t="shared" si="74"/>
        <v>0</v>
      </c>
      <c r="PW27" s="2">
        <f t="shared" si="75"/>
        <v>0</v>
      </c>
      <c r="PX27" s="2">
        <f t="shared" si="76"/>
        <v>11</v>
      </c>
      <c r="PY27" s="2">
        <f t="shared" si="77"/>
        <v>0</v>
      </c>
      <c r="PZ27" s="2">
        <f t="shared" si="78"/>
        <v>0</v>
      </c>
    </row>
    <row r="28" spans="1:442" x14ac:dyDescent="0.35">
      <c r="A28" t="s">
        <v>82</v>
      </c>
      <c r="B28" t="s">
        <v>13</v>
      </c>
      <c r="C28" t="s">
        <v>71</v>
      </c>
      <c r="D28">
        <v>0</v>
      </c>
      <c r="E28">
        <v>0</v>
      </c>
      <c r="F28">
        <v>0</v>
      </c>
      <c r="G28">
        <v>0</v>
      </c>
      <c r="H28"/>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1</v>
      </c>
      <c r="DA28">
        <v>1</v>
      </c>
      <c r="DB28">
        <v>0</v>
      </c>
      <c r="DC28">
        <v>0</v>
      </c>
      <c r="DD28">
        <v>2</v>
      </c>
      <c r="DE28">
        <v>4</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3</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4</v>
      </c>
      <c r="HW28">
        <v>2</v>
      </c>
      <c r="HX28">
        <v>0</v>
      </c>
      <c r="HY28">
        <v>0</v>
      </c>
      <c r="HZ28">
        <v>0</v>
      </c>
      <c r="IA28">
        <v>0</v>
      </c>
      <c r="IB28">
        <v>0</v>
      </c>
      <c r="IC28">
        <v>0</v>
      </c>
      <c r="ID28">
        <v>0</v>
      </c>
      <c r="IE28">
        <v>4</v>
      </c>
      <c r="IF28">
        <v>2</v>
      </c>
      <c r="IG28">
        <v>0</v>
      </c>
      <c r="IH28">
        <v>4</v>
      </c>
      <c r="II28">
        <v>2</v>
      </c>
      <c r="IJ28">
        <v>0</v>
      </c>
      <c r="IK28">
        <v>4</v>
      </c>
      <c r="IL28">
        <v>2</v>
      </c>
      <c r="IM28">
        <v>0</v>
      </c>
      <c r="IN28">
        <v>4</v>
      </c>
      <c r="IO28">
        <v>2</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c r="KG28"/>
      <c r="KH28"/>
      <c r="KI28"/>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R28" s="2" t="str">
        <f t="shared" si="19"/>
        <v>Adjumani District</v>
      </c>
      <c r="NS28" s="2" t="str">
        <f t="shared" si="20"/>
        <v>Maryland Kocoa Health Centre III</v>
      </c>
      <c r="NT28" s="2" t="str">
        <f>VLOOKUP(C28,Weeks!$A$1:$B$53,2,0)</f>
        <v>Week 41</v>
      </c>
      <c r="NU28" s="2">
        <f t="shared" si="21"/>
        <v>11</v>
      </c>
      <c r="NV28" s="2">
        <f t="shared" si="22"/>
        <v>0</v>
      </c>
      <c r="NW28" s="2">
        <f t="shared" si="23"/>
        <v>0</v>
      </c>
      <c r="NX28" s="2">
        <f t="shared" si="24"/>
        <v>0</v>
      </c>
      <c r="NY28" s="2">
        <f t="shared" si="25"/>
        <v>0</v>
      </c>
      <c r="NZ28" s="2">
        <f t="shared" si="26"/>
        <v>0</v>
      </c>
      <c r="OA28" s="2">
        <f t="shared" si="27"/>
        <v>0</v>
      </c>
      <c r="OB28" s="2">
        <f t="shared" si="28"/>
        <v>0</v>
      </c>
      <c r="OC28" s="2">
        <f t="shared" si="29"/>
        <v>0</v>
      </c>
      <c r="OD28" s="2">
        <f t="shared" si="30"/>
        <v>3</v>
      </c>
      <c r="OE28" s="2">
        <f t="shared" si="31"/>
        <v>0</v>
      </c>
      <c r="OF28" s="2">
        <f t="shared" si="32"/>
        <v>0</v>
      </c>
      <c r="OG28" s="2">
        <f t="shared" si="33"/>
        <v>0</v>
      </c>
      <c r="OH28" s="2">
        <f t="shared" si="34"/>
        <v>0</v>
      </c>
      <c r="OI28" s="2">
        <f t="shared" si="35"/>
        <v>0</v>
      </c>
      <c r="OJ28" s="2">
        <f t="shared" si="36"/>
        <v>0</v>
      </c>
      <c r="OK28" s="2">
        <f t="shared" si="37"/>
        <v>0</v>
      </c>
      <c r="OL28" s="2">
        <f t="shared" si="38"/>
        <v>0</v>
      </c>
      <c r="OM28" s="2">
        <f t="shared" si="39"/>
        <v>0</v>
      </c>
      <c r="ON28" s="2">
        <f t="shared" si="40"/>
        <v>8</v>
      </c>
      <c r="OO28" s="2">
        <f t="shared" si="41"/>
        <v>0</v>
      </c>
      <c r="OP28" s="2">
        <f t="shared" si="42"/>
        <v>0</v>
      </c>
      <c r="OQ28" s="2">
        <f t="shared" si="43"/>
        <v>0</v>
      </c>
      <c r="OR28" s="2">
        <f t="shared" si="44"/>
        <v>0</v>
      </c>
      <c r="OS28" s="2">
        <f t="shared" si="45"/>
        <v>0</v>
      </c>
      <c r="OT28" s="2">
        <f t="shared" si="46"/>
        <v>0</v>
      </c>
      <c r="OU28" s="2">
        <f t="shared" si="47"/>
        <v>0</v>
      </c>
      <c r="OV28" s="2">
        <f t="shared" si="48"/>
        <v>0</v>
      </c>
      <c r="OW28" s="2">
        <f t="shared" si="49"/>
        <v>0</v>
      </c>
      <c r="OX28" s="2">
        <f t="shared" si="50"/>
        <v>0</v>
      </c>
      <c r="OY28" s="2">
        <f t="shared" si="51"/>
        <v>0</v>
      </c>
      <c r="OZ28" s="2">
        <f t="shared" si="52"/>
        <v>0</v>
      </c>
      <c r="PA28" s="2">
        <f t="shared" si="53"/>
        <v>0</v>
      </c>
      <c r="PB28" s="2">
        <f t="shared" si="54"/>
        <v>0</v>
      </c>
      <c r="PC28" s="2">
        <f t="shared" si="55"/>
        <v>0</v>
      </c>
      <c r="PD28" s="2">
        <f t="shared" si="56"/>
        <v>0</v>
      </c>
      <c r="PE28" s="2">
        <f t="shared" si="57"/>
        <v>0</v>
      </c>
      <c r="PF28" s="2">
        <f t="shared" si="58"/>
        <v>0</v>
      </c>
      <c r="PG28" s="2">
        <f t="shared" si="59"/>
        <v>0</v>
      </c>
      <c r="PH28" s="2">
        <f t="shared" si="60"/>
        <v>0</v>
      </c>
      <c r="PI28" s="2">
        <f t="shared" si="61"/>
        <v>0</v>
      </c>
      <c r="PJ28" s="2">
        <f t="shared" si="62"/>
        <v>0</v>
      </c>
      <c r="PK28" s="2">
        <f t="shared" si="63"/>
        <v>0</v>
      </c>
      <c r="PL28" s="2">
        <f t="shared" si="64"/>
        <v>0</v>
      </c>
      <c r="PM28" s="2">
        <f t="shared" si="65"/>
        <v>0</v>
      </c>
      <c r="PN28" s="2">
        <f t="shared" si="66"/>
        <v>6</v>
      </c>
      <c r="PO28" s="2">
        <f t="shared" si="67"/>
        <v>6</v>
      </c>
      <c r="PP28" s="2">
        <f t="shared" si="68"/>
        <v>0</v>
      </c>
      <c r="PQ28" s="2">
        <f t="shared" si="69"/>
        <v>0</v>
      </c>
      <c r="PR28" s="2">
        <f t="shared" si="70"/>
        <v>6</v>
      </c>
      <c r="PS28" s="2">
        <f t="shared" si="71"/>
        <v>0</v>
      </c>
      <c r="PT28" s="2">
        <f t="shared" si="72"/>
        <v>0</v>
      </c>
      <c r="PU28" s="2">
        <f t="shared" si="73"/>
        <v>6</v>
      </c>
      <c r="PV28" s="2">
        <f t="shared" si="74"/>
        <v>0</v>
      </c>
      <c r="PW28" s="2">
        <f t="shared" si="75"/>
        <v>0</v>
      </c>
      <c r="PX28" s="2">
        <f t="shared" si="76"/>
        <v>6</v>
      </c>
      <c r="PY28" s="2">
        <f t="shared" si="77"/>
        <v>0</v>
      </c>
      <c r="PZ28" s="2">
        <f t="shared" si="78"/>
        <v>0</v>
      </c>
    </row>
    <row r="29" spans="1:442" x14ac:dyDescent="0.35">
      <c r="A29" t="s">
        <v>82</v>
      </c>
      <c r="B29" t="s">
        <v>13</v>
      </c>
      <c r="C29" t="s">
        <v>70</v>
      </c>
      <c r="D29">
        <v>0</v>
      </c>
      <c r="E29">
        <v>0</v>
      </c>
      <c r="F29">
        <v>0</v>
      </c>
      <c r="G29">
        <v>0</v>
      </c>
      <c r="H29"/>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3</v>
      </c>
      <c r="DE29">
        <v>2</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4</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8</v>
      </c>
      <c r="HW29">
        <v>3</v>
      </c>
      <c r="HX29">
        <v>0</v>
      </c>
      <c r="HY29">
        <v>0</v>
      </c>
      <c r="HZ29">
        <v>0</v>
      </c>
      <c r="IA29">
        <v>0</v>
      </c>
      <c r="IB29">
        <v>0</v>
      </c>
      <c r="IC29">
        <v>0</v>
      </c>
      <c r="ID29">
        <v>0</v>
      </c>
      <c r="IE29">
        <v>8</v>
      </c>
      <c r="IF29">
        <v>3</v>
      </c>
      <c r="IG29">
        <v>0</v>
      </c>
      <c r="IH29">
        <v>8</v>
      </c>
      <c r="II29">
        <v>3</v>
      </c>
      <c r="IJ29">
        <v>0</v>
      </c>
      <c r="IK29">
        <v>8</v>
      </c>
      <c r="IL29">
        <v>3</v>
      </c>
      <c r="IM29">
        <v>0</v>
      </c>
      <c r="IN29">
        <v>8</v>
      </c>
      <c r="IO29">
        <v>3</v>
      </c>
      <c r="IP29">
        <v>0</v>
      </c>
      <c r="IQ29">
        <v>0</v>
      </c>
      <c r="IR29">
        <v>0</v>
      </c>
      <c r="IS29">
        <v>0</v>
      </c>
      <c r="IT29">
        <v>0</v>
      </c>
      <c r="IU29">
        <v>0</v>
      </c>
      <c r="IV29">
        <v>0</v>
      </c>
      <c r="IW29">
        <v>0</v>
      </c>
      <c r="IX29">
        <v>0</v>
      </c>
      <c r="IY29">
        <v>0</v>
      </c>
      <c r="IZ29">
        <v>0</v>
      </c>
      <c r="JA29">
        <v>0</v>
      </c>
      <c r="JB29">
        <v>0</v>
      </c>
      <c r="JC29">
        <v>0</v>
      </c>
      <c r="JD29">
        <v>0</v>
      </c>
      <c r="JE29">
        <v>0</v>
      </c>
      <c r="JF29">
        <v>0</v>
      </c>
      <c r="JG29">
        <v>0</v>
      </c>
      <c r="JH29">
        <v>0</v>
      </c>
      <c r="JI29">
        <v>1</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c r="KG29"/>
      <c r="KH29"/>
      <c r="KI29"/>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R29" s="2" t="str">
        <f t="shared" si="19"/>
        <v>Adjumani District</v>
      </c>
      <c r="NS29" s="2" t="str">
        <f t="shared" si="20"/>
        <v>Maryland Kocoa Health Centre III</v>
      </c>
      <c r="NT29" s="2" t="str">
        <f>VLOOKUP(C29,Weeks!$A$1:$B$53,2,0)</f>
        <v>Week 42</v>
      </c>
      <c r="NU29" s="2">
        <f t="shared" si="21"/>
        <v>9</v>
      </c>
      <c r="NV29" s="2">
        <f t="shared" si="22"/>
        <v>0</v>
      </c>
      <c r="NW29" s="2">
        <f t="shared" si="23"/>
        <v>0</v>
      </c>
      <c r="NX29" s="2">
        <f t="shared" si="24"/>
        <v>0</v>
      </c>
      <c r="NY29" s="2">
        <f t="shared" si="25"/>
        <v>0</v>
      </c>
      <c r="NZ29" s="2">
        <f t="shared" si="26"/>
        <v>0</v>
      </c>
      <c r="OA29" s="2">
        <f t="shared" si="27"/>
        <v>0</v>
      </c>
      <c r="OB29" s="2">
        <f t="shared" si="28"/>
        <v>0</v>
      </c>
      <c r="OC29" s="2">
        <f t="shared" si="29"/>
        <v>0</v>
      </c>
      <c r="OD29" s="2">
        <f t="shared" si="30"/>
        <v>4</v>
      </c>
      <c r="OE29" s="2">
        <f t="shared" si="31"/>
        <v>0</v>
      </c>
      <c r="OF29" s="2">
        <f t="shared" si="32"/>
        <v>0</v>
      </c>
      <c r="OG29" s="2">
        <f t="shared" si="33"/>
        <v>0</v>
      </c>
      <c r="OH29" s="2">
        <f t="shared" si="34"/>
        <v>0</v>
      </c>
      <c r="OI29" s="2">
        <f t="shared" si="35"/>
        <v>0</v>
      </c>
      <c r="OJ29" s="2">
        <f t="shared" si="36"/>
        <v>0</v>
      </c>
      <c r="OK29" s="2">
        <f t="shared" si="37"/>
        <v>0</v>
      </c>
      <c r="OL29" s="2">
        <f t="shared" si="38"/>
        <v>0</v>
      </c>
      <c r="OM29" s="2">
        <f t="shared" si="39"/>
        <v>0</v>
      </c>
      <c r="ON29" s="2">
        <f t="shared" si="40"/>
        <v>5</v>
      </c>
      <c r="OO29" s="2">
        <f t="shared" si="41"/>
        <v>0</v>
      </c>
      <c r="OP29" s="2">
        <f t="shared" si="42"/>
        <v>0</v>
      </c>
      <c r="OQ29" s="2">
        <f t="shared" si="43"/>
        <v>0</v>
      </c>
      <c r="OR29" s="2">
        <f t="shared" si="44"/>
        <v>0</v>
      </c>
      <c r="OS29" s="2">
        <f t="shared" si="45"/>
        <v>0</v>
      </c>
      <c r="OT29" s="2">
        <f t="shared" si="46"/>
        <v>0</v>
      </c>
      <c r="OU29" s="2">
        <f t="shared" si="47"/>
        <v>0</v>
      </c>
      <c r="OV29" s="2">
        <f t="shared" si="48"/>
        <v>0</v>
      </c>
      <c r="OW29" s="2">
        <f t="shared" si="49"/>
        <v>0</v>
      </c>
      <c r="OX29" s="2">
        <f t="shared" si="50"/>
        <v>0</v>
      </c>
      <c r="OY29" s="2">
        <f t="shared" si="51"/>
        <v>0</v>
      </c>
      <c r="OZ29" s="2">
        <f t="shared" si="52"/>
        <v>0</v>
      </c>
      <c r="PA29" s="2">
        <f t="shared" si="53"/>
        <v>0</v>
      </c>
      <c r="PB29" s="2">
        <f t="shared" si="54"/>
        <v>0</v>
      </c>
      <c r="PC29" s="2">
        <f t="shared" si="55"/>
        <v>0</v>
      </c>
      <c r="PD29" s="2">
        <f t="shared" si="56"/>
        <v>0</v>
      </c>
      <c r="PE29" s="2">
        <f t="shared" si="57"/>
        <v>0</v>
      </c>
      <c r="PF29" s="2">
        <f t="shared" si="58"/>
        <v>0</v>
      </c>
      <c r="PG29" s="2">
        <f t="shared" si="59"/>
        <v>0</v>
      </c>
      <c r="PH29" s="2">
        <f t="shared" si="60"/>
        <v>0</v>
      </c>
      <c r="PI29" s="2">
        <f t="shared" si="61"/>
        <v>0</v>
      </c>
      <c r="PJ29" s="2">
        <f t="shared" si="62"/>
        <v>0</v>
      </c>
      <c r="PK29" s="2">
        <f t="shared" si="63"/>
        <v>0</v>
      </c>
      <c r="PL29" s="2">
        <f t="shared" si="64"/>
        <v>0</v>
      </c>
      <c r="PM29" s="2">
        <f t="shared" si="65"/>
        <v>0</v>
      </c>
      <c r="PN29" s="2">
        <f t="shared" si="66"/>
        <v>11</v>
      </c>
      <c r="PO29" s="2">
        <f t="shared" si="67"/>
        <v>11</v>
      </c>
      <c r="PP29" s="2">
        <f t="shared" si="68"/>
        <v>0</v>
      </c>
      <c r="PQ29" s="2">
        <f t="shared" si="69"/>
        <v>0</v>
      </c>
      <c r="PR29" s="2">
        <f t="shared" si="70"/>
        <v>11</v>
      </c>
      <c r="PS29" s="2">
        <f t="shared" si="71"/>
        <v>0</v>
      </c>
      <c r="PT29" s="2">
        <f t="shared" si="72"/>
        <v>0</v>
      </c>
      <c r="PU29" s="2">
        <f t="shared" si="73"/>
        <v>11</v>
      </c>
      <c r="PV29" s="2">
        <f t="shared" si="74"/>
        <v>1</v>
      </c>
      <c r="PW29" s="2">
        <f t="shared" si="75"/>
        <v>0</v>
      </c>
      <c r="PX29" s="2">
        <f t="shared" si="76"/>
        <v>11</v>
      </c>
      <c r="PY29" s="2">
        <f t="shared" si="77"/>
        <v>0</v>
      </c>
      <c r="PZ29" s="2">
        <f t="shared" si="78"/>
        <v>0</v>
      </c>
    </row>
    <row r="30" spans="1:442" x14ac:dyDescent="0.35">
      <c r="A30" t="s">
        <v>82</v>
      </c>
      <c r="B30" t="s">
        <v>13</v>
      </c>
      <c r="C30" t="s">
        <v>69</v>
      </c>
      <c r="D30">
        <v>0</v>
      </c>
      <c r="E30">
        <v>0</v>
      </c>
      <c r="F30">
        <v>0</v>
      </c>
      <c r="G30">
        <v>0</v>
      </c>
      <c r="H30"/>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5</v>
      </c>
      <c r="DE30">
        <v>10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2</v>
      </c>
      <c r="FD30">
        <v>5</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5</v>
      </c>
      <c r="HW30">
        <v>1</v>
      </c>
      <c r="HX30">
        <v>0</v>
      </c>
      <c r="HY30">
        <v>0</v>
      </c>
      <c r="HZ30">
        <v>0</v>
      </c>
      <c r="IA30">
        <v>0</v>
      </c>
      <c r="IB30">
        <v>0</v>
      </c>
      <c r="IC30">
        <v>0</v>
      </c>
      <c r="ID30">
        <v>0</v>
      </c>
      <c r="IE30">
        <v>5</v>
      </c>
      <c r="IF30">
        <v>1</v>
      </c>
      <c r="IG30">
        <v>0</v>
      </c>
      <c r="IH30">
        <v>5</v>
      </c>
      <c r="II30">
        <v>1</v>
      </c>
      <c r="IJ30">
        <v>0</v>
      </c>
      <c r="IK30">
        <v>5</v>
      </c>
      <c r="IL30">
        <v>1</v>
      </c>
      <c r="IM30">
        <v>0</v>
      </c>
      <c r="IN30">
        <v>5</v>
      </c>
      <c r="IO30">
        <v>1</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c r="KG30"/>
      <c r="KH30"/>
      <c r="KI30"/>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R30" s="2" t="str">
        <f t="shared" si="19"/>
        <v>Adjumani District</v>
      </c>
      <c r="NS30" s="2" t="str">
        <f t="shared" si="20"/>
        <v>Maryland Kocoa Health Centre III</v>
      </c>
      <c r="NT30" s="2" t="str">
        <f>VLOOKUP(C30,Weeks!$A$1:$B$53,2,0)</f>
        <v>Week 43</v>
      </c>
      <c r="NU30" s="2">
        <f t="shared" si="21"/>
        <v>22</v>
      </c>
      <c r="NV30" s="2">
        <f t="shared" si="22"/>
        <v>0</v>
      </c>
      <c r="NW30" s="2">
        <f t="shared" si="23"/>
        <v>0</v>
      </c>
      <c r="NX30" s="2">
        <f t="shared" si="24"/>
        <v>0</v>
      </c>
      <c r="NY30" s="2">
        <f t="shared" si="25"/>
        <v>0</v>
      </c>
      <c r="NZ30" s="2">
        <f t="shared" si="26"/>
        <v>0</v>
      </c>
      <c r="OA30" s="2">
        <f t="shared" si="27"/>
        <v>0</v>
      </c>
      <c r="OB30" s="2">
        <f t="shared" si="28"/>
        <v>0</v>
      </c>
      <c r="OC30" s="2">
        <f t="shared" si="29"/>
        <v>0</v>
      </c>
      <c r="OD30" s="2">
        <f t="shared" si="30"/>
        <v>7</v>
      </c>
      <c r="OE30" s="2">
        <f t="shared" si="31"/>
        <v>0</v>
      </c>
      <c r="OF30" s="2">
        <f t="shared" si="32"/>
        <v>0</v>
      </c>
      <c r="OG30" s="2">
        <f t="shared" si="33"/>
        <v>0</v>
      </c>
      <c r="OH30" s="2">
        <f t="shared" si="34"/>
        <v>0</v>
      </c>
      <c r="OI30" s="2">
        <f t="shared" si="35"/>
        <v>0</v>
      </c>
      <c r="OJ30" s="2">
        <f t="shared" si="36"/>
        <v>0</v>
      </c>
      <c r="OK30" s="2">
        <f t="shared" si="37"/>
        <v>0</v>
      </c>
      <c r="OL30" s="2">
        <f t="shared" si="38"/>
        <v>0</v>
      </c>
      <c r="OM30" s="2">
        <f t="shared" si="39"/>
        <v>0</v>
      </c>
      <c r="ON30" s="2">
        <f t="shared" si="40"/>
        <v>15</v>
      </c>
      <c r="OO30" s="2">
        <f t="shared" si="41"/>
        <v>0</v>
      </c>
      <c r="OP30" s="2">
        <f t="shared" si="42"/>
        <v>0</v>
      </c>
      <c r="OQ30" s="2">
        <f t="shared" si="43"/>
        <v>0</v>
      </c>
      <c r="OR30" s="2">
        <f t="shared" si="44"/>
        <v>0</v>
      </c>
      <c r="OS30" s="2">
        <f t="shared" si="45"/>
        <v>0</v>
      </c>
      <c r="OT30" s="2">
        <f t="shared" si="46"/>
        <v>0</v>
      </c>
      <c r="OU30" s="2">
        <f t="shared" si="47"/>
        <v>0</v>
      </c>
      <c r="OV30" s="2">
        <f t="shared" si="48"/>
        <v>0</v>
      </c>
      <c r="OW30" s="2">
        <f t="shared" si="49"/>
        <v>0</v>
      </c>
      <c r="OX30" s="2">
        <f t="shared" si="50"/>
        <v>0</v>
      </c>
      <c r="OY30" s="2">
        <f t="shared" si="51"/>
        <v>0</v>
      </c>
      <c r="OZ30" s="2">
        <f t="shared" si="52"/>
        <v>0</v>
      </c>
      <c r="PA30" s="2">
        <f t="shared" si="53"/>
        <v>0</v>
      </c>
      <c r="PB30" s="2">
        <f t="shared" si="54"/>
        <v>0</v>
      </c>
      <c r="PC30" s="2">
        <f t="shared" si="55"/>
        <v>0</v>
      </c>
      <c r="PD30" s="2">
        <f t="shared" si="56"/>
        <v>0</v>
      </c>
      <c r="PE30" s="2">
        <f t="shared" si="57"/>
        <v>0</v>
      </c>
      <c r="PF30" s="2">
        <f t="shared" si="58"/>
        <v>0</v>
      </c>
      <c r="PG30" s="2">
        <f t="shared" si="59"/>
        <v>0</v>
      </c>
      <c r="PH30" s="2">
        <f t="shared" si="60"/>
        <v>0</v>
      </c>
      <c r="PI30" s="2">
        <f t="shared" si="61"/>
        <v>0</v>
      </c>
      <c r="PJ30" s="2">
        <f t="shared" si="62"/>
        <v>0</v>
      </c>
      <c r="PK30" s="2">
        <f t="shared" si="63"/>
        <v>0</v>
      </c>
      <c r="PL30" s="2">
        <f t="shared" si="64"/>
        <v>0</v>
      </c>
      <c r="PM30" s="2">
        <f t="shared" si="65"/>
        <v>0</v>
      </c>
      <c r="PN30" s="2">
        <f t="shared" si="66"/>
        <v>6</v>
      </c>
      <c r="PO30" s="2">
        <f t="shared" si="67"/>
        <v>6</v>
      </c>
      <c r="PP30" s="2">
        <f t="shared" si="68"/>
        <v>0</v>
      </c>
      <c r="PQ30" s="2">
        <f t="shared" si="69"/>
        <v>0</v>
      </c>
      <c r="PR30" s="2">
        <f t="shared" si="70"/>
        <v>6</v>
      </c>
      <c r="PS30" s="2">
        <f t="shared" si="71"/>
        <v>0</v>
      </c>
      <c r="PT30" s="2">
        <f t="shared" si="72"/>
        <v>0</v>
      </c>
      <c r="PU30" s="2">
        <f t="shared" si="73"/>
        <v>6</v>
      </c>
      <c r="PV30" s="2">
        <f t="shared" si="74"/>
        <v>0</v>
      </c>
      <c r="PW30" s="2">
        <f t="shared" si="75"/>
        <v>0</v>
      </c>
      <c r="PX30" s="2">
        <f t="shared" si="76"/>
        <v>6</v>
      </c>
      <c r="PY30" s="2">
        <f t="shared" si="77"/>
        <v>0</v>
      </c>
      <c r="PZ30" s="2">
        <f t="shared" si="78"/>
        <v>0</v>
      </c>
    </row>
    <row r="31" spans="1:442" x14ac:dyDescent="0.35">
      <c r="A31" t="s">
        <v>82</v>
      </c>
      <c r="B31" t="s">
        <v>13</v>
      </c>
      <c r="C31" t="s">
        <v>67</v>
      </c>
      <c r="D31">
        <v>0</v>
      </c>
      <c r="E31">
        <v>0</v>
      </c>
      <c r="F31">
        <v>0</v>
      </c>
      <c r="G31">
        <v>0</v>
      </c>
      <c r="H31"/>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1</v>
      </c>
      <c r="AM31">
        <v>0</v>
      </c>
      <c r="AN31">
        <v>1</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1</v>
      </c>
      <c r="DA31">
        <v>0</v>
      </c>
      <c r="DB31">
        <v>1</v>
      </c>
      <c r="DC31">
        <v>0</v>
      </c>
      <c r="DD31">
        <v>3</v>
      </c>
      <c r="DE31">
        <v>3</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3</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c r="KG31"/>
      <c r="KH31"/>
      <c r="KI31"/>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2</v>
      </c>
      <c r="LZ31">
        <v>2</v>
      </c>
      <c r="MA31">
        <v>1</v>
      </c>
      <c r="MB31">
        <v>0</v>
      </c>
      <c r="MC31">
        <v>2</v>
      </c>
      <c r="MD31">
        <v>2</v>
      </c>
      <c r="ME31">
        <v>1</v>
      </c>
      <c r="MF31">
        <v>0</v>
      </c>
      <c r="MG31">
        <v>2</v>
      </c>
      <c r="MH31">
        <v>2</v>
      </c>
      <c r="MI31">
        <v>1</v>
      </c>
      <c r="MJ31">
        <v>0</v>
      </c>
      <c r="MK31">
        <v>0</v>
      </c>
      <c r="ML31">
        <v>1</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R31" s="2" t="str">
        <f t="shared" si="19"/>
        <v>Adjumani District</v>
      </c>
      <c r="NS31" s="2" t="str">
        <f t="shared" si="20"/>
        <v>Maryland Kocoa Health Centre III</v>
      </c>
      <c r="NT31" s="2" t="str">
        <f>VLOOKUP(C31,Weeks!$A$1:$B$53,2,0)</f>
        <v>Week 44</v>
      </c>
      <c r="NU31" s="2">
        <f t="shared" si="21"/>
        <v>11</v>
      </c>
      <c r="NV31" s="2">
        <f t="shared" si="22"/>
        <v>0</v>
      </c>
      <c r="NW31" s="2">
        <f t="shared" si="23"/>
        <v>0</v>
      </c>
      <c r="NX31" s="2">
        <f t="shared" si="24"/>
        <v>0</v>
      </c>
      <c r="NY31" s="2">
        <f t="shared" si="25"/>
        <v>0</v>
      </c>
      <c r="NZ31" s="2">
        <f t="shared" si="26"/>
        <v>0</v>
      </c>
      <c r="OA31" s="2">
        <f t="shared" si="27"/>
        <v>0</v>
      </c>
      <c r="OB31" s="2">
        <f t="shared" si="28"/>
        <v>0</v>
      </c>
      <c r="OC31" s="2">
        <f t="shared" si="29"/>
        <v>0</v>
      </c>
      <c r="OD31" s="2">
        <f t="shared" si="30"/>
        <v>3</v>
      </c>
      <c r="OE31" s="2">
        <f t="shared" si="31"/>
        <v>0</v>
      </c>
      <c r="OF31" s="2">
        <f t="shared" si="32"/>
        <v>0</v>
      </c>
      <c r="OG31" s="2">
        <f t="shared" si="33"/>
        <v>0</v>
      </c>
      <c r="OH31" s="2">
        <f t="shared" si="34"/>
        <v>0</v>
      </c>
      <c r="OI31" s="2">
        <f t="shared" si="35"/>
        <v>0</v>
      </c>
      <c r="OJ31" s="2">
        <f t="shared" si="36"/>
        <v>0</v>
      </c>
      <c r="OK31" s="2">
        <f t="shared" si="37"/>
        <v>0</v>
      </c>
      <c r="OL31" s="2">
        <f t="shared" si="38"/>
        <v>0</v>
      </c>
      <c r="OM31" s="2">
        <f t="shared" si="39"/>
        <v>0</v>
      </c>
      <c r="ON31" s="2">
        <f t="shared" si="40"/>
        <v>8</v>
      </c>
      <c r="OO31" s="2">
        <f t="shared" si="41"/>
        <v>0</v>
      </c>
      <c r="OP31" s="2">
        <f t="shared" si="42"/>
        <v>0</v>
      </c>
      <c r="OQ31" s="2">
        <f t="shared" si="43"/>
        <v>0</v>
      </c>
      <c r="OR31" s="2">
        <f t="shared" si="44"/>
        <v>0</v>
      </c>
      <c r="OS31" s="2">
        <f t="shared" si="45"/>
        <v>0</v>
      </c>
      <c r="OT31" s="2">
        <f t="shared" si="46"/>
        <v>0</v>
      </c>
      <c r="OU31" s="2">
        <f t="shared" si="47"/>
        <v>0</v>
      </c>
      <c r="OV31" s="2">
        <f t="shared" si="48"/>
        <v>0</v>
      </c>
      <c r="OW31" s="2">
        <f t="shared" si="49"/>
        <v>0</v>
      </c>
      <c r="OX31" s="2">
        <f t="shared" si="50"/>
        <v>1</v>
      </c>
      <c r="OY31" s="2">
        <f t="shared" si="51"/>
        <v>0</v>
      </c>
      <c r="OZ31" s="2">
        <f t="shared" si="52"/>
        <v>5</v>
      </c>
      <c r="PA31" s="2">
        <f t="shared" si="53"/>
        <v>5</v>
      </c>
      <c r="PB31" s="2">
        <f t="shared" si="54"/>
        <v>0</v>
      </c>
      <c r="PC31" s="2">
        <f t="shared" si="55"/>
        <v>0</v>
      </c>
      <c r="PD31" s="2">
        <f t="shared" si="56"/>
        <v>0</v>
      </c>
      <c r="PE31" s="2">
        <f t="shared" si="57"/>
        <v>0</v>
      </c>
      <c r="PF31" s="2">
        <f t="shared" si="58"/>
        <v>0</v>
      </c>
      <c r="PG31" s="2">
        <f t="shared" si="59"/>
        <v>0</v>
      </c>
      <c r="PH31" s="2">
        <f t="shared" si="60"/>
        <v>0</v>
      </c>
      <c r="PI31" s="2">
        <f t="shared" si="61"/>
        <v>0</v>
      </c>
      <c r="PJ31" s="2">
        <f t="shared" si="62"/>
        <v>0</v>
      </c>
      <c r="PK31" s="2">
        <f t="shared" si="63"/>
        <v>0</v>
      </c>
      <c r="PL31" s="2">
        <f t="shared" si="64"/>
        <v>0</v>
      </c>
      <c r="PM31" s="2">
        <f t="shared" si="65"/>
        <v>0</v>
      </c>
      <c r="PN31" s="2">
        <f t="shared" si="66"/>
        <v>0</v>
      </c>
      <c r="PO31" s="2">
        <f t="shared" si="67"/>
        <v>0</v>
      </c>
      <c r="PP31" s="2">
        <f t="shared" si="68"/>
        <v>0</v>
      </c>
      <c r="PQ31" s="2">
        <f t="shared" si="69"/>
        <v>0</v>
      </c>
      <c r="PR31" s="2">
        <f t="shared" si="70"/>
        <v>0</v>
      </c>
      <c r="PS31" s="2">
        <f t="shared" si="71"/>
        <v>0</v>
      </c>
      <c r="PT31" s="2">
        <f t="shared" si="72"/>
        <v>0</v>
      </c>
      <c r="PU31" s="2">
        <f t="shared" si="73"/>
        <v>0</v>
      </c>
      <c r="PV31" s="2">
        <f t="shared" si="74"/>
        <v>0</v>
      </c>
      <c r="PW31" s="2">
        <f t="shared" si="75"/>
        <v>0</v>
      </c>
      <c r="PX31" s="2">
        <f t="shared" si="76"/>
        <v>0</v>
      </c>
      <c r="PY31" s="2">
        <f t="shared" si="77"/>
        <v>0</v>
      </c>
      <c r="PZ31" s="2">
        <f t="shared" si="78"/>
        <v>0</v>
      </c>
    </row>
    <row r="32" spans="1:442" x14ac:dyDescent="0.35">
      <c r="A32" t="s">
        <v>82</v>
      </c>
      <c r="B32" t="s">
        <v>13</v>
      </c>
      <c r="C32" t="s">
        <v>361</v>
      </c>
      <c r="D32">
        <v>0</v>
      </c>
      <c r="E32">
        <v>0</v>
      </c>
      <c r="F32">
        <v>0</v>
      </c>
      <c r="G32">
        <v>0</v>
      </c>
      <c r="H32"/>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1</v>
      </c>
      <c r="AM32">
        <v>0</v>
      </c>
      <c r="AN32">
        <v>1</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1</v>
      </c>
      <c r="DE32">
        <v>1</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10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6</v>
      </c>
      <c r="HW32">
        <v>0</v>
      </c>
      <c r="HX32">
        <v>0</v>
      </c>
      <c r="HY32">
        <v>0</v>
      </c>
      <c r="HZ32">
        <v>0</v>
      </c>
      <c r="IA32">
        <v>0</v>
      </c>
      <c r="IB32">
        <v>0</v>
      </c>
      <c r="IC32">
        <v>0</v>
      </c>
      <c r="ID32">
        <v>0</v>
      </c>
      <c r="IE32">
        <v>6</v>
      </c>
      <c r="IF32">
        <v>0</v>
      </c>
      <c r="IG32">
        <v>0</v>
      </c>
      <c r="IH32">
        <v>6</v>
      </c>
      <c r="II32">
        <v>0</v>
      </c>
      <c r="IJ32">
        <v>0</v>
      </c>
      <c r="IK32">
        <v>6</v>
      </c>
      <c r="IL32">
        <v>0</v>
      </c>
      <c r="IM32">
        <v>0</v>
      </c>
      <c r="IN32">
        <v>6</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c r="KG32"/>
      <c r="KH32"/>
      <c r="KI32"/>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1</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R32" s="2" t="str">
        <f t="shared" si="19"/>
        <v>Adjumani District</v>
      </c>
      <c r="NS32" s="2" t="str">
        <f t="shared" si="20"/>
        <v>Maryland Kocoa Health Centre III</v>
      </c>
      <c r="NT32" s="2" t="str">
        <f>VLOOKUP(C32,Weeks!$A$1:$B$53,2,0)</f>
        <v>Week 45</v>
      </c>
      <c r="NU32" s="2">
        <f t="shared" si="21"/>
        <v>12</v>
      </c>
      <c r="NV32" s="2">
        <f t="shared" si="22"/>
        <v>0</v>
      </c>
      <c r="NW32" s="2">
        <f t="shared" si="23"/>
        <v>0</v>
      </c>
      <c r="NX32" s="2">
        <f t="shared" si="24"/>
        <v>0</v>
      </c>
      <c r="NY32" s="2">
        <f t="shared" si="25"/>
        <v>0</v>
      </c>
      <c r="NZ32" s="2">
        <f t="shared" si="26"/>
        <v>0</v>
      </c>
      <c r="OA32" s="2">
        <f t="shared" si="27"/>
        <v>0</v>
      </c>
      <c r="OB32" s="2">
        <f t="shared" si="28"/>
        <v>0</v>
      </c>
      <c r="OC32" s="2">
        <f t="shared" si="29"/>
        <v>0</v>
      </c>
      <c r="OD32" s="2">
        <f t="shared" si="30"/>
        <v>10</v>
      </c>
      <c r="OE32" s="2">
        <f t="shared" si="31"/>
        <v>0</v>
      </c>
      <c r="OF32" s="2">
        <f t="shared" si="32"/>
        <v>0</v>
      </c>
      <c r="OG32" s="2">
        <f t="shared" si="33"/>
        <v>0</v>
      </c>
      <c r="OH32" s="2">
        <f t="shared" si="34"/>
        <v>0</v>
      </c>
      <c r="OI32" s="2">
        <f t="shared" si="35"/>
        <v>0</v>
      </c>
      <c r="OJ32" s="2">
        <f t="shared" si="36"/>
        <v>0</v>
      </c>
      <c r="OK32" s="2">
        <f t="shared" si="37"/>
        <v>0</v>
      </c>
      <c r="OL32" s="2">
        <f t="shared" si="38"/>
        <v>0</v>
      </c>
      <c r="OM32" s="2">
        <f t="shared" si="39"/>
        <v>0</v>
      </c>
      <c r="ON32" s="2">
        <f t="shared" si="40"/>
        <v>2</v>
      </c>
      <c r="OO32" s="2">
        <f t="shared" si="41"/>
        <v>0</v>
      </c>
      <c r="OP32" s="2">
        <f t="shared" si="42"/>
        <v>0</v>
      </c>
      <c r="OQ32" s="2">
        <f t="shared" si="43"/>
        <v>0</v>
      </c>
      <c r="OR32" s="2">
        <f t="shared" si="44"/>
        <v>0</v>
      </c>
      <c r="OS32" s="2">
        <f t="shared" si="45"/>
        <v>0</v>
      </c>
      <c r="OT32" s="2">
        <f t="shared" si="46"/>
        <v>0</v>
      </c>
      <c r="OU32" s="2">
        <f t="shared" si="47"/>
        <v>0</v>
      </c>
      <c r="OV32" s="2">
        <f t="shared" si="48"/>
        <v>0</v>
      </c>
      <c r="OW32" s="2">
        <f t="shared" si="49"/>
        <v>0</v>
      </c>
      <c r="OX32" s="2">
        <f t="shared" si="50"/>
        <v>1</v>
      </c>
      <c r="OY32" s="2">
        <f t="shared" si="51"/>
        <v>0</v>
      </c>
      <c r="OZ32" s="2">
        <f t="shared" si="52"/>
        <v>0</v>
      </c>
      <c r="PA32" s="2">
        <f t="shared" si="53"/>
        <v>0</v>
      </c>
      <c r="PB32" s="2">
        <f t="shared" si="54"/>
        <v>0</v>
      </c>
      <c r="PC32" s="2">
        <f t="shared" si="55"/>
        <v>0</v>
      </c>
      <c r="PD32" s="2">
        <f t="shared" si="56"/>
        <v>0</v>
      </c>
      <c r="PE32" s="2">
        <f t="shared" si="57"/>
        <v>0</v>
      </c>
      <c r="PF32" s="2">
        <f t="shared" si="58"/>
        <v>0</v>
      </c>
      <c r="PG32" s="2">
        <f t="shared" si="59"/>
        <v>0</v>
      </c>
      <c r="PH32" s="2">
        <f t="shared" si="60"/>
        <v>0</v>
      </c>
      <c r="PI32" s="2">
        <f t="shared" si="61"/>
        <v>0</v>
      </c>
      <c r="PJ32" s="2">
        <f t="shared" si="62"/>
        <v>0</v>
      </c>
      <c r="PK32" s="2">
        <f t="shared" si="63"/>
        <v>0</v>
      </c>
      <c r="PL32" s="2">
        <f t="shared" si="64"/>
        <v>0</v>
      </c>
      <c r="PM32" s="2">
        <f t="shared" si="65"/>
        <v>0</v>
      </c>
      <c r="PN32" s="2">
        <f t="shared" si="66"/>
        <v>6</v>
      </c>
      <c r="PO32" s="2">
        <f t="shared" si="67"/>
        <v>6</v>
      </c>
      <c r="PP32" s="2">
        <f t="shared" si="68"/>
        <v>0</v>
      </c>
      <c r="PQ32" s="2">
        <f t="shared" si="69"/>
        <v>0</v>
      </c>
      <c r="PR32" s="2">
        <f t="shared" si="70"/>
        <v>6</v>
      </c>
      <c r="PS32" s="2">
        <f t="shared" si="71"/>
        <v>0</v>
      </c>
      <c r="PT32" s="2">
        <f t="shared" si="72"/>
        <v>0</v>
      </c>
      <c r="PU32" s="2">
        <f t="shared" si="73"/>
        <v>6</v>
      </c>
      <c r="PV32" s="2">
        <f t="shared" si="74"/>
        <v>0</v>
      </c>
      <c r="PW32" s="2">
        <f t="shared" si="75"/>
        <v>0</v>
      </c>
      <c r="PX32" s="2">
        <f t="shared" si="76"/>
        <v>6</v>
      </c>
      <c r="PY32" s="2">
        <f t="shared" si="77"/>
        <v>0</v>
      </c>
      <c r="PZ32" s="2">
        <f t="shared" si="78"/>
        <v>0</v>
      </c>
    </row>
    <row r="33" spans="1:442" x14ac:dyDescent="0.35">
      <c r="A33" t="s">
        <v>82</v>
      </c>
      <c r="B33" t="s">
        <v>13</v>
      </c>
      <c r="C33" t="s">
        <v>359</v>
      </c>
      <c r="D33">
        <v>0</v>
      </c>
      <c r="E33">
        <v>0</v>
      </c>
      <c r="F33">
        <v>0</v>
      </c>
      <c r="G33">
        <v>0</v>
      </c>
      <c r="H33"/>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2</v>
      </c>
      <c r="DA33">
        <v>1</v>
      </c>
      <c r="DB33">
        <v>6</v>
      </c>
      <c r="DC33">
        <v>1</v>
      </c>
      <c r="DD33">
        <v>5</v>
      </c>
      <c r="DE33">
        <v>7</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1</v>
      </c>
      <c r="FD33">
        <v>1</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10</v>
      </c>
      <c r="HW33">
        <v>0</v>
      </c>
      <c r="HX33">
        <v>0</v>
      </c>
      <c r="HY33">
        <v>0</v>
      </c>
      <c r="HZ33">
        <v>0</v>
      </c>
      <c r="IA33">
        <v>0</v>
      </c>
      <c r="IB33">
        <v>0</v>
      </c>
      <c r="IC33">
        <v>0</v>
      </c>
      <c r="ID33">
        <v>0</v>
      </c>
      <c r="IE33">
        <v>10</v>
      </c>
      <c r="IF33">
        <v>0</v>
      </c>
      <c r="IG33">
        <v>0</v>
      </c>
      <c r="IH33">
        <v>10</v>
      </c>
      <c r="II33">
        <v>0</v>
      </c>
      <c r="IJ33">
        <v>0</v>
      </c>
      <c r="IK33">
        <v>10</v>
      </c>
      <c r="IL33">
        <v>0</v>
      </c>
      <c r="IM33">
        <v>0</v>
      </c>
      <c r="IN33">
        <v>10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R33" s="2" t="str">
        <f t="shared" si="19"/>
        <v>Adjumani District</v>
      </c>
      <c r="NS33" s="2" t="str">
        <f t="shared" si="20"/>
        <v>Maryland Kocoa Health Centre III</v>
      </c>
      <c r="NT33" s="2" t="str">
        <f>VLOOKUP(C33,Weeks!$A$1:$B$53,2,0)</f>
        <v>Week 46</v>
      </c>
      <c r="NU33" s="2">
        <f t="shared" si="21"/>
        <v>24</v>
      </c>
      <c r="NV33" s="2">
        <f t="shared" si="22"/>
        <v>0</v>
      </c>
      <c r="NW33" s="2">
        <f t="shared" si="23"/>
        <v>0</v>
      </c>
      <c r="NX33" s="2">
        <f t="shared" si="24"/>
        <v>0</v>
      </c>
      <c r="NY33" s="2">
        <f t="shared" si="25"/>
        <v>0</v>
      </c>
      <c r="NZ33" s="2">
        <f t="shared" si="26"/>
        <v>0</v>
      </c>
      <c r="OA33" s="2">
        <f t="shared" si="27"/>
        <v>0</v>
      </c>
      <c r="OB33" s="2">
        <f t="shared" si="28"/>
        <v>0</v>
      </c>
      <c r="OC33" s="2">
        <f t="shared" si="29"/>
        <v>0</v>
      </c>
      <c r="OD33" s="2">
        <f t="shared" si="30"/>
        <v>2</v>
      </c>
      <c r="OE33" s="2">
        <f t="shared" si="31"/>
        <v>0</v>
      </c>
      <c r="OF33" s="2">
        <f t="shared" si="32"/>
        <v>0</v>
      </c>
      <c r="OG33" s="2">
        <f t="shared" si="33"/>
        <v>0</v>
      </c>
      <c r="OH33" s="2">
        <f t="shared" si="34"/>
        <v>0</v>
      </c>
      <c r="OI33" s="2">
        <f t="shared" si="35"/>
        <v>0</v>
      </c>
      <c r="OJ33" s="2">
        <f t="shared" si="36"/>
        <v>0</v>
      </c>
      <c r="OK33" s="2">
        <f t="shared" si="37"/>
        <v>0</v>
      </c>
      <c r="OL33" s="2">
        <f t="shared" si="38"/>
        <v>0</v>
      </c>
      <c r="OM33" s="2">
        <f t="shared" si="39"/>
        <v>0</v>
      </c>
      <c r="ON33" s="2">
        <f t="shared" si="40"/>
        <v>22</v>
      </c>
      <c r="OO33" s="2">
        <f t="shared" si="41"/>
        <v>0</v>
      </c>
      <c r="OP33" s="2">
        <f t="shared" si="42"/>
        <v>0</v>
      </c>
      <c r="OQ33" s="2">
        <f t="shared" si="43"/>
        <v>0</v>
      </c>
      <c r="OR33" s="2">
        <f t="shared" si="44"/>
        <v>0</v>
      </c>
      <c r="OS33" s="2">
        <f t="shared" si="45"/>
        <v>0</v>
      </c>
      <c r="OT33" s="2">
        <f t="shared" si="46"/>
        <v>0</v>
      </c>
      <c r="OU33" s="2">
        <f t="shared" si="47"/>
        <v>0</v>
      </c>
      <c r="OV33" s="2">
        <f t="shared" si="48"/>
        <v>0</v>
      </c>
      <c r="OW33" s="2">
        <f t="shared" si="49"/>
        <v>0</v>
      </c>
      <c r="OX33" s="2">
        <f t="shared" si="50"/>
        <v>0</v>
      </c>
      <c r="OY33" s="2">
        <f t="shared" si="51"/>
        <v>0</v>
      </c>
      <c r="OZ33" s="2">
        <f t="shared" si="52"/>
        <v>0</v>
      </c>
      <c r="PA33" s="2">
        <f t="shared" si="53"/>
        <v>0</v>
      </c>
      <c r="PB33" s="2">
        <f t="shared" si="54"/>
        <v>0</v>
      </c>
      <c r="PC33" s="2">
        <f t="shared" si="55"/>
        <v>0</v>
      </c>
      <c r="PD33" s="2">
        <f t="shared" si="56"/>
        <v>0</v>
      </c>
      <c r="PE33" s="2">
        <f t="shared" si="57"/>
        <v>0</v>
      </c>
      <c r="PF33" s="2">
        <f t="shared" si="58"/>
        <v>0</v>
      </c>
      <c r="PG33" s="2">
        <f t="shared" si="59"/>
        <v>0</v>
      </c>
      <c r="PH33" s="2">
        <f t="shared" si="60"/>
        <v>0</v>
      </c>
      <c r="PI33" s="2">
        <f t="shared" si="61"/>
        <v>0</v>
      </c>
      <c r="PJ33" s="2">
        <f t="shared" si="62"/>
        <v>0</v>
      </c>
      <c r="PK33" s="2">
        <f t="shared" si="63"/>
        <v>0</v>
      </c>
      <c r="PL33" s="2">
        <f t="shared" si="64"/>
        <v>0</v>
      </c>
      <c r="PM33" s="2">
        <f t="shared" si="65"/>
        <v>0</v>
      </c>
      <c r="PN33" s="2">
        <f t="shared" si="66"/>
        <v>10</v>
      </c>
      <c r="PO33" s="2">
        <f t="shared" si="67"/>
        <v>10</v>
      </c>
      <c r="PP33" s="2">
        <f t="shared" si="68"/>
        <v>0</v>
      </c>
      <c r="PQ33" s="2">
        <f t="shared" si="69"/>
        <v>0</v>
      </c>
      <c r="PR33" s="2">
        <f t="shared" si="70"/>
        <v>10</v>
      </c>
      <c r="PS33" s="2">
        <f t="shared" si="71"/>
        <v>0</v>
      </c>
      <c r="PT33" s="2">
        <f t="shared" si="72"/>
        <v>0</v>
      </c>
      <c r="PU33" s="2">
        <f t="shared" si="73"/>
        <v>10</v>
      </c>
      <c r="PV33" s="2">
        <f t="shared" si="74"/>
        <v>0</v>
      </c>
      <c r="PW33" s="2">
        <f t="shared" si="75"/>
        <v>0</v>
      </c>
      <c r="PX33" s="2">
        <f t="shared" si="76"/>
        <v>10</v>
      </c>
      <c r="PY33" s="2">
        <f t="shared" si="77"/>
        <v>0</v>
      </c>
      <c r="PZ33" s="2">
        <f t="shared" si="78"/>
        <v>0</v>
      </c>
    </row>
    <row r="34" spans="1:442" x14ac:dyDescent="0.35">
      <c r="A34" t="s">
        <v>82</v>
      </c>
      <c r="B34" t="s">
        <v>13</v>
      </c>
      <c r="C34" t="s">
        <v>357</v>
      </c>
      <c r="D34">
        <v>0</v>
      </c>
      <c r="E34">
        <v>0</v>
      </c>
      <c r="F34">
        <v>0</v>
      </c>
      <c r="G34">
        <v>0</v>
      </c>
      <c r="H34"/>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1</v>
      </c>
      <c r="DD34">
        <v>2</v>
      </c>
      <c r="DE34">
        <v>4</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2</v>
      </c>
      <c r="FD34">
        <v>2</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7</v>
      </c>
      <c r="HW34">
        <v>0</v>
      </c>
      <c r="HX34">
        <v>0</v>
      </c>
      <c r="HY34">
        <v>0</v>
      </c>
      <c r="HZ34">
        <v>0</v>
      </c>
      <c r="IA34">
        <v>0</v>
      </c>
      <c r="IB34">
        <v>0</v>
      </c>
      <c r="IC34">
        <v>0</v>
      </c>
      <c r="ID34">
        <v>0</v>
      </c>
      <c r="IE34">
        <v>7</v>
      </c>
      <c r="IF34">
        <v>0</v>
      </c>
      <c r="IG34">
        <v>0</v>
      </c>
      <c r="IH34">
        <v>7</v>
      </c>
      <c r="II34">
        <v>0</v>
      </c>
      <c r="IJ34">
        <v>0</v>
      </c>
      <c r="IK34">
        <v>7</v>
      </c>
      <c r="IL34">
        <v>0</v>
      </c>
      <c r="IM34">
        <v>0</v>
      </c>
      <c r="IN34">
        <v>7</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1</v>
      </c>
      <c r="KN34">
        <v>0</v>
      </c>
      <c r="KO34">
        <v>0</v>
      </c>
      <c r="KP34">
        <v>0</v>
      </c>
      <c r="KQ34">
        <v>0</v>
      </c>
      <c r="KR34">
        <v>0</v>
      </c>
      <c r="KS34">
        <v>0</v>
      </c>
      <c r="KT34">
        <v>0</v>
      </c>
      <c r="KU34">
        <v>1</v>
      </c>
      <c r="KV34">
        <v>0</v>
      </c>
      <c r="KW34">
        <v>0</v>
      </c>
      <c r="KX34">
        <v>0</v>
      </c>
      <c r="KY34">
        <v>0</v>
      </c>
      <c r="KZ34">
        <v>0</v>
      </c>
      <c r="LA34">
        <v>0</v>
      </c>
      <c r="LB34">
        <v>0</v>
      </c>
      <c r="LC34">
        <v>1</v>
      </c>
      <c r="LD34">
        <v>0</v>
      </c>
      <c r="LE34">
        <v>0</v>
      </c>
      <c r="LF34">
        <v>0</v>
      </c>
      <c r="LG34">
        <v>0</v>
      </c>
      <c r="LH34">
        <v>0</v>
      </c>
      <c r="LI34">
        <v>0</v>
      </c>
      <c r="LJ34">
        <v>0</v>
      </c>
      <c r="LK34">
        <v>1</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R34" s="2" t="str">
        <f t="shared" si="19"/>
        <v>Adjumani District</v>
      </c>
      <c r="NS34" s="2" t="str">
        <f t="shared" si="20"/>
        <v>Maryland Kocoa Health Centre III</v>
      </c>
      <c r="NT34" s="2" t="str">
        <f>VLOOKUP(C34,Weeks!$A$1:$B$53,2,0)</f>
        <v>Week 47</v>
      </c>
      <c r="NU34" s="2">
        <f t="shared" si="21"/>
        <v>11</v>
      </c>
      <c r="NV34" s="2">
        <f t="shared" si="22"/>
        <v>0</v>
      </c>
      <c r="NW34" s="2">
        <f t="shared" si="23"/>
        <v>0</v>
      </c>
      <c r="NX34" s="2">
        <f t="shared" si="24"/>
        <v>0</v>
      </c>
      <c r="NY34" s="2">
        <f t="shared" si="25"/>
        <v>0</v>
      </c>
      <c r="NZ34" s="2">
        <f t="shared" si="26"/>
        <v>0</v>
      </c>
      <c r="OA34" s="2">
        <f t="shared" si="27"/>
        <v>0</v>
      </c>
      <c r="OB34" s="2">
        <f t="shared" si="28"/>
        <v>0</v>
      </c>
      <c r="OC34" s="2">
        <f t="shared" si="29"/>
        <v>0</v>
      </c>
      <c r="OD34" s="2">
        <f t="shared" si="30"/>
        <v>4</v>
      </c>
      <c r="OE34" s="2">
        <f t="shared" si="31"/>
        <v>0</v>
      </c>
      <c r="OF34" s="2">
        <f t="shared" si="32"/>
        <v>0</v>
      </c>
      <c r="OG34" s="2">
        <f t="shared" si="33"/>
        <v>0</v>
      </c>
      <c r="OH34" s="2">
        <f t="shared" si="34"/>
        <v>0</v>
      </c>
      <c r="OI34" s="2">
        <f t="shared" si="35"/>
        <v>0</v>
      </c>
      <c r="OJ34" s="2">
        <f t="shared" si="36"/>
        <v>0</v>
      </c>
      <c r="OK34" s="2">
        <f t="shared" si="37"/>
        <v>0</v>
      </c>
      <c r="OL34" s="2">
        <f t="shared" si="38"/>
        <v>0</v>
      </c>
      <c r="OM34" s="2">
        <f t="shared" si="39"/>
        <v>0</v>
      </c>
      <c r="ON34" s="2">
        <f t="shared" si="40"/>
        <v>7</v>
      </c>
      <c r="OO34" s="2">
        <f t="shared" si="41"/>
        <v>0</v>
      </c>
      <c r="OP34" s="2">
        <f t="shared" si="42"/>
        <v>0</v>
      </c>
      <c r="OQ34" s="2">
        <f t="shared" si="43"/>
        <v>0</v>
      </c>
      <c r="OR34" s="2">
        <f t="shared" si="44"/>
        <v>0</v>
      </c>
      <c r="OS34" s="2">
        <f t="shared" si="45"/>
        <v>0</v>
      </c>
      <c r="OT34" s="2">
        <f t="shared" si="46"/>
        <v>0</v>
      </c>
      <c r="OU34" s="2">
        <f t="shared" si="47"/>
        <v>0</v>
      </c>
      <c r="OV34" s="2">
        <f t="shared" si="48"/>
        <v>0</v>
      </c>
      <c r="OW34" s="2">
        <f t="shared" si="49"/>
        <v>0</v>
      </c>
      <c r="OX34" s="2">
        <f t="shared" si="50"/>
        <v>0</v>
      </c>
      <c r="OY34" s="2">
        <f t="shared" si="51"/>
        <v>0</v>
      </c>
      <c r="OZ34" s="2">
        <f t="shared" si="52"/>
        <v>0</v>
      </c>
      <c r="PA34" s="2">
        <f t="shared" si="53"/>
        <v>0</v>
      </c>
      <c r="PB34" s="2">
        <f t="shared" si="54"/>
        <v>1</v>
      </c>
      <c r="PC34" s="2">
        <f t="shared" si="55"/>
        <v>1</v>
      </c>
      <c r="PD34" s="2">
        <f t="shared" si="56"/>
        <v>1</v>
      </c>
      <c r="PE34" s="2">
        <f t="shared" si="57"/>
        <v>1</v>
      </c>
      <c r="PF34" s="2">
        <f t="shared" si="58"/>
        <v>0</v>
      </c>
      <c r="PG34" s="2">
        <f t="shared" si="59"/>
        <v>0</v>
      </c>
      <c r="PH34" s="2">
        <f t="shared" si="60"/>
        <v>0</v>
      </c>
      <c r="PI34" s="2">
        <f t="shared" si="61"/>
        <v>0</v>
      </c>
      <c r="PJ34" s="2">
        <f t="shared" si="62"/>
        <v>0</v>
      </c>
      <c r="PK34" s="2">
        <f t="shared" si="63"/>
        <v>0</v>
      </c>
      <c r="PL34" s="2">
        <f t="shared" si="64"/>
        <v>0</v>
      </c>
      <c r="PM34" s="2">
        <f t="shared" si="65"/>
        <v>0</v>
      </c>
      <c r="PN34" s="2">
        <f t="shared" si="66"/>
        <v>7</v>
      </c>
      <c r="PO34" s="2">
        <f t="shared" si="67"/>
        <v>7</v>
      </c>
      <c r="PP34" s="2">
        <f t="shared" si="68"/>
        <v>0</v>
      </c>
      <c r="PQ34" s="2">
        <f t="shared" si="69"/>
        <v>0</v>
      </c>
      <c r="PR34" s="2">
        <f t="shared" si="70"/>
        <v>7</v>
      </c>
      <c r="PS34" s="2">
        <f t="shared" si="71"/>
        <v>0</v>
      </c>
      <c r="PT34" s="2">
        <f t="shared" si="72"/>
        <v>0</v>
      </c>
      <c r="PU34" s="2">
        <f t="shared" si="73"/>
        <v>7</v>
      </c>
      <c r="PV34" s="2">
        <f t="shared" si="74"/>
        <v>0</v>
      </c>
      <c r="PW34" s="2">
        <f t="shared" si="75"/>
        <v>0</v>
      </c>
      <c r="PX34" s="2">
        <f t="shared" si="76"/>
        <v>7</v>
      </c>
      <c r="PY34" s="2">
        <f t="shared" si="77"/>
        <v>0</v>
      </c>
      <c r="PZ34" s="2">
        <f t="shared" si="78"/>
        <v>0</v>
      </c>
    </row>
    <row r="35" spans="1:442" x14ac:dyDescent="0.35">
      <c r="A35" t="s">
        <v>82</v>
      </c>
      <c r="B35" t="s">
        <v>13</v>
      </c>
      <c r="C35" t="s">
        <v>355</v>
      </c>
      <c r="D35">
        <v>0</v>
      </c>
      <c r="E35">
        <v>0</v>
      </c>
      <c r="F35">
        <v>0</v>
      </c>
      <c r="G35">
        <v>0</v>
      </c>
      <c r="H35"/>
      <c r="I35">
        <v>0</v>
      </c>
      <c r="J35">
        <v>0</v>
      </c>
      <c r="K35">
        <v>0</v>
      </c>
      <c r="L35">
        <v>0</v>
      </c>
      <c r="M35">
        <v>0</v>
      </c>
      <c r="N35">
        <v>0</v>
      </c>
      <c r="O35">
        <v>0</v>
      </c>
      <c r="P35">
        <v>0</v>
      </c>
      <c r="Q35">
        <v>0</v>
      </c>
      <c r="R35">
        <v>0</v>
      </c>
      <c r="S35">
        <v>0</v>
      </c>
      <c r="T35">
        <v>0</v>
      </c>
      <c r="U35">
        <v>1</v>
      </c>
      <c r="V35">
        <v>4</v>
      </c>
      <c r="W35">
        <v>6</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1</v>
      </c>
      <c r="DD35">
        <v>5</v>
      </c>
      <c r="DE35">
        <v>4</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5</v>
      </c>
      <c r="HW35">
        <v>1</v>
      </c>
      <c r="HX35">
        <v>0</v>
      </c>
      <c r="HY35">
        <v>0</v>
      </c>
      <c r="HZ35">
        <v>0</v>
      </c>
      <c r="IA35">
        <v>0</v>
      </c>
      <c r="IB35">
        <v>0</v>
      </c>
      <c r="IC35">
        <v>0</v>
      </c>
      <c r="ID35">
        <v>0</v>
      </c>
      <c r="IE35">
        <v>5</v>
      </c>
      <c r="IF35">
        <v>1</v>
      </c>
      <c r="IG35">
        <v>0</v>
      </c>
      <c r="IH35">
        <v>5</v>
      </c>
      <c r="II35">
        <v>1</v>
      </c>
      <c r="IJ35">
        <v>0</v>
      </c>
      <c r="IK35">
        <v>5</v>
      </c>
      <c r="IL35">
        <v>1</v>
      </c>
      <c r="IM35">
        <v>0</v>
      </c>
      <c r="IN35">
        <v>5</v>
      </c>
      <c r="IO35">
        <v>1</v>
      </c>
      <c r="IP35">
        <v>0</v>
      </c>
      <c r="IQ35">
        <v>0</v>
      </c>
      <c r="IR35">
        <v>0</v>
      </c>
      <c r="IS35">
        <v>0</v>
      </c>
      <c r="IT35">
        <v>0</v>
      </c>
      <c r="IU35">
        <v>0</v>
      </c>
      <c r="IV35">
        <v>0</v>
      </c>
      <c r="IW35">
        <v>0</v>
      </c>
      <c r="IX35">
        <v>0</v>
      </c>
      <c r="IY35">
        <v>0</v>
      </c>
      <c r="IZ35">
        <v>0</v>
      </c>
      <c r="JA35">
        <v>1</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1</v>
      </c>
      <c r="KF35">
        <v>0</v>
      </c>
      <c r="KG35">
        <v>0</v>
      </c>
      <c r="KH35">
        <v>0</v>
      </c>
      <c r="KI35">
        <v>0</v>
      </c>
      <c r="KJ35">
        <v>0</v>
      </c>
      <c r="KK35">
        <v>0</v>
      </c>
      <c r="KL35">
        <v>0</v>
      </c>
      <c r="KM35">
        <v>2</v>
      </c>
      <c r="KN35">
        <v>0</v>
      </c>
      <c r="KO35">
        <v>0</v>
      </c>
      <c r="KP35">
        <v>0</v>
      </c>
      <c r="KQ35">
        <v>0</v>
      </c>
      <c r="KR35">
        <v>0</v>
      </c>
      <c r="KS35">
        <v>0</v>
      </c>
      <c r="KT35">
        <v>0</v>
      </c>
      <c r="KU35">
        <v>1</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R35" s="2" t="str">
        <f t="shared" si="19"/>
        <v>Adjumani District</v>
      </c>
      <c r="NS35" s="2" t="str">
        <f t="shared" si="20"/>
        <v>Maryland Kocoa Health Centre III</v>
      </c>
      <c r="NT35" s="2" t="str">
        <f>VLOOKUP(C35,Weeks!$A$1:$B$53,2,0)</f>
        <v>Week 48</v>
      </c>
      <c r="NU35" s="2">
        <f t="shared" si="21"/>
        <v>10</v>
      </c>
      <c r="NV35" s="2">
        <f t="shared" si="22"/>
        <v>0</v>
      </c>
      <c r="NW35" s="2">
        <f t="shared" si="23"/>
        <v>0</v>
      </c>
      <c r="NX35" s="2">
        <f t="shared" si="24"/>
        <v>0</v>
      </c>
      <c r="NY35" s="2">
        <f t="shared" si="25"/>
        <v>0</v>
      </c>
      <c r="NZ35" s="2">
        <f t="shared" si="26"/>
        <v>0</v>
      </c>
      <c r="OA35" s="2">
        <f t="shared" si="27"/>
        <v>0</v>
      </c>
      <c r="OB35" s="2">
        <f t="shared" si="28"/>
        <v>0</v>
      </c>
      <c r="OC35" s="2">
        <f t="shared" si="29"/>
        <v>0</v>
      </c>
      <c r="OD35" s="2">
        <f t="shared" si="30"/>
        <v>0</v>
      </c>
      <c r="OE35" s="2">
        <f t="shared" si="31"/>
        <v>0</v>
      </c>
      <c r="OF35" s="2">
        <f t="shared" si="32"/>
        <v>0</v>
      </c>
      <c r="OG35" s="2">
        <f t="shared" si="33"/>
        <v>0</v>
      </c>
      <c r="OH35" s="2">
        <f t="shared" si="34"/>
        <v>0</v>
      </c>
      <c r="OI35" s="2">
        <f t="shared" si="35"/>
        <v>0</v>
      </c>
      <c r="OJ35" s="2">
        <f t="shared" si="36"/>
        <v>0</v>
      </c>
      <c r="OK35" s="2">
        <f t="shared" si="37"/>
        <v>0</v>
      </c>
      <c r="OL35" s="2">
        <f t="shared" si="38"/>
        <v>0</v>
      </c>
      <c r="OM35" s="2">
        <f t="shared" si="39"/>
        <v>0</v>
      </c>
      <c r="ON35" s="2">
        <f t="shared" si="40"/>
        <v>10</v>
      </c>
      <c r="OO35" s="2">
        <f t="shared" si="41"/>
        <v>0</v>
      </c>
      <c r="OP35" s="2">
        <f t="shared" si="42"/>
        <v>0</v>
      </c>
      <c r="OQ35" s="2">
        <f t="shared" si="43"/>
        <v>0</v>
      </c>
      <c r="OR35" s="2">
        <f t="shared" si="44"/>
        <v>0</v>
      </c>
      <c r="OS35" s="2">
        <f t="shared" si="45"/>
        <v>0</v>
      </c>
      <c r="OT35" s="2">
        <f t="shared" si="46"/>
        <v>0</v>
      </c>
      <c r="OU35" s="2">
        <f t="shared" si="47"/>
        <v>11</v>
      </c>
      <c r="OV35" s="2">
        <f t="shared" si="48"/>
        <v>0</v>
      </c>
      <c r="OW35" s="2">
        <f t="shared" si="49"/>
        <v>0</v>
      </c>
      <c r="OX35" s="2">
        <f t="shared" si="50"/>
        <v>0</v>
      </c>
      <c r="OY35" s="2">
        <f t="shared" si="51"/>
        <v>0</v>
      </c>
      <c r="OZ35" s="2">
        <f t="shared" si="52"/>
        <v>0</v>
      </c>
      <c r="PA35" s="2">
        <f t="shared" si="53"/>
        <v>0</v>
      </c>
      <c r="PB35" s="2">
        <f t="shared" si="54"/>
        <v>2</v>
      </c>
      <c r="PC35" s="2">
        <f t="shared" si="55"/>
        <v>1</v>
      </c>
      <c r="PD35" s="2">
        <f t="shared" si="56"/>
        <v>0</v>
      </c>
      <c r="PE35" s="2">
        <f t="shared" si="57"/>
        <v>0</v>
      </c>
      <c r="PF35" s="2">
        <f t="shared" si="58"/>
        <v>0</v>
      </c>
      <c r="PG35" s="2">
        <f t="shared" si="59"/>
        <v>0</v>
      </c>
      <c r="PH35" s="2">
        <f t="shared" si="60"/>
        <v>0</v>
      </c>
      <c r="PI35" s="2">
        <f t="shared" si="61"/>
        <v>0</v>
      </c>
      <c r="PJ35" s="2">
        <f t="shared" si="62"/>
        <v>0</v>
      </c>
      <c r="PK35" s="2">
        <f t="shared" si="63"/>
        <v>0</v>
      </c>
      <c r="PL35" s="2">
        <f t="shared" si="64"/>
        <v>0</v>
      </c>
      <c r="PM35" s="2">
        <f t="shared" si="65"/>
        <v>0</v>
      </c>
      <c r="PN35" s="2">
        <f t="shared" si="66"/>
        <v>6</v>
      </c>
      <c r="PO35" s="2">
        <f t="shared" si="67"/>
        <v>6</v>
      </c>
      <c r="PP35" s="2">
        <f t="shared" si="68"/>
        <v>1</v>
      </c>
      <c r="PQ35" s="2">
        <f t="shared" si="69"/>
        <v>1</v>
      </c>
      <c r="PR35" s="2">
        <f t="shared" si="70"/>
        <v>6</v>
      </c>
      <c r="PS35" s="2">
        <f t="shared" si="71"/>
        <v>0</v>
      </c>
      <c r="PT35" s="2">
        <f t="shared" si="72"/>
        <v>0</v>
      </c>
      <c r="PU35" s="2">
        <f t="shared" si="73"/>
        <v>6</v>
      </c>
      <c r="PV35" s="2">
        <f t="shared" si="74"/>
        <v>0</v>
      </c>
      <c r="PW35" s="2">
        <f t="shared" si="75"/>
        <v>0</v>
      </c>
      <c r="PX35" s="2">
        <f t="shared" si="76"/>
        <v>6</v>
      </c>
      <c r="PY35" s="2">
        <f t="shared" si="77"/>
        <v>0</v>
      </c>
      <c r="PZ35" s="2">
        <f t="shared" si="78"/>
        <v>0</v>
      </c>
    </row>
    <row r="36" spans="1:442" x14ac:dyDescent="0.35">
      <c r="A36" t="s">
        <v>82</v>
      </c>
      <c r="B36" t="s">
        <v>13</v>
      </c>
      <c r="C36" t="s">
        <v>353</v>
      </c>
      <c r="D36">
        <v>0</v>
      </c>
      <c r="E36">
        <v>0</v>
      </c>
      <c r="F36">
        <v>0</v>
      </c>
      <c r="G36">
        <v>0</v>
      </c>
      <c r="H36"/>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1</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3</v>
      </c>
      <c r="DE36">
        <v>4</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4</v>
      </c>
      <c r="HW36">
        <v>0</v>
      </c>
      <c r="HX36">
        <v>0</v>
      </c>
      <c r="HY36">
        <v>0</v>
      </c>
      <c r="HZ36">
        <v>0</v>
      </c>
      <c r="IA36">
        <v>0</v>
      </c>
      <c r="IB36">
        <v>0</v>
      </c>
      <c r="IC36">
        <v>0</v>
      </c>
      <c r="ID36">
        <v>0</v>
      </c>
      <c r="IE36">
        <v>4</v>
      </c>
      <c r="IF36">
        <v>0</v>
      </c>
      <c r="IG36">
        <v>0</v>
      </c>
      <c r="IH36">
        <v>4</v>
      </c>
      <c r="II36">
        <v>0</v>
      </c>
      <c r="IJ36">
        <v>0</v>
      </c>
      <c r="IK36">
        <v>4</v>
      </c>
      <c r="IL36">
        <v>0</v>
      </c>
      <c r="IM36">
        <v>0</v>
      </c>
      <c r="IN36">
        <v>4</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1</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1</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1</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R36" s="2" t="str">
        <f t="shared" si="19"/>
        <v>Adjumani District</v>
      </c>
      <c r="NS36" s="2" t="str">
        <f t="shared" si="20"/>
        <v>Maryland Kocoa Health Centre III</v>
      </c>
      <c r="NT36" s="2" t="str">
        <f>VLOOKUP(C36,Weeks!$A$1:$B$53,2,0)</f>
        <v>Week 49</v>
      </c>
      <c r="NU36" s="2">
        <f t="shared" si="21"/>
        <v>7</v>
      </c>
      <c r="NV36" s="2">
        <f t="shared" si="22"/>
        <v>0</v>
      </c>
      <c r="NW36" s="2">
        <f t="shared" si="23"/>
        <v>0</v>
      </c>
      <c r="NX36" s="2">
        <f t="shared" si="24"/>
        <v>0</v>
      </c>
      <c r="NY36" s="2">
        <f t="shared" si="25"/>
        <v>0</v>
      </c>
      <c r="NZ36" s="2">
        <f t="shared" si="26"/>
        <v>0</v>
      </c>
      <c r="OA36" s="2">
        <f t="shared" si="27"/>
        <v>0</v>
      </c>
      <c r="OB36" s="2">
        <f t="shared" si="28"/>
        <v>0</v>
      </c>
      <c r="OC36" s="2">
        <f t="shared" si="29"/>
        <v>0</v>
      </c>
      <c r="OD36" s="2">
        <f t="shared" si="30"/>
        <v>0</v>
      </c>
      <c r="OE36" s="2">
        <f t="shared" si="31"/>
        <v>0</v>
      </c>
      <c r="OF36" s="2">
        <f t="shared" si="32"/>
        <v>0</v>
      </c>
      <c r="OG36" s="2">
        <f t="shared" si="33"/>
        <v>0</v>
      </c>
      <c r="OH36" s="2">
        <f t="shared" si="34"/>
        <v>0</v>
      </c>
      <c r="OI36" s="2">
        <f t="shared" si="35"/>
        <v>0</v>
      </c>
      <c r="OJ36" s="2">
        <f t="shared" si="36"/>
        <v>0</v>
      </c>
      <c r="OK36" s="2">
        <f t="shared" si="37"/>
        <v>0</v>
      </c>
      <c r="OL36" s="2">
        <f t="shared" si="38"/>
        <v>0</v>
      </c>
      <c r="OM36" s="2">
        <f t="shared" si="39"/>
        <v>0</v>
      </c>
      <c r="ON36" s="2">
        <f t="shared" si="40"/>
        <v>7</v>
      </c>
      <c r="OO36" s="2">
        <f t="shared" si="41"/>
        <v>0</v>
      </c>
      <c r="OP36" s="2">
        <f t="shared" si="42"/>
        <v>0</v>
      </c>
      <c r="OQ36" s="2">
        <f t="shared" si="43"/>
        <v>0</v>
      </c>
      <c r="OR36" s="2">
        <f t="shared" si="44"/>
        <v>0</v>
      </c>
      <c r="OS36" s="2">
        <f t="shared" si="45"/>
        <v>0</v>
      </c>
      <c r="OT36" s="2">
        <f t="shared" si="46"/>
        <v>0</v>
      </c>
      <c r="OU36" s="2">
        <f t="shared" si="47"/>
        <v>0</v>
      </c>
      <c r="OV36" s="2">
        <f t="shared" si="48"/>
        <v>0</v>
      </c>
      <c r="OW36" s="2">
        <f t="shared" si="49"/>
        <v>0</v>
      </c>
      <c r="OX36" s="2">
        <f t="shared" si="50"/>
        <v>1</v>
      </c>
      <c r="OY36" s="2">
        <f t="shared" si="51"/>
        <v>0</v>
      </c>
      <c r="OZ36" s="2">
        <f t="shared" si="52"/>
        <v>0</v>
      </c>
      <c r="PA36" s="2">
        <f t="shared" si="53"/>
        <v>0</v>
      </c>
      <c r="PB36" s="2">
        <f t="shared" si="54"/>
        <v>1</v>
      </c>
      <c r="PC36" s="2">
        <f t="shared" si="55"/>
        <v>0</v>
      </c>
      <c r="PD36" s="2">
        <f t="shared" si="56"/>
        <v>0</v>
      </c>
      <c r="PE36" s="2">
        <f t="shared" si="57"/>
        <v>1</v>
      </c>
      <c r="PF36" s="2">
        <f t="shared" si="58"/>
        <v>0</v>
      </c>
      <c r="PG36" s="2">
        <f t="shared" si="59"/>
        <v>0</v>
      </c>
      <c r="PH36" s="2">
        <f t="shared" si="60"/>
        <v>0</v>
      </c>
      <c r="PI36" s="2">
        <f t="shared" si="61"/>
        <v>0</v>
      </c>
      <c r="PJ36" s="2">
        <f t="shared" si="62"/>
        <v>0</v>
      </c>
      <c r="PK36" s="2">
        <f t="shared" si="63"/>
        <v>0</v>
      </c>
      <c r="PL36" s="2">
        <f t="shared" si="64"/>
        <v>0</v>
      </c>
      <c r="PM36" s="2">
        <f t="shared" si="65"/>
        <v>0</v>
      </c>
      <c r="PN36" s="2">
        <f t="shared" si="66"/>
        <v>4</v>
      </c>
      <c r="PO36" s="2">
        <f t="shared" si="67"/>
        <v>4</v>
      </c>
      <c r="PP36" s="2">
        <f t="shared" si="68"/>
        <v>0</v>
      </c>
      <c r="PQ36" s="2">
        <f t="shared" si="69"/>
        <v>0</v>
      </c>
      <c r="PR36" s="2">
        <f t="shared" si="70"/>
        <v>4</v>
      </c>
      <c r="PS36" s="2">
        <f t="shared" si="71"/>
        <v>0</v>
      </c>
      <c r="PT36" s="2">
        <f t="shared" si="72"/>
        <v>0</v>
      </c>
      <c r="PU36" s="2">
        <f t="shared" si="73"/>
        <v>4</v>
      </c>
      <c r="PV36" s="2">
        <f t="shared" si="74"/>
        <v>0</v>
      </c>
      <c r="PW36" s="2">
        <f t="shared" si="75"/>
        <v>0</v>
      </c>
      <c r="PX36" s="2">
        <f t="shared" si="76"/>
        <v>4</v>
      </c>
      <c r="PY36" s="2">
        <f t="shared" si="77"/>
        <v>0</v>
      </c>
      <c r="PZ36" s="2">
        <f t="shared" si="78"/>
        <v>0</v>
      </c>
    </row>
    <row r="37" spans="1:442" x14ac:dyDescent="0.35">
      <c r="A37" t="s">
        <v>82</v>
      </c>
      <c r="B37" t="s">
        <v>13</v>
      </c>
      <c r="C37" t="s">
        <v>351</v>
      </c>
      <c r="D37">
        <v>0</v>
      </c>
      <c r="E37">
        <v>0</v>
      </c>
      <c r="F37">
        <v>0</v>
      </c>
      <c r="G37">
        <v>0</v>
      </c>
      <c r="H37"/>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2</v>
      </c>
      <c r="DE37">
        <v>2</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3</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4</v>
      </c>
      <c r="HW37">
        <v>1</v>
      </c>
      <c r="HX37">
        <v>0</v>
      </c>
      <c r="HY37">
        <v>0</v>
      </c>
      <c r="HZ37">
        <v>0</v>
      </c>
      <c r="IA37">
        <v>0</v>
      </c>
      <c r="IB37">
        <v>0</v>
      </c>
      <c r="IC37">
        <v>0</v>
      </c>
      <c r="ID37">
        <v>0</v>
      </c>
      <c r="IE37">
        <v>4</v>
      </c>
      <c r="IF37">
        <v>1</v>
      </c>
      <c r="IG37">
        <v>0</v>
      </c>
      <c r="IH37">
        <v>4</v>
      </c>
      <c r="II37">
        <v>1</v>
      </c>
      <c r="IJ37">
        <v>0</v>
      </c>
      <c r="IK37">
        <v>4</v>
      </c>
      <c r="IL37">
        <v>1</v>
      </c>
      <c r="IM37">
        <v>0</v>
      </c>
      <c r="IN37">
        <v>4</v>
      </c>
      <c r="IO37">
        <v>1</v>
      </c>
      <c r="IP37">
        <v>0</v>
      </c>
      <c r="IQ37">
        <v>0</v>
      </c>
      <c r="IR37">
        <v>0</v>
      </c>
      <c r="IS37">
        <v>0</v>
      </c>
      <c r="IT37">
        <v>0</v>
      </c>
      <c r="IU37">
        <v>0</v>
      </c>
      <c r="IV37">
        <v>0</v>
      </c>
      <c r="IW37">
        <v>0</v>
      </c>
      <c r="IX37">
        <v>0</v>
      </c>
      <c r="IY37">
        <v>0</v>
      </c>
      <c r="IZ37">
        <v>1</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1</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R37" s="2" t="str">
        <f t="shared" si="19"/>
        <v>Adjumani District</v>
      </c>
      <c r="NS37" s="2" t="str">
        <f t="shared" si="20"/>
        <v>Maryland Kocoa Health Centre III</v>
      </c>
      <c r="NT37" s="2" t="str">
        <f>VLOOKUP(C37,Weeks!$A$1:$B$53,2,0)</f>
        <v>Week 50</v>
      </c>
      <c r="NU37" s="2">
        <f t="shared" si="21"/>
        <v>7</v>
      </c>
      <c r="NV37" s="2">
        <f t="shared" si="22"/>
        <v>0</v>
      </c>
      <c r="NW37" s="2">
        <f t="shared" si="23"/>
        <v>0</v>
      </c>
      <c r="NX37" s="2">
        <f t="shared" si="24"/>
        <v>0</v>
      </c>
      <c r="NY37" s="2">
        <f t="shared" si="25"/>
        <v>0</v>
      </c>
      <c r="NZ37" s="2">
        <f t="shared" si="26"/>
        <v>0</v>
      </c>
      <c r="OA37" s="2">
        <f t="shared" si="27"/>
        <v>0</v>
      </c>
      <c r="OB37" s="2">
        <f t="shared" si="28"/>
        <v>0</v>
      </c>
      <c r="OC37" s="2">
        <f t="shared" si="29"/>
        <v>0</v>
      </c>
      <c r="OD37" s="2">
        <f t="shared" si="30"/>
        <v>3</v>
      </c>
      <c r="OE37" s="2">
        <f t="shared" si="31"/>
        <v>0</v>
      </c>
      <c r="OF37" s="2">
        <f t="shared" si="32"/>
        <v>0</v>
      </c>
      <c r="OG37" s="2">
        <f t="shared" si="33"/>
        <v>0</v>
      </c>
      <c r="OH37" s="2">
        <f t="shared" si="34"/>
        <v>0</v>
      </c>
      <c r="OI37" s="2">
        <f t="shared" si="35"/>
        <v>0</v>
      </c>
      <c r="OJ37" s="2">
        <f t="shared" si="36"/>
        <v>0</v>
      </c>
      <c r="OK37" s="2">
        <f t="shared" si="37"/>
        <v>0</v>
      </c>
      <c r="OL37" s="2">
        <f t="shared" si="38"/>
        <v>0</v>
      </c>
      <c r="OM37" s="2">
        <f t="shared" si="39"/>
        <v>0</v>
      </c>
      <c r="ON37" s="2">
        <f t="shared" si="40"/>
        <v>4</v>
      </c>
      <c r="OO37" s="2">
        <f t="shared" si="41"/>
        <v>0</v>
      </c>
      <c r="OP37" s="2">
        <f t="shared" si="42"/>
        <v>0</v>
      </c>
      <c r="OQ37" s="2">
        <f t="shared" si="43"/>
        <v>0</v>
      </c>
      <c r="OR37" s="2">
        <f t="shared" si="44"/>
        <v>0</v>
      </c>
      <c r="OS37" s="2">
        <f t="shared" si="45"/>
        <v>0</v>
      </c>
      <c r="OT37" s="2">
        <f t="shared" si="46"/>
        <v>0</v>
      </c>
      <c r="OU37" s="2">
        <f t="shared" si="47"/>
        <v>0</v>
      </c>
      <c r="OV37" s="2">
        <f t="shared" si="48"/>
        <v>0</v>
      </c>
      <c r="OW37" s="2">
        <f t="shared" si="49"/>
        <v>0</v>
      </c>
      <c r="OX37" s="2">
        <f t="shared" si="50"/>
        <v>0</v>
      </c>
      <c r="OY37" s="2">
        <f t="shared" si="51"/>
        <v>0</v>
      </c>
      <c r="OZ37" s="2">
        <f t="shared" si="52"/>
        <v>0</v>
      </c>
      <c r="PA37" s="2">
        <f t="shared" si="53"/>
        <v>0</v>
      </c>
      <c r="PB37" s="2">
        <f t="shared" si="54"/>
        <v>0</v>
      </c>
      <c r="PC37" s="2">
        <f t="shared" si="55"/>
        <v>0</v>
      </c>
      <c r="PD37" s="2">
        <f t="shared" si="56"/>
        <v>0</v>
      </c>
      <c r="PE37" s="2">
        <f t="shared" si="57"/>
        <v>0</v>
      </c>
      <c r="PF37" s="2">
        <f t="shared" si="58"/>
        <v>0</v>
      </c>
      <c r="PG37" s="2">
        <f t="shared" si="59"/>
        <v>0</v>
      </c>
      <c r="PH37" s="2">
        <f t="shared" si="60"/>
        <v>0</v>
      </c>
      <c r="PI37" s="2">
        <f t="shared" si="61"/>
        <v>0</v>
      </c>
      <c r="PJ37" s="2">
        <f t="shared" si="62"/>
        <v>0</v>
      </c>
      <c r="PK37" s="2">
        <f t="shared" si="63"/>
        <v>0</v>
      </c>
      <c r="PL37" s="2">
        <f t="shared" si="64"/>
        <v>0</v>
      </c>
      <c r="PM37" s="2">
        <f t="shared" si="65"/>
        <v>0</v>
      </c>
      <c r="PN37" s="2">
        <f t="shared" si="66"/>
        <v>5</v>
      </c>
      <c r="PO37" s="2">
        <f t="shared" si="67"/>
        <v>5</v>
      </c>
      <c r="PP37" s="2">
        <f t="shared" si="68"/>
        <v>1</v>
      </c>
      <c r="PQ37" s="2">
        <f t="shared" si="69"/>
        <v>1</v>
      </c>
      <c r="PR37" s="2">
        <f t="shared" si="70"/>
        <v>5</v>
      </c>
      <c r="PS37" s="2">
        <f t="shared" si="71"/>
        <v>0</v>
      </c>
      <c r="PT37" s="2">
        <f t="shared" si="72"/>
        <v>0</v>
      </c>
      <c r="PU37" s="2">
        <f t="shared" si="73"/>
        <v>5</v>
      </c>
      <c r="PV37" s="2">
        <f t="shared" si="74"/>
        <v>0</v>
      </c>
      <c r="PW37" s="2">
        <f t="shared" si="75"/>
        <v>0</v>
      </c>
      <c r="PX37" s="2">
        <f t="shared" si="76"/>
        <v>5</v>
      </c>
      <c r="PY37" s="2">
        <f t="shared" si="77"/>
        <v>0</v>
      </c>
      <c r="PZ37" s="2">
        <f t="shared" si="78"/>
        <v>0</v>
      </c>
    </row>
    <row r="38" spans="1:442" x14ac:dyDescent="0.35">
      <c r="A38" t="s">
        <v>82</v>
      </c>
      <c r="B38" t="s">
        <v>13</v>
      </c>
      <c r="C38" t="s">
        <v>349</v>
      </c>
      <c r="D38">
        <v>0</v>
      </c>
      <c r="E38">
        <v>0</v>
      </c>
      <c r="F38">
        <v>0</v>
      </c>
      <c r="G38">
        <v>0</v>
      </c>
      <c r="H38"/>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3</v>
      </c>
      <c r="DC38">
        <v>1</v>
      </c>
      <c r="DD38">
        <v>1</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3</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2</v>
      </c>
      <c r="HX38">
        <v>0</v>
      </c>
      <c r="HY38">
        <v>0</v>
      </c>
      <c r="HZ38">
        <v>0</v>
      </c>
      <c r="IA38">
        <v>0</v>
      </c>
      <c r="IB38">
        <v>0</v>
      </c>
      <c r="IC38">
        <v>0</v>
      </c>
      <c r="ID38">
        <v>0</v>
      </c>
      <c r="IE38">
        <v>0</v>
      </c>
      <c r="IF38">
        <v>2</v>
      </c>
      <c r="IG38">
        <v>0</v>
      </c>
      <c r="IH38">
        <v>0</v>
      </c>
      <c r="II38">
        <v>2</v>
      </c>
      <c r="IJ38">
        <v>0</v>
      </c>
      <c r="IK38">
        <v>0</v>
      </c>
      <c r="IL38">
        <v>2</v>
      </c>
      <c r="IM38">
        <v>0</v>
      </c>
      <c r="IN38">
        <v>0</v>
      </c>
      <c r="IO38">
        <v>2</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R38" s="2" t="str">
        <f t="shared" si="19"/>
        <v>Adjumani District</v>
      </c>
      <c r="NS38" s="2" t="str">
        <f t="shared" si="20"/>
        <v>Maryland Kocoa Health Centre III</v>
      </c>
      <c r="NT38" s="2" t="str">
        <f>VLOOKUP(C38,Weeks!$A$1:$B$53,2,0)</f>
        <v>Week 51</v>
      </c>
      <c r="NU38" s="2">
        <f t="shared" si="21"/>
        <v>8</v>
      </c>
      <c r="NV38" s="2">
        <f t="shared" si="22"/>
        <v>0</v>
      </c>
      <c r="NW38" s="2">
        <f t="shared" si="23"/>
        <v>0</v>
      </c>
      <c r="NX38" s="2">
        <f t="shared" si="24"/>
        <v>0</v>
      </c>
      <c r="NY38" s="2">
        <f t="shared" si="25"/>
        <v>0</v>
      </c>
      <c r="NZ38" s="2">
        <f t="shared" si="26"/>
        <v>0</v>
      </c>
      <c r="OA38" s="2">
        <f t="shared" si="27"/>
        <v>0</v>
      </c>
      <c r="OB38" s="2">
        <f t="shared" si="28"/>
        <v>0</v>
      </c>
      <c r="OC38" s="2">
        <f t="shared" si="29"/>
        <v>0</v>
      </c>
      <c r="OD38" s="2">
        <f t="shared" si="30"/>
        <v>3</v>
      </c>
      <c r="OE38" s="2">
        <f t="shared" si="31"/>
        <v>0</v>
      </c>
      <c r="OF38" s="2">
        <f t="shared" si="32"/>
        <v>0</v>
      </c>
      <c r="OG38" s="2">
        <f t="shared" si="33"/>
        <v>0</v>
      </c>
      <c r="OH38" s="2">
        <f t="shared" si="34"/>
        <v>0</v>
      </c>
      <c r="OI38" s="2">
        <f t="shared" si="35"/>
        <v>0</v>
      </c>
      <c r="OJ38" s="2">
        <f t="shared" si="36"/>
        <v>0</v>
      </c>
      <c r="OK38" s="2">
        <f t="shared" si="37"/>
        <v>0</v>
      </c>
      <c r="OL38" s="2">
        <f t="shared" si="38"/>
        <v>0</v>
      </c>
      <c r="OM38" s="2">
        <f t="shared" si="39"/>
        <v>0</v>
      </c>
      <c r="ON38" s="2">
        <f t="shared" si="40"/>
        <v>5</v>
      </c>
      <c r="OO38" s="2">
        <f t="shared" si="41"/>
        <v>0</v>
      </c>
      <c r="OP38" s="2">
        <f t="shared" si="42"/>
        <v>0</v>
      </c>
      <c r="OQ38" s="2">
        <f t="shared" si="43"/>
        <v>0</v>
      </c>
      <c r="OR38" s="2">
        <f t="shared" si="44"/>
        <v>0</v>
      </c>
      <c r="OS38" s="2">
        <f t="shared" si="45"/>
        <v>0</v>
      </c>
      <c r="OT38" s="2">
        <f t="shared" si="46"/>
        <v>0</v>
      </c>
      <c r="OU38" s="2">
        <f t="shared" si="47"/>
        <v>0</v>
      </c>
      <c r="OV38" s="2">
        <f t="shared" si="48"/>
        <v>0</v>
      </c>
      <c r="OW38" s="2">
        <f t="shared" si="49"/>
        <v>0</v>
      </c>
      <c r="OX38" s="2">
        <f t="shared" si="50"/>
        <v>0</v>
      </c>
      <c r="OY38" s="2">
        <f t="shared" si="51"/>
        <v>0</v>
      </c>
      <c r="OZ38" s="2">
        <f t="shared" si="52"/>
        <v>0</v>
      </c>
      <c r="PA38" s="2">
        <f t="shared" si="53"/>
        <v>0</v>
      </c>
      <c r="PB38" s="2">
        <f t="shared" si="54"/>
        <v>0</v>
      </c>
      <c r="PC38" s="2">
        <f t="shared" si="55"/>
        <v>0</v>
      </c>
      <c r="PD38" s="2">
        <f t="shared" si="56"/>
        <v>0</v>
      </c>
      <c r="PE38" s="2">
        <f t="shared" si="57"/>
        <v>0</v>
      </c>
      <c r="PF38" s="2">
        <f t="shared" si="58"/>
        <v>0</v>
      </c>
      <c r="PG38" s="2">
        <f t="shared" si="59"/>
        <v>0</v>
      </c>
      <c r="PH38" s="2">
        <f t="shared" si="60"/>
        <v>0</v>
      </c>
      <c r="PI38" s="2">
        <f t="shared" si="61"/>
        <v>0</v>
      </c>
      <c r="PJ38" s="2">
        <f t="shared" si="62"/>
        <v>0</v>
      </c>
      <c r="PK38" s="2">
        <f t="shared" si="63"/>
        <v>0</v>
      </c>
      <c r="PL38" s="2">
        <f t="shared" si="64"/>
        <v>0</v>
      </c>
      <c r="PM38" s="2">
        <f t="shared" si="65"/>
        <v>0</v>
      </c>
      <c r="PN38" s="2">
        <f t="shared" si="66"/>
        <v>2</v>
      </c>
      <c r="PO38" s="2">
        <f t="shared" si="67"/>
        <v>2</v>
      </c>
      <c r="PP38" s="2">
        <f t="shared" si="68"/>
        <v>0</v>
      </c>
      <c r="PQ38" s="2">
        <f t="shared" si="69"/>
        <v>0</v>
      </c>
      <c r="PR38" s="2">
        <f t="shared" si="70"/>
        <v>2</v>
      </c>
      <c r="PS38" s="2">
        <f t="shared" si="71"/>
        <v>0</v>
      </c>
      <c r="PT38" s="2">
        <f t="shared" si="72"/>
        <v>0</v>
      </c>
      <c r="PU38" s="2">
        <f t="shared" si="73"/>
        <v>2</v>
      </c>
      <c r="PV38" s="2">
        <f t="shared" si="74"/>
        <v>0</v>
      </c>
      <c r="PW38" s="2">
        <f t="shared" si="75"/>
        <v>0</v>
      </c>
      <c r="PX38" s="2">
        <f t="shared" si="76"/>
        <v>2</v>
      </c>
      <c r="PY38" s="2">
        <f t="shared" si="77"/>
        <v>0</v>
      </c>
      <c r="PZ38" s="2">
        <f t="shared" si="78"/>
        <v>0</v>
      </c>
    </row>
    <row r="39" spans="1:442" x14ac:dyDescent="0.35">
      <c r="A39" t="s">
        <v>82</v>
      </c>
      <c r="B39" t="s">
        <v>13</v>
      </c>
      <c r="C39" t="s">
        <v>347</v>
      </c>
      <c r="D39">
        <v>0</v>
      </c>
      <c r="E39">
        <v>0</v>
      </c>
      <c r="F39">
        <v>0</v>
      </c>
      <c r="G39">
        <v>0</v>
      </c>
      <c r="H39"/>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3</v>
      </c>
      <c r="DC39">
        <v>1</v>
      </c>
      <c r="DD39">
        <v>1</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3</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2</v>
      </c>
      <c r="HX39">
        <v>0</v>
      </c>
      <c r="HY39">
        <v>0</v>
      </c>
      <c r="HZ39">
        <v>0</v>
      </c>
      <c r="IA39">
        <v>0</v>
      </c>
      <c r="IB39">
        <v>0</v>
      </c>
      <c r="IC39">
        <v>0</v>
      </c>
      <c r="ID39">
        <v>0</v>
      </c>
      <c r="IE39">
        <v>0</v>
      </c>
      <c r="IF39">
        <v>2</v>
      </c>
      <c r="IG39">
        <v>0</v>
      </c>
      <c r="IH39">
        <v>0</v>
      </c>
      <c r="II39">
        <v>2</v>
      </c>
      <c r="IJ39">
        <v>0</v>
      </c>
      <c r="IK39">
        <v>0</v>
      </c>
      <c r="IL39">
        <v>2</v>
      </c>
      <c r="IM39">
        <v>0</v>
      </c>
      <c r="IN39">
        <v>0</v>
      </c>
      <c r="IO39">
        <v>2</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R39" s="2" t="str">
        <f t="shared" si="19"/>
        <v>Adjumani District</v>
      </c>
      <c r="NS39" s="2" t="str">
        <f t="shared" si="20"/>
        <v>Maryland Kocoa Health Centre III</v>
      </c>
      <c r="NT39" s="2" t="str">
        <f>VLOOKUP(C39,Weeks!$A$1:$B$53,2,0)</f>
        <v>Week 52</v>
      </c>
      <c r="NU39" s="2">
        <f t="shared" si="21"/>
        <v>8</v>
      </c>
      <c r="NV39" s="2">
        <f t="shared" si="22"/>
        <v>0</v>
      </c>
      <c r="NW39" s="2">
        <f t="shared" si="23"/>
        <v>0</v>
      </c>
      <c r="NX39" s="2">
        <f t="shared" si="24"/>
        <v>0</v>
      </c>
      <c r="NY39" s="2">
        <f t="shared" si="25"/>
        <v>0</v>
      </c>
      <c r="NZ39" s="2">
        <f t="shared" si="26"/>
        <v>0</v>
      </c>
      <c r="OA39" s="2">
        <f t="shared" si="27"/>
        <v>0</v>
      </c>
      <c r="OB39" s="2">
        <f t="shared" si="28"/>
        <v>0</v>
      </c>
      <c r="OC39" s="2">
        <f t="shared" si="29"/>
        <v>0</v>
      </c>
      <c r="OD39" s="2">
        <f t="shared" si="30"/>
        <v>3</v>
      </c>
      <c r="OE39" s="2">
        <f t="shared" si="31"/>
        <v>0</v>
      </c>
      <c r="OF39" s="2">
        <f t="shared" si="32"/>
        <v>0</v>
      </c>
      <c r="OG39" s="2">
        <f t="shared" si="33"/>
        <v>0</v>
      </c>
      <c r="OH39" s="2">
        <f t="shared" si="34"/>
        <v>0</v>
      </c>
      <c r="OI39" s="2">
        <f t="shared" si="35"/>
        <v>0</v>
      </c>
      <c r="OJ39" s="2">
        <f t="shared" si="36"/>
        <v>0</v>
      </c>
      <c r="OK39" s="2">
        <f t="shared" si="37"/>
        <v>0</v>
      </c>
      <c r="OL39" s="2">
        <f t="shared" si="38"/>
        <v>0</v>
      </c>
      <c r="OM39" s="2">
        <f t="shared" si="39"/>
        <v>0</v>
      </c>
      <c r="ON39" s="2">
        <f t="shared" si="40"/>
        <v>5</v>
      </c>
      <c r="OO39" s="2">
        <f t="shared" si="41"/>
        <v>0</v>
      </c>
      <c r="OP39" s="2">
        <f t="shared" si="42"/>
        <v>0</v>
      </c>
      <c r="OQ39" s="2">
        <f t="shared" si="43"/>
        <v>0</v>
      </c>
      <c r="OR39" s="2">
        <f t="shared" si="44"/>
        <v>0</v>
      </c>
      <c r="OS39" s="2">
        <f t="shared" si="45"/>
        <v>0</v>
      </c>
      <c r="OT39" s="2">
        <f t="shared" si="46"/>
        <v>0</v>
      </c>
      <c r="OU39" s="2">
        <f t="shared" si="47"/>
        <v>0</v>
      </c>
      <c r="OV39" s="2">
        <f t="shared" si="48"/>
        <v>0</v>
      </c>
      <c r="OW39" s="2">
        <f t="shared" si="49"/>
        <v>0</v>
      </c>
      <c r="OX39" s="2">
        <f t="shared" si="50"/>
        <v>0</v>
      </c>
      <c r="OY39" s="2">
        <f t="shared" si="51"/>
        <v>0</v>
      </c>
      <c r="OZ39" s="2">
        <f t="shared" si="52"/>
        <v>0</v>
      </c>
      <c r="PA39" s="2">
        <f t="shared" si="53"/>
        <v>0</v>
      </c>
      <c r="PB39" s="2">
        <f t="shared" si="54"/>
        <v>0</v>
      </c>
      <c r="PC39" s="2">
        <f t="shared" si="55"/>
        <v>0</v>
      </c>
      <c r="PD39" s="2">
        <f t="shared" si="56"/>
        <v>0</v>
      </c>
      <c r="PE39" s="2">
        <f t="shared" si="57"/>
        <v>0</v>
      </c>
      <c r="PF39" s="2">
        <f t="shared" si="58"/>
        <v>0</v>
      </c>
      <c r="PG39" s="2">
        <f t="shared" si="59"/>
        <v>0</v>
      </c>
      <c r="PH39" s="2">
        <f t="shared" si="60"/>
        <v>0</v>
      </c>
      <c r="PI39" s="2">
        <f t="shared" si="61"/>
        <v>0</v>
      </c>
      <c r="PJ39" s="2">
        <f t="shared" si="62"/>
        <v>0</v>
      </c>
      <c r="PK39" s="2">
        <f t="shared" si="63"/>
        <v>0</v>
      </c>
      <c r="PL39" s="2">
        <f t="shared" si="64"/>
        <v>0</v>
      </c>
      <c r="PM39" s="2">
        <f t="shared" si="65"/>
        <v>0</v>
      </c>
      <c r="PN39" s="2">
        <f t="shared" si="66"/>
        <v>2</v>
      </c>
      <c r="PO39" s="2">
        <f t="shared" si="67"/>
        <v>2</v>
      </c>
      <c r="PP39" s="2">
        <f t="shared" si="68"/>
        <v>0</v>
      </c>
      <c r="PQ39" s="2">
        <f t="shared" si="69"/>
        <v>0</v>
      </c>
      <c r="PR39" s="2">
        <f t="shared" si="70"/>
        <v>2</v>
      </c>
      <c r="PS39" s="2">
        <f t="shared" si="71"/>
        <v>0</v>
      </c>
      <c r="PT39" s="2">
        <f t="shared" si="72"/>
        <v>0</v>
      </c>
      <c r="PU39" s="2">
        <f t="shared" si="73"/>
        <v>2</v>
      </c>
      <c r="PV39" s="2">
        <f t="shared" si="74"/>
        <v>0</v>
      </c>
      <c r="PW39" s="2">
        <f t="shared" si="75"/>
        <v>0</v>
      </c>
      <c r="PX39" s="2">
        <f t="shared" si="76"/>
        <v>2</v>
      </c>
      <c r="PY39" s="2">
        <f t="shared" si="77"/>
        <v>0</v>
      </c>
      <c r="PZ39" s="2">
        <f t="shared" si="78"/>
        <v>0</v>
      </c>
    </row>
    <row r="40" spans="1:442" x14ac:dyDescent="0.35">
      <c r="A40" t="s">
        <v>82</v>
      </c>
      <c r="B40" t="s">
        <v>13</v>
      </c>
      <c r="C40" t="s">
        <v>345</v>
      </c>
      <c r="D40">
        <v>0</v>
      </c>
      <c r="E40">
        <v>0</v>
      </c>
      <c r="F40">
        <v>0</v>
      </c>
      <c r="G40">
        <v>0</v>
      </c>
      <c r="H40"/>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1</v>
      </c>
      <c r="DA40">
        <v>0</v>
      </c>
      <c r="DB40">
        <v>0</v>
      </c>
      <c r="DC40">
        <v>0</v>
      </c>
      <c r="DD40">
        <v>1</v>
      </c>
      <c r="DE40">
        <v>1</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5</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1</v>
      </c>
      <c r="IF40">
        <v>0</v>
      </c>
      <c r="IG40">
        <v>0</v>
      </c>
      <c r="IH40">
        <v>1</v>
      </c>
      <c r="II40">
        <v>0</v>
      </c>
      <c r="IJ40">
        <v>0</v>
      </c>
      <c r="IK40">
        <v>1</v>
      </c>
      <c r="IL40">
        <v>0</v>
      </c>
      <c r="IM40">
        <v>0</v>
      </c>
      <c r="IN40">
        <v>1</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R40" s="2" t="str">
        <f t="shared" si="19"/>
        <v>Adjumani District</v>
      </c>
      <c r="NS40" s="2" t="str">
        <f t="shared" si="20"/>
        <v>Maryland Kocoa Health Centre III</v>
      </c>
      <c r="NT40" s="2" t="str">
        <f>VLOOKUP(C40,Weeks!$A$1:$B$53,2,0)</f>
        <v>Week 1</v>
      </c>
      <c r="NU40" s="2">
        <f t="shared" si="21"/>
        <v>8</v>
      </c>
      <c r="NV40" s="2">
        <f t="shared" si="22"/>
        <v>0</v>
      </c>
      <c r="NW40" s="2">
        <f t="shared" si="23"/>
        <v>0</v>
      </c>
      <c r="NX40" s="2">
        <f t="shared" si="24"/>
        <v>0</v>
      </c>
      <c r="NY40" s="2">
        <f t="shared" si="25"/>
        <v>0</v>
      </c>
      <c r="NZ40" s="2">
        <f t="shared" si="26"/>
        <v>0</v>
      </c>
      <c r="OA40" s="2">
        <f t="shared" si="27"/>
        <v>0</v>
      </c>
      <c r="OB40" s="2">
        <f t="shared" si="28"/>
        <v>0</v>
      </c>
      <c r="OC40" s="2">
        <f t="shared" si="29"/>
        <v>0</v>
      </c>
      <c r="OD40" s="2">
        <f t="shared" si="30"/>
        <v>5</v>
      </c>
      <c r="OE40" s="2">
        <f t="shared" si="31"/>
        <v>0</v>
      </c>
      <c r="OF40" s="2">
        <f t="shared" si="32"/>
        <v>0</v>
      </c>
      <c r="OG40" s="2">
        <f t="shared" si="33"/>
        <v>0</v>
      </c>
      <c r="OH40" s="2">
        <f t="shared" si="34"/>
        <v>0</v>
      </c>
      <c r="OI40" s="2">
        <f t="shared" si="35"/>
        <v>0</v>
      </c>
      <c r="OJ40" s="2">
        <f t="shared" si="36"/>
        <v>0</v>
      </c>
      <c r="OK40" s="2">
        <f t="shared" si="37"/>
        <v>0</v>
      </c>
      <c r="OL40" s="2">
        <f t="shared" si="38"/>
        <v>0</v>
      </c>
      <c r="OM40" s="2">
        <f t="shared" si="39"/>
        <v>0</v>
      </c>
      <c r="ON40" s="2">
        <f t="shared" si="40"/>
        <v>3</v>
      </c>
      <c r="OO40" s="2">
        <f t="shared" si="41"/>
        <v>0</v>
      </c>
      <c r="OP40" s="2">
        <f t="shared" si="42"/>
        <v>0</v>
      </c>
      <c r="OQ40" s="2">
        <f t="shared" si="43"/>
        <v>0</v>
      </c>
      <c r="OR40" s="2">
        <f t="shared" si="44"/>
        <v>0</v>
      </c>
      <c r="OS40" s="2">
        <f t="shared" si="45"/>
        <v>0</v>
      </c>
      <c r="OT40" s="2">
        <f t="shared" si="46"/>
        <v>0</v>
      </c>
      <c r="OU40" s="2">
        <f t="shared" si="47"/>
        <v>0</v>
      </c>
      <c r="OV40" s="2">
        <f t="shared" si="48"/>
        <v>0</v>
      </c>
      <c r="OW40" s="2">
        <f t="shared" si="49"/>
        <v>0</v>
      </c>
      <c r="OX40" s="2">
        <f t="shared" si="50"/>
        <v>0</v>
      </c>
      <c r="OY40" s="2">
        <f t="shared" si="51"/>
        <v>0</v>
      </c>
      <c r="OZ40" s="2">
        <f t="shared" si="52"/>
        <v>0</v>
      </c>
      <c r="PA40" s="2">
        <f t="shared" si="53"/>
        <v>0</v>
      </c>
      <c r="PB40" s="2">
        <f t="shared" si="54"/>
        <v>0</v>
      </c>
      <c r="PC40" s="2">
        <f t="shared" si="55"/>
        <v>0</v>
      </c>
      <c r="PD40" s="2">
        <f t="shared" si="56"/>
        <v>0</v>
      </c>
      <c r="PE40" s="2">
        <f t="shared" si="57"/>
        <v>0</v>
      </c>
      <c r="PF40" s="2">
        <f t="shared" si="58"/>
        <v>0</v>
      </c>
      <c r="PG40" s="2">
        <f t="shared" si="59"/>
        <v>0</v>
      </c>
      <c r="PH40" s="2">
        <f t="shared" si="60"/>
        <v>0</v>
      </c>
      <c r="PI40" s="2">
        <f t="shared" si="61"/>
        <v>0</v>
      </c>
      <c r="PJ40" s="2">
        <f t="shared" si="62"/>
        <v>0</v>
      </c>
      <c r="PK40" s="2">
        <f t="shared" si="63"/>
        <v>0</v>
      </c>
      <c r="PL40" s="2">
        <f t="shared" si="64"/>
        <v>0</v>
      </c>
      <c r="PM40" s="2">
        <f t="shared" si="65"/>
        <v>0</v>
      </c>
      <c r="PN40" s="2">
        <f t="shared" si="66"/>
        <v>1</v>
      </c>
      <c r="PO40" s="2">
        <f t="shared" si="67"/>
        <v>1</v>
      </c>
      <c r="PP40" s="2">
        <f t="shared" si="68"/>
        <v>0</v>
      </c>
      <c r="PQ40" s="2">
        <f t="shared" si="69"/>
        <v>0</v>
      </c>
      <c r="PR40" s="2">
        <f t="shared" si="70"/>
        <v>1</v>
      </c>
      <c r="PS40" s="2">
        <f t="shared" si="71"/>
        <v>0</v>
      </c>
      <c r="PT40" s="2">
        <f t="shared" si="72"/>
        <v>0</v>
      </c>
      <c r="PU40" s="2">
        <f t="shared" si="73"/>
        <v>1</v>
      </c>
      <c r="PV40" s="2">
        <f t="shared" si="74"/>
        <v>0</v>
      </c>
      <c r="PW40" s="2">
        <f t="shared" si="75"/>
        <v>0</v>
      </c>
      <c r="PX40" s="2">
        <f t="shared" si="76"/>
        <v>1</v>
      </c>
      <c r="PY40" s="2">
        <f t="shared" si="77"/>
        <v>0</v>
      </c>
      <c r="PZ40" s="2">
        <f t="shared" si="78"/>
        <v>0</v>
      </c>
    </row>
    <row r="41" spans="1:442" x14ac:dyDescent="0.35">
      <c r="A41" t="s">
        <v>82</v>
      </c>
      <c r="B41" t="s">
        <v>13</v>
      </c>
      <c r="C41" t="s">
        <v>343</v>
      </c>
      <c r="D41">
        <v>0</v>
      </c>
      <c r="E41">
        <v>0</v>
      </c>
      <c r="F41">
        <v>0</v>
      </c>
      <c r="G41">
        <v>0</v>
      </c>
      <c r="H41"/>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1</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1</v>
      </c>
      <c r="DC41">
        <v>0</v>
      </c>
      <c r="DD41">
        <v>5</v>
      </c>
      <c r="DE41">
        <v>7</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7</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1</v>
      </c>
      <c r="HW41">
        <v>0</v>
      </c>
      <c r="HX41">
        <v>0</v>
      </c>
      <c r="HY41">
        <v>0</v>
      </c>
      <c r="HZ41">
        <v>0</v>
      </c>
      <c r="IA41">
        <v>0</v>
      </c>
      <c r="IB41">
        <v>0</v>
      </c>
      <c r="IC41">
        <v>0</v>
      </c>
      <c r="ID41">
        <v>0</v>
      </c>
      <c r="IE41">
        <v>1</v>
      </c>
      <c r="IF41">
        <v>0</v>
      </c>
      <c r="IG41">
        <v>0</v>
      </c>
      <c r="IH41">
        <v>1</v>
      </c>
      <c r="II41">
        <v>0</v>
      </c>
      <c r="IJ41">
        <v>0</v>
      </c>
      <c r="IK41">
        <v>1</v>
      </c>
      <c r="IL41">
        <v>0</v>
      </c>
      <c r="IM41">
        <v>0</v>
      </c>
      <c r="IN41">
        <v>1</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R41" s="2" t="str">
        <f t="shared" si="19"/>
        <v>Adjumani District</v>
      </c>
      <c r="NS41" s="2" t="str">
        <f t="shared" si="20"/>
        <v>Maryland Kocoa Health Centre III</v>
      </c>
      <c r="NT41" s="2" t="str">
        <f>VLOOKUP(C41,Weeks!$A$1:$B$53,2,0)</f>
        <v>Week 2</v>
      </c>
      <c r="NU41" s="2">
        <f t="shared" si="21"/>
        <v>20</v>
      </c>
      <c r="NV41" s="2">
        <f t="shared" si="22"/>
        <v>0</v>
      </c>
      <c r="NW41" s="2">
        <f t="shared" si="23"/>
        <v>0</v>
      </c>
      <c r="NX41" s="2">
        <f t="shared" si="24"/>
        <v>0</v>
      </c>
      <c r="NY41" s="2">
        <f t="shared" si="25"/>
        <v>0</v>
      </c>
      <c r="NZ41" s="2">
        <f t="shared" si="26"/>
        <v>0</v>
      </c>
      <c r="OA41" s="2">
        <f t="shared" si="27"/>
        <v>0</v>
      </c>
      <c r="OB41" s="2">
        <f t="shared" si="28"/>
        <v>0</v>
      </c>
      <c r="OC41" s="2">
        <f t="shared" si="29"/>
        <v>0</v>
      </c>
      <c r="OD41" s="2">
        <f t="shared" si="30"/>
        <v>7</v>
      </c>
      <c r="OE41" s="2">
        <f t="shared" si="31"/>
        <v>0</v>
      </c>
      <c r="OF41" s="2">
        <f t="shared" si="32"/>
        <v>0</v>
      </c>
      <c r="OG41" s="2">
        <f t="shared" si="33"/>
        <v>0</v>
      </c>
      <c r="OH41" s="2">
        <f t="shared" si="34"/>
        <v>0</v>
      </c>
      <c r="OI41" s="2">
        <f t="shared" si="35"/>
        <v>0</v>
      </c>
      <c r="OJ41" s="2">
        <f t="shared" si="36"/>
        <v>0</v>
      </c>
      <c r="OK41" s="2">
        <f t="shared" si="37"/>
        <v>0</v>
      </c>
      <c r="OL41" s="2">
        <f t="shared" si="38"/>
        <v>0</v>
      </c>
      <c r="OM41" s="2">
        <f t="shared" si="39"/>
        <v>0</v>
      </c>
      <c r="ON41" s="2">
        <f t="shared" si="40"/>
        <v>13</v>
      </c>
      <c r="OO41" s="2">
        <f t="shared" si="41"/>
        <v>0</v>
      </c>
      <c r="OP41" s="2">
        <f t="shared" si="42"/>
        <v>0</v>
      </c>
      <c r="OQ41" s="2">
        <f t="shared" si="43"/>
        <v>0</v>
      </c>
      <c r="OR41" s="2">
        <f t="shared" si="44"/>
        <v>0</v>
      </c>
      <c r="OS41" s="2">
        <f t="shared" si="45"/>
        <v>0</v>
      </c>
      <c r="OT41" s="2">
        <f t="shared" si="46"/>
        <v>0</v>
      </c>
      <c r="OU41" s="2">
        <f t="shared" si="47"/>
        <v>0</v>
      </c>
      <c r="OV41" s="2">
        <f t="shared" si="48"/>
        <v>0</v>
      </c>
      <c r="OW41" s="2">
        <f t="shared" si="49"/>
        <v>0</v>
      </c>
      <c r="OX41" s="2">
        <f t="shared" si="50"/>
        <v>0</v>
      </c>
      <c r="OY41" s="2">
        <f t="shared" si="51"/>
        <v>0</v>
      </c>
      <c r="OZ41" s="2">
        <f t="shared" si="52"/>
        <v>0</v>
      </c>
      <c r="PA41" s="2">
        <f t="shared" si="53"/>
        <v>0</v>
      </c>
      <c r="PB41" s="2">
        <f t="shared" si="54"/>
        <v>0</v>
      </c>
      <c r="PC41" s="2">
        <f t="shared" si="55"/>
        <v>0</v>
      </c>
      <c r="PD41" s="2">
        <f t="shared" si="56"/>
        <v>0</v>
      </c>
      <c r="PE41" s="2">
        <f t="shared" si="57"/>
        <v>0</v>
      </c>
      <c r="PF41" s="2">
        <f t="shared" si="58"/>
        <v>0</v>
      </c>
      <c r="PG41" s="2">
        <f t="shared" si="59"/>
        <v>0</v>
      </c>
      <c r="PH41" s="2">
        <f t="shared" si="60"/>
        <v>0</v>
      </c>
      <c r="PI41" s="2">
        <f t="shared" si="61"/>
        <v>0</v>
      </c>
      <c r="PJ41" s="2">
        <f t="shared" si="62"/>
        <v>0</v>
      </c>
      <c r="PK41" s="2">
        <f t="shared" si="63"/>
        <v>0</v>
      </c>
      <c r="PL41" s="2">
        <f t="shared" si="64"/>
        <v>0</v>
      </c>
      <c r="PM41" s="2">
        <f t="shared" si="65"/>
        <v>0</v>
      </c>
      <c r="PN41" s="2">
        <f t="shared" si="66"/>
        <v>1</v>
      </c>
      <c r="PO41" s="2">
        <f t="shared" si="67"/>
        <v>1</v>
      </c>
      <c r="PP41" s="2">
        <f t="shared" si="68"/>
        <v>0</v>
      </c>
      <c r="PQ41" s="2">
        <f t="shared" si="69"/>
        <v>0</v>
      </c>
      <c r="PR41" s="2">
        <f t="shared" si="70"/>
        <v>1</v>
      </c>
      <c r="PS41" s="2">
        <f t="shared" si="71"/>
        <v>0</v>
      </c>
      <c r="PT41" s="2">
        <f t="shared" si="72"/>
        <v>0</v>
      </c>
      <c r="PU41" s="2">
        <f t="shared" si="73"/>
        <v>1</v>
      </c>
      <c r="PV41" s="2">
        <f t="shared" si="74"/>
        <v>0</v>
      </c>
      <c r="PW41" s="2">
        <f t="shared" si="75"/>
        <v>0</v>
      </c>
      <c r="PX41" s="2">
        <f t="shared" si="76"/>
        <v>1</v>
      </c>
      <c r="PY41" s="2">
        <f t="shared" si="77"/>
        <v>0</v>
      </c>
      <c r="PZ41" s="2">
        <f t="shared" si="78"/>
        <v>0</v>
      </c>
    </row>
    <row r="42" spans="1:442" x14ac:dyDescent="0.35">
      <c r="A42" t="s">
        <v>82</v>
      </c>
      <c r="B42" t="s">
        <v>13</v>
      </c>
      <c r="C42" t="s">
        <v>341</v>
      </c>
      <c r="D42">
        <v>0</v>
      </c>
      <c r="E42">
        <v>0</v>
      </c>
      <c r="F42">
        <v>0</v>
      </c>
      <c r="G42">
        <v>0</v>
      </c>
      <c r="H42"/>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1</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2</v>
      </c>
      <c r="DE42">
        <v>2</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3</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3</v>
      </c>
      <c r="HW42">
        <v>0</v>
      </c>
      <c r="HX42">
        <v>0</v>
      </c>
      <c r="HY42">
        <v>0</v>
      </c>
      <c r="HZ42">
        <v>0</v>
      </c>
      <c r="IA42">
        <v>0</v>
      </c>
      <c r="IB42">
        <v>0</v>
      </c>
      <c r="IC42">
        <v>0</v>
      </c>
      <c r="ID42">
        <v>0</v>
      </c>
      <c r="IE42">
        <v>3</v>
      </c>
      <c r="IF42">
        <v>0</v>
      </c>
      <c r="IG42">
        <v>0</v>
      </c>
      <c r="IH42">
        <v>3</v>
      </c>
      <c r="II42">
        <v>0</v>
      </c>
      <c r="IJ42">
        <v>0</v>
      </c>
      <c r="IK42">
        <v>3</v>
      </c>
      <c r="IL42">
        <v>0</v>
      </c>
      <c r="IM42">
        <v>0</v>
      </c>
      <c r="IN42">
        <v>3</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1</v>
      </c>
      <c r="KN42">
        <v>0</v>
      </c>
      <c r="KO42">
        <v>0</v>
      </c>
      <c r="KP42">
        <v>0</v>
      </c>
      <c r="KQ42">
        <v>0</v>
      </c>
      <c r="KR42">
        <v>0</v>
      </c>
      <c r="KS42">
        <v>0</v>
      </c>
      <c r="KT42">
        <v>0</v>
      </c>
      <c r="KU42">
        <v>1</v>
      </c>
      <c r="KV42">
        <v>0</v>
      </c>
      <c r="KW42">
        <v>0</v>
      </c>
      <c r="KX42">
        <v>0</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R42" s="2" t="str">
        <f t="shared" si="19"/>
        <v>Adjumani District</v>
      </c>
      <c r="NS42" s="2" t="str">
        <f t="shared" si="20"/>
        <v>Maryland Kocoa Health Centre III</v>
      </c>
      <c r="NT42" s="2" t="str">
        <f>VLOOKUP(C42,Weeks!$A$1:$B$53,2,0)</f>
        <v>Week 3</v>
      </c>
      <c r="NU42" s="2">
        <f t="shared" si="21"/>
        <v>7</v>
      </c>
      <c r="NV42" s="2">
        <f t="shared" si="22"/>
        <v>0</v>
      </c>
      <c r="NW42" s="2">
        <f t="shared" si="23"/>
        <v>0</v>
      </c>
      <c r="NX42" s="2">
        <f t="shared" si="24"/>
        <v>0</v>
      </c>
      <c r="NY42" s="2">
        <f t="shared" si="25"/>
        <v>0</v>
      </c>
      <c r="NZ42" s="2">
        <f t="shared" si="26"/>
        <v>0</v>
      </c>
      <c r="OA42" s="2">
        <f t="shared" si="27"/>
        <v>0</v>
      </c>
      <c r="OB42" s="2">
        <f t="shared" si="28"/>
        <v>0</v>
      </c>
      <c r="OC42" s="2">
        <f t="shared" si="29"/>
        <v>0</v>
      </c>
      <c r="OD42" s="2">
        <f t="shared" si="30"/>
        <v>3</v>
      </c>
      <c r="OE42" s="2">
        <f t="shared" si="31"/>
        <v>0</v>
      </c>
      <c r="OF42" s="2">
        <f t="shared" si="32"/>
        <v>0</v>
      </c>
      <c r="OG42" s="2">
        <f t="shared" si="33"/>
        <v>0</v>
      </c>
      <c r="OH42" s="2">
        <f t="shared" si="34"/>
        <v>0</v>
      </c>
      <c r="OI42" s="2">
        <f t="shared" si="35"/>
        <v>0</v>
      </c>
      <c r="OJ42" s="2">
        <f t="shared" si="36"/>
        <v>0</v>
      </c>
      <c r="OK42" s="2">
        <f t="shared" si="37"/>
        <v>0</v>
      </c>
      <c r="OL42" s="2">
        <f t="shared" si="38"/>
        <v>0</v>
      </c>
      <c r="OM42" s="2">
        <f t="shared" si="39"/>
        <v>0</v>
      </c>
      <c r="ON42" s="2">
        <f t="shared" si="40"/>
        <v>4</v>
      </c>
      <c r="OO42" s="2">
        <f t="shared" si="41"/>
        <v>0</v>
      </c>
      <c r="OP42" s="2">
        <f t="shared" si="42"/>
        <v>0</v>
      </c>
      <c r="OQ42" s="2">
        <f t="shared" si="43"/>
        <v>0</v>
      </c>
      <c r="OR42" s="2">
        <f t="shared" si="44"/>
        <v>0</v>
      </c>
      <c r="OS42" s="2">
        <f t="shared" si="45"/>
        <v>0</v>
      </c>
      <c r="OT42" s="2">
        <f t="shared" si="46"/>
        <v>0</v>
      </c>
      <c r="OU42" s="2">
        <f t="shared" si="47"/>
        <v>0</v>
      </c>
      <c r="OV42" s="2">
        <f t="shared" si="48"/>
        <v>0</v>
      </c>
      <c r="OW42" s="2">
        <f t="shared" si="49"/>
        <v>0</v>
      </c>
      <c r="OX42" s="2">
        <f t="shared" si="50"/>
        <v>0</v>
      </c>
      <c r="OY42" s="2">
        <f t="shared" si="51"/>
        <v>0</v>
      </c>
      <c r="OZ42" s="2">
        <f t="shared" si="52"/>
        <v>0</v>
      </c>
      <c r="PA42" s="2">
        <f t="shared" si="53"/>
        <v>0</v>
      </c>
      <c r="PB42" s="2">
        <f t="shared" si="54"/>
        <v>1</v>
      </c>
      <c r="PC42" s="2">
        <f t="shared" si="55"/>
        <v>1</v>
      </c>
      <c r="PD42" s="2">
        <f t="shared" si="56"/>
        <v>0</v>
      </c>
      <c r="PE42" s="2">
        <f t="shared" si="57"/>
        <v>1</v>
      </c>
      <c r="PF42" s="2">
        <f t="shared" si="58"/>
        <v>0</v>
      </c>
      <c r="PG42" s="2">
        <f t="shared" si="59"/>
        <v>0</v>
      </c>
      <c r="PH42" s="2">
        <f t="shared" si="60"/>
        <v>0</v>
      </c>
      <c r="PI42" s="2">
        <f t="shared" si="61"/>
        <v>0</v>
      </c>
      <c r="PJ42" s="2">
        <f t="shared" si="62"/>
        <v>0</v>
      </c>
      <c r="PK42" s="2">
        <f t="shared" si="63"/>
        <v>0</v>
      </c>
      <c r="PL42" s="2">
        <f t="shared" si="64"/>
        <v>0</v>
      </c>
      <c r="PM42" s="2">
        <f t="shared" si="65"/>
        <v>0</v>
      </c>
      <c r="PN42" s="2">
        <f t="shared" si="66"/>
        <v>3</v>
      </c>
      <c r="PO42" s="2">
        <f t="shared" si="67"/>
        <v>3</v>
      </c>
      <c r="PP42" s="2">
        <f t="shared" si="68"/>
        <v>0</v>
      </c>
      <c r="PQ42" s="2">
        <f t="shared" si="69"/>
        <v>0</v>
      </c>
      <c r="PR42" s="2">
        <f t="shared" si="70"/>
        <v>3</v>
      </c>
      <c r="PS42" s="2">
        <f t="shared" si="71"/>
        <v>0</v>
      </c>
      <c r="PT42" s="2">
        <f t="shared" si="72"/>
        <v>0</v>
      </c>
      <c r="PU42" s="2">
        <f t="shared" si="73"/>
        <v>3</v>
      </c>
      <c r="PV42" s="2">
        <f t="shared" si="74"/>
        <v>0</v>
      </c>
      <c r="PW42" s="2">
        <f t="shared" si="75"/>
        <v>0</v>
      </c>
      <c r="PX42" s="2">
        <f t="shared" si="76"/>
        <v>3</v>
      </c>
      <c r="PY42" s="2">
        <f t="shared" si="77"/>
        <v>0</v>
      </c>
      <c r="PZ42" s="2">
        <f t="shared" si="78"/>
        <v>0</v>
      </c>
    </row>
    <row r="43" spans="1:442" x14ac:dyDescent="0.35">
      <c r="A43" t="s">
        <v>82</v>
      </c>
      <c r="B43" t="s">
        <v>13</v>
      </c>
      <c r="C43" t="s">
        <v>339</v>
      </c>
      <c r="D43">
        <v>0</v>
      </c>
      <c r="E43">
        <v>0</v>
      </c>
      <c r="F43">
        <v>0</v>
      </c>
      <c r="G43">
        <v>0</v>
      </c>
      <c r="H43"/>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1</v>
      </c>
      <c r="DC43">
        <v>0</v>
      </c>
      <c r="DD43">
        <v>4</v>
      </c>
      <c r="DE43">
        <v>6</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7</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2</v>
      </c>
      <c r="HW43">
        <v>0</v>
      </c>
      <c r="HX43">
        <v>0</v>
      </c>
      <c r="HY43">
        <v>0</v>
      </c>
      <c r="HZ43">
        <v>0</v>
      </c>
      <c r="IA43">
        <v>0</v>
      </c>
      <c r="IB43">
        <v>0</v>
      </c>
      <c r="IC43">
        <v>0</v>
      </c>
      <c r="ID43">
        <v>0</v>
      </c>
      <c r="IE43">
        <v>2</v>
      </c>
      <c r="IF43">
        <v>0</v>
      </c>
      <c r="IG43">
        <v>0</v>
      </c>
      <c r="IH43">
        <v>2</v>
      </c>
      <c r="II43">
        <v>0</v>
      </c>
      <c r="IJ43">
        <v>0</v>
      </c>
      <c r="IK43">
        <v>2</v>
      </c>
      <c r="IL43">
        <v>0</v>
      </c>
      <c r="IM43">
        <v>0</v>
      </c>
      <c r="IN43">
        <v>2</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R43" s="2" t="str">
        <f t="shared" si="19"/>
        <v>Adjumani District</v>
      </c>
      <c r="NS43" s="2" t="str">
        <f t="shared" si="20"/>
        <v>Maryland Kocoa Health Centre III</v>
      </c>
      <c r="NT43" s="2" t="str">
        <f>VLOOKUP(C43,Weeks!$A$1:$B$53,2,0)</f>
        <v>Week 4</v>
      </c>
      <c r="NU43" s="2">
        <f t="shared" si="21"/>
        <v>18</v>
      </c>
      <c r="NV43" s="2">
        <f t="shared" si="22"/>
        <v>0</v>
      </c>
      <c r="NW43" s="2">
        <f t="shared" si="23"/>
        <v>0</v>
      </c>
      <c r="NX43" s="2">
        <f t="shared" si="24"/>
        <v>0</v>
      </c>
      <c r="NY43" s="2">
        <f t="shared" si="25"/>
        <v>0</v>
      </c>
      <c r="NZ43" s="2">
        <f t="shared" si="26"/>
        <v>0</v>
      </c>
      <c r="OA43" s="2">
        <f t="shared" si="27"/>
        <v>0</v>
      </c>
      <c r="OB43" s="2">
        <f t="shared" si="28"/>
        <v>0</v>
      </c>
      <c r="OC43" s="2">
        <f t="shared" si="29"/>
        <v>0</v>
      </c>
      <c r="OD43" s="2">
        <f t="shared" si="30"/>
        <v>7</v>
      </c>
      <c r="OE43" s="2">
        <f t="shared" si="31"/>
        <v>0</v>
      </c>
      <c r="OF43" s="2">
        <f t="shared" si="32"/>
        <v>0</v>
      </c>
      <c r="OG43" s="2">
        <f t="shared" si="33"/>
        <v>0</v>
      </c>
      <c r="OH43" s="2">
        <f t="shared" si="34"/>
        <v>0</v>
      </c>
      <c r="OI43" s="2">
        <f t="shared" si="35"/>
        <v>0</v>
      </c>
      <c r="OJ43" s="2">
        <f t="shared" si="36"/>
        <v>0</v>
      </c>
      <c r="OK43" s="2">
        <f t="shared" si="37"/>
        <v>0</v>
      </c>
      <c r="OL43" s="2">
        <f t="shared" si="38"/>
        <v>0</v>
      </c>
      <c r="OM43" s="2">
        <f t="shared" si="39"/>
        <v>0</v>
      </c>
      <c r="ON43" s="2">
        <f t="shared" si="40"/>
        <v>11</v>
      </c>
      <c r="OO43" s="2">
        <f t="shared" si="41"/>
        <v>0</v>
      </c>
      <c r="OP43" s="2">
        <f t="shared" si="42"/>
        <v>0</v>
      </c>
      <c r="OQ43" s="2">
        <f t="shared" si="43"/>
        <v>0</v>
      </c>
      <c r="OR43" s="2">
        <f t="shared" si="44"/>
        <v>0</v>
      </c>
      <c r="OS43" s="2">
        <f t="shared" si="45"/>
        <v>0</v>
      </c>
      <c r="OT43" s="2">
        <f t="shared" si="46"/>
        <v>0</v>
      </c>
      <c r="OU43" s="2">
        <f t="shared" si="47"/>
        <v>0</v>
      </c>
      <c r="OV43" s="2">
        <f t="shared" si="48"/>
        <v>0</v>
      </c>
      <c r="OW43" s="2">
        <f t="shared" si="49"/>
        <v>0</v>
      </c>
      <c r="OX43" s="2">
        <f t="shared" si="50"/>
        <v>0</v>
      </c>
      <c r="OY43" s="2">
        <f t="shared" si="51"/>
        <v>0</v>
      </c>
      <c r="OZ43" s="2">
        <f t="shared" si="52"/>
        <v>0</v>
      </c>
      <c r="PA43" s="2">
        <f t="shared" si="53"/>
        <v>0</v>
      </c>
      <c r="PB43" s="2">
        <f t="shared" si="54"/>
        <v>0</v>
      </c>
      <c r="PC43" s="2">
        <f t="shared" si="55"/>
        <v>0</v>
      </c>
      <c r="PD43" s="2">
        <f t="shared" si="56"/>
        <v>0</v>
      </c>
      <c r="PE43" s="2">
        <f t="shared" si="57"/>
        <v>0</v>
      </c>
      <c r="PF43" s="2">
        <f t="shared" si="58"/>
        <v>0</v>
      </c>
      <c r="PG43" s="2">
        <f t="shared" si="59"/>
        <v>0</v>
      </c>
      <c r="PH43" s="2">
        <f t="shared" si="60"/>
        <v>0</v>
      </c>
      <c r="PI43" s="2">
        <f t="shared" si="61"/>
        <v>0</v>
      </c>
      <c r="PJ43" s="2">
        <f t="shared" si="62"/>
        <v>0</v>
      </c>
      <c r="PK43" s="2">
        <f t="shared" si="63"/>
        <v>0</v>
      </c>
      <c r="PL43" s="2">
        <f t="shared" si="64"/>
        <v>0</v>
      </c>
      <c r="PM43" s="2">
        <f t="shared" si="65"/>
        <v>0</v>
      </c>
      <c r="PN43" s="2">
        <f t="shared" si="66"/>
        <v>2</v>
      </c>
      <c r="PO43" s="2">
        <f t="shared" si="67"/>
        <v>2</v>
      </c>
      <c r="PP43" s="2">
        <f t="shared" si="68"/>
        <v>0</v>
      </c>
      <c r="PQ43" s="2">
        <f t="shared" si="69"/>
        <v>0</v>
      </c>
      <c r="PR43" s="2">
        <f t="shared" si="70"/>
        <v>2</v>
      </c>
      <c r="PS43" s="2">
        <f t="shared" si="71"/>
        <v>0</v>
      </c>
      <c r="PT43" s="2">
        <f t="shared" si="72"/>
        <v>0</v>
      </c>
      <c r="PU43" s="2">
        <f t="shared" si="73"/>
        <v>2</v>
      </c>
      <c r="PV43" s="2">
        <f t="shared" si="74"/>
        <v>0</v>
      </c>
      <c r="PW43" s="2">
        <f t="shared" si="75"/>
        <v>0</v>
      </c>
      <c r="PX43" s="2">
        <f t="shared" si="76"/>
        <v>2</v>
      </c>
      <c r="PY43" s="2">
        <f t="shared" si="77"/>
        <v>0</v>
      </c>
      <c r="PZ43" s="2">
        <f t="shared" si="78"/>
        <v>0</v>
      </c>
    </row>
    <row r="44" spans="1:442" x14ac:dyDescent="0.35">
      <c r="A44" t="s">
        <v>82</v>
      </c>
      <c r="B44" t="s">
        <v>13</v>
      </c>
      <c r="C44" t="s">
        <v>337</v>
      </c>
      <c r="D44">
        <v>0</v>
      </c>
      <c r="E44">
        <v>0</v>
      </c>
      <c r="F44">
        <v>0</v>
      </c>
      <c r="G44">
        <v>0</v>
      </c>
      <c r="H44"/>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3</v>
      </c>
      <c r="DE44">
        <v>9</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12</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2</v>
      </c>
      <c r="HW44">
        <v>0</v>
      </c>
      <c r="HX44">
        <v>0</v>
      </c>
      <c r="HY44">
        <v>0</v>
      </c>
      <c r="HZ44">
        <v>0</v>
      </c>
      <c r="IA44">
        <v>0</v>
      </c>
      <c r="IB44">
        <v>0</v>
      </c>
      <c r="IC44">
        <v>0</v>
      </c>
      <c r="ID44">
        <v>0</v>
      </c>
      <c r="IE44">
        <v>2</v>
      </c>
      <c r="IF44">
        <v>0</v>
      </c>
      <c r="IG44">
        <v>0</v>
      </c>
      <c r="IH44">
        <v>2</v>
      </c>
      <c r="II44">
        <v>0</v>
      </c>
      <c r="IJ44">
        <v>0</v>
      </c>
      <c r="IK44">
        <v>2</v>
      </c>
      <c r="IL44">
        <v>0</v>
      </c>
      <c r="IM44">
        <v>0</v>
      </c>
      <c r="IN44">
        <v>2</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R44" s="2" t="str">
        <f t="shared" si="19"/>
        <v>Adjumani District</v>
      </c>
      <c r="NS44" s="2" t="str">
        <f t="shared" si="20"/>
        <v>Maryland Kocoa Health Centre III</v>
      </c>
      <c r="NT44" s="2" t="str">
        <f>VLOOKUP(C44,Weeks!$A$1:$B$53,2,0)</f>
        <v>Week 5</v>
      </c>
      <c r="NU44" s="2">
        <f t="shared" si="21"/>
        <v>24</v>
      </c>
      <c r="NV44" s="2">
        <f t="shared" si="22"/>
        <v>0</v>
      </c>
      <c r="NW44" s="2">
        <f t="shared" si="23"/>
        <v>0</v>
      </c>
      <c r="NX44" s="2">
        <f t="shared" si="24"/>
        <v>0</v>
      </c>
      <c r="NY44" s="2">
        <f t="shared" si="25"/>
        <v>0</v>
      </c>
      <c r="NZ44" s="2">
        <f t="shared" si="26"/>
        <v>0</v>
      </c>
      <c r="OA44" s="2">
        <f t="shared" si="27"/>
        <v>0</v>
      </c>
      <c r="OB44" s="2">
        <f t="shared" si="28"/>
        <v>0</v>
      </c>
      <c r="OC44" s="2">
        <f t="shared" si="29"/>
        <v>0</v>
      </c>
      <c r="OD44" s="2">
        <f t="shared" si="30"/>
        <v>12</v>
      </c>
      <c r="OE44" s="2">
        <f t="shared" si="31"/>
        <v>0</v>
      </c>
      <c r="OF44" s="2">
        <f t="shared" si="32"/>
        <v>0</v>
      </c>
      <c r="OG44" s="2">
        <f t="shared" si="33"/>
        <v>0</v>
      </c>
      <c r="OH44" s="2">
        <f t="shared" si="34"/>
        <v>0</v>
      </c>
      <c r="OI44" s="2">
        <f t="shared" si="35"/>
        <v>0</v>
      </c>
      <c r="OJ44" s="2">
        <f t="shared" si="36"/>
        <v>0</v>
      </c>
      <c r="OK44" s="2">
        <f t="shared" si="37"/>
        <v>0</v>
      </c>
      <c r="OL44" s="2">
        <f t="shared" si="38"/>
        <v>0</v>
      </c>
      <c r="OM44" s="2">
        <f t="shared" si="39"/>
        <v>0</v>
      </c>
      <c r="ON44" s="2">
        <f t="shared" si="40"/>
        <v>12</v>
      </c>
      <c r="OO44" s="2">
        <f t="shared" si="41"/>
        <v>0</v>
      </c>
      <c r="OP44" s="2">
        <f t="shared" si="42"/>
        <v>0</v>
      </c>
      <c r="OQ44" s="2">
        <f t="shared" si="43"/>
        <v>0</v>
      </c>
      <c r="OR44" s="2">
        <f t="shared" si="44"/>
        <v>0</v>
      </c>
      <c r="OS44" s="2">
        <f t="shared" si="45"/>
        <v>0</v>
      </c>
      <c r="OT44" s="2">
        <f t="shared" si="46"/>
        <v>0</v>
      </c>
      <c r="OU44" s="2">
        <f t="shared" si="47"/>
        <v>0</v>
      </c>
      <c r="OV44" s="2">
        <f t="shared" si="48"/>
        <v>0</v>
      </c>
      <c r="OW44" s="2">
        <f t="shared" si="49"/>
        <v>0</v>
      </c>
      <c r="OX44" s="2">
        <f t="shared" si="50"/>
        <v>0</v>
      </c>
      <c r="OY44" s="2">
        <f t="shared" si="51"/>
        <v>0</v>
      </c>
      <c r="OZ44" s="2">
        <f t="shared" si="52"/>
        <v>0</v>
      </c>
      <c r="PA44" s="2">
        <f t="shared" si="53"/>
        <v>0</v>
      </c>
      <c r="PB44" s="2">
        <f t="shared" si="54"/>
        <v>0</v>
      </c>
      <c r="PC44" s="2">
        <f t="shared" si="55"/>
        <v>0</v>
      </c>
      <c r="PD44" s="2">
        <f t="shared" si="56"/>
        <v>0</v>
      </c>
      <c r="PE44" s="2">
        <f t="shared" si="57"/>
        <v>0</v>
      </c>
      <c r="PF44" s="2">
        <f t="shared" si="58"/>
        <v>0</v>
      </c>
      <c r="PG44" s="2">
        <f t="shared" si="59"/>
        <v>0</v>
      </c>
      <c r="PH44" s="2">
        <f t="shared" si="60"/>
        <v>0</v>
      </c>
      <c r="PI44" s="2">
        <f t="shared" si="61"/>
        <v>0</v>
      </c>
      <c r="PJ44" s="2">
        <f t="shared" si="62"/>
        <v>0</v>
      </c>
      <c r="PK44" s="2">
        <f t="shared" si="63"/>
        <v>0</v>
      </c>
      <c r="PL44" s="2">
        <f t="shared" si="64"/>
        <v>0</v>
      </c>
      <c r="PM44" s="2">
        <f t="shared" si="65"/>
        <v>0</v>
      </c>
      <c r="PN44" s="2">
        <f t="shared" si="66"/>
        <v>2</v>
      </c>
      <c r="PO44" s="2">
        <f t="shared" si="67"/>
        <v>2</v>
      </c>
      <c r="PP44" s="2">
        <f t="shared" si="68"/>
        <v>0</v>
      </c>
      <c r="PQ44" s="2">
        <f t="shared" si="69"/>
        <v>0</v>
      </c>
      <c r="PR44" s="2">
        <f t="shared" si="70"/>
        <v>2</v>
      </c>
      <c r="PS44" s="2">
        <f t="shared" si="71"/>
        <v>0</v>
      </c>
      <c r="PT44" s="2">
        <f t="shared" si="72"/>
        <v>0</v>
      </c>
      <c r="PU44" s="2">
        <f t="shared" si="73"/>
        <v>2</v>
      </c>
      <c r="PV44" s="2">
        <f t="shared" si="74"/>
        <v>0</v>
      </c>
      <c r="PW44" s="2">
        <f t="shared" si="75"/>
        <v>0</v>
      </c>
      <c r="PX44" s="2">
        <f t="shared" si="76"/>
        <v>2</v>
      </c>
      <c r="PY44" s="2">
        <f t="shared" si="77"/>
        <v>0</v>
      </c>
      <c r="PZ44" s="2">
        <f t="shared" si="78"/>
        <v>0</v>
      </c>
    </row>
    <row r="45" spans="1:442" x14ac:dyDescent="0.35">
      <c r="A45" t="s">
        <v>82</v>
      </c>
      <c r="B45" t="s">
        <v>13</v>
      </c>
      <c r="C45" t="s">
        <v>335</v>
      </c>
      <c r="D45">
        <v>0</v>
      </c>
      <c r="E45">
        <v>0</v>
      </c>
      <c r="F45">
        <v>0</v>
      </c>
      <c r="G45">
        <v>0</v>
      </c>
      <c r="H45"/>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3</v>
      </c>
      <c r="DE45">
        <v>1</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4</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3</v>
      </c>
      <c r="HW45">
        <v>2</v>
      </c>
      <c r="HX45">
        <v>0</v>
      </c>
      <c r="HY45">
        <v>0</v>
      </c>
      <c r="HZ45">
        <v>0</v>
      </c>
      <c r="IA45">
        <v>0</v>
      </c>
      <c r="IB45">
        <v>0</v>
      </c>
      <c r="IC45">
        <v>0</v>
      </c>
      <c r="ID45">
        <v>0</v>
      </c>
      <c r="IE45">
        <v>3</v>
      </c>
      <c r="IF45">
        <v>2</v>
      </c>
      <c r="IG45">
        <v>0</v>
      </c>
      <c r="IH45">
        <v>3</v>
      </c>
      <c r="II45">
        <v>2</v>
      </c>
      <c r="IJ45">
        <v>0</v>
      </c>
      <c r="IK45">
        <v>3</v>
      </c>
      <c r="IL45">
        <v>2</v>
      </c>
      <c r="IM45">
        <v>0</v>
      </c>
      <c r="IN45">
        <v>3</v>
      </c>
      <c r="IO45">
        <v>2</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R45" s="2" t="str">
        <f t="shared" si="19"/>
        <v>Adjumani District</v>
      </c>
      <c r="NS45" s="2" t="str">
        <f t="shared" si="20"/>
        <v>Maryland Kocoa Health Centre III</v>
      </c>
      <c r="NT45" s="2" t="str">
        <f>VLOOKUP(C45,Weeks!$A$1:$B$53,2,0)</f>
        <v>Week 6</v>
      </c>
      <c r="NU45" s="2">
        <f t="shared" si="21"/>
        <v>8</v>
      </c>
      <c r="NV45" s="2">
        <f t="shared" si="22"/>
        <v>0</v>
      </c>
      <c r="NW45" s="2">
        <f t="shared" si="23"/>
        <v>0</v>
      </c>
      <c r="NX45" s="2">
        <f t="shared" si="24"/>
        <v>0</v>
      </c>
      <c r="NY45" s="2">
        <f t="shared" si="25"/>
        <v>0</v>
      </c>
      <c r="NZ45" s="2">
        <f t="shared" si="26"/>
        <v>0</v>
      </c>
      <c r="OA45" s="2">
        <f t="shared" si="27"/>
        <v>0</v>
      </c>
      <c r="OB45" s="2">
        <f t="shared" si="28"/>
        <v>0</v>
      </c>
      <c r="OC45" s="2">
        <f t="shared" si="29"/>
        <v>0</v>
      </c>
      <c r="OD45" s="2">
        <f t="shared" si="30"/>
        <v>4</v>
      </c>
      <c r="OE45" s="2">
        <f t="shared" si="31"/>
        <v>0</v>
      </c>
      <c r="OF45" s="2">
        <f t="shared" si="32"/>
        <v>0</v>
      </c>
      <c r="OG45" s="2">
        <f t="shared" si="33"/>
        <v>0</v>
      </c>
      <c r="OH45" s="2">
        <f t="shared" si="34"/>
        <v>0</v>
      </c>
      <c r="OI45" s="2">
        <f t="shared" si="35"/>
        <v>0</v>
      </c>
      <c r="OJ45" s="2">
        <f t="shared" si="36"/>
        <v>0</v>
      </c>
      <c r="OK45" s="2">
        <f t="shared" si="37"/>
        <v>0</v>
      </c>
      <c r="OL45" s="2">
        <f t="shared" si="38"/>
        <v>0</v>
      </c>
      <c r="OM45" s="2">
        <f t="shared" si="39"/>
        <v>0</v>
      </c>
      <c r="ON45" s="2">
        <f t="shared" si="40"/>
        <v>4</v>
      </c>
      <c r="OO45" s="2">
        <f t="shared" si="41"/>
        <v>0</v>
      </c>
      <c r="OP45" s="2">
        <f t="shared" si="42"/>
        <v>0</v>
      </c>
      <c r="OQ45" s="2">
        <f t="shared" si="43"/>
        <v>0</v>
      </c>
      <c r="OR45" s="2">
        <f t="shared" si="44"/>
        <v>0</v>
      </c>
      <c r="OS45" s="2">
        <f t="shared" si="45"/>
        <v>0</v>
      </c>
      <c r="OT45" s="2">
        <f t="shared" si="46"/>
        <v>0</v>
      </c>
      <c r="OU45" s="2">
        <f t="shared" si="47"/>
        <v>0</v>
      </c>
      <c r="OV45" s="2">
        <f t="shared" si="48"/>
        <v>0</v>
      </c>
      <c r="OW45" s="2">
        <f t="shared" si="49"/>
        <v>0</v>
      </c>
      <c r="OX45" s="2">
        <f t="shared" si="50"/>
        <v>0</v>
      </c>
      <c r="OY45" s="2">
        <f t="shared" si="51"/>
        <v>0</v>
      </c>
      <c r="OZ45" s="2">
        <f t="shared" si="52"/>
        <v>0</v>
      </c>
      <c r="PA45" s="2">
        <f t="shared" si="53"/>
        <v>0</v>
      </c>
      <c r="PB45" s="2">
        <f t="shared" si="54"/>
        <v>0</v>
      </c>
      <c r="PC45" s="2">
        <f t="shared" si="55"/>
        <v>0</v>
      </c>
      <c r="PD45" s="2">
        <f t="shared" si="56"/>
        <v>0</v>
      </c>
      <c r="PE45" s="2">
        <f t="shared" si="57"/>
        <v>0</v>
      </c>
      <c r="PF45" s="2">
        <f t="shared" si="58"/>
        <v>0</v>
      </c>
      <c r="PG45" s="2">
        <f t="shared" si="59"/>
        <v>0</v>
      </c>
      <c r="PH45" s="2">
        <f t="shared" si="60"/>
        <v>0</v>
      </c>
      <c r="PI45" s="2">
        <f t="shared" si="61"/>
        <v>0</v>
      </c>
      <c r="PJ45" s="2">
        <f t="shared" si="62"/>
        <v>0</v>
      </c>
      <c r="PK45" s="2">
        <f t="shared" si="63"/>
        <v>0</v>
      </c>
      <c r="PL45" s="2">
        <f t="shared" si="64"/>
        <v>0</v>
      </c>
      <c r="PM45" s="2">
        <f t="shared" si="65"/>
        <v>0</v>
      </c>
      <c r="PN45" s="2">
        <f t="shared" si="66"/>
        <v>5</v>
      </c>
      <c r="PO45" s="2">
        <f t="shared" si="67"/>
        <v>5</v>
      </c>
      <c r="PP45" s="2">
        <f t="shared" si="68"/>
        <v>0</v>
      </c>
      <c r="PQ45" s="2">
        <f t="shared" si="69"/>
        <v>0</v>
      </c>
      <c r="PR45" s="2">
        <f t="shared" si="70"/>
        <v>5</v>
      </c>
      <c r="PS45" s="2">
        <f t="shared" si="71"/>
        <v>0</v>
      </c>
      <c r="PT45" s="2">
        <f t="shared" si="72"/>
        <v>0</v>
      </c>
      <c r="PU45" s="2">
        <f t="shared" si="73"/>
        <v>5</v>
      </c>
      <c r="PV45" s="2">
        <f t="shared" si="74"/>
        <v>0</v>
      </c>
      <c r="PW45" s="2">
        <f t="shared" si="75"/>
        <v>0</v>
      </c>
      <c r="PX45" s="2">
        <f t="shared" si="76"/>
        <v>5</v>
      </c>
      <c r="PY45" s="2">
        <f t="shared" si="77"/>
        <v>0</v>
      </c>
      <c r="PZ45" s="2">
        <f t="shared" si="78"/>
        <v>0</v>
      </c>
    </row>
    <row r="46" spans="1:442" x14ac:dyDescent="0.35">
      <c r="A46" t="s">
        <v>82</v>
      </c>
      <c r="B46" t="s">
        <v>13</v>
      </c>
      <c r="C46" t="s">
        <v>333</v>
      </c>
      <c r="D46">
        <v>0</v>
      </c>
      <c r="E46">
        <v>0</v>
      </c>
      <c r="F46">
        <v>0</v>
      </c>
      <c r="G46">
        <v>0</v>
      </c>
      <c r="H46"/>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2</v>
      </c>
      <c r="DE46">
        <v>6</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1</v>
      </c>
      <c r="FD46">
        <v>3</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1</v>
      </c>
      <c r="HW46">
        <v>2</v>
      </c>
      <c r="HX46">
        <v>0</v>
      </c>
      <c r="HY46">
        <v>0</v>
      </c>
      <c r="HZ46">
        <v>0</v>
      </c>
      <c r="IA46">
        <v>0</v>
      </c>
      <c r="IB46">
        <v>0</v>
      </c>
      <c r="IC46">
        <v>0</v>
      </c>
      <c r="ID46">
        <v>0</v>
      </c>
      <c r="IE46">
        <v>1</v>
      </c>
      <c r="IF46">
        <v>2</v>
      </c>
      <c r="IG46">
        <v>0</v>
      </c>
      <c r="IH46">
        <v>1</v>
      </c>
      <c r="II46">
        <v>2</v>
      </c>
      <c r="IJ46">
        <v>0</v>
      </c>
      <c r="IK46">
        <v>1</v>
      </c>
      <c r="IL46">
        <v>2</v>
      </c>
      <c r="IM46">
        <v>0</v>
      </c>
      <c r="IN46">
        <v>1</v>
      </c>
      <c r="IO46">
        <v>2</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R46" s="2" t="str">
        <f t="shared" si="19"/>
        <v>Adjumani District</v>
      </c>
      <c r="NS46" s="2" t="str">
        <f t="shared" si="20"/>
        <v>Maryland Kocoa Health Centre III</v>
      </c>
      <c r="NT46" s="2" t="str">
        <f>VLOOKUP(C46,Weeks!$A$1:$B$53,2,0)</f>
        <v>Week 7</v>
      </c>
      <c r="NU46" s="2">
        <f t="shared" si="21"/>
        <v>12</v>
      </c>
      <c r="NV46" s="2">
        <f t="shared" si="22"/>
        <v>0</v>
      </c>
      <c r="NW46" s="2">
        <f t="shared" si="23"/>
        <v>0</v>
      </c>
      <c r="NX46" s="2">
        <f t="shared" si="24"/>
        <v>0</v>
      </c>
      <c r="NY46" s="2">
        <f t="shared" si="25"/>
        <v>0</v>
      </c>
      <c r="NZ46" s="2">
        <f t="shared" si="26"/>
        <v>0</v>
      </c>
      <c r="OA46" s="2">
        <f t="shared" si="27"/>
        <v>0</v>
      </c>
      <c r="OB46" s="2">
        <f t="shared" si="28"/>
        <v>0</v>
      </c>
      <c r="OC46" s="2">
        <f t="shared" si="29"/>
        <v>0</v>
      </c>
      <c r="OD46" s="2">
        <f t="shared" si="30"/>
        <v>4</v>
      </c>
      <c r="OE46" s="2">
        <f t="shared" si="31"/>
        <v>0</v>
      </c>
      <c r="OF46" s="2">
        <f t="shared" si="32"/>
        <v>0</v>
      </c>
      <c r="OG46" s="2">
        <f t="shared" si="33"/>
        <v>0</v>
      </c>
      <c r="OH46" s="2">
        <f t="shared" si="34"/>
        <v>0</v>
      </c>
      <c r="OI46" s="2">
        <f t="shared" si="35"/>
        <v>0</v>
      </c>
      <c r="OJ46" s="2">
        <f t="shared" si="36"/>
        <v>0</v>
      </c>
      <c r="OK46" s="2">
        <f t="shared" si="37"/>
        <v>0</v>
      </c>
      <c r="OL46" s="2">
        <f t="shared" si="38"/>
        <v>0</v>
      </c>
      <c r="OM46" s="2">
        <f t="shared" si="39"/>
        <v>0</v>
      </c>
      <c r="ON46" s="2">
        <f t="shared" si="40"/>
        <v>8</v>
      </c>
      <c r="OO46" s="2">
        <f t="shared" si="41"/>
        <v>0</v>
      </c>
      <c r="OP46" s="2">
        <f t="shared" si="42"/>
        <v>0</v>
      </c>
      <c r="OQ46" s="2">
        <f t="shared" si="43"/>
        <v>0</v>
      </c>
      <c r="OR46" s="2">
        <f t="shared" si="44"/>
        <v>0</v>
      </c>
      <c r="OS46" s="2">
        <f t="shared" si="45"/>
        <v>0</v>
      </c>
      <c r="OT46" s="2">
        <f t="shared" si="46"/>
        <v>0</v>
      </c>
      <c r="OU46" s="2">
        <f t="shared" si="47"/>
        <v>0</v>
      </c>
      <c r="OV46" s="2">
        <f t="shared" si="48"/>
        <v>0</v>
      </c>
      <c r="OW46" s="2">
        <f t="shared" si="49"/>
        <v>0</v>
      </c>
      <c r="OX46" s="2">
        <f t="shared" si="50"/>
        <v>0</v>
      </c>
      <c r="OY46" s="2">
        <f t="shared" si="51"/>
        <v>0</v>
      </c>
      <c r="OZ46" s="2">
        <f t="shared" si="52"/>
        <v>0</v>
      </c>
      <c r="PA46" s="2">
        <f t="shared" si="53"/>
        <v>0</v>
      </c>
      <c r="PB46" s="2">
        <f t="shared" si="54"/>
        <v>0</v>
      </c>
      <c r="PC46" s="2">
        <f t="shared" si="55"/>
        <v>0</v>
      </c>
      <c r="PD46" s="2">
        <f t="shared" si="56"/>
        <v>0</v>
      </c>
      <c r="PE46" s="2">
        <f t="shared" si="57"/>
        <v>0</v>
      </c>
      <c r="PF46" s="2">
        <f t="shared" si="58"/>
        <v>0</v>
      </c>
      <c r="PG46" s="2">
        <f t="shared" si="59"/>
        <v>0</v>
      </c>
      <c r="PH46" s="2">
        <f t="shared" si="60"/>
        <v>0</v>
      </c>
      <c r="PI46" s="2">
        <f t="shared" si="61"/>
        <v>0</v>
      </c>
      <c r="PJ46" s="2">
        <f t="shared" si="62"/>
        <v>0</v>
      </c>
      <c r="PK46" s="2">
        <f t="shared" si="63"/>
        <v>0</v>
      </c>
      <c r="PL46" s="2">
        <f t="shared" si="64"/>
        <v>0</v>
      </c>
      <c r="PM46" s="2">
        <f t="shared" si="65"/>
        <v>0</v>
      </c>
      <c r="PN46" s="2">
        <f t="shared" si="66"/>
        <v>3</v>
      </c>
      <c r="PO46" s="2">
        <f t="shared" si="67"/>
        <v>3</v>
      </c>
      <c r="PP46" s="2">
        <f t="shared" si="68"/>
        <v>0</v>
      </c>
      <c r="PQ46" s="2">
        <f t="shared" si="69"/>
        <v>0</v>
      </c>
      <c r="PR46" s="2">
        <f t="shared" si="70"/>
        <v>3</v>
      </c>
      <c r="PS46" s="2">
        <f t="shared" si="71"/>
        <v>0</v>
      </c>
      <c r="PT46" s="2">
        <f t="shared" si="72"/>
        <v>0</v>
      </c>
      <c r="PU46" s="2">
        <f t="shared" si="73"/>
        <v>3</v>
      </c>
      <c r="PV46" s="2">
        <f t="shared" si="74"/>
        <v>0</v>
      </c>
      <c r="PW46" s="2">
        <f t="shared" si="75"/>
        <v>0</v>
      </c>
      <c r="PX46" s="2">
        <f t="shared" si="76"/>
        <v>3</v>
      </c>
      <c r="PY46" s="2">
        <f t="shared" si="77"/>
        <v>0</v>
      </c>
      <c r="PZ46" s="2">
        <f t="shared" si="78"/>
        <v>0</v>
      </c>
    </row>
    <row r="47" spans="1:442" x14ac:dyDescent="0.35">
      <c r="A47" t="s">
        <v>82</v>
      </c>
      <c r="B47" t="s">
        <v>13</v>
      </c>
      <c r="C47" t="s">
        <v>331</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v>5</v>
      </c>
      <c r="DE47">
        <v>2</v>
      </c>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v>3</v>
      </c>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v>0</v>
      </c>
      <c r="HN47">
        <v>0</v>
      </c>
      <c r="HO47">
        <v>0</v>
      </c>
      <c r="HP47">
        <v>0</v>
      </c>
      <c r="HQ47">
        <v>0</v>
      </c>
      <c r="HR47">
        <v>0</v>
      </c>
      <c r="HS47">
        <v>0</v>
      </c>
      <c r="HT47">
        <v>0</v>
      </c>
      <c r="HU47"/>
      <c r="HV47">
        <v>6</v>
      </c>
      <c r="HW47">
        <v>1</v>
      </c>
      <c r="HX47"/>
      <c r="HY47"/>
      <c r="HZ47"/>
      <c r="IA47"/>
      <c r="IB47"/>
      <c r="IC47"/>
      <c r="ID47"/>
      <c r="IE47">
        <v>6</v>
      </c>
      <c r="IF47">
        <v>1</v>
      </c>
      <c r="IG47"/>
      <c r="IH47">
        <v>6</v>
      </c>
      <c r="II47">
        <v>1</v>
      </c>
      <c r="IJ47"/>
      <c r="IK47">
        <v>6</v>
      </c>
      <c r="IL47">
        <v>1</v>
      </c>
      <c r="IM47"/>
      <c r="IN47">
        <v>6</v>
      </c>
      <c r="IO47">
        <v>1</v>
      </c>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v>1</v>
      </c>
      <c r="KN47"/>
      <c r="KO47"/>
      <c r="KP47"/>
      <c r="KQ47"/>
      <c r="KR47"/>
      <c r="KS47"/>
      <c r="KT47"/>
      <c r="KU47">
        <v>1</v>
      </c>
      <c r="KV47"/>
      <c r="KW47"/>
      <c r="KX47"/>
      <c r="KY47"/>
      <c r="KZ47"/>
      <c r="LA47"/>
      <c r="LB47"/>
      <c r="LC47"/>
      <c r="LD47"/>
      <c r="LE47"/>
      <c r="LF47"/>
      <c r="LG47"/>
      <c r="LH47"/>
      <c r="LI47"/>
      <c r="LJ47"/>
      <c r="LK47"/>
      <c r="LL47"/>
      <c r="LM47"/>
      <c r="LN47"/>
      <c r="LO47"/>
      <c r="LP47"/>
      <c r="LQ47"/>
      <c r="LR47"/>
      <c r="LS47"/>
      <c r="LT47"/>
      <c r="LU47"/>
      <c r="LV47"/>
      <c r="LW47"/>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R47" s="2" t="str">
        <f t="shared" si="19"/>
        <v>Adjumani District</v>
      </c>
      <c r="NS47" s="2" t="str">
        <f t="shared" si="20"/>
        <v>Maryland Kocoa Health Centre III</v>
      </c>
      <c r="NT47" s="2" t="str">
        <f>VLOOKUP(C47,Weeks!$A$1:$B$53,2,0)</f>
        <v>Week 8</v>
      </c>
      <c r="NU47" s="2">
        <f t="shared" si="21"/>
        <v>10</v>
      </c>
      <c r="NV47" s="2">
        <f t="shared" si="22"/>
        <v>0</v>
      </c>
      <c r="NW47" s="2">
        <f t="shared" si="23"/>
        <v>0</v>
      </c>
      <c r="NX47" s="2">
        <f t="shared" si="24"/>
        <v>0</v>
      </c>
      <c r="NY47" s="2">
        <f t="shared" si="25"/>
        <v>0</v>
      </c>
      <c r="NZ47" s="2">
        <f t="shared" si="26"/>
        <v>0</v>
      </c>
      <c r="OA47" s="2">
        <f t="shared" si="27"/>
        <v>0</v>
      </c>
      <c r="OB47" s="2">
        <f t="shared" si="28"/>
        <v>0</v>
      </c>
      <c r="OC47" s="2">
        <f t="shared" si="29"/>
        <v>0</v>
      </c>
      <c r="OD47" s="2">
        <f t="shared" si="30"/>
        <v>3</v>
      </c>
      <c r="OE47" s="2">
        <f t="shared" si="31"/>
        <v>0</v>
      </c>
      <c r="OF47" s="2">
        <f t="shared" si="32"/>
        <v>0</v>
      </c>
      <c r="OG47" s="2">
        <f t="shared" si="33"/>
        <v>0</v>
      </c>
      <c r="OH47" s="2">
        <f t="shared" si="34"/>
        <v>0</v>
      </c>
      <c r="OI47" s="2">
        <f t="shared" si="35"/>
        <v>0</v>
      </c>
      <c r="OJ47" s="2">
        <f t="shared" si="36"/>
        <v>0</v>
      </c>
      <c r="OK47" s="2">
        <f t="shared" si="37"/>
        <v>0</v>
      </c>
      <c r="OL47" s="2">
        <f t="shared" si="38"/>
        <v>0</v>
      </c>
      <c r="OM47" s="2">
        <f t="shared" si="39"/>
        <v>0</v>
      </c>
      <c r="ON47" s="2">
        <f t="shared" si="40"/>
        <v>7</v>
      </c>
      <c r="OO47" s="2">
        <f t="shared" si="41"/>
        <v>0</v>
      </c>
      <c r="OP47" s="2">
        <f t="shared" si="42"/>
        <v>0</v>
      </c>
      <c r="OQ47" s="2">
        <f t="shared" si="43"/>
        <v>0</v>
      </c>
      <c r="OR47" s="2">
        <f t="shared" si="44"/>
        <v>0</v>
      </c>
      <c r="OS47" s="2">
        <f t="shared" si="45"/>
        <v>0</v>
      </c>
      <c r="OT47" s="2">
        <f t="shared" si="46"/>
        <v>0</v>
      </c>
      <c r="OU47" s="2">
        <f t="shared" si="47"/>
        <v>0</v>
      </c>
      <c r="OV47" s="2">
        <f t="shared" si="48"/>
        <v>0</v>
      </c>
      <c r="OW47" s="2">
        <f t="shared" si="49"/>
        <v>0</v>
      </c>
      <c r="OX47" s="2">
        <f t="shared" si="50"/>
        <v>0</v>
      </c>
      <c r="OY47" s="2">
        <f t="shared" si="51"/>
        <v>0</v>
      </c>
      <c r="OZ47" s="2">
        <f t="shared" si="52"/>
        <v>0</v>
      </c>
      <c r="PA47" s="2">
        <f t="shared" si="53"/>
        <v>0</v>
      </c>
      <c r="PB47" s="2">
        <f t="shared" si="54"/>
        <v>1</v>
      </c>
      <c r="PC47" s="2">
        <f t="shared" si="55"/>
        <v>1</v>
      </c>
      <c r="PD47" s="2">
        <f t="shared" si="56"/>
        <v>0</v>
      </c>
      <c r="PE47" s="2">
        <f t="shared" si="57"/>
        <v>0</v>
      </c>
      <c r="PF47" s="2">
        <f t="shared" si="58"/>
        <v>0</v>
      </c>
      <c r="PG47" s="2">
        <f t="shared" si="59"/>
        <v>0</v>
      </c>
      <c r="PH47" s="2">
        <f t="shared" si="60"/>
        <v>0</v>
      </c>
      <c r="PI47" s="2">
        <f t="shared" si="61"/>
        <v>0</v>
      </c>
      <c r="PJ47" s="2">
        <f t="shared" si="62"/>
        <v>0</v>
      </c>
      <c r="PK47" s="2">
        <f t="shared" si="63"/>
        <v>0</v>
      </c>
      <c r="PL47" s="2">
        <f t="shared" si="64"/>
        <v>0</v>
      </c>
      <c r="PM47" s="2">
        <f t="shared" si="65"/>
        <v>0</v>
      </c>
      <c r="PN47" s="2">
        <f t="shared" si="66"/>
        <v>7</v>
      </c>
      <c r="PO47" s="2">
        <f t="shared" si="67"/>
        <v>7</v>
      </c>
      <c r="PP47" s="2">
        <f t="shared" si="68"/>
        <v>0</v>
      </c>
      <c r="PQ47" s="2">
        <f t="shared" si="69"/>
        <v>0</v>
      </c>
      <c r="PR47" s="2">
        <f t="shared" si="70"/>
        <v>7</v>
      </c>
      <c r="PS47" s="2">
        <f t="shared" si="71"/>
        <v>0</v>
      </c>
      <c r="PT47" s="2">
        <f t="shared" si="72"/>
        <v>0</v>
      </c>
      <c r="PU47" s="2">
        <f t="shared" si="73"/>
        <v>7</v>
      </c>
      <c r="PV47" s="2">
        <f t="shared" si="74"/>
        <v>0</v>
      </c>
      <c r="PW47" s="2">
        <f t="shared" si="75"/>
        <v>0</v>
      </c>
      <c r="PX47" s="2">
        <f t="shared" si="76"/>
        <v>7</v>
      </c>
      <c r="PY47" s="2">
        <f t="shared" si="77"/>
        <v>0</v>
      </c>
      <c r="PZ47" s="2">
        <f t="shared" si="78"/>
        <v>0</v>
      </c>
    </row>
    <row r="48" spans="1:442" x14ac:dyDescent="0.35">
      <c r="A48" t="s">
        <v>82</v>
      </c>
      <c r="B48" t="s">
        <v>13</v>
      </c>
      <c r="C48" t="s">
        <v>329</v>
      </c>
      <c r="D48">
        <v>0</v>
      </c>
      <c r="E48">
        <v>0</v>
      </c>
      <c r="F48">
        <v>0</v>
      </c>
      <c r="G48">
        <v>0</v>
      </c>
      <c r="H48"/>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5</v>
      </c>
      <c r="DE48">
        <v>3</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6</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7</v>
      </c>
      <c r="HW48">
        <v>1</v>
      </c>
      <c r="HX48">
        <v>0</v>
      </c>
      <c r="HY48">
        <v>0</v>
      </c>
      <c r="HZ48">
        <v>0</v>
      </c>
      <c r="IA48">
        <v>0</v>
      </c>
      <c r="IB48">
        <v>0</v>
      </c>
      <c r="IC48">
        <v>0</v>
      </c>
      <c r="ID48">
        <v>0</v>
      </c>
      <c r="IE48">
        <v>7</v>
      </c>
      <c r="IF48">
        <v>1</v>
      </c>
      <c r="IG48">
        <v>0</v>
      </c>
      <c r="IH48">
        <v>7</v>
      </c>
      <c r="II48">
        <v>1</v>
      </c>
      <c r="IJ48">
        <v>0</v>
      </c>
      <c r="IK48">
        <v>7</v>
      </c>
      <c r="IL48">
        <v>1</v>
      </c>
      <c r="IM48">
        <v>0</v>
      </c>
      <c r="IN48">
        <v>7</v>
      </c>
      <c r="IO48">
        <v>1</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R48" s="2" t="str">
        <f t="shared" si="19"/>
        <v>Adjumani District</v>
      </c>
      <c r="NS48" s="2" t="str">
        <f t="shared" si="20"/>
        <v>Maryland Kocoa Health Centre III</v>
      </c>
      <c r="NT48" s="2" t="str">
        <f>VLOOKUP(C48,Weeks!$A$1:$B$53,2,0)</f>
        <v>Week 9</v>
      </c>
      <c r="NU48" s="2">
        <f t="shared" si="21"/>
        <v>14</v>
      </c>
      <c r="NV48" s="2">
        <f t="shared" si="22"/>
        <v>0</v>
      </c>
      <c r="NW48" s="2">
        <f t="shared" si="23"/>
        <v>0</v>
      </c>
      <c r="NX48" s="2">
        <f t="shared" si="24"/>
        <v>0</v>
      </c>
      <c r="NY48" s="2">
        <f t="shared" si="25"/>
        <v>0</v>
      </c>
      <c r="NZ48" s="2">
        <f t="shared" si="26"/>
        <v>0</v>
      </c>
      <c r="OA48" s="2">
        <f t="shared" si="27"/>
        <v>0</v>
      </c>
      <c r="OB48" s="2">
        <f t="shared" si="28"/>
        <v>0</v>
      </c>
      <c r="OC48" s="2">
        <f t="shared" si="29"/>
        <v>0</v>
      </c>
      <c r="OD48" s="2">
        <f t="shared" si="30"/>
        <v>6</v>
      </c>
      <c r="OE48" s="2">
        <f t="shared" si="31"/>
        <v>0</v>
      </c>
      <c r="OF48" s="2">
        <f t="shared" si="32"/>
        <v>0</v>
      </c>
      <c r="OG48" s="2">
        <f t="shared" si="33"/>
        <v>0</v>
      </c>
      <c r="OH48" s="2">
        <f t="shared" si="34"/>
        <v>0</v>
      </c>
      <c r="OI48" s="2">
        <f t="shared" si="35"/>
        <v>0</v>
      </c>
      <c r="OJ48" s="2">
        <f t="shared" si="36"/>
        <v>0</v>
      </c>
      <c r="OK48" s="2">
        <f t="shared" si="37"/>
        <v>0</v>
      </c>
      <c r="OL48" s="2">
        <f t="shared" si="38"/>
        <v>0</v>
      </c>
      <c r="OM48" s="2">
        <f t="shared" si="39"/>
        <v>0</v>
      </c>
      <c r="ON48" s="2">
        <f t="shared" si="40"/>
        <v>8</v>
      </c>
      <c r="OO48" s="2">
        <f t="shared" si="41"/>
        <v>0</v>
      </c>
      <c r="OP48" s="2">
        <f t="shared" si="42"/>
        <v>0</v>
      </c>
      <c r="OQ48" s="2">
        <f t="shared" si="43"/>
        <v>0</v>
      </c>
      <c r="OR48" s="2">
        <f t="shared" si="44"/>
        <v>0</v>
      </c>
      <c r="OS48" s="2">
        <f t="shared" si="45"/>
        <v>0</v>
      </c>
      <c r="OT48" s="2">
        <f t="shared" si="46"/>
        <v>0</v>
      </c>
      <c r="OU48" s="2">
        <f t="shared" si="47"/>
        <v>0</v>
      </c>
      <c r="OV48" s="2">
        <f t="shared" si="48"/>
        <v>0</v>
      </c>
      <c r="OW48" s="2">
        <f t="shared" si="49"/>
        <v>0</v>
      </c>
      <c r="OX48" s="2">
        <f t="shared" si="50"/>
        <v>0</v>
      </c>
      <c r="OY48" s="2">
        <f t="shared" si="51"/>
        <v>0</v>
      </c>
      <c r="OZ48" s="2">
        <f t="shared" si="52"/>
        <v>0</v>
      </c>
      <c r="PA48" s="2">
        <f t="shared" si="53"/>
        <v>0</v>
      </c>
      <c r="PB48" s="2">
        <f t="shared" si="54"/>
        <v>0</v>
      </c>
      <c r="PC48" s="2">
        <f t="shared" si="55"/>
        <v>0</v>
      </c>
      <c r="PD48" s="2">
        <f t="shared" si="56"/>
        <v>0</v>
      </c>
      <c r="PE48" s="2">
        <f t="shared" si="57"/>
        <v>0</v>
      </c>
      <c r="PF48" s="2">
        <f t="shared" si="58"/>
        <v>0</v>
      </c>
      <c r="PG48" s="2">
        <f t="shared" si="59"/>
        <v>0</v>
      </c>
      <c r="PH48" s="2">
        <f t="shared" si="60"/>
        <v>0</v>
      </c>
      <c r="PI48" s="2">
        <f t="shared" si="61"/>
        <v>0</v>
      </c>
      <c r="PJ48" s="2">
        <f t="shared" si="62"/>
        <v>0</v>
      </c>
      <c r="PK48" s="2">
        <f t="shared" si="63"/>
        <v>0</v>
      </c>
      <c r="PL48" s="2">
        <f t="shared" si="64"/>
        <v>0</v>
      </c>
      <c r="PM48" s="2">
        <f t="shared" si="65"/>
        <v>0</v>
      </c>
      <c r="PN48" s="2">
        <f t="shared" si="66"/>
        <v>8</v>
      </c>
      <c r="PO48" s="2">
        <f t="shared" si="67"/>
        <v>8</v>
      </c>
      <c r="PP48" s="2">
        <f t="shared" si="68"/>
        <v>0</v>
      </c>
      <c r="PQ48" s="2">
        <f t="shared" si="69"/>
        <v>0</v>
      </c>
      <c r="PR48" s="2">
        <f t="shared" si="70"/>
        <v>8</v>
      </c>
      <c r="PS48" s="2">
        <f t="shared" si="71"/>
        <v>0</v>
      </c>
      <c r="PT48" s="2">
        <f t="shared" si="72"/>
        <v>0</v>
      </c>
      <c r="PU48" s="2">
        <f t="shared" si="73"/>
        <v>8</v>
      </c>
      <c r="PV48" s="2">
        <f t="shared" si="74"/>
        <v>0</v>
      </c>
      <c r="PW48" s="2">
        <f t="shared" si="75"/>
        <v>0</v>
      </c>
      <c r="PX48" s="2">
        <f t="shared" si="76"/>
        <v>8</v>
      </c>
      <c r="PY48" s="2">
        <f t="shared" si="77"/>
        <v>0</v>
      </c>
      <c r="PZ48" s="2">
        <f t="shared" si="78"/>
        <v>0</v>
      </c>
    </row>
    <row r="49" spans="1:442" x14ac:dyDescent="0.35">
      <c r="A49" t="s">
        <v>82</v>
      </c>
      <c r="B49" t="s">
        <v>13</v>
      </c>
      <c r="C49" t="s">
        <v>327</v>
      </c>
      <c r="D49">
        <v>0</v>
      </c>
      <c r="E49">
        <v>0</v>
      </c>
      <c r="F49">
        <v>0</v>
      </c>
      <c r="G49">
        <v>0</v>
      </c>
      <c r="H49"/>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1</v>
      </c>
      <c r="DE49">
        <v>4</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5</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6</v>
      </c>
      <c r="HW49">
        <v>1</v>
      </c>
      <c r="HX49">
        <v>0</v>
      </c>
      <c r="HY49">
        <v>1</v>
      </c>
      <c r="HZ49">
        <v>0</v>
      </c>
      <c r="IA49">
        <v>0</v>
      </c>
      <c r="IB49">
        <v>0</v>
      </c>
      <c r="IC49">
        <v>0</v>
      </c>
      <c r="ID49">
        <v>0</v>
      </c>
      <c r="IE49">
        <v>6</v>
      </c>
      <c r="IF49">
        <v>1</v>
      </c>
      <c r="IG49">
        <v>0</v>
      </c>
      <c r="IH49">
        <v>6</v>
      </c>
      <c r="II49">
        <v>1</v>
      </c>
      <c r="IJ49">
        <v>0</v>
      </c>
      <c r="IK49">
        <v>6</v>
      </c>
      <c r="IL49">
        <v>1</v>
      </c>
      <c r="IM49">
        <v>0</v>
      </c>
      <c r="IN49">
        <v>6</v>
      </c>
      <c r="IO49">
        <v>1</v>
      </c>
      <c r="IP49">
        <v>0</v>
      </c>
      <c r="IQ49">
        <v>0</v>
      </c>
      <c r="IR49">
        <v>0</v>
      </c>
      <c r="IS49">
        <v>0</v>
      </c>
      <c r="IT49">
        <v>0</v>
      </c>
      <c r="IU49">
        <v>0</v>
      </c>
      <c r="IV49">
        <v>0</v>
      </c>
      <c r="IW49">
        <v>0</v>
      </c>
      <c r="IX49">
        <v>0</v>
      </c>
      <c r="IY49">
        <v>0</v>
      </c>
      <c r="IZ49">
        <v>2</v>
      </c>
      <c r="JA49">
        <v>0</v>
      </c>
      <c r="JB49">
        <v>0</v>
      </c>
      <c r="JC49">
        <v>0</v>
      </c>
      <c r="JD49">
        <v>0</v>
      </c>
      <c r="JE49">
        <v>0</v>
      </c>
      <c r="JF49">
        <v>0</v>
      </c>
      <c r="JG49">
        <v>0</v>
      </c>
      <c r="JH49">
        <v>0</v>
      </c>
      <c r="JI49">
        <v>1</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2</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R49" s="2" t="str">
        <f t="shared" si="19"/>
        <v>Adjumani District</v>
      </c>
      <c r="NS49" s="2" t="str">
        <f t="shared" si="20"/>
        <v>Maryland Kocoa Health Centre III</v>
      </c>
      <c r="NT49" s="2" t="str">
        <f>VLOOKUP(C49,Weeks!$A$1:$B$53,2,0)</f>
        <v>Week 10</v>
      </c>
      <c r="NU49" s="2">
        <f t="shared" si="21"/>
        <v>10</v>
      </c>
      <c r="NV49" s="2">
        <f t="shared" si="22"/>
        <v>0</v>
      </c>
      <c r="NW49" s="2">
        <f t="shared" si="23"/>
        <v>0</v>
      </c>
      <c r="NX49" s="2">
        <f t="shared" si="24"/>
        <v>0</v>
      </c>
      <c r="NY49" s="2">
        <f t="shared" si="25"/>
        <v>0</v>
      </c>
      <c r="NZ49" s="2">
        <f t="shared" si="26"/>
        <v>0</v>
      </c>
      <c r="OA49" s="2">
        <f t="shared" si="27"/>
        <v>0</v>
      </c>
      <c r="OB49" s="2">
        <f t="shared" si="28"/>
        <v>0</v>
      </c>
      <c r="OC49" s="2">
        <f t="shared" si="29"/>
        <v>0</v>
      </c>
      <c r="OD49" s="2">
        <f t="shared" si="30"/>
        <v>5</v>
      </c>
      <c r="OE49" s="2">
        <f t="shared" si="31"/>
        <v>0</v>
      </c>
      <c r="OF49" s="2">
        <f t="shared" si="32"/>
        <v>0</v>
      </c>
      <c r="OG49" s="2">
        <f t="shared" si="33"/>
        <v>0</v>
      </c>
      <c r="OH49" s="2">
        <f t="shared" si="34"/>
        <v>0</v>
      </c>
      <c r="OI49" s="2">
        <f t="shared" si="35"/>
        <v>0</v>
      </c>
      <c r="OJ49" s="2">
        <f t="shared" si="36"/>
        <v>0</v>
      </c>
      <c r="OK49" s="2">
        <f t="shared" si="37"/>
        <v>0</v>
      </c>
      <c r="OL49" s="2">
        <f t="shared" si="38"/>
        <v>0</v>
      </c>
      <c r="OM49" s="2">
        <f t="shared" si="39"/>
        <v>0</v>
      </c>
      <c r="ON49" s="2">
        <f t="shared" si="40"/>
        <v>5</v>
      </c>
      <c r="OO49" s="2">
        <f t="shared" si="41"/>
        <v>0</v>
      </c>
      <c r="OP49" s="2">
        <f t="shared" si="42"/>
        <v>0</v>
      </c>
      <c r="OQ49" s="2">
        <f t="shared" si="43"/>
        <v>0</v>
      </c>
      <c r="OR49" s="2">
        <f t="shared" si="44"/>
        <v>0</v>
      </c>
      <c r="OS49" s="2">
        <f t="shared" si="45"/>
        <v>0</v>
      </c>
      <c r="OT49" s="2">
        <f t="shared" si="46"/>
        <v>0</v>
      </c>
      <c r="OU49" s="2">
        <f t="shared" si="47"/>
        <v>0</v>
      </c>
      <c r="OV49" s="2">
        <f t="shared" si="48"/>
        <v>0</v>
      </c>
      <c r="OW49" s="2">
        <f t="shared" si="49"/>
        <v>0</v>
      </c>
      <c r="OX49" s="2">
        <f t="shared" si="50"/>
        <v>0</v>
      </c>
      <c r="OY49" s="2">
        <f t="shared" si="51"/>
        <v>0</v>
      </c>
      <c r="OZ49" s="2">
        <f t="shared" si="52"/>
        <v>0</v>
      </c>
      <c r="PA49" s="2">
        <f t="shared" si="53"/>
        <v>0</v>
      </c>
      <c r="PB49" s="2">
        <f t="shared" si="54"/>
        <v>0</v>
      </c>
      <c r="PC49" s="2">
        <f t="shared" si="55"/>
        <v>0</v>
      </c>
      <c r="PD49" s="2">
        <f t="shared" si="56"/>
        <v>0</v>
      </c>
      <c r="PE49" s="2">
        <f t="shared" si="57"/>
        <v>0</v>
      </c>
      <c r="PF49" s="2">
        <f t="shared" si="58"/>
        <v>0</v>
      </c>
      <c r="PG49" s="2">
        <f t="shared" si="59"/>
        <v>0</v>
      </c>
      <c r="PH49" s="2">
        <f t="shared" si="60"/>
        <v>0</v>
      </c>
      <c r="PI49" s="2">
        <f t="shared" si="61"/>
        <v>0</v>
      </c>
      <c r="PJ49" s="2">
        <f t="shared" si="62"/>
        <v>0</v>
      </c>
      <c r="PK49" s="2">
        <f t="shared" si="63"/>
        <v>0</v>
      </c>
      <c r="PL49" s="2">
        <f t="shared" si="64"/>
        <v>0</v>
      </c>
      <c r="PM49" s="2">
        <f t="shared" si="65"/>
        <v>0</v>
      </c>
      <c r="PN49" s="2">
        <f t="shared" si="66"/>
        <v>7</v>
      </c>
      <c r="PO49" s="2">
        <f t="shared" si="67"/>
        <v>7</v>
      </c>
      <c r="PP49" s="2">
        <f t="shared" si="68"/>
        <v>2</v>
      </c>
      <c r="PQ49" s="2">
        <f t="shared" si="69"/>
        <v>2</v>
      </c>
      <c r="PR49" s="2">
        <f t="shared" si="70"/>
        <v>7</v>
      </c>
      <c r="PS49" s="2">
        <f t="shared" si="71"/>
        <v>0</v>
      </c>
      <c r="PT49" s="2">
        <f t="shared" si="72"/>
        <v>0</v>
      </c>
      <c r="PU49" s="2">
        <f t="shared" si="73"/>
        <v>7</v>
      </c>
      <c r="PV49" s="2">
        <f t="shared" si="74"/>
        <v>1</v>
      </c>
      <c r="PW49" s="2">
        <f t="shared" si="75"/>
        <v>1</v>
      </c>
      <c r="PX49" s="2">
        <f t="shared" si="76"/>
        <v>7</v>
      </c>
      <c r="PY49" s="2">
        <f t="shared" si="77"/>
        <v>0</v>
      </c>
      <c r="PZ49" s="2">
        <f t="shared" si="78"/>
        <v>0</v>
      </c>
    </row>
    <row r="50" spans="1:442" x14ac:dyDescent="0.35">
      <c r="A50" t="s">
        <v>82</v>
      </c>
      <c r="B50" t="s">
        <v>13</v>
      </c>
      <c r="C50" t="s">
        <v>325</v>
      </c>
      <c r="D50">
        <v>0</v>
      </c>
      <c r="E50">
        <v>0</v>
      </c>
      <c r="F50">
        <v>0</v>
      </c>
      <c r="G50">
        <v>0</v>
      </c>
      <c r="H50"/>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5</v>
      </c>
      <c r="DE50">
        <v>5</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1</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2</v>
      </c>
      <c r="HW50">
        <v>2</v>
      </c>
      <c r="HX50">
        <v>0</v>
      </c>
      <c r="HY50">
        <v>0</v>
      </c>
      <c r="HZ50">
        <v>0</v>
      </c>
      <c r="IA50">
        <v>0</v>
      </c>
      <c r="IB50">
        <v>0</v>
      </c>
      <c r="IC50">
        <v>0</v>
      </c>
      <c r="ID50">
        <v>0</v>
      </c>
      <c r="IE50">
        <v>2</v>
      </c>
      <c r="IF50">
        <v>2</v>
      </c>
      <c r="IG50">
        <v>0</v>
      </c>
      <c r="IH50">
        <v>2</v>
      </c>
      <c r="II50">
        <v>2</v>
      </c>
      <c r="IJ50">
        <v>0</v>
      </c>
      <c r="IK50">
        <v>2</v>
      </c>
      <c r="IL50">
        <v>2</v>
      </c>
      <c r="IM50">
        <v>0</v>
      </c>
      <c r="IN50">
        <v>2</v>
      </c>
      <c r="IO50">
        <v>2</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R50" s="2" t="str">
        <f t="shared" si="19"/>
        <v>Adjumani District</v>
      </c>
      <c r="NS50" s="2" t="str">
        <f t="shared" si="20"/>
        <v>Maryland Kocoa Health Centre III</v>
      </c>
      <c r="NT50" s="2" t="str">
        <f>VLOOKUP(C50,Weeks!$A$1:$B$53,2,0)</f>
        <v>Week 11</v>
      </c>
      <c r="NU50" s="2">
        <f t="shared" si="21"/>
        <v>11</v>
      </c>
      <c r="NV50" s="2">
        <f t="shared" si="22"/>
        <v>0</v>
      </c>
      <c r="NW50" s="2">
        <f t="shared" si="23"/>
        <v>0</v>
      </c>
      <c r="NX50" s="2">
        <f t="shared" si="24"/>
        <v>0</v>
      </c>
      <c r="NY50" s="2">
        <f t="shared" si="25"/>
        <v>0</v>
      </c>
      <c r="NZ50" s="2">
        <f t="shared" si="26"/>
        <v>0</v>
      </c>
      <c r="OA50" s="2">
        <f t="shared" si="27"/>
        <v>0</v>
      </c>
      <c r="OB50" s="2">
        <f t="shared" si="28"/>
        <v>0</v>
      </c>
      <c r="OC50" s="2">
        <f t="shared" si="29"/>
        <v>0</v>
      </c>
      <c r="OD50" s="2">
        <f t="shared" si="30"/>
        <v>1</v>
      </c>
      <c r="OE50" s="2">
        <f t="shared" si="31"/>
        <v>0</v>
      </c>
      <c r="OF50" s="2">
        <f t="shared" si="32"/>
        <v>0</v>
      </c>
      <c r="OG50" s="2">
        <f t="shared" si="33"/>
        <v>0</v>
      </c>
      <c r="OH50" s="2">
        <f t="shared" si="34"/>
        <v>0</v>
      </c>
      <c r="OI50" s="2">
        <f t="shared" si="35"/>
        <v>0</v>
      </c>
      <c r="OJ50" s="2">
        <f t="shared" si="36"/>
        <v>0</v>
      </c>
      <c r="OK50" s="2">
        <f t="shared" si="37"/>
        <v>0</v>
      </c>
      <c r="OL50" s="2">
        <f t="shared" si="38"/>
        <v>0</v>
      </c>
      <c r="OM50" s="2">
        <f t="shared" si="39"/>
        <v>0</v>
      </c>
      <c r="ON50" s="2">
        <f t="shared" si="40"/>
        <v>10</v>
      </c>
      <c r="OO50" s="2">
        <f t="shared" si="41"/>
        <v>0</v>
      </c>
      <c r="OP50" s="2">
        <f t="shared" si="42"/>
        <v>0</v>
      </c>
      <c r="OQ50" s="2">
        <f t="shared" si="43"/>
        <v>0</v>
      </c>
      <c r="OR50" s="2">
        <f t="shared" si="44"/>
        <v>0</v>
      </c>
      <c r="OS50" s="2">
        <f t="shared" si="45"/>
        <v>0</v>
      </c>
      <c r="OT50" s="2">
        <f t="shared" si="46"/>
        <v>0</v>
      </c>
      <c r="OU50" s="2">
        <f t="shared" si="47"/>
        <v>0</v>
      </c>
      <c r="OV50" s="2">
        <f t="shared" si="48"/>
        <v>0</v>
      </c>
      <c r="OW50" s="2">
        <f t="shared" si="49"/>
        <v>0</v>
      </c>
      <c r="OX50" s="2">
        <f t="shared" si="50"/>
        <v>0</v>
      </c>
      <c r="OY50" s="2">
        <f t="shared" si="51"/>
        <v>0</v>
      </c>
      <c r="OZ50" s="2">
        <f t="shared" si="52"/>
        <v>0</v>
      </c>
      <c r="PA50" s="2">
        <f t="shared" si="53"/>
        <v>0</v>
      </c>
      <c r="PB50" s="2">
        <f t="shared" si="54"/>
        <v>0</v>
      </c>
      <c r="PC50" s="2">
        <f t="shared" si="55"/>
        <v>0</v>
      </c>
      <c r="PD50" s="2">
        <f t="shared" si="56"/>
        <v>0</v>
      </c>
      <c r="PE50" s="2">
        <f t="shared" si="57"/>
        <v>0</v>
      </c>
      <c r="PF50" s="2">
        <f t="shared" si="58"/>
        <v>0</v>
      </c>
      <c r="PG50" s="2">
        <f t="shared" si="59"/>
        <v>0</v>
      </c>
      <c r="PH50" s="2">
        <f t="shared" si="60"/>
        <v>0</v>
      </c>
      <c r="PI50" s="2">
        <f t="shared" si="61"/>
        <v>0</v>
      </c>
      <c r="PJ50" s="2">
        <f t="shared" si="62"/>
        <v>0</v>
      </c>
      <c r="PK50" s="2">
        <f t="shared" si="63"/>
        <v>0</v>
      </c>
      <c r="PL50" s="2">
        <f t="shared" si="64"/>
        <v>0</v>
      </c>
      <c r="PM50" s="2">
        <f t="shared" si="65"/>
        <v>0</v>
      </c>
      <c r="PN50" s="2">
        <f t="shared" si="66"/>
        <v>4</v>
      </c>
      <c r="PO50" s="2">
        <f t="shared" si="67"/>
        <v>4</v>
      </c>
      <c r="PP50" s="2">
        <f t="shared" si="68"/>
        <v>0</v>
      </c>
      <c r="PQ50" s="2">
        <f t="shared" si="69"/>
        <v>0</v>
      </c>
      <c r="PR50" s="2">
        <f t="shared" si="70"/>
        <v>4</v>
      </c>
      <c r="PS50" s="2">
        <f t="shared" si="71"/>
        <v>0</v>
      </c>
      <c r="PT50" s="2">
        <f t="shared" si="72"/>
        <v>0</v>
      </c>
      <c r="PU50" s="2">
        <f t="shared" si="73"/>
        <v>4</v>
      </c>
      <c r="PV50" s="2">
        <f t="shared" si="74"/>
        <v>0</v>
      </c>
      <c r="PW50" s="2">
        <f t="shared" si="75"/>
        <v>0</v>
      </c>
      <c r="PX50" s="2">
        <f t="shared" si="76"/>
        <v>4</v>
      </c>
      <c r="PY50" s="2">
        <f t="shared" si="77"/>
        <v>0</v>
      </c>
      <c r="PZ50" s="2">
        <f t="shared" si="78"/>
        <v>0</v>
      </c>
    </row>
    <row r="51" spans="1:442" x14ac:dyDescent="0.35">
      <c r="A51" t="s">
        <v>82</v>
      </c>
      <c r="B51" t="s">
        <v>4</v>
      </c>
      <c r="C51" t="s">
        <v>72</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5</v>
      </c>
      <c r="DE51">
        <v>4</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3</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3</v>
      </c>
      <c r="HX51">
        <v>0</v>
      </c>
      <c r="HY51">
        <v>0</v>
      </c>
      <c r="HZ51">
        <v>0</v>
      </c>
      <c r="IA51">
        <v>0</v>
      </c>
      <c r="IB51">
        <v>0</v>
      </c>
      <c r="IC51">
        <v>0</v>
      </c>
      <c r="ID51">
        <v>0</v>
      </c>
      <c r="IE51">
        <v>0</v>
      </c>
      <c r="IF51">
        <v>0</v>
      </c>
      <c r="IG51">
        <v>0</v>
      </c>
      <c r="IH51">
        <v>0</v>
      </c>
      <c r="II51">
        <v>0</v>
      </c>
      <c r="IJ51">
        <v>0</v>
      </c>
      <c r="IK51">
        <v>0</v>
      </c>
      <c r="IL51">
        <v>0</v>
      </c>
      <c r="IM51">
        <v>0</v>
      </c>
      <c r="IN51">
        <v>0</v>
      </c>
      <c r="IO51">
        <v>3</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c r="KG51"/>
      <c r="KH51"/>
      <c r="KI51"/>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R51" s="2" t="str">
        <f t="shared" si="19"/>
        <v>Adjumani District</v>
      </c>
      <c r="NS51" s="2" t="str">
        <f t="shared" si="20"/>
        <v>Robidire Health Centre III</v>
      </c>
      <c r="NT51" s="2" t="str">
        <f>VLOOKUP(C51,Weeks!$A$1:$B$53,2,0)</f>
        <v>Week 40</v>
      </c>
      <c r="NU51" s="2">
        <f t="shared" si="21"/>
        <v>12</v>
      </c>
      <c r="NV51" s="2">
        <f t="shared" si="22"/>
        <v>0</v>
      </c>
      <c r="NW51" s="2">
        <f t="shared" si="23"/>
        <v>0</v>
      </c>
      <c r="NX51" s="2">
        <f t="shared" si="24"/>
        <v>0</v>
      </c>
      <c r="NY51" s="2">
        <f t="shared" si="25"/>
        <v>0</v>
      </c>
      <c r="NZ51" s="2">
        <f t="shared" si="26"/>
        <v>0</v>
      </c>
      <c r="OA51" s="2">
        <f t="shared" si="27"/>
        <v>0</v>
      </c>
      <c r="OB51" s="2">
        <f t="shared" si="28"/>
        <v>0</v>
      </c>
      <c r="OC51" s="2">
        <f t="shared" si="29"/>
        <v>0</v>
      </c>
      <c r="OD51" s="2">
        <f t="shared" si="30"/>
        <v>3</v>
      </c>
      <c r="OE51" s="2">
        <f t="shared" si="31"/>
        <v>0</v>
      </c>
      <c r="OF51" s="2">
        <f t="shared" si="32"/>
        <v>0</v>
      </c>
      <c r="OG51" s="2">
        <f t="shared" si="33"/>
        <v>0</v>
      </c>
      <c r="OH51" s="2">
        <f t="shared" si="34"/>
        <v>0</v>
      </c>
      <c r="OI51" s="2">
        <f t="shared" si="35"/>
        <v>0</v>
      </c>
      <c r="OJ51" s="2">
        <f t="shared" si="36"/>
        <v>0</v>
      </c>
      <c r="OK51" s="2">
        <f t="shared" si="37"/>
        <v>0</v>
      </c>
      <c r="OL51" s="2">
        <f t="shared" si="38"/>
        <v>0</v>
      </c>
      <c r="OM51" s="2">
        <f t="shared" si="39"/>
        <v>0</v>
      </c>
      <c r="ON51" s="2">
        <f t="shared" si="40"/>
        <v>9</v>
      </c>
      <c r="OO51" s="2">
        <f t="shared" si="41"/>
        <v>0</v>
      </c>
      <c r="OP51" s="2">
        <f t="shared" si="42"/>
        <v>0</v>
      </c>
      <c r="OQ51" s="2">
        <f t="shared" si="43"/>
        <v>0</v>
      </c>
      <c r="OR51" s="2">
        <f t="shared" si="44"/>
        <v>0</v>
      </c>
      <c r="OS51" s="2">
        <f t="shared" si="45"/>
        <v>0</v>
      </c>
      <c r="OT51" s="2">
        <f t="shared" si="46"/>
        <v>0</v>
      </c>
      <c r="OU51" s="2">
        <f t="shared" si="47"/>
        <v>0</v>
      </c>
      <c r="OV51" s="2">
        <f t="shared" si="48"/>
        <v>0</v>
      </c>
      <c r="OW51" s="2">
        <f t="shared" si="49"/>
        <v>0</v>
      </c>
      <c r="OX51" s="2">
        <f t="shared" si="50"/>
        <v>0</v>
      </c>
      <c r="OY51" s="2">
        <f t="shared" si="51"/>
        <v>0</v>
      </c>
      <c r="OZ51" s="2">
        <f t="shared" si="52"/>
        <v>0</v>
      </c>
      <c r="PA51" s="2">
        <f t="shared" si="53"/>
        <v>0</v>
      </c>
      <c r="PB51" s="2">
        <f t="shared" si="54"/>
        <v>0</v>
      </c>
      <c r="PC51" s="2">
        <f t="shared" si="55"/>
        <v>0</v>
      </c>
      <c r="PD51" s="2">
        <f t="shared" si="56"/>
        <v>0</v>
      </c>
      <c r="PE51" s="2">
        <f t="shared" si="57"/>
        <v>0</v>
      </c>
      <c r="PF51" s="2">
        <f t="shared" si="58"/>
        <v>0</v>
      </c>
      <c r="PG51" s="2">
        <f t="shared" si="59"/>
        <v>0</v>
      </c>
      <c r="PH51" s="2">
        <f t="shared" si="60"/>
        <v>0</v>
      </c>
      <c r="PI51" s="2">
        <f t="shared" si="61"/>
        <v>0</v>
      </c>
      <c r="PJ51" s="2">
        <f t="shared" si="62"/>
        <v>0</v>
      </c>
      <c r="PK51" s="2">
        <f t="shared" si="63"/>
        <v>0</v>
      </c>
      <c r="PL51" s="2">
        <f t="shared" si="64"/>
        <v>0</v>
      </c>
      <c r="PM51" s="2">
        <f t="shared" si="65"/>
        <v>0</v>
      </c>
      <c r="PN51" s="2">
        <f t="shared" si="66"/>
        <v>3</v>
      </c>
      <c r="PO51" s="2">
        <f t="shared" si="67"/>
        <v>3</v>
      </c>
      <c r="PP51" s="2">
        <f t="shared" si="68"/>
        <v>0</v>
      </c>
      <c r="PQ51" s="2">
        <f t="shared" si="69"/>
        <v>0</v>
      </c>
      <c r="PR51" s="2">
        <f t="shared" si="70"/>
        <v>0</v>
      </c>
      <c r="PS51" s="2">
        <f t="shared" si="71"/>
        <v>0</v>
      </c>
      <c r="PT51" s="2">
        <f t="shared" si="72"/>
        <v>0</v>
      </c>
      <c r="PU51" s="2">
        <f t="shared" si="73"/>
        <v>0</v>
      </c>
      <c r="PV51" s="2">
        <f t="shared" si="74"/>
        <v>0</v>
      </c>
      <c r="PW51" s="2">
        <f t="shared" si="75"/>
        <v>0</v>
      </c>
      <c r="PX51" s="2">
        <f t="shared" si="76"/>
        <v>0</v>
      </c>
      <c r="PY51" s="2">
        <f t="shared" si="77"/>
        <v>0</v>
      </c>
      <c r="PZ51" s="2">
        <f t="shared" si="78"/>
        <v>0</v>
      </c>
    </row>
    <row r="52" spans="1:442" x14ac:dyDescent="0.35">
      <c r="A52" t="s">
        <v>82</v>
      </c>
      <c r="B52" t="s">
        <v>4</v>
      </c>
      <c r="C52" t="s">
        <v>71</v>
      </c>
      <c r="D52">
        <v>0</v>
      </c>
      <c r="E52">
        <v>0</v>
      </c>
      <c r="F52">
        <v>0</v>
      </c>
      <c r="G52">
        <v>0</v>
      </c>
      <c r="H52"/>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1</v>
      </c>
      <c r="DC52">
        <v>0</v>
      </c>
      <c r="DD52">
        <v>5</v>
      </c>
      <c r="DE52">
        <v>2</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5</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1</v>
      </c>
      <c r="HV52">
        <v>2</v>
      </c>
      <c r="HW52">
        <v>2</v>
      </c>
      <c r="HX52">
        <v>0</v>
      </c>
      <c r="HY52">
        <v>0</v>
      </c>
      <c r="HZ52">
        <v>0</v>
      </c>
      <c r="IA52">
        <v>0</v>
      </c>
      <c r="IB52">
        <v>0</v>
      </c>
      <c r="IC52">
        <v>0</v>
      </c>
      <c r="ID52">
        <v>1</v>
      </c>
      <c r="IE52">
        <v>2</v>
      </c>
      <c r="IF52">
        <v>2</v>
      </c>
      <c r="IG52">
        <v>1</v>
      </c>
      <c r="IH52">
        <v>2</v>
      </c>
      <c r="II52">
        <v>2</v>
      </c>
      <c r="IJ52">
        <v>1</v>
      </c>
      <c r="IK52">
        <v>2</v>
      </c>
      <c r="IL52">
        <v>2</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c r="KG52"/>
      <c r="KH52"/>
      <c r="KI52"/>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R52" s="2" t="str">
        <f t="shared" si="19"/>
        <v>Adjumani District</v>
      </c>
      <c r="NS52" s="2" t="str">
        <f t="shared" si="20"/>
        <v>Robidire Health Centre III</v>
      </c>
      <c r="NT52" s="2" t="str">
        <f>VLOOKUP(C52,Weeks!$A$1:$B$53,2,0)</f>
        <v>Week 41</v>
      </c>
      <c r="NU52" s="2">
        <f t="shared" si="21"/>
        <v>13</v>
      </c>
      <c r="NV52" s="2">
        <f t="shared" si="22"/>
        <v>0</v>
      </c>
      <c r="NW52" s="2">
        <f t="shared" si="23"/>
        <v>0</v>
      </c>
      <c r="NX52" s="2">
        <f t="shared" si="24"/>
        <v>0</v>
      </c>
      <c r="NY52" s="2">
        <f t="shared" si="25"/>
        <v>0</v>
      </c>
      <c r="NZ52" s="2">
        <f t="shared" si="26"/>
        <v>0</v>
      </c>
      <c r="OA52" s="2">
        <f t="shared" si="27"/>
        <v>0</v>
      </c>
      <c r="OB52" s="2">
        <f t="shared" si="28"/>
        <v>0</v>
      </c>
      <c r="OC52" s="2">
        <f t="shared" si="29"/>
        <v>0</v>
      </c>
      <c r="OD52" s="2">
        <f t="shared" si="30"/>
        <v>5</v>
      </c>
      <c r="OE52" s="2">
        <f t="shared" si="31"/>
        <v>0</v>
      </c>
      <c r="OF52" s="2">
        <f t="shared" si="32"/>
        <v>0</v>
      </c>
      <c r="OG52" s="2">
        <f t="shared" si="33"/>
        <v>0</v>
      </c>
      <c r="OH52" s="2">
        <f t="shared" si="34"/>
        <v>0</v>
      </c>
      <c r="OI52" s="2">
        <f t="shared" si="35"/>
        <v>0</v>
      </c>
      <c r="OJ52" s="2">
        <f t="shared" si="36"/>
        <v>0</v>
      </c>
      <c r="OK52" s="2">
        <f t="shared" si="37"/>
        <v>0</v>
      </c>
      <c r="OL52" s="2">
        <f t="shared" si="38"/>
        <v>0</v>
      </c>
      <c r="OM52" s="2">
        <f t="shared" si="39"/>
        <v>0</v>
      </c>
      <c r="ON52" s="2">
        <f t="shared" si="40"/>
        <v>8</v>
      </c>
      <c r="OO52" s="2">
        <f t="shared" si="41"/>
        <v>0</v>
      </c>
      <c r="OP52" s="2">
        <f t="shared" si="42"/>
        <v>0</v>
      </c>
      <c r="OQ52" s="2">
        <f t="shared" si="43"/>
        <v>0</v>
      </c>
      <c r="OR52" s="2">
        <f t="shared" si="44"/>
        <v>0</v>
      </c>
      <c r="OS52" s="2">
        <f t="shared" si="45"/>
        <v>0</v>
      </c>
      <c r="OT52" s="2">
        <f t="shared" si="46"/>
        <v>0</v>
      </c>
      <c r="OU52" s="2">
        <f t="shared" si="47"/>
        <v>0</v>
      </c>
      <c r="OV52" s="2">
        <f t="shared" si="48"/>
        <v>0</v>
      </c>
      <c r="OW52" s="2">
        <f t="shared" si="49"/>
        <v>0</v>
      </c>
      <c r="OX52" s="2">
        <f t="shared" si="50"/>
        <v>0</v>
      </c>
      <c r="OY52" s="2">
        <f t="shared" si="51"/>
        <v>0</v>
      </c>
      <c r="OZ52" s="2">
        <f t="shared" si="52"/>
        <v>0</v>
      </c>
      <c r="PA52" s="2">
        <f t="shared" si="53"/>
        <v>0</v>
      </c>
      <c r="PB52" s="2">
        <f t="shared" si="54"/>
        <v>0</v>
      </c>
      <c r="PC52" s="2">
        <f t="shared" si="55"/>
        <v>0</v>
      </c>
      <c r="PD52" s="2">
        <f t="shared" si="56"/>
        <v>0</v>
      </c>
      <c r="PE52" s="2">
        <f t="shared" si="57"/>
        <v>0</v>
      </c>
      <c r="PF52" s="2">
        <f t="shared" si="58"/>
        <v>0</v>
      </c>
      <c r="PG52" s="2">
        <f t="shared" si="59"/>
        <v>0</v>
      </c>
      <c r="PH52" s="2">
        <f t="shared" si="60"/>
        <v>0</v>
      </c>
      <c r="PI52" s="2">
        <f t="shared" si="61"/>
        <v>0</v>
      </c>
      <c r="PJ52" s="2">
        <f t="shared" si="62"/>
        <v>0</v>
      </c>
      <c r="PK52" s="2">
        <f t="shared" si="63"/>
        <v>0</v>
      </c>
      <c r="PL52" s="2">
        <f t="shared" si="64"/>
        <v>0</v>
      </c>
      <c r="PM52" s="2">
        <f t="shared" si="65"/>
        <v>0</v>
      </c>
      <c r="PN52" s="2">
        <f t="shared" si="66"/>
        <v>5</v>
      </c>
      <c r="PO52" s="2">
        <f t="shared" si="67"/>
        <v>0</v>
      </c>
      <c r="PP52" s="2">
        <f t="shared" si="68"/>
        <v>0</v>
      </c>
      <c r="PQ52" s="2">
        <f t="shared" si="69"/>
        <v>0</v>
      </c>
      <c r="PR52" s="2">
        <f t="shared" si="70"/>
        <v>5</v>
      </c>
      <c r="PS52" s="2">
        <f t="shared" si="71"/>
        <v>0</v>
      </c>
      <c r="PT52" s="2">
        <f t="shared" si="72"/>
        <v>0</v>
      </c>
      <c r="PU52" s="2">
        <f t="shared" si="73"/>
        <v>5</v>
      </c>
      <c r="PV52" s="2">
        <f t="shared" si="74"/>
        <v>0</v>
      </c>
      <c r="PW52" s="2">
        <f t="shared" si="75"/>
        <v>0</v>
      </c>
      <c r="PX52" s="2">
        <f t="shared" si="76"/>
        <v>5</v>
      </c>
      <c r="PY52" s="2">
        <f t="shared" si="77"/>
        <v>0</v>
      </c>
      <c r="PZ52" s="2">
        <f t="shared" si="78"/>
        <v>0</v>
      </c>
    </row>
    <row r="53" spans="1:442" x14ac:dyDescent="0.35">
      <c r="A53" t="s">
        <v>82</v>
      </c>
      <c r="B53" t="s">
        <v>4</v>
      </c>
      <c r="C53" t="s">
        <v>70</v>
      </c>
      <c r="D53">
        <v>0</v>
      </c>
      <c r="E53">
        <v>0</v>
      </c>
      <c r="F53">
        <v>0</v>
      </c>
      <c r="G53">
        <v>0</v>
      </c>
      <c r="H53"/>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4</v>
      </c>
      <c r="DE53">
        <v>1</v>
      </c>
      <c r="DF53">
        <v>0</v>
      </c>
      <c r="DG53">
        <v>0</v>
      </c>
      <c r="DH53">
        <v>0</v>
      </c>
      <c r="DI53">
        <v>0</v>
      </c>
      <c r="DJ53">
        <v>0</v>
      </c>
      <c r="DK53">
        <v>1</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3</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2</v>
      </c>
      <c r="HW53">
        <v>2</v>
      </c>
      <c r="HX53">
        <v>0</v>
      </c>
      <c r="HY53">
        <v>0</v>
      </c>
      <c r="HZ53">
        <v>0</v>
      </c>
      <c r="IA53">
        <v>0</v>
      </c>
      <c r="IB53">
        <v>0</v>
      </c>
      <c r="IC53">
        <v>0</v>
      </c>
      <c r="ID53">
        <v>0</v>
      </c>
      <c r="IE53">
        <v>2</v>
      </c>
      <c r="IF53">
        <v>2</v>
      </c>
      <c r="IG53">
        <v>0</v>
      </c>
      <c r="IH53">
        <v>2</v>
      </c>
      <c r="II53">
        <v>2</v>
      </c>
      <c r="IJ53">
        <v>0</v>
      </c>
      <c r="IK53">
        <v>2</v>
      </c>
      <c r="IL53">
        <v>2</v>
      </c>
      <c r="IM53">
        <v>0</v>
      </c>
      <c r="IN53">
        <v>2</v>
      </c>
      <c r="IO53">
        <v>2</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c r="KG53"/>
      <c r="KH53"/>
      <c r="KI53"/>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1</v>
      </c>
      <c r="MX53">
        <v>0</v>
      </c>
      <c r="MY53">
        <v>0</v>
      </c>
      <c r="MZ53">
        <v>0</v>
      </c>
      <c r="NA53">
        <v>0</v>
      </c>
      <c r="NB53">
        <v>0</v>
      </c>
      <c r="NC53">
        <v>0</v>
      </c>
      <c r="ND53">
        <v>0</v>
      </c>
      <c r="NE53">
        <v>1</v>
      </c>
      <c r="NF53">
        <v>0</v>
      </c>
      <c r="NG53">
        <v>0</v>
      </c>
      <c r="NH53">
        <v>0</v>
      </c>
      <c r="NI53">
        <v>0</v>
      </c>
      <c r="NJ53">
        <v>0</v>
      </c>
      <c r="NK53">
        <v>0</v>
      </c>
      <c r="NL53">
        <v>0</v>
      </c>
      <c r="NM53">
        <v>0</v>
      </c>
      <c r="NN53">
        <v>0</v>
      </c>
      <c r="NO53">
        <v>0</v>
      </c>
      <c r="NP53">
        <v>0</v>
      </c>
      <c r="NR53" s="2" t="str">
        <f t="shared" si="19"/>
        <v>Adjumani District</v>
      </c>
      <c r="NS53" s="2" t="str">
        <f t="shared" si="20"/>
        <v>Robidire Health Centre III</v>
      </c>
      <c r="NT53" s="2" t="str">
        <f>VLOOKUP(C53,Weeks!$A$1:$B$53,2,0)</f>
        <v>Week 42</v>
      </c>
      <c r="NU53" s="2">
        <f t="shared" si="21"/>
        <v>9</v>
      </c>
      <c r="NV53" s="2">
        <f t="shared" si="22"/>
        <v>1</v>
      </c>
      <c r="NW53" s="2">
        <f t="shared" si="23"/>
        <v>0</v>
      </c>
      <c r="NX53" s="2">
        <f t="shared" si="24"/>
        <v>1</v>
      </c>
      <c r="NY53" s="2">
        <f t="shared" si="25"/>
        <v>1</v>
      </c>
      <c r="NZ53" s="2">
        <f t="shared" si="26"/>
        <v>0</v>
      </c>
      <c r="OA53" s="2">
        <f t="shared" si="27"/>
        <v>0</v>
      </c>
      <c r="OB53" s="2">
        <f t="shared" si="28"/>
        <v>0</v>
      </c>
      <c r="OC53" s="2">
        <f t="shared" si="29"/>
        <v>0</v>
      </c>
      <c r="OD53" s="2">
        <f t="shared" si="30"/>
        <v>3</v>
      </c>
      <c r="OE53" s="2">
        <f t="shared" si="31"/>
        <v>0</v>
      </c>
      <c r="OF53" s="2">
        <f t="shared" si="32"/>
        <v>0</v>
      </c>
      <c r="OG53" s="2">
        <f t="shared" si="33"/>
        <v>0</v>
      </c>
      <c r="OH53" s="2">
        <f t="shared" si="34"/>
        <v>0</v>
      </c>
      <c r="OI53" s="2">
        <f t="shared" si="35"/>
        <v>0</v>
      </c>
      <c r="OJ53" s="2">
        <f t="shared" si="36"/>
        <v>0</v>
      </c>
      <c r="OK53" s="2">
        <f t="shared" si="37"/>
        <v>0</v>
      </c>
      <c r="OL53" s="2">
        <f t="shared" si="38"/>
        <v>0</v>
      </c>
      <c r="OM53" s="2">
        <f t="shared" si="39"/>
        <v>0</v>
      </c>
      <c r="ON53" s="2">
        <f t="shared" si="40"/>
        <v>6</v>
      </c>
      <c r="OO53" s="2">
        <f t="shared" si="41"/>
        <v>1</v>
      </c>
      <c r="OP53" s="2">
        <f t="shared" si="42"/>
        <v>0</v>
      </c>
      <c r="OQ53" s="2">
        <f t="shared" si="43"/>
        <v>0</v>
      </c>
      <c r="OR53" s="2">
        <f t="shared" si="44"/>
        <v>0</v>
      </c>
      <c r="OS53" s="2">
        <f t="shared" si="45"/>
        <v>0</v>
      </c>
      <c r="OT53" s="2">
        <f t="shared" si="46"/>
        <v>0</v>
      </c>
      <c r="OU53" s="2">
        <f t="shared" si="47"/>
        <v>0</v>
      </c>
      <c r="OV53" s="2">
        <f t="shared" si="48"/>
        <v>0</v>
      </c>
      <c r="OW53" s="2">
        <f t="shared" si="49"/>
        <v>0</v>
      </c>
      <c r="OX53" s="2">
        <f t="shared" si="50"/>
        <v>0</v>
      </c>
      <c r="OY53" s="2">
        <f t="shared" si="51"/>
        <v>1</v>
      </c>
      <c r="OZ53" s="2">
        <f t="shared" si="52"/>
        <v>0</v>
      </c>
      <c r="PA53" s="2">
        <f t="shared" si="53"/>
        <v>0</v>
      </c>
      <c r="PB53" s="2">
        <f t="shared" si="54"/>
        <v>0</v>
      </c>
      <c r="PC53" s="2">
        <f t="shared" si="55"/>
        <v>0</v>
      </c>
      <c r="PD53" s="2">
        <f t="shared" si="56"/>
        <v>0</v>
      </c>
      <c r="PE53" s="2">
        <f t="shared" si="57"/>
        <v>0</v>
      </c>
      <c r="PF53" s="2">
        <f t="shared" si="58"/>
        <v>0</v>
      </c>
      <c r="PG53" s="2">
        <f t="shared" si="59"/>
        <v>0</v>
      </c>
      <c r="PH53" s="2">
        <f t="shared" si="60"/>
        <v>0</v>
      </c>
      <c r="PI53" s="2">
        <f t="shared" si="61"/>
        <v>0</v>
      </c>
      <c r="PJ53" s="2">
        <f t="shared" si="62"/>
        <v>0</v>
      </c>
      <c r="PK53" s="2">
        <f t="shared" si="63"/>
        <v>0</v>
      </c>
      <c r="PL53" s="2">
        <f t="shared" si="64"/>
        <v>0</v>
      </c>
      <c r="PM53" s="2">
        <f t="shared" si="65"/>
        <v>0</v>
      </c>
      <c r="PN53" s="2">
        <f t="shared" si="66"/>
        <v>4</v>
      </c>
      <c r="PO53" s="2">
        <f t="shared" si="67"/>
        <v>4</v>
      </c>
      <c r="PP53" s="2">
        <f t="shared" si="68"/>
        <v>0</v>
      </c>
      <c r="PQ53" s="2">
        <f t="shared" si="69"/>
        <v>0</v>
      </c>
      <c r="PR53" s="2">
        <f t="shared" si="70"/>
        <v>4</v>
      </c>
      <c r="PS53" s="2">
        <f t="shared" si="71"/>
        <v>0</v>
      </c>
      <c r="PT53" s="2">
        <f t="shared" si="72"/>
        <v>0</v>
      </c>
      <c r="PU53" s="2">
        <f t="shared" si="73"/>
        <v>4</v>
      </c>
      <c r="PV53" s="2">
        <f t="shared" si="74"/>
        <v>0</v>
      </c>
      <c r="PW53" s="2">
        <f t="shared" si="75"/>
        <v>0</v>
      </c>
      <c r="PX53" s="2">
        <f t="shared" si="76"/>
        <v>4</v>
      </c>
      <c r="PY53" s="2">
        <f t="shared" si="77"/>
        <v>0</v>
      </c>
      <c r="PZ53" s="2">
        <f t="shared" si="78"/>
        <v>0</v>
      </c>
    </row>
    <row r="54" spans="1:442" x14ac:dyDescent="0.35">
      <c r="A54" t="s">
        <v>82</v>
      </c>
      <c r="B54" t="s">
        <v>4</v>
      </c>
      <c r="C54" t="s">
        <v>69</v>
      </c>
      <c r="D54">
        <v>0</v>
      </c>
      <c r="E54">
        <v>0</v>
      </c>
      <c r="F54">
        <v>0</v>
      </c>
      <c r="G54">
        <v>0</v>
      </c>
      <c r="H54"/>
      <c r="I54">
        <v>0</v>
      </c>
      <c r="J54">
        <v>0</v>
      </c>
      <c r="K54">
        <v>0</v>
      </c>
      <c r="L54">
        <v>0</v>
      </c>
      <c r="M54">
        <v>0</v>
      </c>
      <c r="N54">
        <v>0</v>
      </c>
      <c r="O54">
        <v>0</v>
      </c>
      <c r="P54">
        <v>0</v>
      </c>
      <c r="Q54">
        <v>0</v>
      </c>
      <c r="R54">
        <v>0</v>
      </c>
      <c r="S54">
        <v>0</v>
      </c>
      <c r="T54">
        <v>0</v>
      </c>
      <c r="U54">
        <v>0</v>
      </c>
      <c r="V54">
        <v>0</v>
      </c>
      <c r="W54">
        <v>1</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6</v>
      </c>
      <c r="DE54">
        <v>2</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c r="KG54"/>
      <c r="KH54"/>
      <c r="KI54"/>
      <c r="KJ54">
        <v>0</v>
      </c>
      <c r="KK54">
        <v>0</v>
      </c>
      <c r="KL54">
        <v>1</v>
      </c>
      <c r="KM54">
        <v>0</v>
      </c>
      <c r="KN54">
        <v>0</v>
      </c>
      <c r="KO54">
        <v>0</v>
      </c>
      <c r="KP54">
        <v>0</v>
      </c>
      <c r="KQ54">
        <v>0</v>
      </c>
      <c r="KR54">
        <v>0</v>
      </c>
      <c r="KS54">
        <v>0</v>
      </c>
      <c r="KT54">
        <v>1</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R54" s="2" t="str">
        <f t="shared" si="19"/>
        <v>Adjumani District</v>
      </c>
      <c r="NS54" s="2" t="str">
        <f t="shared" si="20"/>
        <v>Robidire Health Centre III</v>
      </c>
      <c r="NT54" s="2" t="str">
        <f>VLOOKUP(C54,Weeks!$A$1:$B$53,2,0)</f>
        <v>Week 43</v>
      </c>
      <c r="NU54" s="2">
        <f t="shared" si="21"/>
        <v>8</v>
      </c>
      <c r="NV54" s="2">
        <f t="shared" si="22"/>
        <v>0</v>
      </c>
      <c r="NW54" s="2">
        <f t="shared" si="23"/>
        <v>0</v>
      </c>
      <c r="NX54" s="2">
        <f t="shared" si="24"/>
        <v>0</v>
      </c>
      <c r="NY54" s="2">
        <f t="shared" si="25"/>
        <v>0</v>
      </c>
      <c r="NZ54" s="2">
        <f t="shared" si="26"/>
        <v>0</v>
      </c>
      <c r="OA54" s="2">
        <f t="shared" si="27"/>
        <v>0</v>
      </c>
      <c r="OB54" s="2">
        <f t="shared" si="28"/>
        <v>0</v>
      </c>
      <c r="OC54" s="2">
        <f t="shared" si="29"/>
        <v>0</v>
      </c>
      <c r="OD54" s="2">
        <f t="shared" si="30"/>
        <v>0</v>
      </c>
      <c r="OE54" s="2">
        <f t="shared" si="31"/>
        <v>0</v>
      </c>
      <c r="OF54" s="2">
        <f t="shared" si="32"/>
        <v>0</v>
      </c>
      <c r="OG54" s="2">
        <f t="shared" si="33"/>
        <v>0</v>
      </c>
      <c r="OH54" s="2">
        <f t="shared" si="34"/>
        <v>0</v>
      </c>
      <c r="OI54" s="2">
        <f t="shared" si="35"/>
        <v>0</v>
      </c>
      <c r="OJ54" s="2">
        <f t="shared" si="36"/>
        <v>0</v>
      </c>
      <c r="OK54" s="2">
        <f t="shared" si="37"/>
        <v>0</v>
      </c>
      <c r="OL54" s="2">
        <f t="shared" si="38"/>
        <v>0</v>
      </c>
      <c r="OM54" s="2">
        <f t="shared" si="39"/>
        <v>0</v>
      </c>
      <c r="ON54" s="2">
        <f t="shared" si="40"/>
        <v>8</v>
      </c>
      <c r="OO54" s="2">
        <f t="shared" si="41"/>
        <v>0</v>
      </c>
      <c r="OP54" s="2">
        <f t="shared" si="42"/>
        <v>0</v>
      </c>
      <c r="OQ54" s="2">
        <f t="shared" si="43"/>
        <v>0</v>
      </c>
      <c r="OR54" s="2">
        <f t="shared" si="44"/>
        <v>0</v>
      </c>
      <c r="OS54" s="2">
        <f t="shared" si="45"/>
        <v>0</v>
      </c>
      <c r="OT54" s="2">
        <f t="shared" si="46"/>
        <v>0</v>
      </c>
      <c r="OU54" s="2">
        <f t="shared" si="47"/>
        <v>1</v>
      </c>
      <c r="OV54" s="2">
        <f t="shared" si="48"/>
        <v>0</v>
      </c>
      <c r="OW54" s="2">
        <f t="shared" si="49"/>
        <v>0</v>
      </c>
      <c r="OX54" s="2">
        <f t="shared" si="50"/>
        <v>0</v>
      </c>
      <c r="OY54" s="2">
        <f t="shared" si="51"/>
        <v>0</v>
      </c>
      <c r="OZ54" s="2">
        <f t="shared" si="52"/>
        <v>0</v>
      </c>
      <c r="PA54" s="2">
        <f t="shared" si="53"/>
        <v>0</v>
      </c>
      <c r="PB54" s="2">
        <f t="shared" si="54"/>
        <v>1</v>
      </c>
      <c r="PC54" s="2">
        <f t="shared" si="55"/>
        <v>1</v>
      </c>
      <c r="PD54" s="2">
        <f t="shared" si="56"/>
        <v>0</v>
      </c>
      <c r="PE54" s="2">
        <f t="shared" si="57"/>
        <v>0</v>
      </c>
      <c r="PF54" s="2">
        <f t="shared" si="58"/>
        <v>0</v>
      </c>
      <c r="PG54" s="2">
        <f t="shared" si="59"/>
        <v>0</v>
      </c>
      <c r="PH54" s="2">
        <f t="shared" si="60"/>
        <v>0</v>
      </c>
      <c r="PI54" s="2">
        <f t="shared" si="61"/>
        <v>0</v>
      </c>
      <c r="PJ54" s="2">
        <f t="shared" si="62"/>
        <v>0</v>
      </c>
      <c r="PK54" s="2">
        <f t="shared" si="63"/>
        <v>0</v>
      </c>
      <c r="PL54" s="2">
        <f t="shared" si="64"/>
        <v>0</v>
      </c>
      <c r="PM54" s="2">
        <f t="shared" si="65"/>
        <v>0</v>
      </c>
      <c r="PN54" s="2">
        <f t="shared" si="66"/>
        <v>0</v>
      </c>
      <c r="PO54" s="2">
        <f t="shared" si="67"/>
        <v>0</v>
      </c>
      <c r="PP54" s="2">
        <f t="shared" si="68"/>
        <v>0</v>
      </c>
      <c r="PQ54" s="2">
        <f t="shared" si="69"/>
        <v>0</v>
      </c>
      <c r="PR54" s="2">
        <f t="shared" si="70"/>
        <v>0</v>
      </c>
      <c r="PS54" s="2">
        <f t="shared" si="71"/>
        <v>0</v>
      </c>
      <c r="PT54" s="2">
        <f t="shared" si="72"/>
        <v>0</v>
      </c>
      <c r="PU54" s="2">
        <f t="shared" si="73"/>
        <v>0</v>
      </c>
      <c r="PV54" s="2">
        <f t="shared" si="74"/>
        <v>0</v>
      </c>
      <c r="PW54" s="2">
        <f t="shared" si="75"/>
        <v>0</v>
      </c>
      <c r="PX54" s="2">
        <f t="shared" si="76"/>
        <v>0</v>
      </c>
      <c r="PY54" s="2">
        <f t="shared" si="77"/>
        <v>0</v>
      </c>
      <c r="PZ54" s="2">
        <f t="shared" si="78"/>
        <v>0</v>
      </c>
    </row>
    <row r="55" spans="1:442" x14ac:dyDescent="0.35">
      <c r="A55" t="s">
        <v>82</v>
      </c>
      <c r="B55" t="s">
        <v>4</v>
      </c>
      <c r="C55" t="s">
        <v>67</v>
      </c>
      <c r="D55">
        <v>0</v>
      </c>
      <c r="E55">
        <v>0</v>
      </c>
      <c r="F55">
        <v>0</v>
      </c>
      <c r="G55">
        <v>0</v>
      </c>
      <c r="H55"/>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3</v>
      </c>
      <c r="DE55">
        <v>4</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5</v>
      </c>
      <c r="HW55">
        <v>0</v>
      </c>
      <c r="HX55">
        <v>0</v>
      </c>
      <c r="HY55">
        <v>0</v>
      </c>
      <c r="HZ55">
        <v>0</v>
      </c>
      <c r="IA55">
        <v>0</v>
      </c>
      <c r="IB55">
        <v>0</v>
      </c>
      <c r="IC55">
        <v>0</v>
      </c>
      <c r="ID55">
        <v>0</v>
      </c>
      <c r="IE55">
        <v>5</v>
      </c>
      <c r="IF55">
        <v>0</v>
      </c>
      <c r="IG55">
        <v>0</v>
      </c>
      <c r="IH55">
        <v>5</v>
      </c>
      <c r="II55">
        <v>0</v>
      </c>
      <c r="IJ55">
        <v>0</v>
      </c>
      <c r="IK55">
        <v>5</v>
      </c>
      <c r="IL55">
        <v>0</v>
      </c>
      <c r="IM55">
        <v>0</v>
      </c>
      <c r="IN55">
        <v>5</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c r="KG55"/>
      <c r="KH55"/>
      <c r="KI55"/>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2</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R55" s="2" t="str">
        <f t="shared" si="19"/>
        <v>Adjumani District</v>
      </c>
      <c r="NS55" s="2" t="str">
        <f t="shared" si="20"/>
        <v>Robidire Health Centre III</v>
      </c>
      <c r="NT55" s="2" t="str">
        <f>VLOOKUP(C55,Weeks!$A$1:$B$53,2,0)</f>
        <v>Week 44</v>
      </c>
      <c r="NU55" s="2">
        <f t="shared" si="21"/>
        <v>7</v>
      </c>
      <c r="NV55" s="2">
        <f t="shared" si="22"/>
        <v>0</v>
      </c>
      <c r="NW55" s="2">
        <f t="shared" si="23"/>
        <v>0</v>
      </c>
      <c r="NX55" s="2">
        <f t="shared" si="24"/>
        <v>0</v>
      </c>
      <c r="NY55" s="2">
        <f t="shared" si="25"/>
        <v>0</v>
      </c>
      <c r="NZ55" s="2">
        <f t="shared" si="26"/>
        <v>0</v>
      </c>
      <c r="OA55" s="2">
        <f t="shared" si="27"/>
        <v>0</v>
      </c>
      <c r="OB55" s="2">
        <f t="shared" si="28"/>
        <v>0</v>
      </c>
      <c r="OC55" s="2">
        <f t="shared" si="29"/>
        <v>0</v>
      </c>
      <c r="OD55" s="2">
        <f t="shared" si="30"/>
        <v>0</v>
      </c>
      <c r="OE55" s="2">
        <f t="shared" si="31"/>
        <v>0</v>
      </c>
      <c r="OF55" s="2">
        <f t="shared" si="32"/>
        <v>0</v>
      </c>
      <c r="OG55" s="2">
        <f t="shared" si="33"/>
        <v>0</v>
      </c>
      <c r="OH55" s="2">
        <f t="shared" si="34"/>
        <v>0</v>
      </c>
      <c r="OI55" s="2">
        <f t="shared" si="35"/>
        <v>0</v>
      </c>
      <c r="OJ55" s="2">
        <f t="shared" si="36"/>
        <v>0</v>
      </c>
      <c r="OK55" s="2">
        <f t="shared" si="37"/>
        <v>0</v>
      </c>
      <c r="OL55" s="2">
        <f t="shared" si="38"/>
        <v>0</v>
      </c>
      <c r="OM55" s="2">
        <f t="shared" si="39"/>
        <v>0</v>
      </c>
      <c r="ON55" s="2">
        <f t="shared" si="40"/>
        <v>7</v>
      </c>
      <c r="OO55" s="2">
        <f t="shared" si="41"/>
        <v>0</v>
      </c>
      <c r="OP55" s="2">
        <f t="shared" si="42"/>
        <v>0</v>
      </c>
      <c r="OQ55" s="2">
        <f t="shared" si="43"/>
        <v>0</v>
      </c>
      <c r="OR55" s="2">
        <f t="shared" si="44"/>
        <v>0</v>
      </c>
      <c r="OS55" s="2">
        <f t="shared" si="45"/>
        <v>0</v>
      </c>
      <c r="OT55" s="2">
        <f t="shared" si="46"/>
        <v>0</v>
      </c>
      <c r="OU55" s="2">
        <f t="shared" si="47"/>
        <v>0</v>
      </c>
      <c r="OV55" s="2">
        <f t="shared" si="48"/>
        <v>0</v>
      </c>
      <c r="OW55" s="2">
        <f t="shared" si="49"/>
        <v>0</v>
      </c>
      <c r="OX55" s="2">
        <f t="shared" si="50"/>
        <v>2</v>
      </c>
      <c r="OY55" s="2">
        <f t="shared" si="51"/>
        <v>0</v>
      </c>
      <c r="OZ55" s="2">
        <f t="shared" si="52"/>
        <v>0</v>
      </c>
      <c r="PA55" s="2">
        <f t="shared" si="53"/>
        <v>0</v>
      </c>
      <c r="PB55" s="2">
        <f t="shared" si="54"/>
        <v>0</v>
      </c>
      <c r="PC55" s="2">
        <f t="shared" si="55"/>
        <v>0</v>
      </c>
      <c r="PD55" s="2">
        <f t="shared" si="56"/>
        <v>0</v>
      </c>
      <c r="PE55" s="2">
        <f t="shared" si="57"/>
        <v>0</v>
      </c>
      <c r="PF55" s="2">
        <f t="shared" si="58"/>
        <v>0</v>
      </c>
      <c r="PG55" s="2">
        <f t="shared" si="59"/>
        <v>0</v>
      </c>
      <c r="PH55" s="2">
        <f t="shared" si="60"/>
        <v>0</v>
      </c>
      <c r="PI55" s="2">
        <f t="shared" si="61"/>
        <v>0</v>
      </c>
      <c r="PJ55" s="2">
        <f t="shared" si="62"/>
        <v>0</v>
      </c>
      <c r="PK55" s="2">
        <f t="shared" si="63"/>
        <v>0</v>
      </c>
      <c r="PL55" s="2">
        <f t="shared" si="64"/>
        <v>0</v>
      </c>
      <c r="PM55" s="2">
        <f t="shared" si="65"/>
        <v>0</v>
      </c>
      <c r="PN55" s="2">
        <f t="shared" si="66"/>
        <v>5</v>
      </c>
      <c r="PO55" s="2">
        <f t="shared" si="67"/>
        <v>5</v>
      </c>
      <c r="PP55" s="2">
        <f t="shared" si="68"/>
        <v>0</v>
      </c>
      <c r="PQ55" s="2">
        <f t="shared" si="69"/>
        <v>0</v>
      </c>
      <c r="PR55" s="2">
        <f t="shared" si="70"/>
        <v>5</v>
      </c>
      <c r="PS55" s="2">
        <f t="shared" si="71"/>
        <v>0</v>
      </c>
      <c r="PT55" s="2">
        <f t="shared" si="72"/>
        <v>0</v>
      </c>
      <c r="PU55" s="2">
        <f t="shared" si="73"/>
        <v>5</v>
      </c>
      <c r="PV55" s="2">
        <f t="shared" si="74"/>
        <v>0</v>
      </c>
      <c r="PW55" s="2">
        <f t="shared" si="75"/>
        <v>0</v>
      </c>
      <c r="PX55" s="2">
        <f t="shared" si="76"/>
        <v>5</v>
      </c>
      <c r="PY55" s="2">
        <f t="shared" si="77"/>
        <v>0</v>
      </c>
      <c r="PZ55" s="2">
        <f t="shared" si="78"/>
        <v>0</v>
      </c>
    </row>
    <row r="56" spans="1:442" x14ac:dyDescent="0.35">
      <c r="A56" t="s">
        <v>82</v>
      </c>
      <c r="B56" t="s">
        <v>4</v>
      </c>
      <c r="C56" t="s">
        <v>361</v>
      </c>
      <c r="D56">
        <v>0</v>
      </c>
      <c r="E56">
        <v>0</v>
      </c>
      <c r="F56">
        <v>0</v>
      </c>
      <c r="G56">
        <v>0</v>
      </c>
      <c r="H56"/>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2</v>
      </c>
      <c r="DE56">
        <v>2</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2</v>
      </c>
      <c r="HW56">
        <v>1</v>
      </c>
      <c r="HX56">
        <v>0</v>
      </c>
      <c r="HY56">
        <v>0</v>
      </c>
      <c r="HZ56">
        <v>0</v>
      </c>
      <c r="IA56">
        <v>0</v>
      </c>
      <c r="IB56">
        <v>0</v>
      </c>
      <c r="IC56">
        <v>0</v>
      </c>
      <c r="ID56">
        <v>0</v>
      </c>
      <c r="IE56">
        <v>2</v>
      </c>
      <c r="IF56">
        <v>1</v>
      </c>
      <c r="IG56">
        <v>0</v>
      </c>
      <c r="IH56">
        <v>2</v>
      </c>
      <c r="II56">
        <v>1</v>
      </c>
      <c r="IJ56">
        <v>0</v>
      </c>
      <c r="IK56">
        <v>2</v>
      </c>
      <c r="IL56">
        <v>1</v>
      </c>
      <c r="IM56">
        <v>0</v>
      </c>
      <c r="IN56">
        <v>2</v>
      </c>
      <c r="IO56">
        <v>1</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c r="KG56"/>
      <c r="KH56"/>
      <c r="KI56"/>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R56" s="2" t="str">
        <f t="shared" si="19"/>
        <v>Adjumani District</v>
      </c>
      <c r="NS56" s="2" t="str">
        <f t="shared" si="20"/>
        <v>Robidire Health Centre III</v>
      </c>
      <c r="NT56" s="2" t="str">
        <f>VLOOKUP(C56,Weeks!$A$1:$B$53,2,0)</f>
        <v>Week 45</v>
      </c>
      <c r="NU56" s="2">
        <f t="shared" si="21"/>
        <v>4</v>
      </c>
      <c r="NV56" s="2">
        <f t="shared" si="22"/>
        <v>0</v>
      </c>
      <c r="NW56" s="2">
        <f t="shared" si="23"/>
        <v>0</v>
      </c>
      <c r="NX56" s="2">
        <f t="shared" si="24"/>
        <v>0</v>
      </c>
      <c r="NY56" s="2">
        <f t="shared" si="25"/>
        <v>0</v>
      </c>
      <c r="NZ56" s="2">
        <f t="shared" si="26"/>
        <v>0</v>
      </c>
      <c r="OA56" s="2">
        <f t="shared" si="27"/>
        <v>0</v>
      </c>
      <c r="OB56" s="2">
        <f t="shared" si="28"/>
        <v>0</v>
      </c>
      <c r="OC56" s="2">
        <f t="shared" si="29"/>
        <v>0</v>
      </c>
      <c r="OD56" s="2">
        <f t="shared" si="30"/>
        <v>0</v>
      </c>
      <c r="OE56" s="2">
        <f t="shared" si="31"/>
        <v>0</v>
      </c>
      <c r="OF56" s="2">
        <f t="shared" si="32"/>
        <v>0</v>
      </c>
      <c r="OG56" s="2">
        <f t="shared" si="33"/>
        <v>0</v>
      </c>
      <c r="OH56" s="2">
        <f t="shared" si="34"/>
        <v>0</v>
      </c>
      <c r="OI56" s="2">
        <f t="shared" si="35"/>
        <v>0</v>
      </c>
      <c r="OJ56" s="2">
        <f t="shared" si="36"/>
        <v>0</v>
      </c>
      <c r="OK56" s="2">
        <f t="shared" si="37"/>
        <v>0</v>
      </c>
      <c r="OL56" s="2">
        <f t="shared" si="38"/>
        <v>0</v>
      </c>
      <c r="OM56" s="2">
        <f t="shared" si="39"/>
        <v>0</v>
      </c>
      <c r="ON56" s="2">
        <f t="shared" si="40"/>
        <v>4</v>
      </c>
      <c r="OO56" s="2">
        <f t="shared" si="41"/>
        <v>0</v>
      </c>
      <c r="OP56" s="2">
        <f t="shared" si="42"/>
        <v>0</v>
      </c>
      <c r="OQ56" s="2">
        <f t="shared" si="43"/>
        <v>0</v>
      </c>
      <c r="OR56" s="2">
        <f t="shared" si="44"/>
        <v>0</v>
      </c>
      <c r="OS56" s="2">
        <f t="shared" si="45"/>
        <v>0</v>
      </c>
      <c r="OT56" s="2">
        <f t="shared" si="46"/>
        <v>0</v>
      </c>
      <c r="OU56" s="2">
        <f t="shared" si="47"/>
        <v>0</v>
      </c>
      <c r="OV56" s="2">
        <f t="shared" si="48"/>
        <v>0</v>
      </c>
      <c r="OW56" s="2">
        <f t="shared" si="49"/>
        <v>0</v>
      </c>
      <c r="OX56" s="2">
        <f t="shared" si="50"/>
        <v>0</v>
      </c>
      <c r="OY56" s="2">
        <f t="shared" si="51"/>
        <v>0</v>
      </c>
      <c r="OZ56" s="2">
        <f t="shared" si="52"/>
        <v>0</v>
      </c>
      <c r="PA56" s="2">
        <f t="shared" si="53"/>
        <v>0</v>
      </c>
      <c r="PB56" s="2">
        <f t="shared" si="54"/>
        <v>0</v>
      </c>
      <c r="PC56" s="2">
        <f t="shared" si="55"/>
        <v>0</v>
      </c>
      <c r="PD56" s="2">
        <f t="shared" si="56"/>
        <v>0</v>
      </c>
      <c r="PE56" s="2">
        <f t="shared" si="57"/>
        <v>0</v>
      </c>
      <c r="PF56" s="2">
        <f t="shared" si="58"/>
        <v>0</v>
      </c>
      <c r="PG56" s="2">
        <f t="shared" si="59"/>
        <v>0</v>
      </c>
      <c r="PH56" s="2">
        <f t="shared" si="60"/>
        <v>0</v>
      </c>
      <c r="PI56" s="2">
        <f t="shared" si="61"/>
        <v>0</v>
      </c>
      <c r="PJ56" s="2">
        <f t="shared" si="62"/>
        <v>0</v>
      </c>
      <c r="PK56" s="2">
        <f t="shared" si="63"/>
        <v>0</v>
      </c>
      <c r="PL56" s="2">
        <f t="shared" si="64"/>
        <v>0</v>
      </c>
      <c r="PM56" s="2">
        <f t="shared" si="65"/>
        <v>0</v>
      </c>
      <c r="PN56" s="2">
        <f t="shared" si="66"/>
        <v>3</v>
      </c>
      <c r="PO56" s="2">
        <f t="shared" si="67"/>
        <v>3</v>
      </c>
      <c r="PP56" s="2">
        <f t="shared" si="68"/>
        <v>0</v>
      </c>
      <c r="PQ56" s="2">
        <f t="shared" si="69"/>
        <v>0</v>
      </c>
      <c r="PR56" s="2">
        <f t="shared" si="70"/>
        <v>3</v>
      </c>
      <c r="PS56" s="2">
        <f t="shared" si="71"/>
        <v>0</v>
      </c>
      <c r="PT56" s="2">
        <f t="shared" si="72"/>
        <v>0</v>
      </c>
      <c r="PU56" s="2">
        <f t="shared" si="73"/>
        <v>3</v>
      </c>
      <c r="PV56" s="2">
        <f t="shared" si="74"/>
        <v>0</v>
      </c>
      <c r="PW56" s="2">
        <f t="shared" si="75"/>
        <v>0</v>
      </c>
      <c r="PX56" s="2">
        <f t="shared" si="76"/>
        <v>3</v>
      </c>
      <c r="PY56" s="2">
        <f t="shared" si="77"/>
        <v>0</v>
      </c>
      <c r="PZ56" s="2">
        <f t="shared" si="78"/>
        <v>0</v>
      </c>
    </row>
    <row r="57" spans="1:442" x14ac:dyDescent="0.35">
      <c r="A57" t="s">
        <v>82</v>
      </c>
      <c r="B57" t="s">
        <v>4</v>
      </c>
      <c r="C57" t="s">
        <v>359</v>
      </c>
      <c r="D57">
        <v>0</v>
      </c>
      <c r="E57">
        <v>0</v>
      </c>
      <c r="F57">
        <v>0</v>
      </c>
      <c r="G57">
        <v>0</v>
      </c>
      <c r="H57"/>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5</v>
      </c>
      <c r="DE57">
        <v>2</v>
      </c>
      <c r="DF57">
        <v>1</v>
      </c>
      <c r="DG57">
        <v>0</v>
      </c>
      <c r="DH57">
        <v>0</v>
      </c>
      <c r="DI57">
        <v>0</v>
      </c>
      <c r="DJ57">
        <v>1</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4</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6</v>
      </c>
      <c r="HW57">
        <v>0</v>
      </c>
      <c r="HX57">
        <v>0</v>
      </c>
      <c r="HY57">
        <v>0</v>
      </c>
      <c r="HZ57">
        <v>0</v>
      </c>
      <c r="IA57">
        <v>0</v>
      </c>
      <c r="IB57">
        <v>0</v>
      </c>
      <c r="IC57">
        <v>0</v>
      </c>
      <c r="ID57">
        <v>0</v>
      </c>
      <c r="IE57">
        <v>6</v>
      </c>
      <c r="IF57">
        <v>0</v>
      </c>
      <c r="IG57">
        <v>0</v>
      </c>
      <c r="IH57">
        <v>6</v>
      </c>
      <c r="II57">
        <v>0</v>
      </c>
      <c r="IJ57">
        <v>0</v>
      </c>
      <c r="IK57">
        <v>6</v>
      </c>
      <c r="IL57">
        <v>0</v>
      </c>
      <c r="IM57">
        <v>0</v>
      </c>
      <c r="IN57">
        <v>6</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1</v>
      </c>
      <c r="NA57">
        <v>0</v>
      </c>
      <c r="NB57">
        <v>0</v>
      </c>
      <c r="NC57">
        <v>0</v>
      </c>
      <c r="ND57">
        <v>1</v>
      </c>
      <c r="NE57">
        <v>0</v>
      </c>
      <c r="NF57">
        <v>0</v>
      </c>
      <c r="NG57">
        <v>0</v>
      </c>
      <c r="NH57">
        <v>0</v>
      </c>
      <c r="NI57">
        <v>0</v>
      </c>
      <c r="NJ57">
        <v>0</v>
      </c>
      <c r="NK57">
        <v>0</v>
      </c>
      <c r="NL57">
        <v>0</v>
      </c>
      <c r="NM57">
        <v>0</v>
      </c>
      <c r="NN57">
        <v>0</v>
      </c>
      <c r="NO57">
        <v>0</v>
      </c>
      <c r="NP57">
        <v>0</v>
      </c>
      <c r="NR57" s="2" t="str">
        <f t="shared" si="19"/>
        <v>Adjumani District</v>
      </c>
      <c r="NS57" s="2" t="str">
        <f t="shared" si="20"/>
        <v>Robidire Health Centre III</v>
      </c>
      <c r="NT57" s="2" t="str">
        <f>VLOOKUP(C57,Weeks!$A$1:$B$53,2,0)</f>
        <v>Week 46</v>
      </c>
      <c r="NU57" s="2">
        <f t="shared" si="21"/>
        <v>13</v>
      </c>
      <c r="NV57" s="2">
        <f t="shared" si="22"/>
        <v>2</v>
      </c>
      <c r="NW57" s="2">
        <f t="shared" si="23"/>
        <v>0</v>
      </c>
      <c r="NX57" s="2">
        <f t="shared" si="24"/>
        <v>2</v>
      </c>
      <c r="NY57" s="2">
        <f t="shared" si="25"/>
        <v>2</v>
      </c>
      <c r="NZ57" s="2">
        <f t="shared" si="26"/>
        <v>0</v>
      </c>
      <c r="OA57" s="2">
        <f t="shared" si="27"/>
        <v>0</v>
      </c>
      <c r="OB57" s="2">
        <f t="shared" si="28"/>
        <v>0</v>
      </c>
      <c r="OC57" s="2">
        <f t="shared" si="29"/>
        <v>0</v>
      </c>
      <c r="OD57" s="2">
        <f t="shared" si="30"/>
        <v>4</v>
      </c>
      <c r="OE57" s="2">
        <f t="shared" si="31"/>
        <v>0</v>
      </c>
      <c r="OF57" s="2">
        <f t="shared" si="32"/>
        <v>0</v>
      </c>
      <c r="OG57" s="2">
        <f t="shared" si="33"/>
        <v>0</v>
      </c>
      <c r="OH57" s="2">
        <f t="shared" si="34"/>
        <v>0</v>
      </c>
      <c r="OI57" s="2">
        <f t="shared" si="35"/>
        <v>0</v>
      </c>
      <c r="OJ57" s="2">
        <f t="shared" si="36"/>
        <v>0</v>
      </c>
      <c r="OK57" s="2">
        <f t="shared" si="37"/>
        <v>0</v>
      </c>
      <c r="OL57" s="2">
        <f t="shared" si="38"/>
        <v>0</v>
      </c>
      <c r="OM57" s="2">
        <f t="shared" si="39"/>
        <v>0</v>
      </c>
      <c r="ON57" s="2">
        <f t="shared" si="40"/>
        <v>9</v>
      </c>
      <c r="OO57" s="2">
        <f t="shared" si="41"/>
        <v>2</v>
      </c>
      <c r="OP57" s="2">
        <f t="shared" si="42"/>
        <v>0</v>
      </c>
      <c r="OQ57" s="2">
        <f t="shared" si="43"/>
        <v>0</v>
      </c>
      <c r="OR57" s="2">
        <f t="shared" si="44"/>
        <v>0</v>
      </c>
      <c r="OS57" s="2">
        <f t="shared" si="45"/>
        <v>0</v>
      </c>
      <c r="OT57" s="2">
        <f t="shared" si="46"/>
        <v>0</v>
      </c>
      <c r="OU57" s="2">
        <f t="shared" si="47"/>
        <v>0</v>
      </c>
      <c r="OV57" s="2">
        <f t="shared" si="48"/>
        <v>0</v>
      </c>
      <c r="OW57" s="2">
        <f t="shared" si="49"/>
        <v>0</v>
      </c>
      <c r="OX57" s="2">
        <f t="shared" si="50"/>
        <v>0</v>
      </c>
      <c r="OY57" s="2">
        <f t="shared" si="51"/>
        <v>0</v>
      </c>
      <c r="OZ57" s="2">
        <f t="shared" si="52"/>
        <v>0</v>
      </c>
      <c r="PA57" s="2">
        <f t="shared" si="53"/>
        <v>0</v>
      </c>
      <c r="PB57" s="2">
        <f t="shared" si="54"/>
        <v>0</v>
      </c>
      <c r="PC57" s="2">
        <f t="shared" si="55"/>
        <v>0</v>
      </c>
      <c r="PD57" s="2">
        <f t="shared" si="56"/>
        <v>0</v>
      </c>
      <c r="PE57" s="2">
        <f t="shared" si="57"/>
        <v>0</v>
      </c>
      <c r="PF57" s="2">
        <f t="shared" si="58"/>
        <v>0</v>
      </c>
      <c r="PG57" s="2">
        <f t="shared" si="59"/>
        <v>0</v>
      </c>
      <c r="PH57" s="2">
        <f t="shared" si="60"/>
        <v>0</v>
      </c>
      <c r="PI57" s="2">
        <f t="shared" si="61"/>
        <v>0</v>
      </c>
      <c r="PJ57" s="2">
        <f t="shared" si="62"/>
        <v>0</v>
      </c>
      <c r="PK57" s="2">
        <f t="shared" si="63"/>
        <v>0</v>
      </c>
      <c r="PL57" s="2">
        <f t="shared" si="64"/>
        <v>0</v>
      </c>
      <c r="PM57" s="2">
        <f t="shared" si="65"/>
        <v>0</v>
      </c>
      <c r="PN57" s="2">
        <f t="shared" si="66"/>
        <v>6</v>
      </c>
      <c r="PO57" s="2">
        <f t="shared" si="67"/>
        <v>6</v>
      </c>
      <c r="PP57" s="2">
        <f t="shared" si="68"/>
        <v>0</v>
      </c>
      <c r="PQ57" s="2">
        <f t="shared" si="69"/>
        <v>0</v>
      </c>
      <c r="PR57" s="2">
        <f t="shared" si="70"/>
        <v>6</v>
      </c>
      <c r="PS57" s="2">
        <f t="shared" si="71"/>
        <v>0</v>
      </c>
      <c r="PT57" s="2">
        <f t="shared" si="72"/>
        <v>0</v>
      </c>
      <c r="PU57" s="2">
        <f t="shared" si="73"/>
        <v>6</v>
      </c>
      <c r="PV57" s="2">
        <f t="shared" si="74"/>
        <v>0</v>
      </c>
      <c r="PW57" s="2">
        <f t="shared" si="75"/>
        <v>0</v>
      </c>
      <c r="PX57" s="2">
        <f t="shared" si="76"/>
        <v>6</v>
      </c>
      <c r="PY57" s="2">
        <f t="shared" si="77"/>
        <v>0</v>
      </c>
      <c r="PZ57" s="2">
        <f t="shared" si="78"/>
        <v>0</v>
      </c>
    </row>
    <row r="58" spans="1:442" x14ac:dyDescent="0.35">
      <c r="A58" t="s">
        <v>82</v>
      </c>
      <c r="B58" t="s">
        <v>4</v>
      </c>
      <c r="C58" t="s">
        <v>357</v>
      </c>
      <c r="D58">
        <v>0</v>
      </c>
      <c r="E58">
        <v>0</v>
      </c>
      <c r="F58">
        <v>0</v>
      </c>
      <c r="G58">
        <v>0</v>
      </c>
      <c r="H58"/>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1</v>
      </c>
      <c r="DE58">
        <v>4</v>
      </c>
      <c r="DF58">
        <v>0</v>
      </c>
      <c r="DG58">
        <v>0</v>
      </c>
      <c r="DH58">
        <v>0</v>
      </c>
      <c r="DI58">
        <v>0</v>
      </c>
      <c r="DJ58">
        <v>0</v>
      </c>
      <c r="DK58">
        <v>1</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1</v>
      </c>
      <c r="FE58">
        <v>0</v>
      </c>
      <c r="FF58">
        <v>0</v>
      </c>
      <c r="FG58">
        <v>1</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5</v>
      </c>
      <c r="HW58">
        <v>0</v>
      </c>
      <c r="HX58">
        <v>0</v>
      </c>
      <c r="HY58">
        <v>1</v>
      </c>
      <c r="HZ58">
        <v>0</v>
      </c>
      <c r="IA58">
        <v>0</v>
      </c>
      <c r="IB58">
        <v>0</v>
      </c>
      <c r="IC58">
        <v>0</v>
      </c>
      <c r="ID58">
        <v>0</v>
      </c>
      <c r="IE58">
        <v>5</v>
      </c>
      <c r="IF58">
        <v>0</v>
      </c>
      <c r="IG58">
        <v>0</v>
      </c>
      <c r="IH58">
        <v>5</v>
      </c>
      <c r="II58">
        <v>0</v>
      </c>
      <c r="IJ58">
        <v>0</v>
      </c>
      <c r="IK58">
        <v>5</v>
      </c>
      <c r="IL58">
        <v>0</v>
      </c>
      <c r="IM58">
        <v>0</v>
      </c>
      <c r="IN58">
        <v>5</v>
      </c>
      <c r="IO58">
        <v>0</v>
      </c>
      <c r="IP58">
        <v>0</v>
      </c>
      <c r="IQ58">
        <v>0</v>
      </c>
      <c r="IR58">
        <v>0</v>
      </c>
      <c r="IS58">
        <v>0</v>
      </c>
      <c r="IT58">
        <v>0</v>
      </c>
      <c r="IU58">
        <v>0</v>
      </c>
      <c r="IV58">
        <v>0</v>
      </c>
      <c r="IW58">
        <v>1</v>
      </c>
      <c r="IX58">
        <v>0</v>
      </c>
      <c r="IY58">
        <v>0</v>
      </c>
      <c r="IZ58">
        <v>0</v>
      </c>
      <c r="JA58">
        <v>0</v>
      </c>
      <c r="JB58">
        <v>0</v>
      </c>
      <c r="JC58">
        <v>0</v>
      </c>
      <c r="JD58">
        <v>0</v>
      </c>
      <c r="JE58">
        <v>0</v>
      </c>
      <c r="JF58">
        <v>0</v>
      </c>
      <c r="JG58">
        <v>0</v>
      </c>
      <c r="JH58">
        <v>0</v>
      </c>
      <c r="JI58">
        <v>1</v>
      </c>
      <c r="JJ58">
        <v>0</v>
      </c>
      <c r="JK58">
        <v>0</v>
      </c>
      <c r="JL58">
        <v>0</v>
      </c>
      <c r="JM58">
        <v>0</v>
      </c>
      <c r="JN58">
        <v>0</v>
      </c>
      <c r="JO58">
        <v>0</v>
      </c>
      <c r="JP58">
        <v>0</v>
      </c>
      <c r="JQ58">
        <v>0</v>
      </c>
      <c r="JR58">
        <v>0</v>
      </c>
      <c r="JS58">
        <v>0</v>
      </c>
      <c r="JT58">
        <v>0</v>
      </c>
      <c r="JU58">
        <v>0</v>
      </c>
      <c r="JV58">
        <v>0</v>
      </c>
      <c r="JW58">
        <v>0</v>
      </c>
      <c r="JX58">
        <v>0</v>
      </c>
      <c r="JY58">
        <v>0</v>
      </c>
      <c r="JZ58">
        <v>0</v>
      </c>
      <c r="KA58">
        <v>1</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1</v>
      </c>
      <c r="MM58">
        <v>0</v>
      </c>
      <c r="MN58">
        <v>0</v>
      </c>
      <c r="MO58">
        <v>0</v>
      </c>
      <c r="MP58">
        <v>0</v>
      </c>
      <c r="MQ58">
        <v>0</v>
      </c>
      <c r="MR58">
        <v>0</v>
      </c>
      <c r="MS58">
        <v>0</v>
      </c>
      <c r="MT58">
        <v>0</v>
      </c>
      <c r="MU58">
        <v>0</v>
      </c>
      <c r="MV58">
        <v>0</v>
      </c>
      <c r="MW58">
        <v>0</v>
      </c>
      <c r="MX58">
        <v>0</v>
      </c>
      <c r="MY58">
        <v>0</v>
      </c>
      <c r="MZ58">
        <v>0</v>
      </c>
      <c r="NA58">
        <v>0</v>
      </c>
      <c r="NB58">
        <v>0</v>
      </c>
      <c r="NC58">
        <v>0</v>
      </c>
      <c r="ND58">
        <v>1</v>
      </c>
      <c r="NE58">
        <v>1</v>
      </c>
      <c r="NF58">
        <v>0</v>
      </c>
      <c r="NG58">
        <v>0</v>
      </c>
      <c r="NH58">
        <v>0</v>
      </c>
      <c r="NI58">
        <v>0</v>
      </c>
      <c r="NJ58">
        <v>0</v>
      </c>
      <c r="NK58">
        <v>0</v>
      </c>
      <c r="NL58">
        <v>0</v>
      </c>
      <c r="NM58">
        <v>0</v>
      </c>
      <c r="NN58">
        <v>0</v>
      </c>
      <c r="NO58">
        <v>0</v>
      </c>
      <c r="NP58">
        <v>0</v>
      </c>
      <c r="NR58" s="2" t="str">
        <f t="shared" si="19"/>
        <v>Adjumani District</v>
      </c>
      <c r="NS58" s="2" t="str">
        <f t="shared" si="20"/>
        <v>Robidire Health Centre III</v>
      </c>
      <c r="NT58" s="2" t="str">
        <f>VLOOKUP(C58,Weeks!$A$1:$B$53,2,0)</f>
        <v>Week 47</v>
      </c>
      <c r="NU58" s="2">
        <f t="shared" si="21"/>
        <v>8</v>
      </c>
      <c r="NV58" s="2">
        <f t="shared" si="22"/>
        <v>2</v>
      </c>
      <c r="NW58" s="2">
        <f t="shared" si="23"/>
        <v>0</v>
      </c>
      <c r="NX58" s="2">
        <f t="shared" si="24"/>
        <v>2</v>
      </c>
      <c r="NY58" s="2">
        <f t="shared" si="25"/>
        <v>2</v>
      </c>
      <c r="NZ58" s="2">
        <f t="shared" si="26"/>
        <v>0</v>
      </c>
      <c r="OA58" s="2">
        <f t="shared" si="27"/>
        <v>0</v>
      </c>
      <c r="OB58" s="2">
        <f t="shared" si="28"/>
        <v>0</v>
      </c>
      <c r="OC58" s="2">
        <f t="shared" si="29"/>
        <v>0</v>
      </c>
      <c r="OD58" s="2">
        <f t="shared" si="30"/>
        <v>2</v>
      </c>
      <c r="OE58" s="2">
        <f t="shared" si="31"/>
        <v>1</v>
      </c>
      <c r="OF58" s="2">
        <f t="shared" si="32"/>
        <v>0</v>
      </c>
      <c r="OG58" s="2">
        <f t="shared" si="33"/>
        <v>0</v>
      </c>
      <c r="OH58" s="2">
        <f t="shared" si="34"/>
        <v>0</v>
      </c>
      <c r="OI58" s="2">
        <f t="shared" si="35"/>
        <v>0</v>
      </c>
      <c r="OJ58" s="2">
        <f t="shared" si="36"/>
        <v>0</v>
      </c>
      <c r="OK58" s="2">
        <f t="shared" si="37"/>
        <v>0</v>
      </c>
      <c r="OL58" s="2">
        <f t="shared" si="38"/>
        <v>0</v>
      </c>
      <c r="OM58" s="2">
        <f t="shared" si="39"/>
        <v>0</v>
      </c>
      <c r="ON58" s="2">
        <f t="shared" si="40"/>
        <v>6</v>
      </c>
      <c r="OO58" s="2">
        <f t="shared" si="41"/>
        <v>1</v>
      </c>
      <c r="OP58" s="2">
        <f t="shared" si="42"/>
        <v>0</v>
      </c>
      <c r="OQ58" s="2">
        <f t="shared" si="43"/>
        <v>0</v>
      </c>
      <c r="OR58" s="2">
        <f t="shared" si="44"/>
        <v>0</v>
      </c>
      <c r="OS58" s="2">
        <f t="shared" si="45"/>
        <v>0</v>
      </c>
      <c r="OT58" s="2">
        <f t="shared" si="46"/>
        <v>0</v>
      </c>
      <c r="OU58" s="2">
        <f t="shared" si="47"/>
        <v>0</v>
      </c>
      <c r="OV58" s="2">
        <f t="shared" si="48"/>
        <v>0</v>
      </c>
      <c r="OW58" s="2">
        <f t="shared" si="49"/>
        <v>0</v>
      </c>
      <c r="OX58" s="2">
        <f t="shared" si="50"/>
        <v>1</v>
      </c>
      <c r="OY58" s="2">
        <f t="shared" si="51"/>
        <v>0</v>
      </c>
      <c r="OZ58" s="2">
        <f t="shared" si="52"/>
        <v>0</v>
      </c>
      <c r="PA58" s="2">
        <f t="shared" si="53"/>
        <v>0</v>
      </c>
      <c r="PB58" s="2">
        <f t="shared" si="54"/>
        <v>0</v>
      </c>
      <c r="PC58" s="2">
        <f t="shared" si="55"/>
        <v>0</v>
      </c>
      <c r="PD58" s="2">
        <f t="shared" si="56"/>
        <v>0</v>
      </c>
      <c r="PE58" s="2">
        <f t="shared" si="57"/>
        <v>0</v>
      </c>
      <c r="PF58" s="2">
        <f t="shared" si="58"/>
        <v>0</v>
      </c>
      <c r="PG58" s="2">
        <f t="shared" si="59"/>
        <v>0</v>
      </c>
      <c r="PH58" s="2">
        <f t="shared" si="60"/>
        <v>0</v>
      </c>
      <c r="PI58" s="2">
        <f t="shared" si="61"/>
        <v>0</v>
      </c>
      <c r="PJ58" s="2">
        <f t="shared" si="62"/>
        <v>0</v>
      </c>
      <c r="PK58" s="2">
        <f t="shared" si="63"/>
        <v>0</v>
      </c>
      <c r="PL58" s="2">
        <f t="shared" si="64"/>
        <v>0</v>
      </c>
      <c r="PM58" s="2">
        <f t="shared" si="65"/>
        <v>0</v>
      </c>
      <c r="PN58" s="2">
        <f t="shared" si="66"/>
        <v>5</v>
      </c>
      <c r="PO58" s="2">
        <f t="shared" si="67"/>
        <v>5</v>
      </c>
      <c r="PP58" s="2">
        <f t="shared" si="68"/>
        <v>1</v>
      </c>
      <c r="PQ58" s="2">
        <f t="shared" si="69"/>
        <v>1</v>
      </c>
      <c r="PR58" s="2">
        <f t="shared" si="70"/>
        <v>5</v>
      </c>
      <c r="PS58" s="2">
        <f t="shared" si="71"/>
        <v>0</v>
      </c>
      <c r="PT58" s="2">
        <f t="shared" si="72"/>
        <v>0</v>
      </c>
      <c r="PU58" s="2">
        <f t="shared" si="73"/>
        <v>5</v>
      </c>
      <c r="PV58" s="2">
        <f t="shared" si="74"/>
        <v>1</v>
      </c>
      <c r="PW58" s="2">
        <f t="shared" si="75"/>
        <v>1</v>
      </c>
      <c r="PX58" s="2">
        <f t="shared" si="76"/>
        <v>5</v>
      </c>
      <c r="PY58" s="2">
        <f t="shared" si="77"/>
        <v>0</v>
      </c>
      <c r="PZ58" s="2">
        <f t="shared" si="78"/>
        <v>0</v>
      </c>
    </row>
    <row r="59" spans="1:442" x14ac:dyDescent="0.35">
      <c r="A59" t="s">
        <v>82</v>
      </c>
      <c r="B59" t="s">
        <v>4</v>
      </c>
      <c r="C59" t="s">
        <v>355</v>
      </c>
      <c r="D59">
        <v>0</v>
      </c>
      <c r="E59">
        <v>0</v>
      </c>
      <c r="F59">
        <v>0</v>
      </c>
      <c r="G59">
        <v>0</v>
      </c>
      <c r="H59"/>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4</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3</v>
      </c>
      <c r="FE59">
        <v>0</v>
      </c>
      <c r="FF59">
        <v>0</v>
      </c>
      <c r="FG59">
        <v>1</v>
      </c>
      <c r="FH59">
        <v>0</v>
      </c>
      <c r="FI59">
        <v>0</v>
      </c>
      <c r="FJ59">
        <v>0</v>
      </c>
      <c r="FK59">
        <v>0</v>
      </c>
      <c r="FL59">
        <v>0</v>
      </c>
      <c r="FM59">
        <v>0</v>
      </c>
      <c r="FN59">
        <v>0</v>
      </c>
      <c r="FO59">
        <v>67</v>
      </c>
      <c r="FP59">
        <v>87</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3</v>
      </c>
      <c r="HW59">
        <v>0</v>
      </c>
      <c r="HX59">
        <v>0</v>
      </c>
      <c r="HY59">
        <v>0</v>
      </c>
      <c r="HZ59">
        <v>0</v>
      </c>
      <c r="IA59">
        <v>0</v>
      </c>
      <c r="IB59">
        <v>0</v>
      </c>
      <c r="IC59">
        <v>0</v>
      </c>
      <c r="ID59">
        <v>0</v>
      </c>
      <c r="IE59">
        <v>3</v>
      </c>
      <c r="IF59">
        <v>0</v>
      </c>
      <c r="IG59">
        <v>0</v>
      </c>
      <c r="IH59">
        <v>3</v>
      </c>
      <c r="II59">
        <v>0</v>
      </c>
      <c r="IJ59">
        <v>0</v>
      </c>
      <c r="IK59">
        <v>3</v>
      </c>
      <c r="IL59">
        <v>0</v>
      </c>
      <c r="IM59">
        <v>0</v>
      </c>
      <c r="IN59">
        <v>3</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1</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1</v>
      </c>
      <c r="NE59">
        <v>0</v>
      </c>
      <c r="NF59">
        <v>0</v>
      </c>
      <c r="NG59">
        <v>0</v>
      </c>
      <c r="NH59">
        <v>0</v>
      </c>
      <c r="NI59">
        <v>0</v>
      </c>
      <c r="NJ59">
        <v>0</v>
      </c>
      <c r="NK59">
        <v>0</v>
      </c>
      <c r="NL59">
        <v>0</v>
      </c>
      <c r="NM59">
        <v>0</v>
      </c>
      <c r="NN59">
        <v>0</v>
      </c>
      <c r="NO59">
        <v>0</v>
      </c>
      <c r="NP59">
        <v>0</v>
      </c>
      <c r="NR59" s="2" t="str">
        <f t="shared" si="19"/>
        <v>Adjumani District</v>
      </c>
      <c r="NS59" s="2" t="str">
        <f t="shared" si="20"/>
        <v>Robidire Health Centre III</v>
      </c>
      <c r="NT59" s="2" t="str">
        <f>VLOOKUP(C59,Weeks!$A$1:$B$53,2,0)</f>
        <v>Week 48</v>
      </c>
      <c r="NU59" s="2">
        <f t="shared" si="21"/>
        <v>162</v>
      </c>
      <c r="NV59" s="2">
        <f t="shared" si="22"/>
        <v>1</v>
      </c>
      <c r="NW59" s="2">
        <f t="shared" si="23"/>
        <v>0</v>
      </c>
      <c r="NX59" s="2">
        <f t="shared" si="24"/>
        <v>1</v>
      </c>
      <c r="NY59" s="2">
        <f t="shared" si="25"/>
        <v>1</v>
      </c>
      <c r="NZ59" s="2">
        <f t="shared" si="26"/>
        <v>0</v>
      </c>
      <c r="OA59" s="2">
        <f t="shared" si="27"/>
        <v>0</v>
      </c>
      <c r="OB59" s="2">
        <f t="shared" si="28"/>
        <v>154</v>
      </c>
      <c r="OC59" s="2">
        <f t="shared" si="29"/>
        <v>0</v>
      </c>
      <c r="OD59" s="2">
        <f t="shared" si="30"/>
        <v>4</v>
      </c>
      <c r="OE59" s="2">
        <f t="shared" si="31"/>
        <v>1</v>
      </c>
      <c r="OF59" s="2">
        <f t="shared" si="32"/>
        <v>0</v>
      </c>
      <c r="OG59" s="2">
        <f t="shared" si="33"/>
        <v>0</v>
      </c>
      <c r="OH59" s="2">
        <f t="shared" si="34"/>
        <v>0</v>
      </c>
      <c r="OI59" s="2">
        <f t="shared" si="35"/>
        <v>0</v>
      </c>
      <c r="OJ59" s="2">
        <f t="shared" si="36"/>
        <v>0</v>
      </c>
      <c r="OK59" s="2">
        <f t="shared" si="37"/>
        <v>0</v>
      </c>
      <c r="OL59" s="2">
        <f t="shared" si="38"/>
        <v>0</v>
      </c>
      <c r="OM59" s="2">
        <f t="shared" si="39"/>
        <v>0</v>
      </c>
      <c r="ON59" s="2">
        <f t="shared" si="40"/>
        <v>4</v>
      </c>
      <c r="OO59" s="2">
        <f t="shared" si="41"/>
        <v>0</v>
      </c>
      <c r="OP59" s="2">
        <f t="shared" si="42"/>
        <v>0</v>
      </c>
      <c r="OQ59" s="2">
        <f t="shared" si="43"/>
        <v>0</v>
      </c>
      <c r="OR59" s="2">
        <f t="shared" si="44"/>
        <v>0</v>
      </c>
      <c r="OS59" s="2">
        <f t="shared" si="45"/>
        <v>0</v>
      </c>
      <c r="OT59" s="2">
        <f t="shared" si="46"/>
        <v>0</v>
      </c>
      <c r="OU59" s="2">
        <f t="shared" si="47"/>
        <v>0</v>
      </c>
      <c r="OV59" s="2">
        <f t="shared" si="48"/>
        <v>0</v>
      </c>
      <c r="OW59" s="2">
        <f t="shared" si="49"/>
        <v>0</v>
      </c>
      <c r="OX59" s="2">
        <f t="shared" si="50"/>
        <v>0</v>
      </c>
      <c r="OY59" s="2">
        <f t="shared" si="51"/>
        <v>0</v>
      </c>
      <c r="OZ59" s="2">
        <f t="shared" si="52"/>
        <v>0</v>
      </c>
      <c r="PA59" s="2">
        <f t="shared" si="53"/>
        <v>0</v>
      </c>
      <c r="PB59" s="2">
        <f t="shared" si="54"/>
        <v>0</v>
      </c>
      <c r="PC59" s="2">
        <f t="shared" si="55"/>
        <v>0</v>
      </c>
      <c r="PD59" s="2">
        <f t="shared" si="56"/>
        <v>0</v>
      </c>
      <c r="PE59" s="2">
        <f t="shared" si="57"/>
        <v>0</v>
      </c>
      <c r="PF59" s="2">
        <f t="shared" si="58"/>
        <v>0</v>
      </c>
      <c r="PG59" s="2">
        <f t="shared" si="59"/>
        <v>0</v>
      </c>
      <c r="PH59" s="2">
        <f t="shared" si="60"/>
        <v>0</v>
      </c>
      <c r="PI59" s="2">
        <f t="shared" si="61"/>
        <v>0</v>
      </c>
      <c r="PJ59" s="2">
        <f t="shared" si="62"/>
        <v>0</v>
      </c>
      <c r="PK59" s="2">
        <f t="shared" si="63"/>
        <v>0</v>
      </c>
      <c r="PL59" s="2">
        <f t="shared" si="64"/>
        <v>0</v>
      </c>
      <c r="PM59" s="2">
        <f t="shared" si="65"/>
        <v>0</v>
      </c>
      <c r="PN59" s="2">
        <f t="shared" si="66"/>
        <v>3</v>
      </c>
      <c r="PO59" s="2">
        <f t="shared" si="67"/>
        <v>3</v>
      </c>
      <c r="PP59" s="2">
        <f t="shared" si="68"/>
        <v>0</v>
      </c>
      <c r="PQ59" s="2">
        <f t="shared" si="69"/>
        <v>0</v>
      </c>
      <c r="PR59" s="2">
        <f t="shared" si="70"/>
        <v>3</v>
      </c>
      <c r="PS59" s="2">
        <f t="shared" si="71"/>
        <v>0</v>
      </c>
      <c r="PT59" s="2">
        <f t="shared" si="72"/>
        <v>0</v>
      </c>
      <c r="PU59" s="2">
        <f t="shared" si="73"/>
        <v>3</v>
      </c>
      <c r="PV59" s="2">
        <f t="shared" si="74"/>
        <v>1</v>
      </c>
      <c r="PW59" s="2">
        <f t="shared" si="75"/>
        <v>0</v>
      </c>
      <c r="PX59" s="2">
        <f t="shared" si="76"/>
        <v>3</v>
      </c>
      <c r="PY59" s="2">
        <f t="shared" si="77"/>
        <v>0</v>
      </c>
      <c r="PZ59" s="2">
        <f t="shared" si="78"/>
        <v>0</v>
      </c>
    </row>
    <row r="60" spans="1:442" x14ac:dyDescent="0.35">
      <c r="A60" t="s">
        <v>82</v>
      </c>
      <c r="B60" t="s">
        <v>4</v>
      </c>
      <c r="C60" t="s">
        <v>353</v>
      </c>
      <c r="D60">
        <v>0</v>
      </c>
      <c r="E60">
        <v>0</v>
      </c>
      <c r="F60">
        <v>0</v>
      </c>
      <c r="G60">
        <v>0</v>
      </c>
      <c r="H60"/>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5</v>
      </c>
      <c r="DE60">
        <v>3</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1</v>
      </c>
      <c r="FD60">
        <v>2</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1</v>
      </c>
      <c r="HV60">
        <v>3</v>
      </c>
      <c r="HW60">
        <v>0</v>
      </c>
      <c r="HX60">
        <v>0</v>
      </c>
      <c r="HY60">
        <v>0</v>
      </c>
      <c r="HZ60">
        <v>0</v>
      </c>
      <c r="IA60">
        <v>0</v>
      </c>
      <c r="IB60">
        <v>0</v>
      </c>
      <c r="IC60">
        <v>0</v>
      </c>
      <c r="ID60">
        <v>1</v>
      </c>
      <c r="IE60">
        <v>3</v>
      </c>
      <c r="IF60">
        <v>0</v>
      </c>
      <c r="IG60">
        <v>1</v>
      </c>
      <c r="IH60">
        <v>3</v>
      </c>
      <c r="II60">
        <v>0</v>
      </c>
      <c r="IJ60">
        <v>1</v>
      </c>
      <c r="IK60">
        <v>3</v>
      </c>
      <c r="IL60">
        <v>0</v>
      </c>
      <c r="IM60">
        <v>1</v>
      </c>
      <c r="IN60">
        <v>3</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R60" s="2" t="str">
        <f t="shared" si="19"/>
        <v>Adjumani District</v>
      </c>
      <c r="NS60" s="2" t="str">
        <f t="shared" si="20"/>
        <v>Robidire Health Centre III</v>
      </c>
      <c r="NT60" s="2" t="str">
        <f>VLOOKUP(C60,Weeks!$A$1:$B$53,2,0)</f>
        <v>Week 49</v>
      </c>
      <c r="NU60" s="2">
        <f t="shared" si="21"/>
        <v>11</v>
      </c>
      <c r="NV60" s="2">
        <f t="shared" si="22"/>
        <v>0</v>
      </c>
      <c r="NW60" s="2">
        <f t="shared" si="23"/>
        <v>0</v>
      </c>
      <c r="NX60" s="2">
        <f t="shared" si="24"/>
        <v>0</v>
      </c>
      <c r="NY60" s="2">
        <f t="shared" si="25"/>
        <v>0</v>
      </c>
      <c r="NZ60" s="2">
        <f t="shared" si="26"/>
        <v>0</v>
      </c>
      <c r="OA60" s="2">
        <f t="shared" si="27"/>
        <v>0</v>
      </c>
      <c r="OB60" s="2">
        <f t="shared" si="28"/>
        <v>0</v>
      </c>
      <c r="OC60" s="2">
        <f t="shared" si="29"/>
        <v>0</v>
      </c>
      <c r="OD60" s="2">
        <f t="shared" si="30"/>
        <v>3</v>
      </c>
      <c r="OE60" s="2">
        <f t="shared" si="31"/>
        <v>0</v>
      </c>
      <c r="OF60" s="2">
        <f t="shared" si="32"/>
        <v>0</v>
      </c>
      <c r="OG60" s="2">
        <f t="shared" si="33"/>
        <v>0</v>
      </c>
      <c r="OH60" s="2">
        <f t="shared" si="34"/>
        <v>0</v>
      </c>
      <c r="OI60" s="2">
        <f t="shared" si="35"/>
        <v>0</v>
      </c>
      <c r="OJ60" s="2">
        <f t="shared" si="36"/>
        <v>0</v>
      </c>
      <c r="OK60" s="2">
        <f t="shared" si="37"/>
        <v>0</v>
      </c>
      <c r="OL60" s="2">
        <f t="shared" si="38"/>
        <v>0</v>
      </c>
      <c r="OM60" s="2">
        <f t="shared" si="39"/>
        <v>0</v>
      </c>
      <c r="ON60" s="2">
        <f t="shared" si="40"/>
        <v>8</v>
      </c>
      <c r="OO60" s="2">
        <f t="shared" si="41"/>
        <v>0</v>
      </c>
      <c r="OP60" s="2">
        <f t="shared" si="42"/>
        <v>0</v>
      </c>
      <c r="OQ60" s="2">
        <f t="shared" si="43"/>
        <v>0</v>
      </c>
      <c r="OR60" s="2">
        <f t="shared" si="44"/>
        <v>0</v>
      </c>
      <c r="OS60" s="2">
        <f t="shared" si="45"/>
        <v>0</v>
      </c>
      <c r="OT60" s="2">
        <f t="shared" si="46"/>
        <v>0</v>
      </c>
      <c r="OU60" s="2">
        <f t="shared" si="47"/>
        <v>0</v>
      </c>
      <c r="OV60" s="2">
        <f t="shared" si="48"/>
        <v>0</v>
      </c>
      <c r="OW60" s="2">
        <f t="shared" si="49"/>
        <v>0</v>
      </c>
      <c r="OX60" s="2">
        <f t="shared" si="50"/>
        <v>0</v>
      </c>
      <c r="OY60" s="2">
        <f t="shared" si="51"/>
        <v>0</v>
      </c>
      <c r="OZ60" s="2">
        <f t="shared" si="52"/>
        <v>0</v>
      </c>
      <c r="PA60" s="2">
        <f t="shared" si="53"/>
        <v>0</v>
      </c>
      <c r="PB60" s="2">
        <f t="shared" si="54"/>
        <v>0</v>
      </c>
      <c r="PC60" s="2">
        <f t="shared" si="55"/>
        <v>0</v>
      </c>
      <c r="PD60" s="2">
        <f t="shared" si="56"/>
        <v>0</v>
      </c>
      <c r="PE60" s="2">
        <f t="shared" si="57"/>
        <v>0</v>
      </c>
      <c r="PF60" s="2">
        <f t="shared" si="58"/>
        <v>0</v>
      </c>
      <c r="PG60" s="2">
        <f t="shared" si="59"/>
        <v>0</v>
      </c>
      <c r="PH60" s="2">
        <f t="shared" si="60"/>
        <v>0</v>
      </c>
      <c r="PI60" s="2">
        <f t="shared" si="61"/>
        <v>0</v>
      </c>
      <c r="PJ60" s="2">
        <f t="shared" si="62"/>
        <v>0</v>
      </c>
      <c r="PK60" s="2">
        <f t="shared" si="63"/>
        <v>0</v>
      </c>
      <c r="PL60" s="2">
        <f t="shared" si="64"/>
        <v>0</v>
      </c>
      <c r="PM60" s="2">
        <f t="shared" si="65"/>
        <v>0</v>
      </c>
      <c r="PN60" s="2">
        <f t="shared" si="66"/>
        <v>4</v>
      </c>
      <c r="PO60" s="2">
        <f t="shared" si="67"/>
        <v>4</v>
      </c>
      <c r="PP60" s="2">
        <f t="shared" si="68"/>
        <v>0</v>
      </c>
      <c r="PQ60" s="2">
        <f t="shared" si="69"/>
        <v>0</v>
      </c>
      <c r="PR60" s="2">
        <f t="shared" si="70"/>
        <v>4</v>
      </c>
      <c r="PS60" s="2">
        <f t="shared" si="71"/>
        <v>0</v>
      </c>
      <c r="PT60" s="2">
        <f t="shared" si="72"/>
        <v>0</v>
      </c>
      <c r="PU60" s="2">
        <f t="shared" si="73"/>
        <v>4</v>
      </c>
      <c r="PV60" s="2">
        <f t="shared" si="74"/>
        <v>0</v>
      </c>
      <c r="PW60" s="2">
        <f t="shared" si="75"/>
        <v>0</v>
      </c>
      <c r="PX60" s="2">
        <f t="shared" si="76"/>
        <v>4</v>
      </c>
      <c r="PY60" s="2">
        <f t="shared" si="77"/>
        <v>0</v>
      </c>
      <c r="PZ60" s="2">
        <f t="shared" si="78"/>
        <v>0</v>
      </c>
    </row>
    <row r="61" spans="1:442" x14ac:dyDescent="0.35">
      <c r="A61" t="s">
        <v>82</v>
      </c>
      <c r="B61" t="s">
        <v>4</v>
      </c>
      <c r="C61" t="s">
        <v>351</v>
      </c>
      <c r="D61">
        <v>0</v>
      </c>
      <c r="E61">
        <v>0</v>
      </c>
      <c r="F61">
        <v>0</v>
      </c>
      <c r="G61">
        <v>0</v>
      </c>
      <c r="H61"/>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1</v>
      </c>
      <c r="DE61">
        <v>2</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1</v>
      </c>
      <c r="FD61">
        <v>4</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1</v>
      </c>
      <c r="HV61">
        <v>3</v>
      </c>
      <c r="HW61">
        <v>6</v>
      </c>
      <c r="HX61">
        <v>0</v>
      </c>
      <c r="HY61">
        <v>0</v>
      </c>
      <c r="HZ61">
        <v>0</v>
      </c>
      <c r="IA61">
        <v>0</v>
      </c>
      <c r="IB61">
        <v>0</v>
      </c>
      <c r="IC61">
        <v>0</v>
      </c>
      <c r="ID61">
        <v>1</v>
      </c>
      <c r="IE61">
        <v>3</v>
      </c>
      <c r="IF61">
        <v>6</v>
      </c>
      <c r="IG61">
        <v>1</v>
      </c>
      <c r="IH61">
        <v>3</v>
      </c>
      <c r="II61">
        <v>6</v>
      </c>
      <c r="IJ61">
        <v>1</v>
      </c>
      <c r="IK61">
        <v>3</v>
      </c>
      <c r="IL61">
        <v>6</v>
      </c>
      <c r="IM61">
        <v>1</v>
      </c>
      <c r="IN61">
        <v>3</v>
      </c>
      <c r="IO61">
        <v>6</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R61" s="2" t="str">
        <f t="shared" si="19"/>
        <v>Adjumani District</v>
      </c>
      <c r="NS61" s="2" t="str">
        <f t="shared" si="20"/>
        <v>Robidire Health Centre III</v>
      </c>
      <c r="NT61" s="2" t="str">
        <f>VLOOKUP(C61,Weeks!$A$1:$B$53,2,0)</f>
        <v>Week 50</v>
      </c>
      <c r="NU61" s="2">
        <f t="shared" si="21"/>
        <v>8</v>
      </c>
      <c r="NV61" s="2">
        <f t="shared" si="22"/>
        <v>0</v>
      </c>
      <c r="NW61" s="2">
        <f t="shared" si="23"/>
        <v>0</v>
      </c>
      <c r="NX61" s="2">
        <f t="shared" si="24"/>
        <v>0</v>
      </c>
      <c r="NY61" s="2">
        <f t="shared" si="25"/>
        <v>0</v>
      </c>
      <c r="NZ61" s="2">
        <f t="shared" si="26"/>
        <v>0</v>
      </c>
      <c r="OA61" s="2">
        <f t="shared" si="27"/>
        <v>0</v>
      </c>
      <c r="OB61" s="2">
        <f t="shared" si="28"/>
        <v>0</v>
      </c>
      <c r="OC61" s="2">
        <f t="shared" si="29"/>
        <v>0</v>
      </c>
      <c r="OD61" s="2">
        <f t="shared" si="30"/>
        <v>5</v>
      </c>
      <c r="OE61" s="2">
        <f t="shared" si="31"/>
        <v>0</v>
      </c>
      <c r="OF61" s="2">
        <f t="shared" si="32"/>
        <v>0</v>
      </c>
      <c r="OG61" s="2">
        <f t="shared" si="33"/>
        <v>0</v>
      </c>
      <c r="OH61" s="2">
        <f t="shared" si="34"/>
        <v>0</v>
      </c>
      <c r="OI61" s="2">
        <f t="shared" si="35"/>
        <v>0</v>
      </c>
      <c r="OJ61" s="2">
        <f t="shared" si="36"/>
        <v>0</v>
      </c>
      <c r="OK61" s="2">
        <f t="shared" si="37"/>
        <v>0</v>
      </c>
      <c r="OL61" s="2">
        <f t="shared" si="38"/>
        <v>0</v>
      </c>
      <c r="OM61" s="2">
        <f t="shared" si="39"/>
        <v>0</v>
      </c>
      <c r="ON61" s="2">
        <f t="shared" si="40"/>
        <v>3</v>
      </c>
      <c r="OO61" s="2">
        <f t="shared" si="41"/>
        <v>0</v>
      </c>
      <c r="OP61" s="2">
        <f t="shared" si="42"/>
        <v>0</v>
      </c>
      <c r="OQ61" s="2">
        <f t="shared" si="43"/>
        <v>0</v>
      </c>
      <c r="OR61" s="2">
        <f t="shared" si="44"/>
        <v>0</v>
      </c>
      <c r="OS61" s="2">
        <f t="shared" si="45"/>
        <v>0</v>
      </c>
      <c r="OT61" s="2">
        <f t="shared" si="46"/>
        <v>0</v>
      </c>
      <c r="OU61" s="2">
        <f t="shared" si="47"/>
        <v>0</v>
      </c>
      <c r="OV61" s="2">
        <f t="shared" si="48"/>
        <v>0</v>
      </c>
      <c r="OW61" s="2">
        <f t="shared" si="49"/>
        <v>0</v>
      </c>
      <c r="OX61" s="2">
        <f t="shared" si="50"/>
        <v>0</v>
      </c>
      <c r="OY61" s="2">
        <f t="shared" si="51"/>
        <v>0</v>
      </c>
      <c r="OZ61" s="2">
        <f t="shared" si="52"/>
        <v>0</v>
      </c>
      <c r="PA61" s="2">
        <f t="shared" si="53"/>
        <v>0</v>
      </c>
      <c r="PB61" s="2">
        <f t="shared" si="54"/>
        <v>0</v>
      </c>
      <c r="PC61" s="2">
        <f t="shared" si="55"/>
        <v>0</v>
      </c>
      <c r="PD61" s="2">
        <f t="shared" si="56"/>
        <v>0</v>
      </c>
      <c r="PE61" s="2">
        <f t="shared" si="57"/>
        <v>0</v>
      </c>
      <c r="PF61" s="2">
        <f t="shared" si="58"/>
        <v>0</v>
      </c>
      <c r="PG61" s="2">
        <f t="shared" si="59"/>
        <v>0</v>
      </c>
      <c r="PH61" s="2">
        <f t="shared" si="60"/>
        <v>0</v>
      </c>
      <c r="PI61" s="2">
        <f t="shared" si="61"/>
        <v>0</v>
      </c>
      <c r="PJ61" s="2">
        <f t="shared" si="62"/>
        <v>0</v>
      </c>
      <c r="PK61" s="2">
        <f t="shared" si="63"/>
        <v>0</v>
      </c>
      <c r="PL61" s="2">
        <f t="shared" si="64"/>
        <v>0</v>
      </c>
      <c r="PM61" s="2">
        <f t="shared" si="65"/>
        <v>0</v>
      </c>
      <c r="PN61" s="2">
        <f t="shared" si="66"/>
        <v>10</v>
      </c>
      <c r="PO61" s="2">
        <f t="shared" si="67"/>
        <v>10</v>
      </c>
      <c r="PP61" s="2">
        <f t="shared" si="68"/>
        <v>0</v>
      </c>
      <c r="PQ61" s="2">
        <f t="shared" si="69"/>
        <v>0</v>
      </c>
      <c r="PR61" s="2">
        <f t="shared" si="70"/>
        <v>10</v>
      </c>
      <c r="PS61" s="2">
        <f t="shared" si="71"/>
        <v>0</v>
      </c>
      <c r="PT61" s="2">
        <f t="shared" si="72"/>
        <v>0</v>
      </c>
      <c r="PU61" s="2">
        <f t="shared" si="73"/>
        <v>10</v>
      </c>
      <c r="PV61" s="2">
        <f t="shared" si="74"/>
        <v>0</v>
      </c>
      <c r="PW61" s="2">
        <f t="shared" si="75"/>
        <v>0</v>
      </c>
      <c r="PX61" s="2">
        <f t="shared" si="76"/>
        <v>10</v>
      </c>
      <c r="PY61" s="2">
        <f t="shared" si="77"/>
        <v>0</v>
      </c>
      <c r="PZ61" s="2">
        <f t="shared" si="78"/>
        <v>0</v>
      </c>
    </row>
    <row r="62" spans="1:442" x14ac:dyDescent="0.35">
      <c r="A62" t="s">
        <v>82</v>
      </c>
      <c r="B62" t="s">
        <v>4</v>
      </c>
      <c r="C62" t="s">
        <v>349</v>
      </c>
      <c r="D62">
        <v>0</v>
      </c>
      <c r="E62">
        <v>0</v>
      </c>
      <c r="F62">
        <v>0</v>
      </c>
      <c r="G62">
        <v>0</v>
      </c>
      <c r="H62"/>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4</v>
      </c>
      <c r="DE62">
        <v>4</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4</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3</v>
      </c>
      <c r="HW62">
        <v>4</v>
      </c>
      <c r="HX62">
        <v>0</v>
      </c>
      <c r="HY62">
        <v>0</v>
      </c>
      <c r="HZ62">
        <v>0</v>
      </c>
      <c r="IA62">
        <v>0</v>
      </c>
      <c r="IB62">
        <v>0</v>
      </c>
      <c r="IC62">
        <v>0</v>
      </c>
      <c r="ID62">
        <v>0</v>
      </c>
      <c r="IE62">
        <v>3</v>
      </c>
      <c r="IF62">
        <v>4</v>
      </c>
      <c r="IG62">
        <v>0</v>
      </c>
      <c r="IH62">
        <v>3</v>
      </c>
      <c r="II62">
        <v>4</v>
      </c>
      <c r="IJ62">
        <v>0</v>
      </c>
      <c r="IK62">
        <v>3</v>
      </c>
      <c r="IL62">
        <v>4</v>
      </c>
      <c r="IM62">
        <v>0</v>
      </c>
      <c r="IN62">
        <v>3</v>
      </c>
      <c r="IO62">
        <v>4</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R62" s="2" t="str">
        <f t="shared" si="19"/>
        <v>Adjumani District</v>
      </c>
      <c r="NS62" s="2" t="str">
        <f t="shared" si="20"/>
        <v>Robidire Health Centre III</v>
      </c>
      <c r="NT62" s="2" t="str">
        <f>VLOOKUP(C62,Weeks!$A$1:$B$53,2,0)</f>
        <v>Week 51</v>
      </c>
      <c r="NU62" s="2">
        <f t="shared" si="21"/>
        <v>12</v>
      </c>
      <c r="NV62" s="2">
        <f t="shared" si="22"/>
        <v>0</v>
      </c>
      <c r="NW62" s="2">
        <f t="shared" si="23"/>
        <v>0</v>
      </c>
      <c r="NX62" s="2">
        <f t="shared" si="24"/>
        <v>0</v>
      </c>
      <c r="NY62" s="2">
        <f t="shared" si="25"/>
        <v>0</v>
      </c>
      <c r="NZ62" s="2">
        <f t="shared" si="26"/>
        <v>0</v>
      </c>
      <c r="OA62" s="2">
        <f t="shared" si="27"/>
        <v>0</v>
      </c>
      <c r="OB62" s="2">
        <f t="shared" si="28"/>
        <v>0</v>
      </c>
      <c r="OC62" s="2">
        <f t="shared" si="29"/>
        <v>0</v>
      </c>
      <c r="OD62" s="2">
        <f t="shared" si="30"/>
        <v>4</v>
      </c>
      <c r="OE62" s="2">
        <f t="shared" si="31"/>
        <v>0</v>
      </c>
      <c r="OF62" s="2">
        <f t="shared" si="32"/>
        <v>0</v>
      </c>
      <c r="OG62" s="2">
        <f t="shared" si="33"/>
        <v>0</v>
      </c>
      <c r="OH62" s="2">
        <f t="shared" si="34"/>
        <v>0</v>
      </c>
      <c r="OI62" s="2">
        <f t="shared" si="35"/>
        <v>0</v>
      </c>
      <c r="OJ62" s="2">
        <f t="shared" si="36"/>
        <v>0</v>
      </c>
      <c r="OK62" s="2">
        <f t="shared" si="37"/>
        <v>0</v>
      </c>
      <c r="OL62" s="2">
        <f t="shared" si="38"/>
        <v>0</v>
      </c>
      <c r="OM62" s="2">
        <f t="shared" si="39"/>
        <v>0</v>
      </c>
      <c r="ON62" s="2">
        <f t="shared" si="40"/>
        <v>8</v>
      </c>
      <c r="OO62" s="2">
        <f t="shared" si="41"/>
        <v>0</v>
      </c>
      <c r="OP62" s="2">
        <f t="shared" si="42"/>
        <v>0</v>
      </c>
      <c r="OQ62" s="2">
        <f t="shared" si="43"/>
        <v>0</v>
      </c>
      <c r="OR62" s="2">
        <f t="shared" si="44"/>
        <v>0</v>
      </c>
      <c r="OS62" s="2">
        <f t="shared" si="45"/>
        <v>0</v>
      </c>
      <c r="OT62" s="2">
        <f t="shared" si="46"/>
        <v>0</v>
      </c>
      <c r="OU62" s="2">
        <f t="shared" si="47"/>
        <v>0</v>
      </c>
      <c r="OV62" s="2">
        <f t="shared" si="48"/>
        <v>0</v>
      </c>
      <c r="OW62" s="2">
        <f t="shared" si="49"/>
        <v>0</v>
      </c>
      <c r="OX62" s="2">
        <f t="shared" si="50"/>
        <v>0</v>
      </c>
      <c r="OY62" s="2">
        <f t="shared" si="51"/>
        <v>0</v>
      </c>
      <c r="OZ62" s="2">
        <f t="shared" si="52"/>
        <v>0</v>
      </c>
      <c r="PA62" s="2">
        <f t="shared" si="53"/>
        <v>0</v>
      </c>
      <c r="PB62" s="2">
        <f t="shared" si="54"/>
        <v>0</v>
      </c>
      <c r="PC62" s="2">
        <f t="shared" si="55"/>
        <v>0</v>
      </c>
      <c r="PD62" s="2">
        <f t="shared" si="56"/>
        <v>0</v>
      </c>
      <c r="PE62" s="2">
        <f t="shared" si="57"/>
        <v>0</v>
      </c>
      <c r="PF62" s="2">
        <f t="shared" si="58"/>
        <v>0</v>
      </c>
      <c r="PG62" s="2">
        <f t="shared" si="59"/>
        <v>0</v>
      </c>
      <c r="PH62" s="2">
        <f t="shared" si="60"/>
        <v>0</v>
      </c>
      <c r="PI62" s="2">
        <f t="shared" si="61"/>
        <v>0</v>
      </c>
      <c r="PJ62" s="2">
        <f t="shared" si="62"/>
        <v>0</v>
      </c>
      <c r="PK62" s="2">
        <f t="shared" si="63"/>
        <v>0</v>
      </c>
      <c r="PL62" s="2">
        <f t="shared" si="64"/>
        <v>0</v>
      </c>
      <c r="PM62" s="2">
        <f t="shared" si="65"/>
        <v>0</v>
      </c>
      <c r="PN62" s="2">
        <f t="shared" si="66"/>
        <v>7</v>
      </c>
      <c r="PO62" s="2">
        <f t="shared" si="67"/>
        <v>7</v>
      </c>
      <c r="PP62" s="2">
        <f t="shared" si="68"/>
        <v>0</v>
      </c>
      <c r="PQ62" s="2">
        <f t="shared" si="69"/>
        <v>0</v>
      </c>
      <c r="PR62" s="2">
        <f t="shared" si="70"/>
        <v>7</v>
      </c>
      <c r="PS62" s="2">
        <f t="shared" si="71"/>
        <v>0</v>
      </c>
      <c r="PT62" s="2">
        <f t="shared" si="72"/>
        <v>0</v>
      </c>
      <c r="PU62" s="2">
        <f t="shared" si="73"/>
        <v>7</v>
      </c>
      <c r="PV62" s="2">
        <f t="shared" si="74"/>
        <v>0</v>
      </c>
      <c r="PW62" s="2">
        <f t="shared" si="75"/>
        <v>0</v>
      </c>
      <c r="PX62" s="2">
        <f t="shared" si="76"/>
        <v>7</v>
      </c>
      <c r="PY62" s="2">
        <f t="shared" si="77"/>
        <v>0</v>
      </c>
      <c r="PZ62" s="2">
        <f t="shared" si="78"/>
        <v>0</v>
      </c>
    </row>
    <row r="63" spans="1:442" x14ac:dyDescent="0.35">
      <c r="A63" t="s">
        <v>82</v>
      </c>
      <c r="B63" t="s">
        <v>4</v>
      </c>
      <c r="C63" t="s">
        <v>347</v>
      </c>
      <c r="D63">
        <v>0</v>
      </c>
      <c r="E63">
        <v>0</v>
      </c>
      <c r="F63">
        <v>0</v>
      </c>
      <c r="G63">
        <v>0</v>
      </c>
      <c r="H63"/>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1</v>
      </c>
      <c r="DE63">
        <v>2</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1</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2</v>
      </c>
      <c r="HW63">
        <v>1</v>
      </c>
      <c r="HX63">
        <v>0</v>
      </c>
      <c r="HY63">
        <v>0</v>
      </c>
      <c r="HZ63">
        <v>0</v>
      </c>
      <c r="IA63">
        <v>0</v>
      </c>
      <c r="IB63">
        <v>0</v>
      </c>
      <c r="IC63">
        <v>0</v>
      </c>
      <c r="ID63">
        <v>0</v>
      </c>
      <c r="IE63">
        <v>2</v>
      </c>
      <c r="IF63">
        <v>1</v>
      </c>
      <c r="IG63">
        <v>0</v>
      </c>
      <c r="IH63">
        <v>2</v>
      </c>
      <c r="II63">
        <v>1</v>
      </c>
      <c r="IJ63">
        <v>0</v>
      </c>
      <c r="IK63">
        <v>2</v>
      </c>
      <c r="IL63">
        <v>1</v>
      </c>
      <c r="IM63">
        <v>0</v>
      </c>
      <c r="IN63">
        <v>2</v>
      </c>
      <c r="IO63">
        <v>1</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1</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3</v>
      </c>
      <c r="MX63">
        <v>0</v>
      </c>
      <c r="MY63">
        <v>0</v>
      </c>
      <c r="MZ63">
        <v>0</v>
      </c>
      <c r="NA63">
        <v>0</v>
      </c>
      <c r="NB63">
        <v>0</v>
      </c>
      <c r="NC63">
        <v>0</v>
      </c>
      <c r="ND63">
        <v>0</v>
      </c>
      <c r="NE63">
        <v>0</v>
      </c>
      <c r="NF63">
        <v>0</v>
      </c>
      <c r="NG63">
        <v>0</v>
      </c>
      <c r="NH63">
        <v>0</v>
      </c>
      <c r="NI63">
        <v>0</v>
      </c>
      <c r="NJ63">
        <v>0</v>
      </c>
      <c r="NK63">
        <v>0</v>
      </c>
      <c r="NL63">
        <v>0</v>
      </c>
      <c r="NM63">
        <v>0</v>
      </c>
      <c r="NN63">
        <v>0</v>
      </c>
      <c r="NO63">
        <v>0</v>
      </c>
      <c r="NP63">
        <v>0</v>
      </c>
      <c r="NR63" s="2" t="str">
        <f t="shared" si="19"/>
        <v>Adjumani District</v>
      </c>
      <c r="NS63" s="2" t="str">
        <f t="shared" si="20"/>
        <v>Robidire Health Centre III</v>
      </c>
      <c r="NT63" s="2" t="str">
        <f>VLOOKUP(C63,Weeks!$A$1:$B$53,2,0)</f>
        <v>Week 52</v>
      </c>
      <c r="NU63" s="2">
        <f t="shared" si="21"/>
        <v>4</v>
      </c>
      <c r="NV63" s="2">
        <f t="shared" si="22"/>
        <v>0</v>
      </c>
      <c r="NW63" s="2">
        <f t="shared" si="23"/>
        <v>0</v>
      </c>
      <c r="NX63" s="2">
        <f t="shared" si="24"/>
        <v>0</v>
      </c>
      <c r="NY63" s="2">
        <f t="shared" si="25"/>
        <v>0</v>
      </c>
      <c r="NZ63" s="2">
        <f t="shared" si="26"/>
        <v>0</v>
      </c>
      <c r="OA63" s="2">
        <f t="shared" si="27"/>
        <v>0</v>
      </c>
      <c r="OB63" s="2">
        <f t="shared" si="28"/>
        <v>0</v>
      </c>
      <c r="OC63" s="2">
        <f t="shared" si="29"/>
        <v>0</v>
      </c>
      <c r="OD63" s="2">
        <f t="shared" si="30"/>
        <v>1</v>
      </c>
      <c r="OE63" s="2">
        <f t="shared" si="31"/>
        <v>0</v>
      </c>
      <c r="OF63" s="2">
        <f t="shared" si="32"/>
        <v>0</v>
      </c>
      <c r="OG63" s="2">
        <f t="shared" si="33"/>
        <v>0</v>
      </c>
      <c r="OH63" s="2">
        <f t="shared" si="34"/>
        <v>0</v>
      </c>
      <c r="OI63" s="2">
        <f t="shared" si="35"/>
        <v>0</v>
      </c>
      <c r="OJ63" s="2">
        <f t="shared" si="36"/>
        <v>0</v>
      </c>
      <c r="OK63" s="2">
        <f t="shared" si="37"/>
        <v>0</v>
      </c>
      <c r="OL63" s="2">
        <f t="shared" si="38"/>
        <v>0</v>
      </c>
      <c r="OM63" s="2">
        <f t="shared" si="39"/>
        <v>0</v>
      </c>
      <c r="ON63" s="2">
        <f t="shared" si="40"/>
        <v>3</v>
      </c>
      <c r="OO63" s="2">
        <f t="shared" si="41"/>
        <v>0</v>
      </c>
      <c r="OP63" s="2">
        <f t="shared" si="42"/>
        <v>0</v>
      </c>
      <c r="OQ63" s="2">
        <f t="shared" si="43"/>
        <v>0</v>
      </c>
      <c r="OR63" s="2">
        <f t="shared" si="44"/>
        <v>0</v>
      </c>
      <c r="OS63" s="2">
        <f t="shared" si="45"/>
        <v>0</v>
      </c>
      <c r="OT63" s="2">
        <f t="shared" si="46"/>
        <v>0</v>
      </c>
      <c r="OU63" s="2">
        <f t="shared" si="47"/>
        <v>0</v>
      </c>
      <c r="OV63" s="2">
        <f t="shared" si="48"/>
        <v>0</v>
      </c>
      <c r="OW63" s="2">
        <f t="shared" si="49"/>
        <v>0</v>
      </c>
      <c r="OX63" s="2">
        <f t="shared" si="50"/>
        <v>0</v>
      </c>
      <c r="OY63" s="2">
        <f t="shared" si="51"/>
        <v>3</v>
      </c>
      <c r="OZ63" s="2">
        <f t="shared" si="52"/>
        <v>0</v>
      </c>
      <c r="PA63" s="2">
        <f t="shared" si="53"/>
        <v>0</v>
      </c>
      <c r="PB63" s="2">
        <f t="shared" si="54"/>
        <v>0</v>
      </c>
      <c r="PC63" s="2">
        <f t="shared" si="55"/>
        <v>0</v>
      </c>
      <c r="PD63" s="2">
        <f t="shared" si="56"/>
        <v>0</v>
      </c>
      <c r="PE63" s="2">
        <f t="shared" si="57"/>
        <v>0</v>
      </c>
      <c r="PF63" s="2">
        <f t="shared" si="58"/>
        <v>0</v>
      </c>
      <c r="PG63" s="2">
        <f t="shared" si="59"/>
        <v>0</v>
      </c>
      <c r="PH63" s="2">
        <f t="shared" si="60"/>
        <v>0</v>
      </c>
      <c r="PI63" s="2">
        <f t="shared" si="61"/>
        <v>0</v>
      </c>
      <c r="PJ63" s="2">
        <f t="shared" si="62"/>
        <v>0</v>
      </c>
      <c r="PK63" s="2">
        <f t="shared" si="63"/>
        <v>0</v>
      </c>
      <c r="PL63" s="2">
        <f t="shared" si="64"/>
        <v>0</v>
      </c>
      <c r="PM63" s="2">
        <f t="shared" si="65"/>
        <v>0</v>
      </c>
      <c r="PN63" s="2">
        <f t="shared" si="66"/>
        <v>3</v>
      </c>
      <c r="PO63" s="2">
        <f t="shared" si="67"/>
        <v>3</v>
      </c>
      <c r="PP63" s="2">
        <f t="shared" si="68"/>
        <v>1</v>
      </c>
      <c r="PQ63" s="2">
        <f t="shared" si="69"/>
        <v>0</v>
      </c>
      <c r="PR63" s="2">
        <f t="shared" si="70"/>
        <v>3</v>
      </c>
      <c r="PS63" s="2">
        <f t="shared" si="71"/>
        <v>0</v>
      </c>
      <c r="PT63" s="2">
        <f t="shared" si="72"/>
        <v>0</v>
      </c>
      <c r="PU63" s="2">
        <f t="shared" si="73"/>
        <v>3</v>
      </c>
      <c r="PV63" s="2">
        <f t="shared" si="74"/>
        <v>0</v>
      </c>
      <c r="PW63" s="2">
        <f t="shared" si="75"/>
        <v>0</v>
      </c>
      <c r="PX63" s="2">
        <f t="shared" si="76"/>
        <v>3</v>
      </c>
      <c r="PY63" s="2">
        <f t="shared" si="77"/>
        <v>0</v>
      </c>
      <c r="PZ63" s="2">
        <f t="shared" si="78"/>
        <v>0</v>
      </c>
    </row>
    <row r="64" spans="1:442" x14ac:dyDescent="0.35">
      <c r="A64" t="s">
        <v>82</v>
      </c>
      <c r="B64" t="s">
        <v>4</v>
      </c>
      <c r="C64" t="s">
        <v>345</v>
      </c>
      <c r="D64">
        <v>0</v>
      </c>
      <c r="E64">
        <v>0</v>
      </c>
      <c r="F64">
        <v>0</v>
      </c>
      <c r="G64">
        <v>0</v>
      </c>
      <c r="H64"/>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3</v>
      </c>
      <c r="DE64">
        <v>2</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3</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4</v>
      </c>
      <c r="HX64">
        <v>0</v>
      </c>
      <c r="HY64">
        <v>0</v>
      </c>
      <c r="HZ64">
        <v>1</v>
      </c>
      <c r="IA64">
        <v>0</v>
      </c>
      <c r="IB64">
        <v>0</v>
      </c>
      <c r="IC64">
        <v>0</v>
      </c>
      <c r="ID64">
        <v>0</v>
      </c>
      <c r="IE64">
        <v>0</v>
      </c>
      <c r="IF64">
        <v>4</v>
      </c>
      <c r="IG64">
        <v>0</v>
      </c>
      <c r="IH64">
        <v>0</v>
      </c>
      <c r="II64">
        <v>4</v>
      </c>
      <c r="IJ64">
        <v>0</v>
      </c>
      <c r="IK64">
        <v>0</v>
      </c>
      <c r="IL64">
        <v>4</v>
      </c>
      <c r="IM64">
        <v>0</v>
      </c>
      <c r="IN64">
        <v>0</v>
      </c>
      <c r="IO64">
        <v>4</v>
      </c>
      <c r="IP64">
        <v>0</v>
      </c>
      <c r="IQ64">
        <v>0</v>
      </c>
      <c r="IR64">
        <v>0</v>
      </c>
      <c r="IS64">
        <v>0</v>
      </c>
      <c r="IT64">
        <v>0</v>
      </c>
      <c r="IU64">
        <v>0</v>
      </c>
      <c r="IV64">
        <v>0</v>
      </c>
      <c r="IW64">
        <v>0</v>
      </c>
      <c r="IX64">
        <v>1</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0</v>
      </c>
      <c r="KB64">
        <v>1</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3</v>
      </c>
      <c r="MX64">
        <v>0</v>
      </c>
      <c r="MY64">
        <v>0</v>
      </c>
      <c r="MZ64">
        <v>0</v>
      </c>
      <c r="NA64">
        <v>0</v>
      </c>
      <c r="NB64">
        <v>0</v>
      </c>
      <c r="NC64">
        <v>0</v>
      </c>
      <c r="ND64">
        <v>0</v>
      </c>
      <c r="NE64">
        <v>0</v>
      </c>
      <c r="NF64">
        <v>0</v>
      </c>
      <c r="NG64">
        <v>0</v>
      </c>
      <c r="NH64">
        <v>0</v>
      </c>
      <c r="NI64">
        <v>0</v>
      </c>
      <c r="NJ64">
        <v>0</v>
      </c>
      <c r="NK64">
        <v>0</v>
      </c>
      <c r="NL64">
        <v>0</v>
      </c>
      <c r="NM64">
        <v>0</v>
      </c>
      <c r="NN64">
        <v>0</v>
      </c>
      <c r="NO64">
        <v>0</v>
      </c>
      <c r="NP64">
        <v>0</v>
      </c>
      <c r="NR64" s="2" t="str">
        <f t="shared" si="19"/>
        <v>Adjumani District</v>
      </c>
      <c r="NS64" s="2" t="str">
        <f t="shared" si="20"/>
        <v>Robidire Health Centre III</v>
      </c>
      <c r="NT64" s="2" t="str">
        <f>VLOOKUP(C64,Weeks!$A$1:$B$53,2,0)</f>
        <v>Week 1</v>
      </c>
      <c r="NU64" s="2">
        <f t="shared" si="21"/>
        <v>8</v>
      </c>
      <c r="NV64" s="2">
        <f t="shared" si="22"/>
        <v>0</v>
      </c>
      <c r="NW64" s="2">
        <f t="shared" si="23"/>
        <v>0</v>
      </c>
      <c r="NX64" s="2">
        <f t="shared" si="24"/>
        <v>0</v>
      </c>
      <c r="NY64" s="2">
        <f t="shared" si="25"/>
        <v>0</v>
      </c>
      <c r="NZ64" s="2">
        <f t="shared" si="26"/>
        <v>0</v>
      </c>
      <c r="OA64" s="2">
        <f t="shared" si="27"/>
        <v>0</v>
      </c>
      <c r="OB64" s="2">
        <f t="shared" si="28"/>
        <v>0</v>
      </c>
      <c r="OC64" s="2">
        <f t="shared" si="29"/>
        <v>0</v>
      </c>
      <c r="OD64" s="2">
        <f t="shared" si="30"/>
        <v>3</v>
      </c>
      <c r="OE64" s="2">
        <f t="shared" si="31"/>
        <v>0</v>
      </c>
      <c r="OF64" s="2">
        <f t="shared" si="32"/>
        <v>0</v>
      </c>
      <c r="OG64" s="2">
        <f t="shared" si="33"/>
        <v>0</v>
      </c>
      <c r="OH64" s="2">
        <f t="shared" si="34"/>
        <v>0</v>
      </c>
      <c r="OI64" s="2">
        <f t="shared" si="35"/>
        <v>0</v>
      </c>
      <c r="OJ64" s="2">
        <f t="shared" si="36"/>
        <v>0</v>
      </c>
      <c r="OK64" s="2">
        <f t="shared" si="37"/>
        <v>0</v>
      </c>
      <c r="OL64" s="2">
        <f t="shared" si="38"/>
        <v>0</v>
      </c>
      <c r="OM64" s="2">
        <f t="shared" si="39"/>
        <v>0</v>
      </c>
      <c r="ON64" s="2">
        <f t="shared" si="40"/>
        <v>5</v>
      </c>
      <c r="OO64" s="2">
        <f t="shared" si="41"/>
        <v>0</v>
      </c>
      <c r="OP64" s="2">
        <f t="shared" si="42"/>
        <v>0</v>
      </c>
      <c r="OQ64" s="2">
        <f t="shared" si="43"/>
        <v>0</v>
      </c>
      <c r="OR64" s="2">
        <f t="shared" si="44"/>
        <v>0</v>
      </c>
      <c r="OS64" s="2">
        <f t="shared" si="45"/>
        <v>0</v>
      </c>
      <c r="OT64" s="2">
        <f t="shared" si="46"/>
        <v>0</v>
      </c>
      <c r="OU64" s="2">
        <f t="shared" si="47"/>
        <v>0</v>
      </c>
      <c r="OV64" s="2">
        <f t="shared" si="48"/>
        <v>0</v>
      </c>
      <c r="OW64" s="2">
        <f t="shared" si="49"/>
        <v>0</v>
      </c>
      <c r="OX64" s="2">
        <f t="shared" si="50"/>
        <v>0</v>
      </c>
      <c r="OY64" s="2">
        <f t="shared" si="51"/>
        <v>3</v>
      </c>
      <c r="OZ64" s="2">
        <f t="shared" si="52"/>
        <v>0</v>
      </c>
      <c r="PA64" s="2">
        <f t="shared" si="53"/>
        <v>0</v>
      </c>
      <c r="PB64" s="2">
        <f t="shared" si="54"/>
        <v>0</v>
      </c>
      <c r="PC64" s="2">
        <f t="shared" si="55"/>
        <v>0</v>
      </c>
      <c r="PD64" s="2">
        <f t="shared" si="56"/>
        <v>0</v>
      </c>
      <c r="PE64" s="2">
        <f t="shared" si="57"/>
        <v>0</v>
      </c>
      <c r="PF64" s="2">
        <f t="shared" si="58"/>
        <v>0</v>
      </c>
      <c r="PG64" s="2">
        <f t="shared" si="59"/>
        <v>0</v>
      </c>
      <c r="PH64" s="2">
        <f t="shared" si="60"/>
        <v>0</v>
      </c>
      <c r="PI64" s="2">
        <f t="shared" si="61"/>
        <v>0</v>
      </c>
      <c r="PJ64" s="2">
        <f t="shared" si="62"/>
        <v>0</v>
      </c>
      <c r="PK64" s="2">
        <f t="shared" si="63"/>
        <v>0</v>
      </c>
      <c r="PL64" s="2">
        <f t="shared" si="64"/>
        <v>0</v>
      </c>
      <c r="PM64" s="2">
        <f t="shared" si="65"/>
        <v>0</v>
      </c>
      <c r="PN64" s="2">
        <f t="shared" si="66"/>
        <v>4</v>
      </c>
      <c r="PO64" s="2">
        <f t="shared" si="67"/>
        <v>4</v>
      </c>
      <c r="PP64" s="2">
        <f t="shared" si="68"/>
        <v>1</v>
      </c>
      <c r="PQ64" s="2">
        <f t="shared" si="69"/>
        <v>1</v>
      </c>
      <c r="PR64" s="2">
        <f t="shared" si="70"/>
        <v>4</v>
      </c>
      <c r="PS64" s="2">
        <f t="shared" si="71"/>
        <v>0</v>
      </c>
      <c r="PT64" s="2">
        <f t="shared" si="72"/>
        <v>0</v>
      </c>
      <c r="PU64" s="2">
        <f t="shared" si="73"/>
        <v>4</v>
      </c>
      <c r="PV64" s="2">
        <f t="shared" si="74"/>
        <v>1</v>
      </c>
      <c r="PW64" s="2">
        <f t="shared" si="75"/>
        <v>1</v>
      </c>
      <c r="PX64" s="2">
        <f t="shared" si="76"/>
        <v>4</v>
      </c>
      <c r="PY64" s="2">
        <f t="shared" si="77"/>
        <v>0</v>
      </c>
      <c r="PZ64" s="2">
        <f t="shared" si="78"/>
        <v>0</v>
      </c>
    </row>
    <row r="65" spans="1:442" x14ac:dyDescent="0.35">
      <c r="A65" t="s">
        <v>82</v>
      </c>
      <c r="B65" t="s">
        <v>4</v>
      </c>
      <c r="C65" t="s">
        <v>343</v>
      </c>
      <c r="D65">
        <v>0</v>
      </c>
      <c r="E65">
        <v>0</v>
      </c>
      <c r="F65">
        <v>0</v>
      </c>
      <c r="G65">
        <v>0</v>
      </c>
      <c r="H65"/>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6</v>
      </c>
      <c r="DE65">
        <v>2</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6</v>
      </c>
      <c r="HW65">
        <v>1</v>
      </c>
      <c r="HX65">
        <v>0</v>
      </c>
      <c r="HY65">
        <v>0</v>
      </c>
      <c r="HZ65">
        <v>0</v>
      </c>
      <c r="IA65">
        <v>0</v>
      </c>
      <c r="IB65">
        <v>0</v>
      </c>
      <c r="IC65">
        <v>0</v>
      </c>
      <c r="ID65">
        <v>0</v>
      </c>
      <c r="IE65">
        <v>6</v>
      </c>
      <c r="IF65">
        <v>1</v>
      </c>
      <c r="IG65">
        <v>0</v>
      </c>
      <c r="IH65">
        <v>6</v>
      </c>
      <c r="II65">
        <v>1</v>
      </c>
      <c r="IJ65">
        <v>0</v>
      </c>
      <c r="IK65">
        <v>6</v>
      </c>
      <c r="IL65">
        <v>1</v>
      </c>
      <c r="IM65">
        <v>0</v>
      </c>
      <c r="IN65">
        <v>6</v>
      </c>
      <c r="IO65">
        <v>1</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1</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3</v>
      </c>
      <c r="MX65">
        <v>0</v>
      </c>
      <c r="MY65">
        <v>0</v>
      </c>
      <c r="MZ65">
        <v>0</v>
      </c>
      <c r="NA65">
        <v>0</v>
      </c>
      <c r="NB65">
        <v>0</v>
      </c>
      <c r="NC65">
        <v>0</v>
      </c>
      <c r="ND65">
        <v>0</v>
      </c>
      <c r="NE65">
        <v>0</v>
      </c>
      <c r="NF65">
        <v>0</v>
      </c>
      <c r="NG65">
        <v>0</v>
      </c>
      <c r="NH65">
        <v>0</v>
      </c>
      <c r="NI65">
        <v>0</v>
      </c>
      <c r="NJ65">
        <v>0</v>
      </c>
      <c r="NK65">
        <v>0</v>
      </c>
      <c r="NL65">
        <v>0</v>
      </c>
      <c r="NM65">
        <v>0</v>
      </c>
      <c r="NN65">
        <v>0</v>
      </c>
      <c r="NO65">
        <v>0</v>
      </c>
      <c r="NP65">
        <v>0</v>
      </c>
      <c r="NR65" s="2" t="str">
        <f t="shared" si="19"/>
        <v>Adjumani District</v>
      </c>
      <c r="NS65" s="2" t="str">
        <f t="shared" si="20"/>
        <v>Robidire Health Centre III</v>
      </c>
      <c r="NT65" s="2" t="str">
        <f>VLOOKUP(C65,Weeks!$A$1:$B$53,2,0)</f>
        <v>Week 2</v>
      </c>
      <c r="NU65" s="2">
        <f t="shared" si="21"/>
        <v>8</v>
      </c>
      <c r="NV65" s="2">
        <f t="shared" si="22"/>
        <v>0</v>
      </c>
      <c r="NW65" s="2">
        <f t="shared" si="23"/>
        <v>0</v>
      </c>
      <c r="NX65" s="2">
        <f t="shared" si="24"/>
        <v>0</v>
      </c>
      <c r="NY65" s="2">
        <f t="shared" si="25"/>
        <v>0</v>
      </c>
      <c r="NZ65" s="2">
        <f t="shared" si="26"/>
        <v>0</v>
      </c>
      <c r="OA65" s="2">
        <f t="shared" si="27"/>
        <v>0</v>
      </c>
      <c r="OB65" s="2">
        <f t="shared" si="28"/>
        <v>0</v>
      </c>
      <c r="OC65" s="2">
        <f t="shared" si="29"/>
        <v>0</v>
      </c>
      <c r="OD65" s="2">
        <f t="shared" si="30"/>
        <v>0</v>
      </c>
      <c r="OE65" s="2">
        <f t="shared" si="31"/>
        <v>0</v>
      </c>
      <c r="OF65" s="2">
        <f t="shared" si="32"/>
        <v>0</v>
      </c>
      <c r="OG65" s="2">
        <f t="shared" si="33"/>
        <v>0</v>
      </c>
      <c r="OH65" s="2">
        <f t="shared" si="34"/>
        <v>0</v>
      </c>
      <c r="OI65" s="2">
        <f t="shared" si="35"/>
        <v>0</v>
      </c>
      <c r="OJ65" s="2">
        <f t="shared" si="36"/>
        <v>0</v>
      </c>
      <c r="OK65" s="2">
        <f t="shared" si="37"/>
        <v>0</v>
      </c>
      <c r="OL65" s="2">
        <f t="shared" si="38"/>
        <v>0</v>
      </c>
      <c r="OM65" s="2">
        <f t="shared" si="39"/>
        <v>0</v>
      </c>
      <c r="ON65" s="2">
        <f t="shared" si="40"/>
        <v>8</v>
      </c>
      <c r="OO65" s="2">
        <f t="shared" si="41"/>
        <v>0</v>
      </c>
      <c r="OP65" s="2">
        <f t="shared" si="42"/>
        <v>0</v>
      </c>
      <c r="OQ65" s="2">
        <f t="shared" si="43"/>
        <v>0</v>
      </c>
      <c r="OR65" s="2">
        <f t="shared" si="44"/>
        <v>0</v>
      </c>
      <c r="OS65" s="2">
        <f t="shared" si="45"/>
        <v>0</v>
      </c>
      <c r="OT65" s="2">
        <f t="shared" si="46"/>
        <v>0</v>
      </c>
      <c r="OU65" s="2">
        <f t="shared" si="47"/>
        <v>0</v>
      </c>
      <c r="OV65" s="2">
        <f t="shared" si="48"/>
        <v>0</v>
      </c>
      <c r="OW65" s="2">
        <f t="shared" si="49"/>
        <v>0</v>
      </c>
      <c r="OX65" s="2">
        <f t="shared" si="50"/>
        <v>0</v>
      </c>
      <c r="OY65" s="2">
        <f t="shared" si="51"/>
        <v>3</v>
      </c>
      <c r="OZ65" s="2">
        <f t="shared" si="52"/>
        <v>0</v>
      </c>
      <c r="PA65" s="2">
        <f t="shared" si="53"/>
        <v>0</v>
      </c>
      <c r="PB65" s="2">
        <f t="shared" si="54"/>
        <v>0</v>
      </c>
      <c r="PC65" s="2">
        <f t="shared" si="55"/>
        <v>1</v>
      </c>
      <c r="PD65" s="2">
        <f t="shared" si="56"/>
        <v>0</v>
      </c>
      <c r="PE65" s="2">
        <f t="shared" si="57"/>
        <v>0</v>
      </c>
      <c r="PF65" s="2">
        <f t="shared" si="58"/>
        <v>0</v>
      </c>
      <c r="PG65" s="2">
        <f t="shared" si="59"/>
        <v>0</v>
      </c>
      <c r="PH65" s="2">
        <f t="shared" si="60"/>
        <v>0</v>
      </c>
      <c r="PI65" s="2">
        <f t="shared" si="61"/>
        <v>0</v>
      </c>
      <c r="PJ65" s="2">
        <f t="shared" si="62"/>
        <v>0</v>
      </c>
      <c r="PK65" s="2">
        <f t="shared" si="63"/>
        <v>0</v>
      </c>
      <c r="PL65" s="2">
        <f t="shared" si="64"/>
        <v>0</v>
      </c>
      <c r="PM65" s="2">
        <f t="shared" si="65"/>
        <v>0</v>
      </c>
      <c r="PN65" s="2">
        <f t="shared" si="66"/>
        <v>7</v>
      </c>
      <c r="PO65" s="2">
        <f t="shared" si="67"/>
        <v>7</v>
      </c>
      <c r="PP65" s="2">
        <f t="shared" si="68"/>
        <v>0</v>
      </c>
      <c r="PQ65" s="2">
        <f t="shared" si="69"/>
        <v>0</v>
      </c>
      <c r="PR65" s="2">
        <f t="shared" si="70"/>
        <v>7</v>
      </c>
      <c r="PS65" s="2">
        <f t="shared" si="71"/>
        <v>0</v>
      </c>
      <c r="PT65" s="2">
        <f t="shared" si="72"/>
        <v>0</v>
      </c>
      <c r="PU65" s="2">
        <f t="shared" si="73"/>
        <v>7</v>
      </c>
      <c r="PV65" s="2">
        <f t="shared" si="74"/>
        <v>0</v>
      </c>
      <c r="PW65" s="2">
        <f t="shared" si="75"/>
        <v>0</v>
      </c>
      <c r="PX65" s="2">
        <f t="shared" si="76"/>
        <v>7</v>
      </c>
      <c r="PY65" s="2">
        <f t="shared" si="77"/>
        <v>0</v>
      </c>
      <c r="PZ65" s="2">
        <f t="shared" si="78"/>
        <v>0</v>
      </c>
    </row>
    <row r="66" spans="1:442" x14ac:dyDescent="0.35">
      <c r="A66" t="s">
        <v>82</v>
      </c>
      <c r="B66" t="s">
        <v>4</v>
      </c>
      <c r="C66" t="s">
        <v>341</v>
      </c>
      <c r="D66">
        <v>0</v>
      </c>
      <c r="E66">
        <v>0</v>
      </c>
      <c r="F66">
        <v>0</v>
      </c>
      <c r="G66">
        <v>0</v>
      </c>
      <c r="H66"/>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3</v>
      </c>
      <c r="DE66">
        <v>2</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4</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1</v>
      </c>
      <c r="HV66">
        <v>0</v>
      </c>
      <c r="HW66">
        <v>0</v>
      </c>
      <c r="HX66">
        <v>0</v>
      </c>
      <c r="HY66">
        <v>0</v>
      </c>
      <c r="HZ66">
        <v>0</v>
      </c>
      <c r="IA66">
        <v>0</v>
      </c>
      <c r="IB66">
        <v>0</v>
      </c>
      <c r="IC66">
        <v>0</v>
      </c>
      <c r="ID66">
        <v>1</v>
      </c>
      <c r="IE66">
        <v>0</v>
      </c>
      <c r="IF66">
        <v>0</v>
      </c>
      <c r="IG66">
        <v>1</v>
      </c>
      <c r="IH66">
        <v>0</v>
      </c>
      <c r="II66">
        <v>0</v>
      </c>
      <c r="IJ66">
        <v>1</v>
      </c>
      <c r="IK66">
        <v>0</v>
      </c>
      <c r="IL66">
        <v>0</v>
      </c>
      <c r="IM66">
        <v>1</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3</v>
      </c>
      <c r="MX66">
        <v>0</v>
      </c>
      <c r="MY66">
        <v>0</v>
      </c>
      <c r="MZ66">
        <v>0</v>
      </c>
      <c r="NA66">
        <v>0</v>
      </c>
      <c r="NB66">
        <v>0</v>
      </c>
      <c r="NC66">
        <v>0</v>
      </c>
      <c r="ND66">
        <v>0</v>
      </c>
      <c r="NE66">
        <v>0</v>
      </c>
      <c r="NF66">
        <v>0</v>
      </c>
      <c r="NG66">
        <v>0</v>
      </c>
      <c r="NH66">
        <v>0</v>
      </c>
      <c r="NI66">
        <v>0</v>
      </c>
      <c r="NJ66">
        <v>0</v>
      </c>
      <c r="NK66">
        <v>0</v>
      </c>
      <c r="NL66">
        <v>0</v>
      </c>
      <c r="NM66">
        <v>0</v>
      </c>
      <c r="NN66">
        <v>0</v>
      </c>
      <c r="NO66">
        <v>0</v>
      </c>
      <c r="NP66">
        <v>0</v>
      </c>
      <c r="NR66" s="2" t="str">
        <f t="shared" si="19"/>
        <v>Adjumani District</v>
      </c>
      <c r="NS66" s="2" t="str">
        <f t="shared" si="20"/>
        <v>Robidire Health Centre III</v>
      </c>
      <c r="NT66" s="2" t="str">
        <f>VLOOKUP(C66,Weeks!$A$1:$B$53,2,0)</f>
        <v>Week 3</v>
      </c>
      <c r="NU66" s="2">
        <f t="shared" si="21"/>
        <v>9</v>
      </c>
      <c r="NV66" s="2">
        <f t="shared" si="22"/>
        <v>0</v>
      </c>
      <c r="NW66" s="2">
        <f t="shared" si="23"/>
        <v>0</v>
      </c>
      <c r="NX66" s="2">
        <f t="shared" si="24"/>
        <v>0</v>
      </c>
      <c r="NY66" s="2">
        <f t="shared" si="25"/>
        <v>0</v>
      </c>
      <c r="NZ66" s="2">
        <f t="shared" si="26"/>
        <v>0</v>
      </c>
      <c r="OA66" s="2">
        <f t="shared" si="27"/>
        <v>0</v>
      </c>
      <c r="OB66" s="2">
        <f t="shared" si="28"/>
        <v>0</v>
      </c>
      <c r="OC66" s="2">
        <f t="shared" si="29"/>
        <v>0</v>
      </c>
      <c r="OD66" s="2">
        <f t="shared" si="30"/>
        <v>4</v>
      </c>
      <c r="OE66" s="2">
        <f t="shared" si="31"/>
        <v>0</v>
      </c>
      <c r="OF66" s="2">
        <f t="shared" si="32"/>
        <v>0</v>
      </c>
      <c r="OG66" s="2">
        <f t="shared" si="33"/>
        <v>0</v>
      </c>
      <c r="OH66" s="2">
        <f t="shared" si="34"/>
        <v>0</v>
      </c>
      <c r="OI66" s="2">
        <f t="shared" si="35"/>
        <v>0</v>
      </c>
      <c r="OJ66" s="2">
        <f t="shared" si="36"/>
        <v>0</v>
      </c>
      <c r="OK66" s="2">
        <f t="shared" si="37"/>
        <v>0</v>
      </c>
      <c r="OL66" s="2">
        <f t="shared" si="38"/>
        <v>0</v>
      </c>
      <c r="OM66" s="2">
        <f t="shared" si="39"/>
        <v>0</v>
      </c>
      <c r="ON66" s="2">
        <f t="shared" si="40"/>
        <v>5</v>
      </c>
      <c r="OO66" s="2">
        <f t="shared" si="41"/>
        <v>0</v>
      </c>
      <c r="OP66" s="2">
        <f t="shared" si="42"/>
        <v>0</v>
      </c>
      <c r="OQ66" s="2">
        <f t="shared" si="43"/>
        <v>0</v>
      </c>
      <c r="OR66" s="2">
        <f t="shared" si="44"/>
        <v>0</v>
      </c>
      <c r="OS66" s="2">
        <f t="shared" si="45"/>
        <v>0</v>
      </c>
      <c r="OT66" s="2">
        <f t="shared" si="46"/>
        <v>0</v>
      </c>
      <c r="OU66" s="2">
        <f t="shared" si="47"/>
        <v>0</v>
      </c>
      <c r="OV66" s="2">
        <f t="shared" si="48"/>
        <v>0</v>
      </c>
      <c r="OW66" s="2">
        <f t="shared" si="49"/>
        <v>0</v>
      </c>
      <c r="OX66" s="2">
        <f t="shared" si="50"/>
        <v>0</v>
      </c>
      <c r="OY66" s="2">
        <f t="shared" si="51"/>
        <v>3</v>
      </c>
      <c r="OZ66" s="2">
        <f t="shared" si="52"/>
        <v>0</v>
      </c>
      <c r="PA66" s="2">
        <f t="shared" si="53"/>
        <v>0</v>
      </c>
      <c r="PB66" s="2">
        <f t="shared" si="54"/>
        <v>0</v>
      </c>
      <c r="PC66" s="2">
        <f t="shared" si="55"/>
        <v>0</v>
      </c>
      <c r="PD66" s="2">
        <f t="shared" si="56"/>
        <v>0</v>
      </c>
      <c r="PE66" s="2">
        <f t="shared" si="57"/>
        <v>0</v>
      </c>
      <c r="PF66" s="2">
        <f t="shared" si="58"/>
        <v>0</v>
      </c>
      <c r="PG66" s="2">
        <f t="shared" si="59"/>
        <v>0</v>
      </c>
      <c r="PH66" s="2">
        <f t="shared" si="60"/>
        <v>0</v>
      </c>
      <c r="PI66" s="2">
        <f t="shared" si="61"/>
        <v>0</v>
      </c>
      <c r="PJ66" s="2">
        <f t="shared" si="62"/>
        <v>0</v>
      </c>
      <c r="PK66" s="2">
        <f t="shared" si="63"/>
        <v>0</v>
      </c>
      <c r="PL66" s="2">
        <f t="shared" si="64"/>
        <v>0</v>
      </c>
      <c r="PM66" s="2">
        <f t="shared" si="65"/>
        <v>0</v>
      </c>
      <c r="PN66" s="2">
        <f t="shared" si="66"/>
        <v>1</v>
      </c>
      <c r="PO66" s="2">
        <f t="shared" si="67"/>
        <v>1</v>
      </c>
      <c r="PP66" s="2">
        <f t="shared" si="68"/>
        <v>0</v>
      </c>
      <c r="PQ66" s="2">
        <f t="shared" si="69"/>
        <v>0</v>
      </c>
      <c r="PR66" s="2">
        <f t="shared" si="70"/>
        <v>1</v>
      </c>
      <c r="PS66" s="2">
        <f t="shared" si="71"/>
        <v>0</v>
      </c>
      <c r="PT66" s="2">
        <f t="shared" si="72"/>
        <v>0</v>
      </c>
      <c r="PU66" s="2">
        <f t="shared" si="73"/>
        <v>1</v>
      </c>
      <c r="PV66" s="2">
        <f t="shared" si="74"/>
        <v>0</v>
      </c>
      <c r="PW66" s="2">
        <f t="shared" si="75"/>
        <v>0</v>
      </c>
      <c r="PX66" s="2">
        <f t="shared" si="76"/>
        <v>1</v>
      </c>
      <c r="PY66" s="2">
        <f t="shared" si="77"/>
        <v>0</v>
      </c>
      <c r="PZ66" s="2">
        <f t="shared" si="78"/>
        <v>0</v>
      </c>
    </row>
    <row r="67" spans="1:442" x14ac:dyDescent="0.35">
      <c r="A67" t="s">
        <v>82</v>
      </c>
      <c r="B67" t="s">
        <v>4</v>
      </c>
      <c r="C67" t="s">
        <v>339</v>
      </c>
      <c r="D67">
        <v>0</v>
      </c>
      <c r="E67">
        <v>0</v>
      </c>
      <c r="F67">
        <v>0</v>
      </c>
      <c r="G67">
        <v>0</v>
      </c>
      <c r="H67"/>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6</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1</v>
      </c>
      <c r="HV67">
        <v>3</v>
      </c>
      <c r="HW67">
        <v>1</v>
      </c>
      <c r="HX67">
        <v>0</v>
      </c>
      <c r="HY67">
        <v>0</v>
      </c>
      <c r="HZ67">
        <v>0</v>
      </c>
      <c r="IA67">
        <v>0</v>
      </c>
      <c r="IB67">
        <v>0</v>
      </c>
      <c r="IC67">
        <v>0</v>
      </c>
      <c r="ID67">
        <v>1</v>
      </c>
      <c r="IE67">
        <v>3</v>
      </c>
      <c r="IF67">
        <v>1</v>
      </c>
      <c r="IG67">
        <v>1</v>
      </c>
      <c r="IH67">
        <v>3</v>
      </c>
      <c r="II67">
        <v>1</v>
      </c>
      <c r="IJ67">
        <v>1</v>
      </c>
      <c r="IK67">
        <v>3</v>
      </c>
      <c r="IL67">
        <v>1</v>
      </c>
      <c r="IM67">
        <v>1</v>
      </c>
      <c r="IN67">
        <v>3</v>
      </c>
      <c r="IO67">
        <v>1</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R67" s="2" t="str">
        <f t="shared" si="19"/>
        <v>Adjumani District</v>
      </c>
      <c r="NS67" s="2" t="str">
        <f t="shared" si="20"/>
        <v>Robidire Health Centre III</v>
      </c>
      <c r="NT67" s="2" t="str">
        <f>VLOOKUP(C67,Weeks!$A$1:$B$53,2,0)</f>
        <v>Week 4</v>
      </c>
      <c r="NU67" s="2">
        <f t="shared" si="21"/>
        <v>9</v>
      </c>
      <c r="NV67" s="2">
        <f t="shared" si="22"/>
        <v>0</v>
      </c>
      <c r="NW67" s="2">
        <f t="shared" si="23"/>
        <v>0</v>
      </c>
      <c r="NX67" s="2">
        <f t="shared" si="24"/>
        <v>0</v>
      </c>
      <c r="NY67" s="2">
        <f t="shared" si="25"/>
        <v>0</v>
      </c>
      <c r="NZ67" s="2">
        <f t="shared" si="26"/>
        <v>0</v>
      </c>
      <c r="OA67" s="2">
        <f t="shared" si="27"/>
        <v>0</v>
      </c>
      <c r="OB67" s="2">
        <f t="shared" si="28"/>
        <v>0</v>
      </c>
      <c r="OC67" s="2">
        <f t="shared" si="29"/>
        <v>0</v>
      </c>
      <c r="OD67" s="2">
        <f t="shared" si="30"/>
        <v>6</v>
      </c>
      <c r="OE67" s="2">
        <f t="shared" si="31"/>
        <v>0</v>
      </c>
      <c r="OF67" s="2">
        <f t="shared" si="32"/>
        <v>0</v>
      </c>
      <c r="OG67" s="2">
        <f t="shared" si="33"/>
        <v>0</v>
      </c>
      <c r="OH67" s="2">
        <f t="shared" si="34"/>
        <v>0</v>
      </c>
      <c r="OI67" s="2">
        <f t="shared" si="35"/>
        <v>0</v>
      </c>
      <c r="OJ67" s="2">
        <f t="shared" si="36"/>
        <v>0</v>
      </c>
      <c r="OK67" s="2">
        <f t="shared" si="37"/>
        <v>0</v>
      </c>
      <c r="OL67" s="2">
        <f t="shared" si="38"/>
        <v>0</v>
      </c>
      <c r="OM67" s="2">
        <f t="shared" si="39"/>
        <v>0</v>
      </c>
      <c r="ON67" s="2">
        <f t="shared" si="40"/>
        <v>3</v>
      </c>
      <c r="OO67" s="2">
        <f t="shared" si="41"/>
        <v>0</v>
      </c>
      <c r="OP67" s="2">
        <f t="shared" si="42"/>
        <v>0</v>
      </c>
      <c r="OQ67" s="2">
        <f t="shared" si="43"/>
        <v>0</v>
      </c>
      <c r="OR67" s="2">
        <f t="shared" si="44"/>
        <v>0</v>
      </c>
      <c r="OS67" s="2">
        <f t="shared" si="45"/>
        <v>0</v>
      </c>
      <c r="OT67" s="2">
        <f t="shared" si="46"/>
        <v>0</v>
      </c>
      <c r="OU67" s="2">
        <f t="shared" si="47"/>
        <v>0</v>
      </c>
      <c r="OV67" s="2">
        <f t="shared" si="48"/>
        <v>0</v>
      </c>
      <c r="OW67" s="2">
        <f t="shared" si="49"/>
        <v>0</v>
      </c>
      <c r="OX67" s="2">
        <f t="shared" si="50"/>
        <v>0</v>
      </c>
      <c r="OY67" s="2">
        <f t="shared" si="51"/>
        <v>0</v>
      </c>
      <c r="OZ67" s="2">
        <f t="shared" si="52"/>
        <v>0</v>
      </c>
      <c r="PA67" s="2">
        <f t="shared" si="53"/>
        <v>0</v>
      </c>
      <c r="PB67" s="2">
        <f t="shared" si="54"/>
        <v>0</v>
      </c>
      <c r="PC67" s="2">
        <f t="shared" si="55"/>
        <v>0</v>
      </c>
      <c r="PD67" s="2">
        <f t="shared" si="56"/>
        <v>0</v>
      </c>
      <c r="PE67" s="2">
        <f t="shared" si="57"/>
        <v>0</v>
      </c>
      <c r="PF67" s="2">
        <f t="shared" si="58"/>
        <v>0</v>
      </c>
      <c r="PG67" s="2">
        <f t="shared" si="59"/>
        <v>0</v>
      </c>
      <c r="PH67" s="2">
        <f t="shared" si="60"/>
        <v>0</v>
      </c>
      <c r="PI67" s="2">
        <f t="shared" si="61"/>
        <v>0</v>
      </c>
      <c r="PJ67" s="2">
        <f t="shared" si="62"/>
        <v>0</v>
      </c>
      <c r="PK67" s="2">
        <f t="shared" si="63"/>
        <v>0</v>
      </c>
      <c r="PL67" s="2">
        <f t="shared" si="64"/>
        <v>0</v>
      </c>
      <c r="PM67" s="2">
        <f t="shared" si="65"/>
        <v>0</v>
      </c>
      <c r="PN67" s="2">
        <f t="shared" si="66"/>
        <v>5</v>
      </c>
      <c r="PO67" s="2">
        <f t="shared" si="67"/>
        <v>5</v>
      </c>
      <c r="PP67" s="2">
        <f t="shared" si="68"/>
        <v>0</v>
      </c>
      <c r="PQ67" s="2">
        <f t="shared" si="69"/>
        <v>0</v>
      </c>
      <c r="PR67" s="2">
        <f t="shared" si="70"/>
        <v>5</v>
      </c>
      <c r="PS67" s="2">
        <f t="shared" si="71"/>
        <v>0</v>
      </c>
      <c r="PT67" s="2">
        <f t="shared" si="72"/>
        <v>0</v>
      </c>
      <c r="PU67" s="2">
        <f t="shared" si="73"/>
        <v>5</v>
      </c>
      <c r="PV67" s="2">
        <f t="shared" si="74"/>
        <v>0</v>
      </c>
      <c r="PW67" s="2">
        <f t="shared" si="75"/>
        <v>0</v>
      </c>
      <c r="PX67" s="2">
        <f t="shared" si="76"/>
        <v>5</v>
      </c>
      <c r="PY67" s="2">
        <f t="shared" si="77"/>
        <v>0</v>
      </c>
      <c r="PZ67" s="2">
        <f t="shared" si="78"/>
        <v>0</v>
      </c>
    </row>
    <row r="68" spans="1:442" x14ac:dyDescent="0.35">
      <c r="A68" t="s">
        <v>82</v>
      </c>
      <c r="B68" t="s">
        <v>4</v>
      </c>
      <c r="C68" t="s">
        <v>337</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1</v>
      </c>
      <c r="FC68">
        <v>0</v>
      </c>
      <c r="FD68">
        <v>3</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R68" s="2" t="str">
        <f t="shared" ref="NR68:NR131" si="79">A68</f>
        <v>Adjumani District</v>
      </c>
      <c r="NS68" s="2" t="str">
        <f t="shared" ref="NS68:NS131" si="80">B68</f>
        <v>Robidire Health Centre III</v>
      </c>
      <c r="NT68" s="2" t="str">
        <f>VLOOKUP(C68,Weeks!$A$1:$B$53,2,0)</f>
        <v>Week 5</v>
      </c>
      <c r="NU68" s="2">
        <f t="shared" ref="NU68:NU131" si="81">SUM(AR68:HL68)</f>
        <v>4</v>
      </c>
      <c r="NV68" s="2">
        <f t="shared" ref="NV68:NV131" si="82">AX68+AY68+AZ68+BA68+BB68+BC68+BD68+BP68+BQ68+BR68+BS68+BT68+BU68+CD68+CE68+CN68+CO68+CP68+CQ68+CR68+CS68+DF68+DG68+DH68+DI68+DJ68+DK68+DT68+DU68+DX68+DY68+DZ68+EG68+EH68+EI68+EM68+EN68+EO68+EV68+EW68+EX68+FE68+FF68+FG68+FQ68+FR68+FS68+FT68+FU68+FV68+GI68+GJ68+GK68+GL68+GM68+HA68+HB68+HC68+HD68+HE68+HF68</f>
        <v>0</v>
      </c>
      <c r="NW68" s="2">
        <f t="shared" ref="NW68:NW131" si="83">BD68+BE68+BF68+BG68+BH68+BI68+BV68+BW68+BX68+BY68+BZ68+CA68+CF68+CG68+CT68+CU68+CV68+CW68+CX68+CY68+DL68+DM68+DN68+DO68+DP68+DQ68+DV68+DW68+ED68+EE68+EF68+ES68+ET68+EU68+FH68+FI68+FJ68+FW68+FX68+FY68+FZ68+GA68+GB68+GO68+GP68+GQ68+GR68+GS68+GT68+HG68+HH68+HI68+HJ68+HK68+HL68</f>
        <v>0</v>
      </c>
      <c r="NX68" s="2">
        <f t="shared" ref="NX68:NX131" si="84">NV68+NW68</f>
        <v>0</v>
      </c>
      <c r="NY68" s="2">
        <f t="shared" ref="NY68:NY131" si="85">SUM(MZ68:NE68)</f>
        <v>0</v>
      </c>
      <c r="NZ68" s="2">
        <f t="shared" ref="NZ68:NZ131" si="86">SUM(AR68:CA68)</f>
        <v>0</v>
      </c>
      <c r="OA68" s="2">
        <f t="shared" ref="OA68:OA131" si="87">AX68+AY68+AZ68+BA68+BB68+BC68+BD68+BE68+BF68+BG68+BH68+BI68+BP68+BQ68+BR68+BS68+BT68+BU68+BV68+BW68+BX68+BY68+BZ68+CA68</f>
        <v>0</v>
      </c>
      <c r="OB68" s="2">
        <f t="shared" ref="OB68:OB131" si="88">SUM(FK68:GB68)</f>
        <v>0</v>
      </c>
      <c r="OC68" s="2">
        <f t="shared" ref="OC68:OC131" si="89">SUM(FQ68:GB68)</f>
        <v>0</v>
      </c>
      <c r="OD68" s="2">
        <f t="shared" ref="OD68:OD131" si="90">SUM(FB68:FJ68)</f>
        <v>4</v>
      </c>
      <c r="OE68" s="2">
        <f t="shared" ref="OE68:OE131" si="91">SUM(FE68:FJ68)</f>
        <v>0</v>
      </c>
      <c r="OF68" s="2">
        <f t="shared" ref="OF68:OF131" si="92">SUM(DX68:FA68)</f>
        <v>0</v>
      </c>
      <c r="OG68" s="2">
        <f t="shared" ref="OG68:OG131" si="93">SUM(DX68:DZ68,ED68:EI68,EM68:EO68,ES68:EX68)</f>
        <v>0</v>
      </c>
      <c r="OH68" s="2">
        <f t="shared" ref="OH68:OH131" si="94">SUM(CB68:CG68)</f>
        <v>0</v>
      </c>
      <c r="OI68" s="2">
        <f t="shared" ref="OI68:OI131" si="95">SUM(CD68:CG68)</f>
        <v>0</v>
      </c>
      <c r="OJ68" s="2">
        <f t="shared" ref="OJ68:OJ131" si="96">SUM(DR68:DW68)</f>
        <v>0</v>
      </c>
      <c r="OK68" s="2">
        <f t="shared" ref="OK68:OK131" si="97">SUM(DT68:DW68)</f>
        <v>0</v>
      </c>
      <c r="OL68" s="2">
        <f t="shared" ref="OL68:OL131" si="98">SUM(GC68:GT68)</f>
        <v>0</v>
      </c>
      <c r="OM68" s="2">
        <f t="shared" ref="OM68:OM131" si="99">GI68+GJ68+GK68+GL68+GM68+GN68+GO68+GP68+GQ68+GR68+GS68+GT68</f>
        <v>0</v>
      </c>
      <c r="ON68" s="2">
        <f t="shared" ref="ON68:ON131" si="100">SUM(CZ68:DQ68)</f>
        <v>0</v>
      </c>
      <c r="OO68" s="2">
        <f t="shared" ref="OO68:OO131" si="101">SUM(DF68:DQ68)</f>
        <v>0</v>
      </c>
      <c r="OP68" s="2">
        <f t="shared" ref="OP68:OP131" si="102">SUM(GV68:HL68)</f>
        <v>0</v>
      </c>
      <c r="OQ68" s="2">
        <f t="shared" ref="OQ68:OQ131" si="103">SUM(HA68:HL68)</f>
        <v>0</v>
      </c>
      <c r="OR68" s="2">
        <f t="shared" ref="OR68:OR131" si="104">SUM(CH68:CY68)</f>
        <v>0</v>
      </c>
      <c r="OS68" s="2">
        <f t="shared" ref="OS68:OS131" si="105">SUM(CN68:CY68)</f>
        <v>0</v>
      </c>
      <c r="OT68" s="2">
        <f t="shared" ref="OT68:OT131" si="106">SUM(AP68:AQ68)</f>
        <v>0</v>
      </c>
      <c r="OU68" s="2">
        <f t="shared" ref="OU68:OU131" si="107">SUM(P68:W68)</f>
        <v>0</v>
      </c>
      <c r="OV68" s="2">
        <f t="shared" ref="OV68:OV131" si="108">SUM(X68:AE68)</f>
        <v>0</v>
      </c>
      <c r="OW68" s="2">
        <f t="shared" ref="OW68:OW131" si="109">SUM(AF68:AI68)</f>
        <v>0</v>
      </c>
      <c r="OX68" s="2">
        <f t="shared" ref="OX68:OX131" si="110">SUM(MJ68:MU68)</f>
        <v>0</v>
      </c>
      <c r="OY68" s="2">
        <f t="shared" ref="OY68:OY131" si="111">SUM(MV68:MY68)</f>
        <v>0</v>
      </c>
      <c r="OZ68" s="2">
        <f t="shared" ref="OZ68:OZ131" si="112">SUM(LX68:MA68)</f>
        <v>0</v>
      </c>
      <c r="PA68" s="2">
        <f t="shared" ref="PA68:PA131" si="113">SUM(MB68:ME68)</f>
        <v>0</v>
      </c>
      <c r="PB68" s="2">
        <f t="shared" ref="PB68:PB131" si="114">SUM(KJ68:KQ68)</f>
        <v>0</v>
      </c>
      <c r="PC68" s="2">
        <f t="shared" ref="PC68:PC131" si="115">SUM(KR68:KY68)</f>
        <v>0</v>
      </c>
      <c r="PD68" s="2">
        <f t="shared" ref="PD68:PD131" si="116">SUM(KZ68:LG68)</f>
        <v>0</v>
      </c>
      <c r="PE68" s="2">
        <f t="shared" ref="PE68:PE131" si="117">SUM(LH68:LO68)</f>
        <v>0</v>
      </c>
      <c r="PF68" s="2">
        <f t="shared" ref="PF68:PF131" si="118">SUM(LP68:LW68)</f>
        <v>0</v>
      </c>
      <c r="PG68" s="2">
        <f t="shared" ref="PG68:PG131" si="119">I68</f>
        <v>0</v>
      </c>
      <c r="PH68" s="2">
        <f t="shared" ref="PH68:PH131" si="120">M68</f>
        <v>0</v>
      </c>
      <c r="PI68" s="2">
        <f t="shared" ref="PI68:PI131" si="121">K68</f>
        <v>0</v>
      </c>
      <c r="PJ68" s="2">
        <f t="shared" ref="PJ68:PJ131" si="122">O68</f>
        <v>0</v>
      </c>
      <c r="PK68" s="2">
        <f t="shared" ref="PK68:PK131" si="123">SUM(NF68:NI68)</f>
        <v>0</v>
      </c>
      <c r="PL68" s="2">
        <f t="shared" ref="PL68:PL131" si="124">SUM(NJ68:NM68)</f>
        <v>0</v>
      </c>
      <c r="PM68" s="2">
        <f t="shared" ref="PM68:PM131" si="125">SUM(NN68:NP68)</f>
        <v>0</v>
      </c>
      <c r="PN68" s="2">
        <f t="shared" ref="PN68:PN131" si="126">SUM(HU68:HW68)</f>
        <v>0</v>
      </c>
      <c r="PO68" s="2">
        <f t="shared" ref="PO68:PO131" si="127">SUM(IM68:IO68)</f>
        <v>0</v>
      </c>
      <c r="PP68" s="2">
        <f t="shared" ref="PP68:PP131" si="128">SUM(JZ68:KE68)</f>
        <v>0</v>
      </c>
      <c r="PQ68" s="2">
        <f t="shared" ref="PQ68:PQ131" si="129">SUM(IV68:JA68)</f>
        <v>0</v>
      </c>
      <c r="PR68" s="2">
        <f t="shared" ref="PR68:PR131" si="130">SUM(IJ68:IL68)</f>
        <v>0</v>
      </c>
      <c r="PS68" s="2">
        <f t="shared" ref="PS68:PS131" si="131">SUM(JT68:JY68)</f>
        <v>0</v>
      </c>
      <c r="PT68" s="2">
        <f t="shared" ref="PT68:PT131" si="132">SUM(IP68:IU68)</f>
        <v>0</v>
      </c>
      <c r="PU68" s="2">
        <f t="shared" ref="PU68:PU131" si="133">SUM(ID68:IF68)</f>
        <v>0</v>
      </c>
      <c r="PV68" s="2">
        <f t="shared" ref="PV68:PV131" si="134">SUM(JH68:JM68)</f>
        <v>0</v>
      </c>
      <c r="PW68" s="2">
        <f t="shared" ref="PW68:PW131" si="135">SUM(HX68:IC68)</f>
        <v>0</v>
      </c>
      <c r="PX68" s="2">
        <f t="shared" ref="PX68:PX131" si="136">SUM(IG68:II68)</f>
        <v>0</v>
      </c>
      <c r="PY68" s="2">
        <f t="shared" ref="PY68:PY131" si="137">SUM(JN68:JS68)</f>
        <v>0</v>
      </c>
      <c r="PZ68" s="2">
        <f t="shared" ref="PZ68:PZ131" si="138">SUM(JB68:JG68)</f>
        <v>0</v>
      </c>
    </row>
    <row r="69" spans="1:442" x14ac:dyDescent="0.35">
      <c r="A69" t="s">
        <v>82</v>
      </c>
      <c r="B69" t="s">
        <v>4</v>
      </c>
      <c r="C69" t="s">
        <v>335</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3</v>
      </c>
      <c r="AW69">
        <v>2</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5</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5</v>
      </c>
      <c r="HW69">
        <v>0</v>
      </c>
      <c r="HX69">
        <v>0</v>
      </c>
      <c r="HY69">
        <v>0</v>
      </c>
      <c r="HZ69">
        <v>0</v>
      </c>
      <c r="IA69">
        <v>0</v>
      </c>
      <c r="IB69">
        <v>0</v>
      </c>
      <c r="IC69">
        <v>0</v>
      </c>
      <c r="ID69">
        <v>0</v>
      </c>
      <c r="IE69">
        <v>5</v>
      </c>
      <c r="IF69">
        <v>0</v>
      </c>
      <c r="IG69">
        <v>0</v>
      </c>
      <c r="IH69">
        <v>5</v>
      </c>
      <c r="II69">
        <v>0</v>
      </c>
      <c r="IJ69">
        <v>0</v>
      </c>
      <c r="IK69">
        <v>5</v>
      </c>
      <c r="IL69">
        <v>0</v>
      </c>
      <c r="IM69">
        <v>0</v>
      </c>
      <c r="IN69">
        <v>5</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R69" s="2" t="str">
        <f t="shared" si="79"/>
        <v>Adjumani District</v>
      </c>
      <c r="NS69" s="2" t="str">
        <f t="shared" si="80"/>
        <v>Robidire Health Centre III</v>
      </c>
      <c r="NT69" s="2" t="str">
        <f>VLOOKUP(C69,Weeks!$A$1:$B$53,2,0)</f>
        <v>Week 6</v>
      </c>
      <c r="NU69" s="2">
        <f t="shared" si="81"/>
        <v>10</v>
      </c>
      <c r="NV69" s="2">
        <f t="shared" si="82"/>
        <v>0</v>
      </c>
      <c r="NW69" s="2">
        <f t="shared" si="83"/>
        <v>0</v>
      </c>
      <c r="NX69" s="2">
        <f t="shared" si="84"/>
        <v>0</v>
      </c>
      <c r="NY69" s="2">
        <f t="shared" si="85"/>
        <v>0</v>
      </c>
      <c r="NZ69" s="2">
        <f t="shared" si="86"/>
        <v>5</v>
      </c>
      <c r="OA69" s="2">
        <f t="shared" si="87"/>
        <v>0</v>
      </c>
      <c r="OB69" s="2">
        <f t="shared" si="88"/>
        <v>0</v>
      </c>
      <c r="OC69" s="2">
        <f t="shared" si="89"/>
        <v>0</v>
      </c>
      <c r="OD69" s="2">
        <f t="shared" si="90"/>
        <v>5</v>
      </c>
      <c r="OE69" s="2">
        <f t="shared" si="91"/>
        <v>0</v>
      </c>
      <c r="OF69" s="2">
        <f t="shared" si="92"/>
        <v>0</v>
      </c>
      <c r="OG69" s="2">
        <f t="shared" si="93"/>
        <v>0</v>
      </c>
      <c r="OH69" s="2">
        <f t="shared" si="94"/>
        <v>0</v>
      </c>
      <c r="OI69" s="2">
        <f t="shared" si="95"/>
        <v>0</v>
      </c>
      <c r="OJ69" s="2">
        <f t="shared" si="96"/>
        <v>0</v>
      </c>
      <c r="OK69" s="2">
        <f t="shared" si="97"/>
        <v>0</v>
      </c>
      <c r="OL69" s="2">
        <f t="shared" si="98"/>
        <v>0</v>
      </c>
      <c r="OM69" s="2">
        <f t="shared" si="99"/>
        <v>0</v>
      </c>
      <c r="ON69" s="2">
        <f t="shared" si="100"/>
        <v>0</v>
      </c>
      <c r="OO69" s="2">
        <f t="shared" si="101"/>
        <v>0</v>
      </c>
      <c r="OP69" s="2">
        <f t="shared" si="102"/>
        <v>0</v>
      </c>
      <c r="OQ69" s="2">
        <f t="shared" si="103"/>
        <v>0</v>
      </c>
      <c r="OR69" s="2">
        <f t="shared" si="104"/>
        <v>0</v>
      </c>
      <c r="OS69" s="2">
        <f t="shared" si="105"/>
        <v>0</v>
      </c>
      <c r="OT69" s="2">
        <f t="shared" si="106"/>
        <v>0</v>
      </c>
      <c r="OU69" s="2">
        <f t="shared" si="107"/>
        <v>0</v>
      </c>
      <c r="OV69" s="2">
        <f t="shared" si="108"/>
        <v>0</v>
      </c>
      <c r="OW69" s="2">
        <f t="shared" si="109"/>
        <v>0</v>
      </c>
      <c r="OX69" s="2">
        <f t="shared" si="110"/>
        <v>0</v>
      </c>
      <c r="OY69" s="2">
        <f t="shared" si="111"/>
        <v>0</v>
      </c>
      <c r="OZ69" s="2">
        <f t="shared" si="112"/>
        <v>0</v>
      </c>
      <c r="PA69" s="2">
        <f t="shared" si="113"/>
        <v>0</v>
      </c>
      <c r="PB69" s="2">
        <f t="shared" si="114"/>
        <v>0</v>
      </c>
      <c r="PC69" s="2">
        <f t="shared" si="115"/>
        <v>0</v>
      </c>
      <c r="PD69" s="2">
        <f t="shared" si="116"/>
        <v>0</v>
      </c>
      <c r="PE69" s="2">
        <f t="shared" si="117"/>
        <v>0</v>
      </c>
      <c r="PF69" s="2">
        <f t="shared" si="118"/>
        <v>0</v>
      </c>
      <c r="PG69" s="2">
        <f t="shared" si="119"/>
        <v>0</v>
      </c>
      <c r="PH69" s="2">
        <f t="shared" si="120"/>
        <v>0</v>
      </c>
      <c r="PI69" s="2">
        <f t="shared" si="121"/>
        <v>0</v>
      </c>
      <c r="PJ69" s="2">
        <f t="shared" si="122"/>
        <v>0</v>
      </c>
      <c r="PK69" s="2">
        <f t="shared" si="123"/>
        <v>0</v>
      </c>
      <c r="PL69" s="2">
        <f t="shared" si="124"/>
        <v>0</v>
      </c>
      <c r="PM69" s="2">
        <f t="shared" si="125"/>
        <v>0</v>
      </c>
      <c r="PN69" s="2">
        <f t="shared" si="126"/>
        <v>5</v>
      </c>
      <c r="PO69" s="2">
        <f t="shared" si="127"/>
        <v>5</v>
      </c>
      <c r="PP69" s="2">
        <f t="shared" si="128"/>
        <v>0</v>
      </c>
      <c r="PQ69" s="2">
        <f t="shared" si="129"/>
        <v>0</v>
      </c>
      <c r="PR69" s="2">
        <f t="shared" si="130"/>
        <v>5</v>
      </c>
      <c r="PS69" s="2">
        <f t="shared" si="131"/>
        <v>0</v>
      </c>
      <c r="PT69" s="2">
        <f t="shared" si="132"/>
        <v>0</v>
      </c>
      <c r="PU69" s="2">
        <f t="shared" si="133"/>
        <v>5</v>
      </c>
      <c r="PV69" s="2">
        <f t="shared" si="134"/>
        <v>0</v>
      </c>
      <c r="PW69" s="2">
        <f t="shared" si="135"/>
        <v>0</v>
      </c>
      <c r="PX69" s="2">
        <f t="shared" si="136"/>
        <v>5</v>
      </c>
      <c r="PY69" s="2">
        <f t="shared" si="137"/>
        <v>0</v>
      </c>
      <c r="PZ69" s="2">
        <f t="shared" si="138"/>
        <v>0</v>
      </c>
    </row>
    <row r="70" spans="1:442" x14ac:dyDescent="0.35">
      <c r="A70" t="s">
        <v>82</v>
      </c>
      <c r="B70" t="s">
        <v>4</v>
      </c>
      <c r="C70" t="s">
        <v>333</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3</v>
      </c>
      <c r="DE70">
        <v>1</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3</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c r="HV70">
        <v>1</v>
      </c>
      <c r="HW70">
        <v>4</v>
      </c>
      <c r="HX70"/>
      <c r="HY70"/>
      <c r="HZ70"/>
      <c r="IA70"/>
      <c r="IB70"/>
      <c r="IC70"/>
      <c r="ID70"/>
      <c r="IE70">
        <v>1</v>
      </c>
      <c r="IF70">
        <v>4</v>
      </c>
      <c r="IG70"/>
      <c r="IH70">
        <v>1</v>
      </c>
      <c r="II70">
        <v>4</v>
      </c>
      <c r="IJ70"/>
      <c r="IK70">
        <v>1</v>
      </c>
      <c r="IL70">
        <v>4</v>
      </c>
      <c r="IM70"/>
      <c r="IN70">
        <v>1</v>
      </c>
      <c r="IO70">
        <v>4</v>
      </c>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R70" s="2" t="str">
        <f t="shared" si="79"/>
        <v>Adjumani District</v>
      </c>
      <c r="NS70" s="2" t="str">
        <f t="shared" si="80"/>
        <v>Robidire Health Centre III</v>
      </c>
      <c r="NT70" s="2" t="str">
        <f>VLOOKUP(C70,Weeks!$A$1:$B$53,2,0)</f>
        <v>Week 7</v>
      </c>
      <c r="NU70" s="2">
        <f t="shared" si="81"/>
        <v>7</v>
      </c>
      <c r="NV70" s="2">
        <f t="shared" si="82"/>
        <v>0</v>
      </c>
      <c r="NW70" s="2">
        <f t="shared" si="83"/>
        <v>0</v>
      </c>
      <c r="NX70" s="2">
        <f t="shared" si="84"/>
        <v>0</v>
      </c>
      <c r="NY70" s="2">
        <f t="shared" si="85"/>
        <v>0</v>
      </c>
      <c r="NZ70" s="2">
        <f t="shared" si="86"/>
        <v>0</v>
      </c>
      <c r="OA70" s="2">
        <f t="shared" si="87"/>
        <v>0</v>
      </c>
      <c r="OB70" s="2">
        <f t="shared" si="88"/>
        <v>0</v>
      </c>
      <c r="OC70" s="2">
        <f t="shared" si="89"/>
        <v>0</v>
      </c>
      <c r="OD70" s="2">
        <f t="shared" si="90"/>
        <v>3</v>
      </c>
      <c r="OE70" s="2">
        <f t="shared" si="91"/>
        <v>0</v>
      </c>
      <c r="OF70" s="2">
        <f t="shared" si="92"/>
        <v>0</v>
      </c>
      <c r="OG70" s="2">
        <f t="shared" si="93"/>
        <v>0</v>
      </c>
      <c r="OH70" s="2">
        <f t="shared" si="94"/>
        <v>0</v>
      </c>
      <c r="OI70" s="2">
        <f t="shared" si="95"/>
        <v>0</v>
      </c>
      <c r="OJ70" s="2">
        <f t="shared" si="96"/>
        <v>0</v>
      </c>
      <c r="OK70" s="2">
        <f t="shared" si="97"/>
        <v>0</v>
      </c>
      <c r="OL70" s="2">
        <f t="shared" si="98"/>
        <v>0</v>
      </c>
      <c r="OM70" s="2">
        <f t="shared" si="99"/>
        <v>0</v>
      </c>
      <c r="ON70" s="2">
        <f t="shared" si="100"/>
        <v>4</v>
      </c>
      <c r="OO70" s="2">
        <f t="shared" si="101"/>
        <v>0</v>
      </c>
      <c r="OP70" s="2">
        <f t="shared" si="102"/>
        <v>0</v>
      </c>
      <c r="OQ70" s="2">
        <f t="shared" si="103"/>
        <v>0</v>
      </c>
      <c r="OR70" s="2">
        <f t="shared" si="104"/>
        <v>0</v>
      </c>
      <c r="OS70" s="2">
        <f t="shared" si="105"/>
        <v>0</v>
      </c>
      <c r="OT70" s="2">
        <f t="shared" si="106"/>
        <v>0</v>
      </c>
      <c r="OU70" s="2">
        <f t="shared" si="107"/>
        <v>0</v>
      </c>
      <c r="OV70" s="2">
        <f t="shared" si="108"/>
        <v>0</v>
      </c>
      <c r="OW70" s="2">
        <f t="shared" si="109"/>
        <v>0</v>
      </c>
      <c r="OX70" s="2">
        <f t="shared" si="110"/>
        <v>0</v>
      </c>
      <c r="OY70" s="2">
        <f t="shared" si="111"/>
        <v>0</v>
      </c>
      <c r="OZ70" s="2">
        <f t="shared" si="112"/>
        <v>0</v>
      </c>
      <c r="PA70" s="2">
        <f t="shared" si="113"/>
        <v>0</v>
      </c>
      <c r="PB70" s="2">
        <f t="shared" si="114"/>
        <v>0</v>
      </c>
      <c r="PC70" s="2">
        <f t="shared" si="115"/>
        <v>0</v>
      </c>
      <c r="PD70" s="2">
        <f t="shared" si="116"/>
        <v>0</v>
      </c>
      <c r="PE70" s="2">
        <f t="shared" si="117"/>
        <v>0</v>
      </c>
      <c r="PF70" s="2">
        <f t="shared" si="118"/>
        <v>0</v>
      </c>
      <c r="PG70" s="2">
        <f t="shared" si="119"/>
        <v>0</v>
      </c>
      <c r="PH70" s="2">
        <f t="shared" si="120"/>
        <v>0</v>
      </c>
      <c r="PI70" s="2">
        <f t="shared" si="121"/>
        <v>0</v>
      </c>
      <c r="PJ70" s="2">
        <f t="shared" si="122"/>
        <v>0</v>
      </c>
      <c r="PK70" s="2">
        <f t="shared" si="123"/>
        <v>0</v>
      </c>
      <c r="PL70" s="2">
        <f t="shared" si="124"/>
        <v>0</v>
      </c>
      <c r="PM70" s="2">
        <f t="shared" si="125"/>
        <v>0</v>
      </c>
      <c r="PN70" s="2">
        <f t="shared" si="126"/>
        <v>5</v>
      </c>
      <c r="PO70" s="2">
        <f t="shared" si="127"/>
        <v>5</v>
      </c>
      <c r="PP70" s="2">
        <f t="shared" si="128"/>
        <v>0</v>
      </c>
      <c r="PQ70" s="2">
        <f t="shared" si="129"/>
        <v>0</v>
      </c>
      <c r="PR70" s="2">
        <f t="shared" si="130"/>
        <v>5</v>
      </c>
      <c r="PS70" s="2">
        <f t="shared" si="131"/>
        <v>0</v>
      </c>
      <c r="PT70" s="2">
        <f t="shared" si="132"/>
        <v>0</v>
      </c>
      <c r="PU70" s="2">
        <f t="shared" si="133"/>
        <v>5</v>
      </c>
      <c r="PV70" s="2">
        <f t="shared" si="134"/>
        <v>0</v>
      </c>
      <c r="PW70" s="2">
        <f t="shared" si="135"/>
        <v>0</v>
      </c>
      <c r="PX70" s="2">
        <f t="shared" si="136"/>
        <v>5</v>
      </c>
      <c r="PY70" s="2">
        <f t="shared" si="137"/>
        <v>0</v>
      </c>
      <c r="PZ70" s="2">
        <f t="shared" si="138"/>
        <v>0</v>
      </c>
    </row>
    <row r="71" spans="1:442" x14ac:dyDescent="0.35">
      <c r="A71" t="s">
        <v>82</v>
      </c>
      <c r="B71" t="s">
        <v>4</v>
      </c>
      <c r="C71" t="s">
        <v>331</v>
      </c>
      <c r="D71">
        <v>0</v>
      </c>
      <c r="E71">
        <v>0</v>
      </c>
      <c r="F71">
        <v>0</v>
      </c>
      <c r="G71">
        <v>0</v>
      </c>
      <c r="H71"/>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2</v>
      </c>
      <c r="DE71">
        <v>1</v>
      </c>
      <c r="DF71">
        <v>0</v>
      </c>
      <c r="DG71">
        <v>0</v>
      </c>
      <c r="DH71">
        <v>0</v>
      </c>
      <c r="DI71">
        <v>0</v>
      </c>
      <c r="DJ71">
        <v>1</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4</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3</v>
      </c>
      <c r="HW71">
        <v>3</v>
      </c>
      <c r="HX71">
        <v>0</v>
      </c>
      <c r="HY71">
        <v>0</v>
      </c>
      <c r="HZ71">
        <v>0</v>
      </c>
      <c r="IA71">
        <v>0</v>
      </c>
      <c r="IB71">
        <v>0</v>
      </c>
      <c r="IC71">
        <v>0</v>
      </c>
      <c r="ID71">
        <v>1</v>
      </c>
      <c r="IE71">
        <v>3</v>
      </c>
      <c r="IF71">
        <v>3</v>
      </c>
      <c r="IG71">
        <v>1</v>
      </c>
      <c r="IH71">
        <v>3</v>
      </c>
      <c r="II71">
        <v>3</v>
      </c>
      <c r="IJ71">
        <v>1</v>
      </c>
      <c r="IK71">
        <v>3</v>
      </c>
      <c r="IL71">
        <v>3</v>
      </c>
      <c r="IM71">
        <v>1</v>
      </c>
      <c r="IN71">
        <v>3</v>
      </c>
      <c r="IO71">
        <v>3</v>
      </c>
      <c r="IP71">
        <v>0</v>
      </c>
      <c r="IQ71">
        <v>0</v>
      </c>
      <c r="IR71">
        <v>0</v>
      </c>
      <c r="IS71">
        <v>0</v>
      </c>
      <c r="IT71">
        <v>0</v>
      </c>
      <c r="IU71">
        <v>0</v>
      </c>
      <c r="IV71">
        <v>0</v>
      </c>
      <c r="IW71">
        <v>0</v>
      </c>
      <c r="IX71">
        <v>1</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1</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1</v>
      </c>
      <c r="NE71">
        <v>0</v>
      </c>
      <c r="NF71">
        <v>0</v>
      </c>
      <c r="NG71">
        <v>0</v>
      </c>
      <c r="NH71">
        <v>0</v>
      </c>
      <c r="NI71">
        <v>0</v>
      </c>
      <c r="NJ71">
        <v>0</v>
      </c>
      <c r="NK71">
        <v>0</v>
      </c>
      <c r="NL71">
        <v>0</v>
      </c>
      <c r="NM71">
        <v>0</v>
      </c>
      <c r="NN71">
        <v>0</v>
      </c>
      <c r="NO71">
        <v>0</v>
      </c>
      <c r="NP71">
        <v>0</v>
      </c>
      <c r="NR71" s="2" t="str">
        <f t="shared" si="79"/>
        <v>Adjumani District</v>
      </c>
      <c r="NS71" s="2" t="str">
        <f t="shared" si="80"/>
        <v>Robidire Health Centre III</v>
      </c>
      <c r="NT71" s="2" t="str">
        <f>VLOOKUP(C71,Weeks!$A$1:$B$53,2,0)</f>
        <v>Week 8</v>
      </c>
      <c r="NU71" s="2">
        <f t="shared" si="81"/>
        <v>8</v>
      </c>
      <c r="NV71" s="2">
        <f t="shared" si="82"/>
        <v>1</v>
      </c>
      <c r="NW71" s="2">
        <f t="shared" si="83"/>
        <v>0</v>
      </c>
      <c r="NX71" s="2">
        <f t="shared" si="84"/>
        <v>1</v>
      </c>
      <c r="NY71" s="2">
        <f t="shared" si="85"/>
        <v>1</v>
      </c>
      <c r="NZ71" s="2">
        <f t="shared" si="86"/>
        <v>0</v>
      </c>
      <c r="OA71" s="2">
        <f t="shared" si="87"/>
        <v>0</v>
      </c>
      <c r="OB71" s="2">
        <f t="shared" si="88"/>
        <v>0</v>
      </c>
      <c r="OC71" s="2">
        <f t="shared" si="89"/>
        <v>0</v>
      </c>
      <c r="OD71" s="2">
        <f t="shared" si="90"/>
        <v>4</v>
      </c>
      <c r="OE71" s="2">
        <f t="shared" si="91"/>
        <v>0</v>
      </c>
      <c r="OF71" s="2">
        <f t="shared" si="92"/>
        <v>0</v>
      </c>
      <c r="OG71" s="2">
        <f t="shared" si="93"/>
        <v>0</v>
      </c>
      <c r="OH71" s="2">
        <f t="shared" si="94"/>
        <v>0</v>
      </c>
      <c r="OI71" s="2">
        <f t="shared" si="95"/>
        <v>0</v>
      </c>
      <c r="OJ71" s="2">
        <f t="shared" si="96"/>
        <v>0</v>
      </c>
      <c r="OK71" s="2">
        <f t="shared" si="97"/>
        <v>0</v>
      </c>
      <c r="OL71" s="2">
        <f t="shared" si="98"/>
        <v>0</v>
      </c>
      <c r="OM71" s="2">
        <f t="shared" si="99"/>
        <v>0</v>
      </c>
      <c r="ON71" s="2">
        <f t="shared" si="100"/>
        <v>4</v>
      </c>
      <c r="OO71" s="2">
        <f t="shared" si="101"/>
        <v>1</v>
      </c>
      <c r="OP71" s="2">
        <f t="shared" si="102"/>
        <v>0</v>
      </c>
      <c r="OQ71" s="2">
        <f t="shared" si="103"/>
        <v>0</v>
      </c>
      <c r="OR71" s="2">
        <f t="shared" si="104"/>
        <v>0</v>
      </c>
      <c r="OS71" s="2">
        <f t="shared" si="105"/>
        <v>0</v>
      </c>
      <c r="OT71" s="2">
        <f t="shared" si="106"/>
        <v>0</v>
      </c>
      <c r="OU71" s="2">
        <f t="shared" si="107"/>
        <v>0</v>
      </c>
      <c r="OV71" s="2">
        <f t="shared" si="108"/>
        <v>0</v>
      </c>
      <c r="OW71" s="2">
        <f t="shared" si="109"/>
        <v>0</v>
      </c>
      <c r="OX71" s="2">
        <f t="shared" si="110"/>
        <v>0</v>
      </c>
      <c r="OY71" s="2">
        <f t="shared" si="111"/>
        <v>0</v>
      </c>
      <c r="OZ71" s="2">
        <f t="shared" si="112"/>
        <v>0</v>
      </c>
      <c r="PA71" s="2">
        <f t="shared" si="113"/>
        <v>0</v>
      </c>
      <c r="PB71" s="2">
        <f t="shared" si="114"/>
        <v>0</v>
      </c>
      <c r="PC71" s="2">
        <f t="shared" si="115"/>
        <v>0</v>
      </c>
      <c r="PD71" s="2">
        <f t="shared" si="116"/>
        <v>0</v>
      </c>
      <c r="PE71" s="2">
        <f t="shared" si="117"/>
        <v>0</v>
      </c>
      <c r="PF71" s="2">
        <f t="shared" si="118"/>
        <v>0</v>
      </c>
      <c r="PG71" s="2">
        <f t="shared" si="119"/>
        <v>0</v>
      </c>
      <c r="PH71" s="2">
        <f t="shared" si="120"/>
        <v>0</v>
      </c>
      <c r="PI71" s="2">
        <f t="shared" si="121"/>
        <v>0</v>
      </c>
      <c r="PJ71" s="2">
        <f t="shared" si="122"/>
        <v>0</v>
      </c>
      <c r="PK71" s="2">
        <f t="shared" si="123"/>
        <v>0</v>
      </c>
      <c r="PL71" s="2">
        <f t="shared" si="124"/>
        <v>0</v>
      </c>
      <c r="PM71" s="2">
        <f t="shared" si="125"/>
        <v>0</v>
      </c>
      <c r="PN71" s="2">
        <f t="shared" si="126"/>
        <v>7</v>
      </c>
      <c r="PO71" s="2">
        <f t="shared" si="127"/>
        <v>7</v>
      </c>
      <c r="PP71" s="2">
        <f t="shared" si="128"/>
        <v>1</v>
      </c>
      <c r="PQ71" s="2">
        <f t="shared" si="129"/>
        <v>1</v>
      </c>
      <c r="PR71" s="2">
        <f t="shared" si="130"/>
        <v>7</v>
      </c>
      <c r="PS71" s="2">
        <f t="shared" si="131"/>
        <v>0</v>
      </c>
      <c r="PT71" s="2">
        <f t="shared" si="132"/>
        <v>0</v>
      </c>
      <c r="PU71" s="2">
        <f t="shared" si="133"/>
        <v>7</v>
      </c>
      <c r="PV71" s="2">
        <f t="shared" si="134"/>
        <v>0</v>
      </c>
      <c r="PW71" s="2">
        <f t="shared" si="135"/>
        <v>0</v>
      </c>
      <c r="PX71" s="2">
        <f t="shared" si="136"/>
        <v>7</v>
      </c>
      <c r="PY71" s="2">
        <f t="shared" si="137"/>
        <v>0</v>
      </c>
      <c r="PZ71" s="2">
        <f t="shared" si="138"/>
        <v>0</v>
      </c>
    </row>
    <row r="72" spans="1:442" x14ac:dyDescent="0.35">
      <c r="A72" t="s">
        <v>82</v>
      </c>
      <c r="B72" t="s">
        <v>4</v>
      </c>
      <c r="C72" t="s">
        <v>329</v>
      </c>
      <c r="D72">
        <v>0</v>
      </c>
      <c r="E72">
        <v>0</v>
      </c>
      <c r="F72">
        <v>0</v>
      </c>
      <c r="G72">
        <v>0</v>
      </c>
      <c r="H72"/>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2</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6</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2</v>
      </c>
      <c r="HW72">
        <v>0</v>
      </c>
      <c r="HX72">
        <v>0</v>
      </c>
      <c r="HY72">
        <v>0</v>
      </c>
      <c r="HZ72">
        <v>0</v>
      </c>
      <c r="IA72">
        <v>0</v>
      </c>
      <c r="IB72">
        <v>0</v>
      </c>
      <c r="IC72">
        <v>0</v>
      </c>
      <c r="ID72">
        <v>0</v>
      </c>
      <c r="IE72">
        <v>2</v>
      </c>
      <c r="IF72">
        <v>0</v>
      </c>
      <c r="IG72">
        <v>0</v>
      </c>
      <c r="IH72">
        <v>2</v>
      </c>
      <c r="II72">
        <v>0</v>
      </c>
      <c r="IJ72">
        <v>0</v>
      </c>
      <c r="IK72">
        <v>2</v>
      </c>
      <c r="IL72">
        <v>0</v>
      </c>
      <c r="IM72">
        <v>0</v>
      </c>
      <c r="IN72">
        <v>2</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1</v>
      </c>
      <c r="NE72">
        <v>0</v>
      </c>
      <c r="NF72">
        <v>0</v>
      </c>
      <c r="NG72">
        <v>0</v>
      </c>
      <c r="NH72">
        <v>0</v>
      </c>
      <c r="NI72">
        <v>0</v>
      </c>
      <c r="NJ72">
        <v>0</v>
      </c>
      <c r="NK72">
        <v>0</v>
      </c>
      <c r="NL72">
        <v>0</v>
      </c>
      <c r="NM72">
        <v>0</v>
      </c>
      <c r="NN72">
        <v>0</v>
      </c>
      <c r="NO72">
        <v>0</v>
      </c>
      <c r="NP72">
        <v>0</v>
      </c>
      <c r="NR72" s="2" t="str">
        <f t="shared" si="79"/>
        <v>Adjumani District</v>
      </c>
      <c r="NS72" s="2" t="str">
        <f t="shared" si="80"/>
        <v>Robidire Health Centre III</v>
      </c>
      <c r="NT72" s="2" t="str">
        <f>VLOOKUP(C72,Weeks!$A$1:$B$53,2,0)</f>
        <v>Week 9</v>
      </c>
      <c r="NU72" s="2">
        <f t="shared" si="81"/>
        <v>11</v>
      </c>
      <c r="NV72" s="2">
        <f t="shared" si="82"/>
        <v>1</v>
      </c>
      <c r="NW72" s="2">
        <f t="shared" si="83"/>
        <v>0</v>
      </c>
      <c r="NX72" s="2">
        <f t="shared" si="84"/>
        <v>1</v>
      </c>
      <c r="NY72" s="2">
        <f t="shared" si="85"/>
        <v>1</v>
      </c>
      <c r="NZ72" s="2">
        <f t="shared" si="86"/>
        <v>0</v>
      </c>
      <c r="OA72" s="2">
        <f t="shared" si="87"/>
        <v>0</v>
      </c>
      <c r="OB72" s="2">
        <f t="shared" si="88"/>
        <v>0</v>
      </c>
      <c r="OC72" s="2">
        <f t="shared" si="89"/>
        <v>0</v>
      </c>
      <c r="OD72" s="2">
        <f t="shared" si="90"/>
        <v>6</v>
      </c>
      <c r="OE72" s="2">
        <f t="shared" si="91"/>
        <v>0</v>
      </c>
      <c r="OF72" s="2">
        <f t="shared" si="92"/>
        <v>0</v>
      </c>
      <c r="OG72" s="2">
        <f t="shared" si="93"/>
        <v>0</v>
      </c>
      <c r="OH72" s="2">
        <f t="shared" si="94"/>
        <v>0</v>
      </c>
      <c r="OI72" s="2">
        <f t="shared" si="95"/>
        <v>0</v>
      </c>
      <c r="OJ72" s="2">
        <f t="shared" si="96"/>
        <v>0</v>
      </c>
      <c r="OK72" s="2">
        <f t="shared" si="97"/>
        <v>0</v>
      </c>
      <c r="OL72" s="2">
        <f t="shared" si="98"/>
        <v>0</v>
      </c>
      <c r="OM72" s="2">
        <f t="shared" si="99"/>
        <v>0</v>
      </c>
      <c r="ON72" s="2">
        <f t="shared" si="100"/>
        <v>5</v>
      </c>
      <c r="OO72" s="2">
        <f t="shared" si="101"/>
        <v>1</v>
      </c>
      <c r="OP72" s="2">
        <f t="shared" si="102"/>
        <v>0</v>
      </c>
      <c r="OQ72" s="2">
        <f t="shared" si="103"/>
        <v>0</v>
      </c>
      <c r="OR72" s="2">
        <f t="shared" si="104"/>
        <v>0</v>
      </c>
      <c r="OS72" s="2">
        <f t="shared" si="105"/>
        <v>0</v>
      </c>
      <c r="OT72" s="2">
        <f t="shared" si="106"/>
        <v>0</v>
      </c>
      <c r="OU72" s="2">
        <f t="shared" si="107"/>
        <v>0</v>
      </c>
      <c r="OV72" s="2">
        <f t="shared" si="108"/>
        <v>0</v>
      </c>
      <c r="OW72" s="2">
        <f t="shared" si="109"/>
        <v>0</v>
      </c>
      <c r="OX72" s="2">
        <f t="shared" si="110"/>
        <v>0</v>
      </c>
      <c r="OY72" s="2">
        <f t="shared" si="111"/>
        <v>0</v>
      </c>
      <c r="OZ72" s="2">
        <f t="shared" si="112"/>
        <v>0</v>
      </c>
      <c r="PA72" s="2">
        <f t="shared" si="113"/>
        <v>0</v>
      </c>
      <c r="PB72" s="2">
        <f t="shared" si="114"/>
        <v>0</v>
      </c>
      <c r="PC72" s="2">
        <f t="shared" si="115"/>
        <v>0</v>
      </c>
      <c r="PD72" s="2">
        <f t="shared" si="116"/>
        <v>0</v>
      </c>
      <c r="PE72" s="2">
        <f t="shared" si="117"/>
        <v>0</v>
      </c>
      <c r="PF72" s="2">
        <f t="shared" si="118"/>
        <v>0</v>
      </c>
      <c r="PG72" s="2">
        <f t="shared" si="119"/>
        <v>0</v>
      </c>
      <c r="PH72" s="2">
        <f t="shared" si="120"/>
        <v>0</v>
      </c>
      <c r="PI72" s="2">
        <f t="shared" si="121"/>
        <v>0</v>
      </c>
      <c r="PJ72" s="2">
        <f t="shared" si="122"/>
        <v>0</v>
      </c>
      <c r="PK72" s="2">
        <f t="shared" si="123"/>
        <v>0</v>
      </c>
      <c r="PL72" s="2">
        <f t="shared" si="124"/>
        <v>0</v>
      </c>
      <c r="PM72" s="2">
        <f t="shared" si="125"/>
        <v>0</v>
      </c>
      <c r="PN72" s="2">
        <f t="shared" si="126"/>
        <v>2</v>
      </c>
      <c r="PO72" s="2">
        <f t="shared" si="127"/>
        <v>2</v>
      </c>
      <c r="PP72" s="2">
        <f t="shared" si="128"/>
        <v>0</v>
      </c>
      <c r="PQ72" s="2">
        <f t="shared" si="129"/>
        <v>0</v>
      </c>
      <c r="PR72" s="2">
        <f t="shared" si="130"/>
        <v>2</v>
      </c>
      <c r="PS72" s="2">
        <f t="shared" si="131"/>
        <v>0</v>
      </c>
      <c r="PT72" s="2">
        <f t="shared" si="132"/>
        <v>0</v>
      </c>
      <c r="PU72" s="2">
        <f t="shared" si="133"/>
        <v>2</v>
      </c>
      <c r="PV72" s="2">
        <f t="shared" si="134"/>
        <v>0</v>
      </c>
      <c r="PW72" s="2">
        <f t="shared" si="135"/>
        <v>0</v>
      </c>
      <c r="PX72" s="2">
        <f t="shared" si="136"/>
        <v>2</v>
      </c>
      <c r="PY72" s="2">
        <f t="shared" si="137"/>
        <v>0</v>
      </c>
      <c r="PZ72" s="2">
        <f t="shared" si="138"/>
        <v>0</v>
      </c>
    </row>
    <row r="73" spans="1:442" x14ac:dyDescent="0.35">
      <c r="A73" t="s">
        <v>82</v>
      </c>
      <c r="B73" t="s">
        <v>4</v>
      </c>
      <c r="C73" t="s">
        <v>327</v>
      </c>
      <c r="D73">
        <v>0</v>
      </c>
      <c r="E73">
        <v>0</v>
      </c>
      <c r="F73">
        <v>0</v>
      </c>
      <c r="G73">
        <v>0</v>
      </c>
      <c r="H73"/>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v>
      </c>
      <c r="DB73">
        <v>0</v>
      </c>
      <c r="DC73">
        <v>0</v>
      </c>
      <c r="DD73">
        <v>4</v>
      </c>
      <c r="DE73">
        <v>1</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4</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1</v>
      </c>
      <c r="HX73">
        <v>0</v>
      </c>
      <c r="HY73">
        <v>0</v>
      </c>
      <c r="HZ73">
        <v>0</v>
      </c>
      <c r="IA73">
        <v>0</v>
      </c>
      <c r="IB73">
        <v>0</v>
      </c>
      <c r="IC73">
        <v>0</v>
      </c>
      <c r="ID73">
        <v>0</v>
      </c>
      <c r="IE73">
        <v>0</v>
      </c>
      <c r="IF73">
        <v>1</v>
      </c>
      <c r="IG73">
        <v>0</v>
      </c>
      <c r="IH73">
        <v>0</v>
      </c>
      <c r="II73">
        <v>1</v>
      </c>
      <c r="IJ73">
        <v>0</v>
      </c>
      <c r="IK73">
        <v>0</v>
      </c>
      <c r="IL73">
        <v>1</v>
      </c>
      <c r="IM73">
        <v>0</v>
      </c>
      <c r="IN73">
        <v>0</v>
      </c>
      <c r="IO73">
        <v>1</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R73" s="2" t="str">
        <f t="shared" si="79"/>
        <v>Adjumani District</v>
      </c>
      <c r="NS73" s="2" t="str">
        <f t="shared" si="80"/>
        <v>Robidire Health Centre III</v>
      </c>
      <c r="NT73" s="2" t="str">
        <f>VLOOKUP(C73,Weeks!$A$1:$B$53,2,0)</f>
        <v>Week 10</v>
      </c>
      <c r="NU73" s="2">
        <f t="shared" si="81"/>
        <v>10</v>
      </c>
      <c r="NV73" s="2">
        <f t="shared" si="82"/>
        <v>0</v>
      </c>
      <c r="NW73" s="2">
        <f t="shared" si="83"/>
        <v>0</v>
      </c>
      <c r="NX73" s="2">
        <f t="shared" si="84"/>
        <v>0</v>
      </c>
      <c r="NY73" s="2">
        <f t="shared" si="85"/>
        <v>0</v>
      </c>
      <c r="NZ73" s="2">
        <f t="shared" si="86"/>
        <v>0</v>
      </c>
      <c r="OA73" s="2">
        <f t="shared" si="87"/>
        <v>0</v>
      </c>
      <c r="OB73" s="2">
        <f t="shared" si="88"/>
        <v>0</v>
      </c>
      <c r="OC73" s="2">
        <f t="shared" si="89"/>
        <v>0</v>
      </c>
      <c r="OD73" s="2">
        <f t="shared" si="90"/>
        <v>4</v>
      </c>
      <c r="OE73" s="2">
        <f t="shared" si="91"/>
        <v>0</v>
      </c>
      <c r="OF73" s="2">
        <f t="shared" si="92"/>
        <v>0</v>
      </c>
      <c r="OG73" s="2">
        <f t="shared" si="93"/>
        <v>0</v>
      </c>
      <c r="OH73" s="2">
        <f t="shared" si="94"/>
        <v>0</v>
      </c>
      <c r="OI73" s="2">
        <f t="shared" si="95"/>
        <v>0</v>
      </c>
      <c r="OJ73" s="2">
        <f t="shared" si="96"/>
        <v>0</v>
      </c>
      <c r="OK73" s="2">
        <f t="shared" si="97"/>
        <v>0</v>
      </c>
      <c r="OL73" s="2">
        <f t="shared" si="98"/>
        <v>0</v>
      </c>
      <c r="OM73" s="2">
        <f t="shared" si="99"/>
        <v>0</v>
      </c>
      <c r="ON73" s="2">
        <f t="shared" si="100"/>
        <v>6</v>
      </c>
      <c r="OO73" s="2">
        <f t="shared" si="101"/>
        <v>0</v>
      </c>
      <c r="OP73" s="2">
        <f t="shared" si="102"/>
        <v>0</v>
      </c>
      <c r="OQ73" s="2">
        <f t="shared" si="103"/>
        <v>0</v>
      </c>
      <c r="OR73" s="2">
        <f t="shared" si="104"/>
        <v>0</v>
      </c>
      <c r="OS73" s="2">
        <f t="shared" si="105"/>
        <v>0</v>
      </c>
      <c r="OT73" s="2">
        <f t="shared" si="106"/>
        <v>0</v>
      </c>
      <c r="OU73" s="2">
        <f t="shared" si="107"/>
        <v>0</v>
      </c>
      <c r="OV73" s="2">
        <f t="shared" si="108"/>
        <v>0</v>
      </c>
      <c r="OW73" s="2">
        <f t="shared" si="109"/>
        <v>0</v>
      </c>
      <c r="OX73" s="2">
        <f t="shared" si="110"/>
        <v>0</v>
      </c>
      <c r="OY73" s="2">
        <f t="shared" si="111"/>
        <v>0</v>
      </c>
      <c r="OZ73" s="2">
        <f t="shared" si="112"/>
        <v>0</v>
      </c>
      <c r="PA73" s="2">
        <f t="shared" si="113"/>
        <v>0</v>
      </c>
      <c r="PB73" s="2">
        <f t="shared" si="114"/>
        <v>0</v>
      </c>
      <c r="PC73" s="2">
        <f t="shared" si="115"/>
        <v>0</v>
      </c>
      <c r="PD73" s="2">
        <f t="shared" si="116"/>
        <v>0</v>
      </c>
      <c r="PE73" s="2">
        <f t="shared" si="117"/>
        <v>0</v>
      </c>
      <c r="PF73" s="2">
        <f t="shared" si="118"/>
        <v>0</v>
      </c>
      <c r="PG73" s="2">
        <f t="shared" si="119"/>
        <v>0</v>
      </c>
      <c r="PH73" s="2">
        <f t="shared" si="120"/>
        <v>0</v>
      </c>
      <c r="PI73" s="2">
        <f t="shared" si="121"/>
        <v>0</v>
      </c>
      <c r="PJ73" s="2">
        <f t="shared" si="122"/>
        <v>0</v>
      </c>
      <c r="PK73" s="2">
        <f t="shared" si="123"/>
        <v>0</v>
      </c>
      <c r="PL73" s="2">
        <f t="shared" si="124"/>
        <v>0</v>
      </c>
      <c r="PM73" s="2">
        <f t="shared" si="125"/>
        <v>0</v>
      </c>
      <c r="PN73" s="2">
        <f t="shared" si="126"/>
        <v>1</v>
      </c>
      <c r="PO73" s="2">
        <f t="shared" si="127"/>
        <v>1</v>
      </c>
      <c r="PP73" s="2">
        <f t="shared" si="128"/>
        <v>0</v>
      </c>
      <c r="PQ73" s="2">
        <f t="shared" si="129"/>
        <v>0</v>
      </c>
      <c r="PR73" s="2">
        <f t="shared" si="130"/>
        <v>1</v>
      </c>
      <c r="PS73" s="2">
        <f t="shared" si="131"/>
        <v>0</v>
      </c>
      <c r="PT73" s="2">
        <f t="shared" si="132"/>
        <v>0</v>
      </c>
      <c r="PU73" s="2">
        <f t="shared" si="133"/>
        <v>1</v>
      </c>
      <c r="PV73" s="2">
        <f t="shared" si="134"/>
        <v>0</v>
      </c>
      <c r="PW73" s="2">
        <f t="shared" si="135"/>
        <v>0</v>
      </c>
      <c r="PX73" s="2">
        <f t="shared" si="136"/>
        <v>1</v>
      </c>
      <c r="PY73" s="2">
        <f t="shared" si="137"/>
        <v>0</v>
      </c>
      <c r="PZ73" s="2">
        <f t="shared" si="138"/>
        <v>0</v>
      </c>
    </row>
    <row r="74" spans="1:442" x14ac:dyDescent="0.35">
      <c r="A74" t="s">
        <v>82</v>
      </c>
      <c r="B74" t="s">
        <v>4</v>
      </c>
      <c r="C74" t="s">
        <v>325</v>
      </c>
      <c r="D74">
        <v>0</v>
      </c>
      <c r="E74">
        <v>0</v>
      </c>
      <c r="F74">
        <v>0</v>
      </c>
      <c r="G74">
        <v>0</v>
      </c>
      <c r="H74"/>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v>
      </c>
      <c r="DB74">
        <v>0</v>
      </c>
      <c r="DC74">
        <v>0</v>
      </c>
      <c r="DD74">
        <v>3</v>
      </c>
      <c r="DE74">
        <v>4</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7</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1</v>
      </c>
      <c r="HV74">
        <v>3</v>
      </c>
      <c r="HW74">
        <v>3</v>
      </c>
      <c r="HX74">
        <v>0</v>
      </c>
      <c r="HY74">
        <v>0</v>
      </c>
      <c r="HZ74">
        <v>0</v>
      </c>
      <c r="IA74">
        <v>0</v>
      </c>
      <c r="IB74">
        <v>0</v>
      </c>
      <c r="IC74">
        <v>0</v>
      </c>
      <c r="ID74">
        <v>1</v>
      </c>
      <c r="IE74">
        <v>3</v>
      </c>
      <c r="IF74">
        <v>3</v>
      </c>
      <c r="IG74">
        <v>1</v>
      </c>
      <c r="IH74">
        <v>3</v>
      </c>
      <c r="II74">
        <v>3</v>
      </c>
      <c r="IJ74">
        <v>1</v>
      </c>
      <c r="IK74">
        <v>3</v>
      </c>
      <c r="IL74">
        <v>3</v>
      </c>
      <c r="IM74">
        <v>1</v>
      </c>
      <c r="IN74">
        <v>3</v>
      </c>
      <c r="IO74">
        <v>3</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R74" s="2" t="str">
        <f t="shared" si="79"/>
        <v>Adjumani District</v>
      </c>
      <c r="NS74" s="2" t="str">
        <f t="shared" si="80"/>
        <v>Robidire Health Centre III</v>
      </c>
      <c r="NT74" s="2" t="str">
        <f>VLOOKUP(C74,Weeks!$A$1:$B$53,2,0)</f>
        <v>Week 11</v>
      </c>
      <c r="NU74" s="2">
        <f t="shared" si="81"/>
        <v>16</v>
      </c>
      <c r="NV74" s="2">
        <f t="shared" si="82"/>
        <v>1</v>
      </c>
      <c r="NW74" s="2">
        <f t="shared" si="83"/>
        <v>0</v>
      </c>
      <c r="NX74" s="2">
        <f t="shared" si="84"/>
        <v>1</v>
      </c>
      <c r="NY74" s="2">
        <f t="shared" si="85"/>
        <v>0</v>
      </c>
      <c r="NZ74" s="2">
        <f t="shared" si="86"/>
        <v>1</v>
      </c>
      <c r="OA74" s="2">
        <f t="shared" si="87"/>
        <v>1</v>
      </c>
      <c r="OB74" s="2">
        <f t="shared" si="88"/>
        <v>0</v>
      </c>
      <c r="OC74" s="2">
        <f t="shared" si="89"/>
        <v>0</v>
      </c>
      <c r="OD74" s="2">
        <f t="shared" si="90"/>
        <v>7</v>
      </c>
      <c r="OE74" s="2">
        <f t="shared" si="91"/>
        <v>0</v>
      </c>
      <c r="OF74" s="2">
        <f t="shared" si="92"/>
        <v>0</v>
      </c>
      <c r="OG74" s="2">
        <f t="shared" si="93"/>
        <v>0</v>
      </c>
      <c r="OH74" s="2">
        <f t="shared" si="94"/>
        <v>0</v>
      </c>
      <c r="OI74" s="2">
        <f t="shared" si="95"/>
        <v>0</v>
      </c>
      <c r="OJ74" s="2">
        <f t="shared" si="96"/>
        <v>0</v>
      </c>
      <c r="OK74" s="2">
        <f t="shared" si="97"/>
        <v>0</v>
      </c>
      <c r="OL74" s="2">
        <f t="shared" si="98"/>
        <v>0</v>
      </c>
      <c r="OM74" s="2">
        <f t="shared" si="99"/>
        <v>0</v>
      </c>
      <c r="ON74" s="2">
        <f t="shared" si="100"/>
        <v>8</v>
      </c>
      <c r="OO74" s="2">
        <f t="shared" si="101"/>
        <v>0</v>
      </c>
      <c r="OP74" s="2">
        <f t="shared" si="102"/>
        <v>0</v>
      </c>
      <c r="OQ74" s="2">
        <f t="shared" si="103"/>
        <v>0</v>
      </c>
      <c r="OR74" s="2">
        <f t="shared" si="104"/>
        <v>0</v>
      </c>
      <c r="OS74" s="2">
        <f t="shared" si="105"/>
        <v>0</v>
      </c>
      <c r="OT74" s="2">
        <f t="shared" si="106"/>
        <v>0</v>
      </c>
      <c r="OU74" s="2">
        <f t="shared" si="107"/>
        <v>0</v>
      </c>
      <c r="OV74" s="2">
        <f t="shared" si="108"/>
        <v>0</v>
      </c>
      <c r="OW74" s="2">
        <f t="shared" si="109"/>
        <v>0</v>
      </c>
      <c r="OX74" s="2">
        <f t="shared" si="110"/>
        <v>0</v>
      </c>
      <c r="OY74" s="2">
        <f t="shared" si="111"/>
        <v>0</v>
      </c>
      <c r="OZ74" s="2">
        <f t="shared" si="112"/>
        <v>0</v>
      </c>
      <c r="PA74" s="2">
        <f t="shared" si="113"/>
        <v>0</v>
      </c>
      <c r="PB74" s="2">
        <f t="shared" si="114"/>
        <v>0</v>
      </c>
      <c r="PC74" s="2">
        <f t="shared" si="115"/>
        <v>0</v>
      </c>
      <c r="PD74" s="2">
        <f t="shared" si="116"/>
        <v>0</v>
      </c>
      <c r="PE74" s="2">
        <f t="shared" si="117"/>
        <v>0</v>
      </c>
      <c r="PF74" s="2">
        <f t="shared" si="118"/>
        <v>0</v>
      </c>
      <c r="PG74" s="2">
        <f t="shared" si="119"/>
        <v>0</v>
      </c>
      <c r="PH74" s="2">
        <f t="shared" si="120"/>
        <v>0</v>
      </c>
      <c r="PI74" s="2">
        <f t="shared" si="121"/>
        <v>0</v>
      </c>
      <c r="PJ74" s="2">
        <f t="shared" si="122"/>
        <v>0</v>
      </c>
      <c r="PK74" s="2">
        <f t="shared" si="123"/>
        <v>0</v>
      </c>
      <c r="PL74" s="2">
        <f t="shared" si="124"/>
        <v>0</v>
      </c>
      <c r="PM74" s="2">
        <f t="shared" si="125"/>
        <v>0</v>
      </c>
      <c r="PN74" s="2">
        <f t="shared" si="126"/>
        <v>7</v>
      </c>
      <c r="PO74" s="2">
        <f t="shared" si="127"/>
        <v>7</v>
      </c>
      <c r="PP74" s="2">
        <f t="shared" si="128"/>
        <v>0</v>
      </c>
      <c r="PQ74" s="2">
        <f t="shared" si="129"/>
        <v>0</v>
      </c>
      <c r="PR74" s="2">
        <f t="shared" si="130"/>
        <v>7</v>
      </c>
      <c r="PS74" s="2">
        <f t="shared" si="131"/>
        <v>0</v>
      </c>
      <c r="PT74" s="2">
        <f t="shared" si="132"/>
        <v>0</v>
      </c>
      <c r="PU74" s="2">
        <f t="shared" si="133"/>
        <v>7</v>
      </c>
      <c r="PV74" s="2">
        <f t="shared" si="134"/>
        <v>0</v>
      </c>
      <c r="PW74" s="2">
        <f t="shared" si="135"/>
        <v>0</v>
      </c>
      <c r="PX74" s="2">
        <f t="shared" si="136"/>
        <v>7</v>
      </c>
      <c r="PY74" s="2">
        <f t="shared" si="137"/>
        <v>0</v>
      </c>
      <c r="PZ74" s="2">
        <f t="shared" si="138"/>
        <v>0</v>
      </c>
    </row>
    <row r="75" spans="1:442" x14ac:dyDescent="0.35">
      <c r="A75" t="s">
        <v>81</v>
      </c>
      <c r="B75" t="s">
        <v>17</v>
      </c>
      <c r="C75" t="s">
        <v>72</v>
      </c>
      <c r="D75">
        <v>0</v>
      </c>
      <c r="E75">
        <v>0</v>
      </c>
      <c r="F75">
        <v>0</v>
      </c>
      <c r="G75">
        <v>0</v>
      </c>
      <c r="H75"/>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3</v>
      </c>
      <c r="DE75">
        <v>2</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1</v>
      </c>
      <c r="EL75">
        <v>10</v>
      </c>
      <c r="EM75">
        <v>0</v>
      </c>
      <c r="EN75">
        <v>0</v>
      </c>
      <c r="EO75">
        <v>0</v>
      </c>
      <c r="EP75">
        <v>0</v>
      </c>
      <c r="EQ75">
        <v>0</v>
      </c>
      <c r="ER75">
        <v>0</v>
      </c>
      <c r="ES75">
        <v>0</v>
      </c>
      <c r="ET75">
        <v>0</v>
      </c>
      <c r="EU75">
        <v>0</v>
      </c>
      <c r="EV75">
        <v>0</v>
      </c>
      <c r="EW75">
        <v>0</v>
      </c>
      <c r="EX75">
        <v>0</v>
      </c>
      <c r="EY75">
        <v>0</v>
      </c>
      <c r="EZ75">
        <v>0</v>
      </c>
      <c r="FA75">
        <v>5</v>
      </c>
      <c r="FB75">
        <v>0</v>
      </c>
      <c r="FC75">
        <v>0</v>
      </c>
      <c r="FD75">
        <v>5</v>
      </c>
      <c r="FE75">
        <v>0</v>
      </c>
      <c r="FF75">
        <v>0</v>
      </c>
      <c r="FG75">
        <v>0</v>
      </c>
      <c r="FH75">
        <v>0</v>
      </c>
      <c r="FI75">
        <v>0</v>
      </c>
      <c r="FJ75">
        <v>0</v>
      </c>
      <c r="FK75">
        <v>0</v>
      </c>
      <c r="FL75">
        <v>0</v>
      </c>
      <c r="FM75">
        <v>0</v>
      </c>
      <c r="FN75">
        <v>1</v>
      </c>
      <c r="FO75">
        <v>0</v>
      </c>
      <c r="FP75">
        <v>0</v>
      </c>
      <c r="FQ75">
        <v>0</v>
      </c>
      <c r="FR75">
        <v>0</v>
      </c>
      <c r="FS75">
        <v>0</v>
      </c>
      <c r="FT75">
        <v>0</v>
      </c>
      <c r="FU75">
        <v>0</v>
      </c>
      <c r="FV75">
        <v>0</v>
      </c>
      <c r="FW75">
        <v>0</v>
      </c>
      <c r="FX75">
        <v>0</v>
      </c>
      <c r="FY75">
        <v>0</v>
      </c>
      <c r="FZ75">
        <v>0</v>
      </c>
      <c r="GA75">
        <v>0</v>
      </c>
      <c r="GB75">
        <v>0</v>
      </c>
      <c r="GC75">
        <v>0</v>
      </c>
      <c r="GD75">
        <v>0</v>
      </c>
      <c r="GE75">
        <v>0</v>
      </c>
      <c r="GF75">
        <v>0</v>
      </c>
      <c r="GG75">
        <v>0</v>
      </c>
      <c r="GH75">
        <v>1</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5</v>
      </c>
      <c r="HW75">
        <v>2</v>
      </c>
      <c r="HX75">
        <v>0</v>
      </c>
      <c r="HY75">
        <v>0</v>
      </c>
      <c r="HZ75">
        <v>0</v>
      </c>
      <c r="IA75">
        <v>0</v>
      </c>
      <c r="IB75">
        <v>0</v>
      </c>
      <c r="IC75">
        <v>0</v>
      </c>
      <c r="ID75">
        <v>1</v>
      </c>
      <c r="IE75">
        <v>5</v>
      </c>
      <c r="IF75">
        <v>2</v>
      </c>
      <c r="IG75">
        <v>1</v>
      </c>
      <c r="IH75">
        <v>5</v>
      </c>
      <c r="II75">
        <v>2</v>
      </c>
      <c r="IJ75">
        <v>1</v>
      </c>
      <c r="IK75">
        <v>5</v>
      </c>
      <c r="IL75">
        <v>2</v>
      </c>
      <c r="IM75">
        <v>1</v>
      </c>
      <c r="IN75">
        <v>5</v>
      </c>
      <c r="IO75">
        <v>2</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c r="KG75"/>
      <c r="KH75"/>
      <c r="KI75"/>
      <c r="KJ75">
        <v>0</v>
      </c>
      <c r="KK75">
        <v>0</v>
      </c>
      <c r="KL75">
        <v>0</v>
      </c>
      <c r="KM75">
        <v>1</v>
      </c>
      <c r="KN75">
        <v>0</v>
      </c>
      <c r="KO75">
        <v>0</v>
      </c>
      <c r="KP75">
        <v>0</v>
      </c>
      <c r="KQ75">
        <v>0</v>
      </c>
      <c r="KR75">
        <v>0</v>
      </c>
      <c r="KS75">
        <v>0</v>
      </c>
      <c r="KT75">
        <v>0</v>
      </c>
      <c r="KU75">
        <v>1</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3</v>
      </c>
      <c r="LY75">
        <v>0</v>
      </c>
      <c r="LZ75">
        <v>0</v>
      </c>
      <c r="MA75">
        <v>2</v>
      </c>
      <c r="MB75">
        <v>0</v>
      </c>
      <c r="MC75">
        <v>0</v>
      </c>
      <c r="MD75">
        <v>0</v>
      </c>
      <c r="ME75">
        <v>0</v>
      </c>
      <c r="MF75">
        <v>0</v>
      </c>
      <c r="MG75">
        <v>0</v>
      </c>
      <c r="MH75">
        <v>0</v>
      </c>
      <c r="MI75">
        <v>0</v>
      </c>
      <c r="MJ75">
        <v>0</v>
      </c>
      <c r="MK75">
        <v>0</v>
      </c>
      <c r="ML75">
        <v>1</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2</v>
      </c>
      <c r="NI75">
        <v>0</v>
      </c>
      <c r="NJ75">
        <v>0</v>
      </c>
      <c r="NK75">
        <v>0</v>
      </c>
      <c r="NL75">
        <v>2</v>
      </c>
      <c r="NM75">
        <v>0</v>
      </c>
      <c r="NN75">
        <v>0</v>
      </c>
      <c r="NO75">
        <v>0</v>
      </c>
      <c r="NP75">
        <v>0</v>
      </c>
      <c r="NR75" s="2" t="str">
        <f t="shared" si="79"/>
        <v>Arua City</v>
      </c>
      <c r="NS75" s="2" t="str">
        <f t="shared" si="80"/>
        <v>Ediofe Health Centre III</v>
      </c>
      <c r="NT75" s="2" t="str">
        <f>VLOOKUP(C75,Weeks!$A$1:$B$53,2,0)</f>
        <v>Week 40</v>
      </c>
      <c r="NU75" s="2">
        <f t="shared" si="81"/>
        <v>28</v>
      </c>
      <c r="NV75" s="2">
        <f t="shared" si="82"/>
        <v>0</v>
      </c>
      <c r="NW75" s="2">
        <f t="shared" si="83"/>
        <v>0</v>
      </c>
      <c r="NX75" s="2">
        <f t="shared" si="84"/>
        <v>0</v>
      </c>
      <c r="NY75" s="2">
        <f t="shared" si="85"/>
        <v>0</v>
      </c>
      <c r="NZ75" s="2">
        <f t="shared" si="86"/>
        <v>0</v>
      </c>
      <c r="OA75" s="2">
        <f t="shared" si="87"/>
        <v>0</v>
      </c>
      <c r="OB75" s="2">
        <f t="shared" si="88"/>
        <v>1</v>
      </c>
      <c r="OC75" s="2">
        <f t="shared" si="89"/>
        <v>0</v>
      </c>
      <c r="OD75" s="2">
        <f t="shared" si="90"/>
        <v>5</v>
      </c>
      <c r="OE75" s="2">
        <f t="shared" si="91"/>
        <v>0</v>
      </c>
      <c r="OF75" s="2">
        <f t="shared" si="92"/>
        <v>16</v>
      </c>
      <c r="OG75" s="2">
        <f t="shared" si="93"/>
        <v>0</v>
      </c>
      <c r="OH75" s="2">
        <f t="shared" si="94"/>
        <v>0</v>
      </c>
      <c r="OI75" s="2">
        <f t="shared" si="95"/>
        <v>0</v>
      </c>
      <c r="OJ75" s="2">
        <f t="shared" si="96"/>
        <v>0</v>
      </c>
      <c r="OK75" s="2">
        <f t="shared" si="97"/>
        <v>0</v>
      </c>
      <c r="OL75" s="2">
        <f t="shared" si="98"/>
        <v>1</v>
      </c>
      <c r="OM75" s="2">
        <f t="shared" si="99"/>
        <v>0</v>
      </c>
      <c r="ON75" s="2">
        <f t="shared" si="100"/>
        <v>5</v>
      </c>
      <c r="OO75" s="2">
        <f t="shared" si="101"/>
        <v>0</v>
      </c>
      <c r="OP75" s="2">
        <f t="shared" si="102"/>
        <v>0</v>
      </c>
      <c r="OQ75" s="2">
        <f t="shared" si="103"/>
        <v>0</v>
      </c>
      <c r="OR75" s="2">
        <f t="shared" si="104"/>
        <v>0</v>
      </c>
      <c r="OS75" s="2">
        <f t="shared" si="105"/>
        <v>0</v>
      </c>
      <c r="OT75" s="2">
        <f t="shared" si="106"/>
        <v>0</v>
      </c>
      <c r="OU75" s="2">
        <f t="shared" si="107"/>
        <v>0</v>
      </c>
      <c r="OV75" s="2">
        <f t="shared" si="108"/>
        <v>0</v>
      </c>
      <c r="OW75" s="2">
        <f t="shared" si="109"/>
        <v>0</v>
      </c>
      <c r="OX75" s="2">
        <f t="shared" si="110"/>
        <v>1</v>
      </c>
      <c r="OY75" s="2">
        <f t="shared" si="111"/>
        <v>0</v>
      </c>
      <c r="OZ75" s="2">
        <f t="shared" si="112"/>
        <v>5</v>
      </c>
      <c r="PA75" s="2">
        <f t="shared" si="113"/>
        <v>0</v>
      </c>
      <c r="PB75" s="2">
        <f t="shared" si="114"/>
        <v>1</v>
      </c>
      <c r="PC75" s="2">
        <f t="shared" si="115"/>
        <v>1</v>
      </c>
      <c r="PD75" s="2">
        <f t="shared" si="116"/>
        <v>0</v>
      </c>
      <c r="PE75" s="2">
        <f t="shared" si="117"/>
        <v>0</v>
      </c>
      <c r="PF75" s="2">
        <f t="shared" si="118"/>
        <v>0</v>
      </c>
      <c r="PG75" s="2">
        <f t="shared" si="119"/>
        <v>0</v>
      </c>
      <c r="PH75" s="2">
        <f t="shared" si="120"/>
        <v>0</v>
      </c>
      <c r="PI75" s="2">
        <f t="shared" si="121"/>
        <v>0</v>
      </c>
      <c r="PJ75" s="2">
        <f t="shared" si="122"/>
        <v>0</v>
      </c>
      <c r="PK75" s="2">
        <f t="shared" si="123"/>
        <v>2</v>
      </c>
      <c r="PL75" s="2">
        <f t="shared" si="124"/>
        <v>2</v>
      </c>
      <c r="PM75" s="2">
        <f t="shared" si="125"/>
        <v>0</v>
      </c>
      <c r="PN75" s="2">
        <f t="shared" si="126"/>
        <v>8</v>
      </c>
      <c r="PO75" s="2">
        <f t="shared" si="127"/>
        <v>8</v>
      </c>
      <c r="PP75" s="2">
        <f t="shared" si="128"/>
        <v>0</v>
      </c>
      <c r="PQ75" s="2">
        <f t="shared" si="129"/>
        <v>0</v>
      </c>
      <c r="PR75" s="2">
        <f t="shared" si="130"/>
        <v>8</v>
      </c>
      <c r="PS75" s="2">
        <f t="shared" si="131"/>
        <v>0</v>
      </c>
      <c r="PT75" s="2">
        <f t="shared" si="132"/>
        <v>0</v>
      </c>
      <c r="PU75" s="2">
        <f t="shared" si="133"/>
        <v>8</v>
      </c>
      <c r="PV75" s="2">
        <f t="shared" si="134"/>
        <v>0</v>
      </c>
      <c r="PW75" s="2">
        <f t="shared" si="135"/>
        <v>0</v>
      </c>
      <c r="PX75" s="2">
        <f t="shared" si="136"/>
        <v>8</v>
      </c>
      <c r="PY75" s="2">
        <f t="shared" si="137"/>
        <v>0</v>
      </c>
      <c r="PZ75" s="2">
        <f t="shared" si="138"/>
        <v>0</v>
      </c>
    </row>
    <row r="76" spans="1:442" x14ac:dyDescent="0.35">
      <c r="A76" t="s">
        <v>81</v>
      </c>
      <c r="B76" t="s">
        <v>17</v>
      </c>
      <c r="C76" t="s">
        <v>71</v>
      </c>
      <c r="D76">
        <v>0</v>
      </c>
      <c r="E76">
        <v>0</v>
      </c>
      <c r="F76">
        <v>0</v>
      </c>
      <c r="G76">
        <v>0</v>
      </c>
      <c r="H76"/>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1</v>
      </c>
      <c r="CC76">
        <v>1</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2</v>
      </c>
      <c r="DE76">
        <v>1</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2</v>
      </c>
      <c r="EM76">
        <v>0</v>
      </c>
      <c r="EN76">
        <v>0</v>
      </c>
      <c r="EO76">
        <v>0</v>
      </c>
      <c r="EP76">
        <v>0</v>
      </c>
      <c r="EQ76">
        <v>0</v>
      </c>
      <c r="ER76">
        <v>0</v>
      </c>
      <c r="ES76">
        <v>0</v>
      </c>
      <c r="ET76">
        <v>0</v>
      </c>
      <c r="EU76">
        <v>0</v>
      </c>
      <c r="EV76">
        <v>0</v>
      </c>
      <c r="EW76">
        <v>0</v>
      </c>
      <c r="EX76">
        <v>0</v>
      </c>
      <c r="EY76">
        <v>0</v>
      </c>
      <c r="EZ76">
        <v>0</v>
      </c>
      <c r="FA76">
        <v>7</v>
      </c>
      <c r="FB76">
        <v>0</v>
      </c>
      <c r="FC76">
        <v>2</v>
      </c>
      <c r="FD76">
        <v>12</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3</v>
      </c>
      <c r="HV76">
        <v>6</v>
      </c>
      <c r="HW76">
        <v>2</v>
      </c>
      <c r="HX76">
        <v>0</v>
      </c>
      <c r="HY76">
        <v>0</v>
      </c>
      <c r="HZ76">
        <v>0</v>
      </c>
      <c r="IA76">
        <v>0</v>
      </c>
      <c r="IB76">
        <v>0</v>
      </c>
      <c r="IC76">
        <v>0</v>
      </c>
      <c r="ID76">
        <v>3</v>
      </c>
      <c r="IE76">
        <v>6</v>
      </c>
      <c r="IF76">
        <v>2</v>
      </c>
      <c r="IG76">
        <v>3</v>
      </c>
      <c r="IH76">
        <v>6</v>
      </c>
      <c r="II76">
        <v>2</v>
      </c>
      <c r="IJ76">
        <v>3</v>
      </c>
      <c r="IK76">
        <v>6</v>
      </c>
      <c r="IL76">
        <v>2</v>
      </c>
      <c r="IM76">
        <v>3</v>
      </c>
      <c r="IN76">
        <v>6</v>
      </c>
      <c r="IO76">
        <v>2</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c r="KG76"/>
      <c r="KH76"/>
      <c r="KI76"/>
      <c r="KJ76">
        <v>0</v>
      </c>
      <c r="KK76">
        <v>0</v>
      </c>
      <c r="KL76">
        <v>0</v>
      </c>
      <c r="KM76">
        <v>1</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1</v>
      </c>
      <c r="NI76">
        <v>0</v>
      </c>
      <c r="NJ76">
        <v>0</v>
      </c>
      <c r="NK76">
        <v>0</v>
      </c>
      <c r="NL76">
        <v>1</v>
      </c>
      <c r="NM76">
        <v>0</v>
      </c>
      <c r="NN76">
        <v>0</v>
      </c>
      <c r="NO76">
        <v>0</v>
      </c>
      <c r="NP76">
        <v>0</v>
      </c>
      <c r="NR76" s="2" t="str">
        <f t="shared" si="79"/>
        <v>Arua City</v>
      </c>
      <c r="NS76" s="2" t="str">
        <f t="shared" si="80"/>
        <v>Ediofe Health Centre III</v>
      </c>
      <c r="NT76" s="2" t="str">
        <f>VLOOKUP(C76,Weeks!$A$1:$B$53,2,0)</f>
        <v>Week 41</v>
      </c>
      <c r="NU76" s="2">
        <f t="shared" si="81"/>
        <v>28</v>
      </c>
      <c r="NV76" s="2">
        <f t="shared" si="82"/>
        <v>0</v>
      </c>
      <c r="NW76" s="2">
        <f t="shared" si="83"/>
        <v>0</v>
      </c>
      <c r="NX76" s="2">
        <f t="shared" si="84"/>
        <v>0</v>
      </c>
      <c r="NY76" s="2">
        <f t="shared" si="85"/>
        <v>0</v>
      </c>
      <c r="NZ76" s="2">
        <f t="shared" si="86"/>
        <v>0</v>
      </c>
      <c r="OA76" s="2">
        <f t="shared" si="87"/>
        <v>0</v>
      </c>
      <c r="OB76" s="2">
        <f t="shared" si="88"/>
        <v>0</v>
      </c>
      <c r="OC76" s="2">
        <f t="shared" si="89"/>
        <v>0</v>
      </c>
      <c r="OD76" s="2">
        <f t="shared" si="90"/>
        <v>14</v>
      </c>
      <c r="OE76" s="2">
        <f t="shared" si="91"/>
        <v>0</v>
      </c>
      <c r="OF76" s="2">
        <f t="shared" si="92"/>
        <v>9</v>
      </c>
      <c r="OG76" s="2">
        <f t="shared" si="93"/>
        <v>0</v>
      </c>
      <c r="OH76" s="2">
        <f t="shared" si="94"/>
        <v>2</v>
      </c>
      <c r="OI76" s="2">
        <f t="shared" si="95"/>
        <v>0</v>
      </c>
      <c r="OJ76" s="2">
        <f t="shared" si="96"/>
        <v>0</v>
      </c>
      <c r="OK76" s="2">
        <f t="shared" si="97"/>
        <v>0</v>
      </c>
      <c r="OL76" s="2">
        <f t="shared" si="98"/>
        <v>0</v>
      </c>
      <c r="OM76" s="2">
        <f t="shared" si="99"/>
        <v>0</v>
      </c>
      <c r="ON76" s="2">
        <f t="shared" si="100"/>
        <v>3</v>
      </c>
      <c r="OO76" s="2">
        <f t="shared" si="101"/>
        <v>0</v>
      </c>
      <c r="OP76" s="2">
        <f t="shared" si="102"/>
        <v>0</v>
      </c>
      <c r="OQ76" s="2">
        <f t="shared" si="103"/>
        <v>0</v>
      </c>
      <c r="OR76" s="2">
        <f t="shared" si="104"/>
        <v>0</v>
      </c>
      <c r="OS76" s="2">
        <f t="shared" si="105"/>
        <v>0</v>
      </c>
      <c r="OT76" s="2">
        <f t="shared" si="106"/>
        <v>0</v>
      </c>
      <c r="OU76" s="2">
        <f t="shared" si="107"/>
        <v>0</v>
      </c>
      <c r="OV76" s="2">
        <f t="shared" si="108"/>
        <v>0</v>
      </c>
      <c r="OW76" s="2">
        <f t="shared" si="109"/>
        <v>0</v>
      </c>
      <c r="OX76" s="2">
        <f t="shared" si="110"/>
        <v>0</v>
      </c>
      <c r="OY76" s="2">
        <f t="shared" si="111"/>
        <v>0</v>
      </c>
      <c r="OZ76" s="2">
        <f t="shared" si="112"/>
        <v>0</v>
      </c>
      <c r="PA76" s="2">
        <f t="shared" si="113"/>
        <v>0</v>
      </c>
      <c r="PB76" s="2">
        <f t="shared" si="114"/>
        <v>1</v>
      </c>
      <c r="PC76" s="2">
        <f t="shared" si="115"/>
        <v>0</v>
      </c>
      <c r="PD76" s="2">
        <f t="shared" si="116"/>
        <v>0</v>
      </c>
      <c r="PE76" s="2">
        <f t="shared" si="117"/>
        <v>0</v>
      </c>
      <c r="PF76" s="2">
        <f t="shared" si="118"/>
        <v>0</v>
      </c>
      <c r="PG76" s="2">
        <f t="shared" si="119"/>
        <v>0</v>
      </c>
      <c r="PH76" s="2">
        <f t="shared" si="120"/>
        <v>0</v>
      </c>
      <c r="PI76" s="2">
        <f t="shared" si="121"/>
        <v>0</v>
      </c>
      <c r="PJ76" s="2">
        <f t="shared" si="122"/>
        <v>0</v>
      </c>
      <c r="PK76" s="2">
        <f t="shared" si="123"/>
        <v>1</v>
      </c>
      <c r="PL76" s="2">
        <f t="shared" si="124"/>
        <v>1</v>
      </c>
      <c r="PM76" s="2">
        <f t="shared" si="125"/>
        <v>0</v>
      </c>
      <c r="PN76" s="2">
        <f t="shared" si="126"/>
        <v>11</v>
      </c>
      <c r="PO76" s="2">
        <f t="shared" si="127"/>
        <v>11</v>
      </c>
      <c r="PP76" s="2">
        <f t="shared" si="128"/>
        <v>0</v>
      </c>
      <c r="PQ76" s="2">
        <f t="shared" si="129"/>
        <v>0</v>
      </c>
      <c r="PR76" s="2">
        <f t="shared" si="130"/>
        <v>11</v>
      </c>
      <c r="PS76" s="2">
        <f t="shared" si="131"/>
        <v>0</v>
      </c>
      <c r="PT76" s="2">
        <f t="shared" si="132"/>
        <v>0</v>
      </c>
      <c r="PU76" s="2">
        <f t="shared" si="133"/>
        <v>11</v>
      </c>
      <c r="PV76" s="2">
        <f t="shared" si="134"/>
        <v>0</v>
      </c>
      <c r="PW76" s="2">
        <f t="shared" si="135"/>
        <v>0</v>
      </c>
      <c r="PX76" s="2">
        <f t="shared" si="136"/>
        <v>11</v>
      </c>
      <c r="PY76" s="2">
        <f t="shared" si="137"/>
        <v>0</v>
      </c>
      <c r="PZ76" s="2">
        <f t="shared" si="138"/>
        <v>0</v>
      </c>
    </row>
    <row r="77" spans="1:442" x14ac:dyDescent="0.35">
      <c r="A77" t="s">
        <v>81</v>
      </c>
      <c r="B77" t="s">
        <v>17</v>
      </c>
      <c r="C77" t="s">
        <v>70</v>
      </c>
      <c r="D77">
        <v>0</v>
      </c>
      <c r="E77">
        <v>0</v>
      </c>
      <c r="F77">
        <v>0</v>
      </c>
      <c r="G77">
        <v>0</v>
      </c>
      <c r="H77"/>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1</v>
      </c>
      <c r="BK77">
        <v>1</v>
      </c>
      <c r="BL77">
        <v>0</v>
      </c>
      <c r="BM77">
        <v>0</v>
      </c>
      <c r="BN77">
        <v>0</v>
      </c>
      <c r="BO77">
        <v>0</v>
      </c>
      <c r="BP77">
        <v>0</v>
      </c>
      <c r="BQ77">
        <v>0</v>
      </c>
      <c r="BR77">
        <v>0</v>
      </c>
      <c r="BS77">
        <v>0</v>
      </c>
      <c r="BT77">
        <v>0</v>
      </c>
      <c r="BU77">
        <v>0</v>
      </c>
      <c r="BV77">
        <v>0</v>
      </c>
      <c r="BW77">
        <v>0</v>
      </c>
      <c r="BX77">
        <v>0</v>
      </c>
      <c r="BY77">
        <v>0</v>
      </c>
      <c r="BZ77">
        <v>0</v>
      </c>
      <c r="CA77">
        <v>0</v>
      </c>
      <c r="CB77">
        <v>1</v>
      </c>
      <c r="CC77">
        <v>1</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1</v>
      </c>
      <c r="DE77">
        <v>1</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1</v>
      </c>
      <c r="EM77">
        <v>0</v>
      </c>
      <c r="EN77">
        <v>0</v>
      </c>
      <c r="EO77">
        <v>0</v>
      </c>
      <c r="EP77">
        <v>0</v>
      </c>
      <c r="EQ77">
        <v>0</v>
      </c>
      <c r="ER77">
        <v>0</v>
      </c>
      <c r="ES77">
        <v>0</v>
      </c>
      <c r="ET77">
        <v>0</v>
      </c>
      <c r="EU77">
        <v>0</v>
      </c>
      <c r="EV77">
        <v>0</v>
      </c>
      <c r="EW77">
        <v>0</v>
      </c>
      <c r="EX77">
        <v>0</v>
      </c>
      <c r="EY77">
        <v>0</v>
      </c>
      <c r="EZ77">
        <v>0</v>
      </c>
      <c r="FA77">
        <v>6</v>
      </c>
      <c r="FB77">
        <v>0</v>
      </c>
      <c r="FC77">
        <v>2</v>
      </c>
      <c r="FD77">
        <v>11</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2</v>
      </c>
      <c r="HV77">
        <v>11</v>
      </c>
      <c r="HW77">
        <v>1</v>
      </c>
      <c r="HX77">
        <v>0</v>
      </c>
      <c r="HY77">
        <v>0</v>
      </c>
      <c r="HZ77">
        <v>0</v>
      </c>
      <c r="IA77">
        <v>0</v>
      </c>
      <c r="IB77">
        <v>0</v>
      </c>
      <c r="IC77">
        <v>0</v>
      </c>
      <c r="ID77">
        <v>2</v>
      </c>
      <c r="IE77">
        <v>11</v>
      </c>
      <c r="IF77">
        <v>1</v>
      </c>
      <c r="IG77">
        <v>2</v>
      </c>
      <c r="IH77">
        <v>11</v>
      </c>
      <c r="II77">
        <v>1</v>
      </c>
      <c r="IJ77">
        <v>2</v>
      </c>
      <c r="IK77">
        <v>11</v>
      </c>
      <c r="IL77">
        <v>1</v>
      </c>
      <c r="IM77">
        <v>2</v>
      </c>
      <c r="IN77">
        <v>11</v>
      </c>
      <c r="IO77">
        <v>1</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c r="KG77"/>
      <c r="KH77"/>
      <c r="KI77"/>
      <c r="KJ77">
        <v>0</v>
      </c>
      <c r="KK77">
        <v>0</v>
      </c>
      <c r="KL77">
        <v>0</v>
      </c>
      <c r="KM77">
        <v>1</v>
      </c>
      <c r="KN77">
        <v>0</v>
      </c>
      <c r="KO77">
        <v>0</v>
      </c>
      <c r="KP77">
        <v>0</v>
      </c>
      <c r="KQ77">
        <v>0</v>
      </c>
      <c r="KR77">
        <v>0</v>
      </c>
      <c r="KS77">
        <v>0</v>
      </c>
      <c r="KT77">
        <v>0</v>
      </c>
      <c r="KU77">
        <v>2</v>
      </c>
      <c r="KV77">
        <v>0</v>
      </c>
      <c r="KW77">
        <v>0</v>
      </c>
      <c r="KX77">
        <v>0</v>
      </c>
      <c r="KY77">
        <v>1</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R77" s="2" t="str">
        <f t="shared" si="79"/>
        <v>Arua City</v>
      </c>
      <c r="NS77" s="2" t="str">
        <f t="shared" si="80"/>
        <v>Ediofe Health Centre III</v>
      </c>
      <c r="NT77" s="2" t="str">
        <f>VLOOKUP(C77,Weeks!$A$1:$B$53,2,0)</f>
        <v>Week 42</v>
      </c>
      <c r="NU77" s="2">
        <f t="shared" si="81"/>
        <v>26</v>
      </c>
      <c r="NV77" s="2">
        <f t="shared" si="82"/>
        <v>0</v>
      </c>
      <c r="NW77" s="2">
        <f t="shared" si="83"/>
        <v>0</v>
      </c>
      <c r="NX77" s="2">
        <f t="shared" si="84"/>
        <v>0</v>
      </c>
      <c r="NY77" s="2">
        <f t="shared" si="85"/>
        <v>0</v>
      </c>
      <c r="NZ77" s="2">
        <f t="shared" si="86"/>
        <v>2</v>
      </c>
      <c r="OA77" s="2">
        <f t="shared" si="87"/>
        <v>0</v>
      </c>
      <c r="OB77" s="2">
        <f t="shared" si="88"/>
        <v>0</v>
      </c>
      <c r="OC77" s="2">
        <f t="shared" si="89"/>
        <v>0</v>
      </c>
      <c r="OD77" s="2">
        <f t="shared" si="90"/>
        <v>13</v>
      </c>
      <c r="OE77" s="2">
        <f t="shared" si="91"/>
        <v>0</v>
      </c>
      <c r="OF77" s="2">
        <f t="shared" si="92"/>
        <v>7</v>
      </c>
      <c r="OG77" s="2">
        <f t="shared" si="93"/>
        <v>0</v>
      </c>
      <c r="OH77" s="2">
        <f t="shared" si="94"/>
        <v>2</v>
      </c>
      <c r="OI77" s="2">
        <f t="shared" si="95"/>
        <v>0</v>
      </c>
      <c r="OJ77" s="2">
        <f t="shared" si="96"/>
        <v>0</v>
      </c>
      <c r="OK77" s="2">
        <f t="shared" si="97"/>
        <v>0</v>
      </c>
      <c r="OL77" s="2">
        <f t="shared" si="98"/>
        <v>0</v>
      </c>
      <c r="OM77" s="2">
        <f t="shared" si="99"/>
        <v>0</v>
      </c>
      <c r="ON77" s="2">
        <f t="shared" si="100"/>
        <v>2</v>
      </c>
      <c r="OO77" s="2">
        <f t="shared" si="101"/>
        <v>0</v>
      </c>
      <c r="OP77" s="2">
        <f t="shared" si="102"/>
        <v>0</v>
      </c>
      <c r="OQ77" s="2">
        <f t="shared" si="103"/>
        <v>0</v>
      </c>
      <c r="OR77" s="2">
        <f t="shared" si="104"/>
        <v>0</v>
      </c>
      <c r="OS77" s="2">
        <f t="shared" si="105"/>
        <v>0</v>
      </c>
      <c r="OT77" s="2">
        <f t="shared" si="106"/>
        <v>0</v>
      </c>
      <c r="OU77" s="2">
        <f t="shared" si="107"/>
        <v>0</v>
      </c>
      <c r="OV77" s="2">
        <f t="shared" si="108"/>
        <v>0</v>
      </c>
      <c r="OW77" s="2">
        <f t="shared" si="109"/>
        <v>0</v>
      </c>
      <c r="OX77" s="2">
        <f t="shared" si="110"/>
        <v>0</v>
      </c>
      <c r="OY77" s="2">
        <f t="shared" si="111"/>
        <v>0</v>
      </c>
      <c r="OZ77" s="2">
        <f t="shared" si="112"/>
        <v>0</v>
      </c>
      <c r="PA77" s="2">
        <f t="shared" si="113"/>
        <v>0</v>
      </c>
      <c r="PB77" s="2">
        <f t="shared" si="114"/>
        <v>1</v>
      </c>
      <c r="PC77" s="2">
        <f t="shared" si="115"/>
        <v>3</v>
      </c>
      <c r="PD77" s="2">
        <f t="shared" si="116"/>
        <v>0</v>
      </c>
      <c r="PE77" s="2">
        <f t="shared" si="117"/>
        <v>0</v>
      </c>
      <c r="PF77" s="2">
        <f t="shared" si="118"/>
        <v>0</v>
      </c>
      <c r="PG77" s="2">
        <f t="shared" si="119"/>
        <v>0</v>
      </c>
      <c r="PH77" s="2">
        <f t="shared" si="120"/>
        <v>0</v>
      </c>
      <c r="PI77" s="2">
        <f t="shared" si="121"/>
        <v>0</v>
      </c>
      <c r="PJ77" s="2">
        <f t="shared" si="122"/>
        <v>0</v>
      </c>
      <c r="PK77" s="2">
        <f t="shared" si="123"/>
        <v>0</v>
      </c>
      <c r="PL77" s="2">
        <f t="shared" si="124"/>
        <v>0</v>
      </c>
      <c r="PM77" s="2">
        <f t="shared" si="125"/>
        <v>0</v>
      </c>
      <c r="PN77" s="2">
        <f t="shared" si="126"/>
        <v>14</v>
      </c>
      <c r="PO77" s="2">
        <f t="shared" si="127"/>
        <v>14</v>
      </c>
      <c r="PP77" s="2">
        <f t="shared" si="128"/>
        <v>0</v>
      </c>
      <c r="PQ77" s="2">
        <f t="shared" si="129"/>
        <v>0</v>
      </c>
      <c r="PR77" s="2">
        <f t="shared" si="130"/>
        <v>14</v>
      </c>
      <c r="PS77" s="2">
        <f t="shared" si="131"/>
        <v>0</v>
      </c>
      <c r="PT77" s="2">
        <f t="shared" si="132"/>
        <v>0</v>
      </c>
      <c r="PU77" s="2">
        <f t="shared" si="133"/>
        <v>14</v>
      </c>
      <c r="PV77" s="2">
        <f t="shared" si="134"/>
        <v>0</v>
      </c>
      <c r="PW77" s="2">
        <f t="shared" si="135"/>
        <v>0</v>
      </c>
      <c r="PX77" s="2">
        <f t="shared" si="136"/>
        <v>14</v>
      </c>
      <c r="PY77" s="2">
        <f t="shared" si="137"/>
        <v>0</v>
      </c>
      <c r="PZ77" s="2">
        <f t="shared" si="138"/>
        <v>0</v>
      </c>
    </row>
    <row r="78" spans="1:442" x14ac:dyDescent="0.35">
      <c r="A78" t="s">
        <v>81</v>
      </c>
      <c r="B78" t="s">
        <v>17</v>
      </c>
      <c r="C78" t="s">
        <v>69</v>
      </c>
      <c r="D78">
        <v>0</v>
      </c>
      <c r="E78">
        <v>0</v>
      </c>
      <c r="F78">
        <v>0</v>
      </c>
      <c r="G78">
        <v>0</v>
      </c>
      <c r="H78"/>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1</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1</v>
      </c>
      <c r="DE78">
        <v>2</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1</v>
      </c>
      <c r="EM78">
        <v>0</v>
      </c>
      <c r="EN78">
        <v>0</v>
      </c>
      <c r="EO78">
        <v>0</v>
      </c>
      <c r="EP78">
        <v>0</v>
      </c>
      <c r="EQ78">
        <v>0</v>
      </c>
      <c r="ER78">
        <v>0</v>
      </c>
      <c r="ES78">
        <v>0</v>
      </c>
      <c r="ET78">
        <v>0</v>
      </c>
      <c r="EU78">
        <v>0</v>
      </c>
      <c r="EV78">
        <v>0</v>
      </c>
      <c r="EW78">
        <v>0</v>
      </c>
      <c r="EX78">
        <v>0</v>
      </c>
      <c r="EY78">
        <v>0</v>
      </c>
      <c r="EZ78">
        <v>0</v>
      </c>
      <c r="FA78">
        <v>1</v>
      </c>
      <c r="FB78">
        <v>0</v>
      </c>
      <c r="FC78">
        <v>0</v>
      </c>
      <c r="FD78">
        <v>13</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3</v>
      </c>
      <c r="HV78">
        <v>12</v>
      </c>
      <c r="HW78">
        <v>2</v>
      </c>
      <c r="HX78">
        <v>0</v>
      </c>
      <c r="HY78">
        <v>0</v>
      </c>
      <c r="HZ78">
        <v>0</v>
      </c>
      <c r="IA78">
        <v>0</v>
      </c>
      <c r="IB78">
        <v>0</v>
      </c>
      <c r="IC78">
        <v>0</v>
      </c>
      <c r="ID78">
        <v>3</v>
      </c>
      <c r="IE78">
        <v>12</v>
      </c>
      <c r="IF78">
        <v>2</v>
      </c>
      <c r="IG78">
        <v>3</v>
      </c>
      <c r="IH78">
        <v>12</v>
      </c>
      <c r="II78">
        <v>2</v>
      </c>
      <c r="IJ78">
        <v>3</v>
      </c>
      <c r="IK78">
        <v>12</v>
      </c>
      <c r="IL78">
        <v>2</v>
      </c>
      <c r="IM78">
        <v>3</v>
      </c>
      <c r="IN78">
        <v>12</v>
      </c>
      <c r="IO78">
        <v>2</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c r="KG78"/>
      <c r="KH78"/>
      <c r="KI78"/>
      <c r="KJ78">
        <v>0</v>
      </c>
      <c r="KK78">
        <v>0</v>
      </c>
      <c r="KL78">
        <v>0</v>
      </c>
      <c r="KM78">
        <v>0</v>
      </c>
      <c r="KN78">
        <v>0</v>
      </c>
      <c r="KO78">
        <v>0</v>
      </c>
      <c r="KP78">
        <v>0</v>
      </c>
      <c r="KQ78">
        <v>1</v>
      </c>
      <c r="KR78">
        <v>0</v>
      </c>
      <c r="KS78">
        <v>0</v>
      </c>
      <c r="KT78">
        <v>0</v>
      </c>
      <c r="KU78">
        <v>0</v>
      </c>
      <c r="KV78">
        <v>0</v>
      </c>
      <c r="KW78">
        <v>0</v>
      </c>
      <c r="KX78">
        <v>0</v>
      </c>
      <c r="KY78">
        <v>1</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R78" s="2" t="str">
        <f t="shared" si="79"/>
        <v>Arua City</v>
      </c>
      <c r="NS78" s="2" t="str">
        <f t="shared" si="80"/>
        <v>Ediofe Health Centre III</v>
      </c>
      <c r="NT78" s="2" t="str">
        <f>VLOOKUP(C78,Weeks!$A$1:$B$53,2,0)</f>
        <v>Week 43</v>
      </c>
      <c r="NU78" s="2">
        <f t="shared" si="81"/>
        <v>19</v>
      </c>
      <c r="NV78" s="2">
        <f t="shared" si="82"/>
        <v>0</v>
      </c>
      <c r="NW78" s="2">
        <f t="shared" si="83"/>
        <v>0</v>
      </c>
      <c r="NX78" s="2">
        <f t="shared" si="84"/>
        <v>0</v>
      </c>
      <c r="NY78" s="2">
        <f t="shared" si="85"/>
        <v>0</v>
      </c>
      <c r="NZ78" s="2">
        <f t="shared" si="86"/>
        <v>1</v>
      </c>
      <c r="OA78" s="2">
        <f t="shared" si="87"/>
        <v>0</v>
      </c>
      <c r="OB78" s="2">
        <f t="shared" si="88"/>
        <v>0</v>
      </c>
      <c r="OC78" s="2">
        <f t="shared" si="89"/>
        <v>0</v>
      </c>
      <c r="OD78" s="2">
        <f t="shared" si="90"/>
        <v>13</v>
      </c>
      <c r="OE78" s="2">
        <f t="shared" si="91"/>
        <v>0</v>
      </c>
      <c r="OF78" s="2">
        <f t="shared" si="92"/>
        <v>2</v>
      </c>
      <c r="OG78" s="2">
        <f t="shared" si="93"/>
        <v>0</v>
      </c>
      <c r="OH78" s="2">
        <f t="shared" si="94"/>
        <v>0</v>
      </c>
      <c r="OI78" s="2">
        <f t="shared" si="95"/>
        <v>0</v>
      </c>
      <c r="OJ78" s="2">
        <f t="shared" si="96"/>
        <v>0</v>
      </c>
      <c r="OK78" s="2">
        <f t="shared" si="97"/>
        <v>0</v>
      </c>
      <c r="OL78" s="2">
        <f t="shared" si="98"/>
        <v>0</v>
      </c>
      <c r="OM78" s="2">
        <f t="shared" si="99"/>
        <v>0</v>
      </c>
      <c r="ON78" s="2">
        <f t="shared" si="100"/>
        <v>3</v>
      </c>
      <c r="OO78" s="2">
        <f t="shared" si="101"/>
        <v>0</v>
      </c>
      <c r="OP78" s="2">
        <f t="shared" si="102"/>
        <v>0</v>
      </c>
      <c r="OQ78" s="2">
        <f t="shared" si="103"/>
        <v>0</v>
      </c>
      <c r="OR78" s="2">
        <f t="shared" si="104"/>
        <v>0</v>
      </c>
      <c r="OS78" s="2">
        <f t="shared" si="105"/>
        <v>0</v>
      </c>
      <c r="OT78" s="2">
        <f t="shared" si="106"/>
        <v>0</v>
      </c>
      <c r="OU78" s="2">
        <f t="shared" si="107"/>
        <v>0</v>
      </c>
      <c r="OV78" s="2">
        <f t="shared" si="108"/>
        <v>0</v>
      </c>
      <c r="OW78" s="2">
        <f t="shared" si="109"/>
        <v>0</v>
      </c>
      <c r="OX78" s="2">
        <f t="shared" si="110"/>
        <v>0</v>
      </c>
      <c r="OY78" s="2">
        <f t="shared" si="111"/>
        <v>0</v>
      </c>
      <c r="OZ78" s="2">
        <f t="shared" si="112"/>
        <v>0</v>
      </c>
      <c r="PA78" s="2">
        <f t="shared" si="113"/>
        <v>0</v>
      </c>
      <c r="PB78" s="2">
        <f t="shared" si="114"/>
        <v>1</v>
      </c>
      <c r="PC78" s="2">
        <f t="shared" si="115"/>
        <v>1</v>
      </c>
      <c r="PD78" s="2">
        <f t="shared" si="116"/>
        <v>0</v>
      </c>
      <c r="PE78" s="2">
        <f t="shared" si="117"/>
        <v>0</v>
      </c>
      <c r="PF78" s="2">
        <f t="shared" si="118"/>
        <v>0</v>
      </c>
      <c r="PG78" s="2">
        <f t="shared" si="119"/>
        <v>0</v>
      </c>
      <c r="PH78" s="2">
        <f t="shared" si="120"/>
        <v>0</v>
      </c>
      <c r="PI78" s="2">
        <f t="shared" si="121"/>
        <v>0</v>
      </c>
      <c r="PJ78" s="2">
        <f t="shared" si="122"/>
        <v>0</v>
      </c>
      <c r="PK78" s="2">
        <f t="shared" si="123"/>
        <v>0</v>
      </c>
      <c r="PL78" s="2">
        <f t="shared" si="124"/>
        <v>0</v>
      </c>
      <c r="PM78" s="2">
        <f t="shared" si="125"/>
        <v>0</v>
      </c>
      <c r="PN78" s="2">
        <f t="shared" si="126"/>
        <v>17</v>
      </c>
      <c r="PO78" s="2">
        <f t="shared" si="127"/>
        <v>17</v>
      </c>
      <c r="PP78" s="2">
        <f t="shared" si="128"/>
        <v>0</v>
      </c>
      <c r="PQ78" s="2">
        <f t="shared" si="129"/>
        <v>0</v>
      </c>
      <c r="PR78" s="2">
        <f t="shared" si="130"/>
        <v>17</v>
      </c>
      <c r="PS78" s="2">
        <f t="shared" si="131"/>
        <v>0</v>
      </c>
      <c r="PT78" s="2">
        <f t="shared" si="132"/>
        <v>0</v>
      </c>
      <c r="PU78" s="2">
        <f t="shared" si="133"/>
        <v>17</v>
      </c>
      <c r="PV78" s="2">
        <f t="shared" si="134"/>
        <v>0</v>
      </c>
      <c r="PW78" s="2">
        <f t="shared" si="135"/>
        <v>0</v>
      </c>
      <c r="PX78" s="2">
        <f t="shared" si="136"/>
        <v>17</v>
      </c>
      <c r="PY78" s="2">
        <f t="shared" si="137"/>
        <v>0</v>
      </c>
      <c r="PZ78" s="2">
        <f t="shared" si="138"/>
        <v>0</v>
      </c>
    </row>
    <row r="79" spans="1:442" x14ac:dyDescent="0.35">
      <c r="A79" t="s">
        <v>81</v>
      </c>
      <c r="B79" t="s">
        <v>17</v>
      </c>
      <c r="C79" t="s">
        <v>67</v>
      </c>
      <c r="D79">
        <v>0</v>
      </c>
      <c r="E79">
        <v>0</v>
      </c>
      <c r="F79">
        <v>0</v>
      </c>
      <c r="G79">
        <v>0</v>
      </c>
      <c r="H79"/>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1</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1</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1</v>
      </c>
      <c r="DE79">
        <v>3</v>
      </c>
      <c r="DF79">
        <v>1</v>
      </c>
      <c r="DG79">
        <v>0</v>
      </c>
      <c r="DH79">
        <v>0</v>
      </c>
      <c r="DI79">
        <v>0</v>
      </c>
      <c r="DJ79">
        <v>1</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2</v>
      </c>
      <c r="EL79">
        <v>5</v>
      </c>
      <c r="EM79">
        <v>0</v>
      </c>
      <c r="EN79">
        <v>0</v>
      </c>
      <c r="EO79">
        <v>0</v>
      </c>
      <c r="EP79">
        <v>0</v>
      </c>
      <c r="EQ79">
        <v>0</v>
      </c>
      <c r="ER79">
        <v>0</v>
      </c>
      <c r="ES79">
        <v>0</v>
      </c>
      <c r="ET79">
        <v>0</v>
      </c>
      <c r="EU79">
        <v>0</v>
      </c>
      <c r="EV79">
        <v>0</v>
      </c>
      <c r="EW79">
        <v>0</v>
      </c>
      <c r="EX79">
        <v>0</v>
      </c>
      <c r="EY79">
        <v>0</v>
      </c>
      <c r="EZ79">
        <v>2</v>
      </c>
      <c r="FA79">
        <v>7</v>
      </c>
      <c r="FB79">
        <v>0</v>
      </c>
      <c r="FC79">
        <v>1</v>
      </c>
      <c r="FD79">
        <v>16</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1</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2</v>
      </c>
      <c r="HV79">
        <v>4</v>
      </c>
      <c r="HW79">
        <v>6</v>
      </c>
      <c r="HX79">
        <v>0</v>
      </c>
      <c r="HY79">
        <v>0</v>
      </c>
      <c r="HZ79">
        <v>0</v>
      </c>
      <c r="IA79">
        <v>0</v>
      </c>
      <c r="IB79">
        <v>0</v>
      </c>
      <c r="IC79">
        <v>0</v>
      </c>
      <c r="ID79">
        <v>2</v>
      </c>
      <c r="IE79">
        <v>4</v>
      </c>
      <c r="IF79">
        <v>6</v>
      </c>
      <c r="IG79">
        <v>2</v>
      </c>
      <c r="IH79">
        <v>4</v>
      </c>
      <c r="II79">
        <v>6</v>
      </c>
      <c r="IJ79">
        <v>2</v>
      </c>
      <c r="IK79">
        <v>4</v>
      </c>
      <c r="IL79">
        <v>6</v>
      </c>
      <c r="IM79">
        <v>2</v>
      </c>
      <c r="IN79">
        <v>4</v>
      </c>
      <c r="IO79">
        <v>6</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c r="KG79"/>
      <c r="KH79"/>
      <c r="KI79"/>
      <c r="KJ79">
        <v>0</v>
      </c>
      <c r="KK79">
        <v>0</v>
      </c>
      <c r="KL79">
        <v>0</v>
      </c>
      <c r="KM79">
        <v>2</v>
      </c>
      <c r="KN79">
        <v>0</v>
      </c>
      <c r="KO79">
        <v>0</v>
      </c>
      <c r="KP79">
        <v>0</v>
      </c>
      <c r="KQ79">
        <v>1</v>
      </c>
      <c r="KR79">
        <v>0</v>
      </c>
      <c r="KS79">
        <v>0</v>
      </c>
      <c r="KT79">
        <v>0</v>
      </c>
      <c r="KU79">
        <v>1</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2</v>
      </c>
      <c r="LY79">
        <v>0</v>
      </c>
      <c r="LZ79">
        <v>1</v>
      </c>
      <c r="MA79">
        <v>2</v>
      </c>
      <c r="MB79">
        <v>0</v>
      </c>
      <c r="MC79">
        <v>0</v>
      </c>
      <c r="MD79">
        <v>0</v>
      </c>
      <c r="ME79">
        <v>0</v>
      </c>
      <c r="MF79">
        <v>0</v>
      </c>
      <c r="MG79">
        <v>0</v>
      </c>
      <c r="MH79">
        <v>0</v>
      </c>
      <c r="MI79">
        <v>0</v>
      </c>
      <c r="MJ79">
        <v>0</v>
      </c>
      <c r="MK79">
        <v>0</v>
      </c>
      <c r="ML79">
        <v>0</v>
      </c>
      <c r="MM79">
        <v>0</v>
      </c>
      <c r="MN79">
        <v>0</v>
      </c>
      <c r="MO79">
        <v>1</v>
      </c>
      <c r="MP79">
        <v>0</v>
      </c>
      <c r="MQ79">
        <v>0</v>
      </c>
      <c r="MR79">
        <v>0</v>
      </c>
      <c r="MS79">
        <v>0</v>
      </c>
      <c r="MT79">
        <v>0</v>
      </c>
      <c r="MU79">
        <v>0</v>
      </c>
      <c r="MV79">
        <v>0</v>
      </c>
      <c r="MW79">
        <v>0</v>
      </c>
      <c r="MX79">
        <v>0</v>
      </c>
      <c r="MY79">
        <v>0</v>
      </c>
      <c r="MZ79">
        <v>1</v>
      </c>
      <c r="NA79">
        <v>0</v>
      </c>
      <c r="NB79">
        <v>0</v>
      </c>
      <c r="NC79">
        <v>0</v>
      </c>
      <c r="ND79">
        <v>1</v>
      </c>
      <c r="NE79">
        <v>0</v>
      </c>
      <c r="NF79">
        <v>0</v>
      </c>
      <c r="NG79">
        <v>0</v>
      </c>
      <c r="NH79">
        <v>0</v>
      </c>
      <c r="NI79">
        <v>0</v>
      </c>
      <c r="NJ79">
        <v>0</v>
      </c>
      <c r="NK79">
        <v>0</v>
      </c>
      <c r="NL79">
        <v>0</v>
      </c>
      <c r="NM79">
        <v>0</v>
      </c>
      <c r="NN79">
        <v>0</v>
      </c>
      <c r="NO79">
        <v>0</v>
      </c>
      <c r="NP79">
        <v>0</v>
      </c>
      <c r="NR79" s="2" t="str">
        <f t="shared" si="79"/>
        <v>Arua City</v>
      </c>
      <c r="NS79" s="2" t="str">
        <f t="shared" si="80"/>
        <v>Ediofe Health Centre III</v>
      </c>
      <c r="NT79" s="2" t="str">
        <f>VLOOKUP(C79,Weeks!$A$1:$B$53,2,0)</f>
        <v>Week 44</v>
      </c>
      <c r="NU79" s="2">
        <f t="shared" si="81"/>
        <v>41</v>
      </c>
      <c r="NV79" s="2">
        <f t="shared" si="82"/>
        <v>2</v>
      </c>
      <c r="NW79" s="2">
        <f t="shared" si="83"/>
        <v>0</v>
      </c>
      <c r="NX79" s="2">
        <f t="shared" si="84"/>
        <v>2</v>
      </c>
      <c r="NY79" s="2">
        <f t="shared" si="85"/>
        <v>2</v>
      </c>
      <c r="NZ79" s="2">
        <f t="shared" si="86"/>
        <v>1</v>
      </c>
      <c r="OA79" s="2">
        <f t="shared" si="87"/>
        <v>0</v>
      </c>
      <c r="OB79" s="2">
        <f t="shared" si="88"/>
        <v>0</v>
      </c>
      <c r="OC79" s="2">
        <f t="shared" si="89"/>
        <v>0</v>
      </c>
      <c r="OD79" s="2">
        <f t="shared" si="90"/>
        <v>17</v>
      </c>
      <c r="OE79" s="2">
        <f t="shared" si="91"/>
        <v>0</v>
      </c>
      <c r="OF79" s="2">
        <f t="shared" si="92"/>
        <v>16</v>
      </c>
      <c r="OG79" s="2">
        <f t="shared" si="93"/>
        <v>0</v>
      </c>
      <c r="OH79" s="2">
        <f t="shared" si="94"/>
        <v>0</v>
      </c>
      <c r="OI79" s="2">
        <f t="shared" si="95"/>
        <v>0</v>
      </c>
      <c r="OJ79" s="2">
        <f t="shared" si="96"/>
        <v>0</v>
      </c>
      <c r="OK79" s="2">
        <f t="shared" si="97"/>
        <v>0</v>
      </c>
      <c r="OL79" s="2">
        <f t="shared" si="98"/>
        <v>1</v>
      </c>
      <c r="OM79" s="2">
        <f t="shared" si="99"/>
        <v>0</v>
      </c>
      <c r="ON79" s="2">
        <f t="shared" si="100"/>
        <v>6</v>
      </c>
      <c r="OO79" s="2">
        <f t="shared" si="101"/>
        <v>2</v>
      </c>
      <c r="OP79" s="2">
        <f t="shared" si="102"/>
        <v>0</v>
      </c>
      <c r="OQ79" s="2">
        <f t="shared" si="103"/>
        <v>0</v>
      </c>
      <c r="OR79" s="2">
        <f t="shared" si="104"/>
        <v>0</v>
      </c>
      <c r="OS79" s="2">
        <f t="shared" si="105"/>
        <v>0</v>
      </c>
      <c r="OT79" s="2">
        <f t="shared" si="106"/>
        <v>0</v>
      </c>
      <c r="OU79" s="2">
        <f t="shared" si="107"/>
        <v>0</v>
      </c>
      <c r="OV79" s="2">
        <f t="shared" si="108"/>
        <v>0</v>
      </c>
      <c r="OW79" s="2">
        <f t="shared" si="109"/>
        <v>0</v>
      </c>
      <c r="OX79" s="2">
        <f t="shared" si="110"/>
        <v>1</v>
      </c>
      <c r="OY79" s="2">
        <f t="shared" si="111"/>
        <v>0</v>
      </c>
      <c r="OZ79" s="2">
        <f t="shared" si="112"/>
        <v>5</v>
      </c>
      <c r="PA79" s="2">
        <f t="shared" si="113"/>
        <v>0</v>
      </c>
      <c r="PB79" s="2">
        <f t="shared" si="114"/>
        <v>3</v>
      </c>
      <c r="PC79" s="2">
        <f t="shared" si="115"/>
        <v>1</v>
      </c>
      <c r="PD79" s="2">
        <f t="shared" si="116"/>
        <v>0</v>
      </c>
      <c r="PE79" s="2">
        <f t="shared" si="117"/>
        <v>0</v>
      </c>
      <c r="PF79" s="2">
        <f t="shared" si="118"/>
        <v>0</v>
      </c>
      <c r="PG79" s="2">
        <f t="shared" si="119"/>
        <v>0</v>
      </c>
      <c r="PH79" s="2">
        <f t="shared" si="120"/>
        <v>0</v>
      </c>
      <c r="PI79" s="2">
        <f t="shared" si="121"/>
        <v>0</v>
      </c>
      <c r="PJ79" s="2">
        <f t="shared" si="122"/>
        <v>0</v>
      </c>
      <c r="PK79" s="2">
        <f t="shared" si="123"/>
        <v>0</v>
      </c>
      <c r="PL79" s="2">
        <f t="shared" si="124"/>
        <v>0</v>
      </c>
      <c r="PM79" s="2">
        <f t="shared" si="125"/>
        <v>0</v>
      </c>
      <c r="PN79" s="2">
        <f t="shared" si="126"/>
        <v>12</v>
      </c>
      <c r="PO79" s="2">
        <f t="shared" si="127"/>
        <v>12</v>
      </c>
      <c r="PP79" s="2">
        <f t="shared" si="128"/>
        <v>0</v>
      </c>
      <c r="PQ79" s="2">
        <f t="shared" si="129"/>
        <v>0</v>
      </c>
      <c r="PR79" s="2">
        <f t="shared" si="130"/>
        <v>12</v>
      </c>
      <c r="PS79" s="2">
        <f t="shared" si="131"/>
        <v>0</v>
      </c>
      <c r="PT79" s="2">
        <f t="shared" si="132"/>
        <v>0</v>
      </c>
      <c r="PU79" s="2">
        <f t="shared" si="133"/>
        <v>12</v>
      </c>
      <c r="PV79" s="2">
        <f t="shared" si="134"/>
        <v>0</v>
      </c>
      <c r="PW79" s="2">
        <f t="shared" si="135"/>
        <v>0</v>
      </c>
      <c r="PX79" s="2">
        <f t="shared" si="136"/>
        <v>12</v>
      </c>
      <c r="PY79" s="2">
        <f t="shared" si="137"/>
        <v>0</v>
      </c>
      <c r="PZ79" s="2">
        <f t="shared" si="138"/>
        <v>0</v>
      </c>
    </row>
    <row r="80" spans="1:442" x14ac:dyDescent="0.35">
      <c r="A80" t="s">
        <v>81</v>
      </c>
      <c r="B80" t="s">
        <v>17</v>
      </c>
      <c r="C80" t="s">
        <v>361</v>
      </c>
      <c r="D80">
        <v>0</v>
      </c>
      <c r="E80">
        <v>0</v>
      </c>
      <c r="F80">
        <v>0</v>
      </c>
      <c r="G80">
        <v>0</v>
      </c>
      <c r="H80"/>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1</v>
      </c>
      <c r="BK80">
        <v>1</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2</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1</v>
      </c>
      <c r="EL80">
        <v>8</v>
      </c>
      <c r="EM80">
        <v>0</v>
      </c>
      <c r="EN80">
        <v>0</v>
      </c>
      <c r="EO80">
        <v>0</v>
      </c>
      <c r="EP80">
        <v>0</v>
      </c>
      <c r="EQ80">
        <v>0</v>
      </c>
      <c r="ER80">
        <v>0</v>
      </c>
      <c r="ES80">
        <v>0</v>
      </c>
      <c r="ET80">
        <v>0</v>
      </c>
      <c r="EU80">
        <v>0</v>
      </c>
      <c r="EV80">
        <v>0</v>
      </c>
      <c r="EW80">
        <v>0</v>
      </c>
      <c r="EX80">
        <v>0</v>
      </c>
      <c r="EY80">
        <v>0</v>
      </c>
      <c r="EZ80">
        <v>0</v>
      </c>
      <c r="FA80">
        <v>6</v>
      </c>
      <c r="FB80">
        <v>0</v>
      </c>
      <c r="FC80">
        <v>2</v>
      </c>
      <c r="FD80">
        <v>20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1</v>
      </c>
      <c r="HV80">
        <v>5</v>
      </c>
      <c r="HW80">
        <v>3</v>
      </c>
      <c r="HX80">
        <v>0</v>
      </c>
      <c r="HY80">
        <v>0</v>
      </c>
      <c r="HZ80">
        <v>0</v>
      </c>
      <c r="IA80">
        <v>0</v>
      </c>
      <c r="IB80">
        <v>0</v>
      </c>
      <c r="IC80">
        <v>0</v>
      </c>
      <c r="ID80">
        <v>1</v>
      </c>
      <c r="IE80">
        <v>5</v>
      </c>
      <c r="IF80">
        <v>3</v>
      </c>
      <c r="IG80">
        <v>1</v>
      </c>
      <c r="IH80">
        <v>5</v>
      </c>
      <c r="II80">
        <v>3</v>
      </c>
      <c r="IJ80">
        <v>1</v>
      </c>
      <c r="IK80">
        <v>5</v>
      </c>
      <c r="IL80">
        <v>3</v>
      </c>
      <c r="IM80">
        <v>1</v>
      </c>
      <c r="IN80">
        <v>5</v>
      </c>
      <c r="IO80">
        <v>3</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c r="KG80"/>
      <c r="KH80"/>
      <c r="KI80"/>
      <c r="KJ80">
        <v>0</v>
      </c>
      <c r="KK80">
        <v>0</v>
      </c>
      <c r="KL80">
        <v>0</v>
      </c>
      <c r="KM80">
        <v>1</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R80" s="2" t="str">
        <f t="shared" si="79"/>
        <v>Arua City</v>
      </c>
      <c r="NS80" s="2" t="str">
        <f t="shared" si="80"/>
        <v>Ediofe Health Centre III</v>
      </c>
      <c r="NT80" s="2" t="str">
        <f>VLOOKUP(C80,Weeks!$A$1:$B$53,2,0)</f>
        <v>Week 45</v>
      </c>
      <c r="NU80" s="2">
        <f t="shared" si="81"/>
        <v>42</v>
      </c>
      <c r="NV80" s="2">
        <f t="shared" si="82"/>
        <v>0</v>
      </c>
      <c r="NW80" s="2">
        <f t="shared" si="83"/>
        <v>0</v>
      </c>
      <c r="NX80" s="2">
        <f t="shared" si="84"/>
        <v>0</v>
      </c>
      <c r="NY80" s="2">
        <f t="shared" si="85"/>
        <v>0</v>
      </c>
      <c r="NZ80" s="2">
        <f t="shared" si="86"/>
        <v>2</v>
      </c>
      <c r="OA80" s="2">
        <f t="shared" si="87"/>
        <v>0</v>
      </c>
      <c r="OB80" s="2">
        <f t="shared" si="88"/>
        <v>0</v>
      </c>
      <c r="OC80" s="2">
        <f t="shared" si="89"/>
        <v>0</v>
      </c>
      <c r="OD80" s="2">
        <f t="shared" si="90"/>
        <v>22</v>
      </c>
      <c r="OE80" s="2">
        <f t="shared" si="91"/>
        <v>0</v>
      </c>
      <c r="OF80" s="2">
        <f t="shared" si="92"/>
        <v>15</v>
      </c>
      <c r="OG80" s="2">
        <f t="shared" si="93"/>
        <v>0</v>
      </c>
      <c r="OH80" s="2">
        <f t="shared" si="94"/>
        <v>0</v>
      </c>
      <c r="OI80" s="2">
        <f t="shared" si="95"/>
        <v>0</v>
      </c>
      <c r="OJ80" s="2">
        <f t="shared" si="96"/>
        <v>0</v>
      </c>
      <c r="OK80" s="2">
        <f t="shared" si="97"/>
        <v>0</v>
      </c>
      <c r="OL80" s="2">
        <f t="shared" si="98"/>
        <v>0</v>
      </c>
      <c r="OM80" s="2">
        <f t="shared" si="99"/>
        <v>0</v>
      </c>
      <c r="ON80" s="2">
        <f t="shared" si="100"/>
        <v>3</v>
      </c>
      <c r="OO80" s="2">
        <f t="shared" si="101"/>
        <v>0</v>
      </c>
      <c r="OP80" s="2">
        <f t="shared" si="102"/>
        <v>0</v>
      </c>
      <c r="OQ80" s="2">
        <f t="shared" si="103"/>
        <v>0</v>
      </c>
      <c r="OR80" s="2">
        <f t="shared" si="104"/>
        <v>0</v>
      </c>
      <c r="OS80" s="2">
        <f t="shared" si="105"/>
        <v>0</v>
      </c>
      <c r="OT80" s="2">
        <f t="shared" si="106"/>
        <v>0</v>
      </c>
      <c r="OU80" s="2">
        <f t="shared" si="107"/>
        <v>0</v>
      </c>
      <c r="OV80" s="2">
        <f t="shared" si="108"/>
        <v>0</v>
      </c>
      <c r="OW80" s="2">
        <f t="shared" si="109"/>
        <v>0</v>
      </c>
      <c r="OX80" s="2">
        <f t="shared" si="110"/>
        <v>0</v>
      </c>
      <c r="OY80" s="2">
        <f t="shared" si="111"/>
        <v>0</v>
      </c>
      <c r="OZ80" s="2">
        <f t="shared" si="112"/>
        <v>0</v>
      </c>
      <c r="PA80" s="2">
        <f t="shared" si="113"/>
        <v>0</v>
      </c>
      <c r="PB80" s="2">
        <f t="shared" si="114"/>
        <v>1</v>
      </c>
      <c r="PC80" s="2">
        <f t="shared" si="115"/>
        <v>0</v>
      </c>
      <c r="PD80" s="2">
        <f t="shared" si="116"/>
        <v>0</v>
      </c>
      <c r="PE80" s="2">
        <f t="shared" si="117"/>
        <v>0</v>
      </c>
      <c r="PF80" s="2">
        <f t="shared" si="118"/>
        <v>0</v>
      </c>
      <c r="PG80" s="2">
        <f t="shared" si="119"/>
        <v>0</v>
      </c>
      <c r="PH80" s="2">
        <f t="shared" si="120"/>
        <v>0</v>
      </c>
      <c r="PI80" s="2">
        <f t="shared" si="121"/>
        <v>0</v>
      </c>
      <c r="PJ80" s="2">
        <f t="shared" si="122"/>
        <v>0</v>
      </c>
      <c r="PK80" s="2">
        <f t="shared" si="123"/>
        <v>0</v>
      </c>
      <c r="PL80" s="2">
        <f t="shared" si="124"/>
        <v>0</v>
      </c>
      <c r="PM80" s="2">
        <f t="shared" si="125"/>
        <v>0</v>
      </c>
      <c r="PN80" s="2">
        <f t="shared" si="126"/>
        <v>9</v>
      </c>
      <c r="PO80" s="2">
        <f t="shared" si="127"/>
        <v>9</v>
      </c>
      <c r="PP80" s="2">
        <f t="shared" si="128"/>
        <v>0</v>
      </c>
      <c r="PQ80" s="2">
        <f t="shared" si="129"/>
        <v>0</v>
      </c>
      <c r="PR80" s="2">
        <f t="shared" si="130"/>
        <v>9</v>
      </c>
      <c r="PS80" s="2">
        <f t="shared" si="131"/>
        <v>0</v>
      </c>
      <c r="PT80" s="2">
        <f t="shared" si="132"/>
        <v>0</v>
      </c>
      <c r="PU80" s="2">
        <f t="shared" si="133"/>
        <v>9</v>
      </c>
      <c r="PV80" s="2">
        <f t="shared" si="134"/>
        <v>0</v>
      </c>
      <c r="PW80" s="2">
        <f t="shared" si="135"/>
        <v>0</v>
      </c>
      <c r="PX80" s="2">
        <f t="shared" si="136"/>
        <v>9</v>
      </c>
      <c r="PY80" s="2">
        <f t="shared" si="137"/>
        <v>0</v>
      </c>
      <c r="PZ80" s="2">
        <f t="shared" si="138"/>
        <v>0</v>
      </c>
    </row>
    <row r="81" spans="1:442" x14ac:dyDescent="0.35">
      <c r="A81" t="s">
        <v>81</v>
      </c>
      <c r="B81" t="s">
        <v>17</v>
      </c>
      <c r="C81" t="s">
        <v>359</v>
      </c>
      <c r="D81">
        <v>0</v>
      </c>
      <c r="E81">
        <v>1</v>
      </c>
      <c r="F81">
        <v>0</v>
      </c>
      <c r="G81">
        <v>0</v>
      </c>
      <c r="H81"/>
      <c r="I81">
        <v>0</v>
      </c>
      <c r="J81">
        <v>0</v>
      </c>
      <c r="K81">
        <v>0</v>
      </c>
      <c r="L81">
        <v>0</v>
      </c>
      <c r="M81">
        <v>0</v>
      </c>
      <c r="N81">
        <v>0</v>
      </c>
      <c r="O81">
        <v>0</v>
      </c>
      <c r="P81">
        <v>0</v>
      </c>
      <c r="Q81">
        <v>0</v>
      </c>
      <c r="R81">
        <v>0</v>
      </c>
      <c r="S81">
        <v>0</v>
      </c>
      <c r="T81">
        <v>0</v>
      </c>
      <c r="U81">
        <v>0</v>
      </c>
      <c r="V81">
        <v>0</v>
      </c>
      <c r="W81">
        <v>2</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42</v>
      </c>
      <c r="AS81">
        <v>35</v>
      </c>
      <c r="AT81">
        <v>15</v>
      </c>
      <c r="AU81">
        <v>8</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17</v>
      </c>
      <c r="CM81">
        <v>14</v>
      </c>
      <c r="CN81">
        <v>0</v>
      </c>
      <c r="CO81">
        <v>0</v>
      </c>
      <c r="CP81">
        <v>0</v>
      </c>
      <c r="CQ81">
        <v>0</v>
      </c>
      <c r="CR81">
        <v>0</v>
      </c>
      <c r="CS81">
        <v>0</v>
      </c>
      <c r="CT81">
        <v>0</v>
      </c>
      <c r="CU81">
        <v>0</v>
      </c>
      <c r="CV81">
        <v>0</v>
      </c>
      <c r="CW81">
        <v>0</v>
      </c>
      <c r="CX81">
        <v>0</v>
      </c>
      <c r="CY81">
        <v>0</v>
      </c>
      <c r="CZ81">
        <v>0</v>
      </c>
      <c r="DA81">
        <v>1</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6</v>
      </c>
      <c r="EM81">
        <v>0</v>
      </c>
      <c r="EN81">
        <v>0</v>
      </c>
      <c r="EO81">
        <v>0</v>
      </c>
      <c r="EP81">
        <v>0</v>
      </c>
      <c r="EQ81">
        <v>0</v>
      </c>
      <c r="ER81">
        <v>0</v>
      </c>
      <c r="ES81">
        <v>0</v>
      </c>
      <c r="ET81">
        <v>0</v>
      </c>
      <c r="EU81">
        <v>0</v>
      </c>
      <c r="EV81">
        <v>0</v>
      </c>
      <c r="EW81">
        <v>0</v>
      </c>
      <c r="EX81">
        <v>0</v>
      </c>
      <c r="EY81">
        <v>0</v>
      </c>
      <c r="EZ81">
        <v>2</v>
      </c>
      <c r="FA81">
        <v>7</v>
      </c>
      <c r="FB81">
        <v>0</v>
      </c>
      <c r="FC81">
        <v>1</v>
      </c>
      <c r="FD81">
        <v>9</v>
      </c>
      <c r="FE81">
        <v>0</v>
      </c>
      <c r="FF81">
        <v>0</v>
      </c>
      <c r="FG81">
        <v>0</v>
      </c>
      <c r="FH81">
        <v>0</v>
      </c>
      <c r="FI81">
        <v>0</v>
      </c>
      <c r="FJ81">
        <v>0</v>
      </c>
      <c r="FK81">
        <v>0</v>
      </c>
      <c r="FL81">
        <v>0</v>
      </c>
      <c r="FM81">
        <v>1</v>
      </c>
      <c r="FN81">
        <v>0</v>
      </c>
      <c r="FO81">
        <v>78</v>
      </c>
      <c r="FP81">
        <v>21</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3</v>
      </c>
      <c r="HV81">
        <v>6</v>
      </c>
      <c r="HW81">
        <v>2</v>
      </c>
      <c r="HX81">
        <v>0</v>
      </c>
      <c r="HY81">
        <v>0</v>
      </c>
      <c r="HZ81">
        <v>0</v>
      </c>
      <c r="IA81">
        <v>0</v>
      </c>
      <c r="IB81">
        <v>0</v>
      </c>
      <c r="IC81">
        <v>0</v>
      </c>
      <c r="ID81">
        <v>3</v>
      </c>
      <c r="IE81">
        <v>6</v>
      </c>
      <c r="IF81">
        <v>2</v>
      </c>
      <c r="IG81">
        <v>3</v>
      </c>
      <c r="IH81">
        <v>6</v>
      </c>
      <c r="II81">
        <v>2</v>
      </c>
      <c r="IJ81">
        <v>3</v>
      </c>
      <c r="IK81">
        <v>6</v>
      </c>
      <c r="IL81">
        <v>2</v>
      </c>
      <c r="IM81">
        <v>3</v>
      </c>
      <c r="IN81">
        <v>6</v>
      </c>
      <c r="IO81">
        <v>2</v>
      </c>
      <c r="IP81">
        <v>0</v>
      </c>
      <c r="IQ81">
        <v>0</v>
      </c>
      <c r="IR81">
        <v>1</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1</v>
      </c>
      <c r="JW81">
        <v>0</v>
      </c>
      <c r="JX81">
        <v>0</v>
      </c>
      <c r="JY81">
        <v>0</v>
      </c>
      <c r="JZ81">
        <v>0</v>
      </c>
      <c r="KA81">
        <v>0</v>
      </c>
      <c r="KB81">
        <v>1</v>
      </c>
      <c r="KC81">
        <v>0</v>
      </c>
      <c r="KD81">
        <v>0</v>
      </c>
      <c r="KE81">
        <v>0</v>
      </c>
      <c r="KF81">
        <v>0</v>
      </c>
      <c r="KG81">
        <v>0</v>
      </c>
      <c r="KH81">
        <v>0</v>
      </c>
      <c r="KI81">
        <v>0</v>
      </c>
      <c r="KJ81">
        <v>0</v>
      </c>
      <c r="KK81">
        <v>0</v>
      </c>
      <c r="KL81">
        <v>0</v>
      </c>
      <c r="KM81">
        <v>2</v>
      </c>
      <c r="KN81">
        <v>0</v>
      </c>
      <c r="KO81">
        <v>0</v>
      </c>
      <c r="KP81">
        <v>0</v>
      </c>
      <c r="KQ81">
        <v>1</v>
      </c>
      <c r="KR81">
        <v>0</v>
      </c>
      <c r="KS81">
        <v>0</v>
      </c>
      <c r="KT81">
        <v>0</v>
      </c>
      <c r="KU81">
        <v>0</v>
      </c>
      <c r="KV81">
        <v>0</v>
      </c>
      <c r="KW81">
        <v>0</v>
      </c>
      <c r="KX81">
        <v>0</v>
      </c>
      <c r="KY81">
        <v>1</v>
      </c>
      <c r="KZ81">
        <v>0</v>
      </c>
      <c r="LA81">
        <v>0</v>
      </c>
      <c r="LB81">
        <v>0</v>
      </c>
      <c r="LC81">
        <v>0</v>
      </c>
      <c r="LD81">
        <v>0</v>
      </c>
      <c r="LE81">
        <v>0</v>
      </c>
      <c r="LF81">
        <v>0</v>
      </c>
      <c r="LG81">
        <v>0</v>
      </c>
      <c r="LH81">
        <v>0</v>
      </c>
      <c r="LI81">
        <v>0</v>
      </c>
      <c r="LJ81">
        <v>0</v>
      </c>
      <c r="LK81">
        <v>1</v>
      </c>
      <c r="LL81">
        <v>0</v>
      </c>
      <c r="LM81">
        <v>0</v>
      </c>
      <c r="LN81">
        <v>0</v>
      </c>
      <c r="LO81">
        <v>4</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1</v>
      </c>
      <c r="MX81">
        <v>0</v>
      </c>
      <c r="MY81">
        <v>0</v>
      </c>
      <c r="MZ81">
        <v>0</v>
      </c>
      <c r="NA81">
        <v>0</v>
      </c>
      <c r="NB81">
        <v>0</v>
      </c>
      <c r="NC81">
        <v>0</v>
      </c>
      <c r="ND81">
        <v>0</v>
      </c>
      <c r="NE81">
        <v>0</v>
      </c>
      <c r="NF81">
        <v>0</v>
      </c>
      <c r="NG81">
        <v>0</v>
      </c>
      <c r="NH81">
        <v>0</v>
      </c>
      <c r="NI81">
        <v>0</v>
      </c>
      <c r="NJ81">
        <v>0</v>
      </c>
      <c r="NK81">
        <v>0</v>
      </c>
      <c r="NL81">
        <v>0</v>
      </c>
      <c r="NM81">
        <v>0</v>
      </c>
      <c r="NN81">
        <v>0</v>
      </c>
      <c r="NO81">
        <v>0</v>
      </c>
      <c r="NP81">
        <v>0</v>
      </c>
      <c r="NR81" s="2" t="str">
        <f t="shared" si="79"/>
        <v>Arua City</v>
      </c>
      <c r="NS81" s="2" t="str">
        <f t="shared" si="80"/>
        <v>Ediofe Health Centre III</v>
      </c>
      <c r="NT81" s="2" t="str">
        <f>VLOOKUP(C81,Weeks!$A$1:$B$53,2,0)</f>
        <v>Week 46</v>
      </c>
      <c r="NU81" s="2">
        <f t="shared" si="81"/>
        <v>257</v>
      </c>
      <c r="NV81" s="2">
        <f t="shared" si="82"/>
        <v>0</v>
      </c>
      <c r="NW81" s="2">
        <f t="shared" si="83"/>
        <v>0</v>
      </c>
      <c r="NX81" s="2">
        <f t="shared" si="84"/>
        <v>0</v>
      </c>
      <c r="NY81" s="2">
        <f t="shared" si="85"/>
        <v>0</v>
      </c>
      <c r="NZ81" s="2">
        <f t="shared" si="86"/>
        <v>100</v>
      </c>
      <c r="OA81" s="2">
        <f t="shared" si="87"/>
        <v>0</v>
      </c>
      <c r="OB81" s="2">
        <f t="shared" si="88"/>
        <v>100</v>
      </c>
      <c r="OC81" s="2">
        <f t="shared" si="89"/>
        <v>0</v>
      </c>
      <c r="OD81" s="2">
        <f t="shared" si="90"/>
        <v>10</v>
      </c>
      <c r="OE81" s="2">
        <f t="shared" si="91"/>
        <v>0</v>
      </c>
      <c r="OF81" s="2">
        <f t="shared" si="92"/>
        <v>15</v>
      </c>
      <c r="OG81" s="2">
        <f t="shared" si="93"/>
        <v>0</v>
      </c>
      <c r="OH81" s="2">
        <f t="shared" si="94"/>
        <v>0</v>
      </c>
      <c r="OI81" s="2">
        <f t="shared" si="95"/>
        <v>0</v>
      </c>
      <c r="OJ81" s="2">
        <f t="shared" si="96"/>
        <v>0</v>
      </c>
      <c r="OK81" s="2">
        <f t="shared" si="97"/>
        <v>0</v>
      </c>
      <c r="OL81" s="2">
        <f t="shared" si="98"/>
        <v>0</v>
      </c>
      <c r="OM81" s="2">
        <f t="shared" si="99"/>
        <v>0</v>
      </c>
      <c r="ON81" s="2">
        <f t="shared" si="100"/>
        <v>1</v>
      </c>
      <c r="OO81" s="2">
        <f t="shared" si="101"/>
        <v>0</v>
      </c>
      <c r="OP81" s="2">
        <f t="shared" si="102"/>
        <v>0</v>
      </c>
      <c r="OQ81" s="2">
        <f t="shared" si="103"/>
        <v>0</v>
      </c>
      <c r="OR81" s="2">
        <f t="shared" si="104"/>
        <v>31</v>
      </c>
      <c r="OS81" s="2">
        <f t="shared" si="105"/>
        <v>0</v>
      </c>
      <c r="OT81" s="2">
        <f t="shared" si="106"/>
        <v>0</v>
      </c>
      <c r="OU81" s="2">
        <f t="shared" si="107"/>
        <v>2</v>
      </c>
      <c r="OV81" s="2">
        <f t="shared" si="108"/>
        <v>0</v>
      </c>
      <c r="OW81" s="2">
        <f t="shared" si="109"/>
        <v>0</v>
      </c>
      <c r="OX81" s="2">
        <f t="shared" si="110"/>
        <v>0</v>
      </c>
      <c r="OY81" s="2">
        <f t="shared" si="111"/>
        <v>1</v>
      </c>
      <c r="OZ81" s="2">
        <f t="shared" si="112"/>
        <v>0</v>
      </c>
      <c r="PA81" s="2">
        <f t="shared" si="113"/>
        <v>0</v>
      </c>
      <c r="PB81" s="2">
        <f t="shared" si="114"/>
        <v>3</v>
      </c>
      <c r="PC81" s="2">
        <f t="shared" si="115"/>
        <v>1</v>
      </c>
      <c r="PD81" s="2">
        <f t="shared" si="116"/>
        <v>0</v>
      </c>
      <c r="PE81" s="2">
        <f t="shared" si="117"/>
        <v>5</v>
      </c>
      <c r="PF81" s="2">
        <f t="shared" si="118"/>
        <v>0</v>
      </c>
      <c r="PG81" s="2">
        <f t="shared" si="119"/>
        <v>0</v>
      </c>
      <c r="PH81" s="2">
        <f t="shared" si="120"/>
        <v>0</v>
      </c>
      <c r="PI81" s="2">
        <f t="shared" si="121"/>
        <v>0</v>
      </c>
      <c r="PJ81" s="2">
        <f t="shared" si="122"/>
        <v>0</v>
      </c>
      <c r="PK81" s="2">
        <f t="shared" si="123"/>
        <v>0</v>
      </c>
      <c r="PL81" s="2">
        <f t="shared" si="124"/>
        <v>0</v>
      </c>
      <c r="PM81" s="2">
        <f t="shared" si="125"/>
        <v>0</v>
      </c>
      <c r="PN81" s="2">
        <f t="shared" si="126"/>
        <v>11</v>
      </c>
      <c r="PO81" s="2">
        <f t="shared" si="127"/>
        <v>11</v>
      </c>
      <c r="PP81" s="2">
        <f t="shared" si="128"/>
        <v>1</v>
      </c>
      <c r="PQ81" s="2">
        <f t="shared" si="129"/>
        <v>0</v>
      </c>
      <c r="PR81" s="2">
        <f t="shared" si="130"/>
        <v>11</v>
      </c>
      <c r="PS81" s="2">
        <f t="shared" si="131"/>
        <v>1</v>
      </c>
      <c r="PT81" s="2">
        <f t="shared" si="132"/>
        <v>1</v>
      </c>
      <c r="PU81" s="2">
        <f t="shared" si="133"/>
        <v>11</v>
      </c>
      <c r="PV81" s="2">
        <f t="shared" si="134"/>
        <v>0</v>
      </c>
      <c r="PW81" s="2">
        <f t="shared" si="135"/>
        <v>0</v>
      </c>
      <c r="PX81" s="2">
        <f t="shared" si="136"/>
        <v>11</v>
      </c>
      <c r="PY81" s="2">
        <f t="shared" si="137"/>
        <v>0</v>
      </c>
      <c r="PZ81" s="2">
        <f t="shared" si="138"/>
        <v>0</v>
      </c>
    </row>
    <row r="82" spans="1:442" x14ac:dyDescent="0.35">
      <c r="A82" t="s">
        <v>81</v>
      </c>
      <c r="B82" t="s">
        <v>17</v>
      </c>
      <c r="C82" t="s">
        <v>357</v>
      </c>
      <c r="D82">
        <v>0</v>
      </c>
      <c r="E82">
        <v>0</v>
      </c>
      <c r="F82">
        <v>0</v>
      </c>
      <c r="G82">
        <v>0</v>
      </c>
      <c r="H82"/>
      <c r="I82">
        <v>0</v>
      </c>
      <c r="J82">
        <v>0</v>
      </c>
      <c r="K82">
        <v>0</v>
      </c>
      <c r="L82">
        <v>0</v>
      </c>
      <c r="M82">
        <v>0</v>
      </c>
      <c r="N82">
        <v>0</v>
      </c>
      <c r="O82">
        <v>0</v>
      </c>
      <c r="P82">
        <v>0</v>
      </c>
      <c r="Q82">
        <v>0</v>
      </c>
      <c r="R82">
        <v>0</v>
      </c>
      <c r="S82">
        <v>0</v>
      </c>
      <c r="T82">
        <v>0</v>
      </c>
      <c r="U82">
        <v>0</v>
      </c>
      <c r="V82">
        <v>1</v>
      </c>
      <c r="W82">
        <v>5</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40</v>
      </c>
      <c r="AS82">
        <v>44</v>
      </c>
      <c r="AT82">
        <v>7</v>
      </c>
      <c r="AU82">
        <v>9</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3</v>
      </c>
      <c r="DE82">
        <v>4</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3</v>
      </c>
      <c r="FB82">
        <v>0</v>
      </c>
      <c r="FC82">
        <v>1</v>
      </c>
      <c r="FD82">
        <v>9</v>
      </c>
      <c r="FE82">
        <v>0</v>
      </c>
      <c r="FF82">
        <v>0</v>
      </c>
      <c r="FG82">
        <v>0</v>
      </c>
      <c r="FH82">
        <v>0</v>
      </c>
      <c r="FI82">
        <v>0</v>
      </c>
      <c r="FJ82">
        <v>0</v>
      </c>
      <c r="FK82">
        <v>0</v>
      </c>
      <c r="FL82">
        <v>0</v>
      </c>
      <c r="FM82">
        <v>0</v>
      </c>
      <c r="FN82">
        <v>0</v>
      </c>
      <c r="FO82">
        <v>1</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3</v>
      </c>
      <c r="HV82">
        <v>5</v>
      </c>
      <c r="HW82">
        <v>3</v>
      </c>
      <c r="HX82">
        <v>0</v>
      </c>
      <c r="HY82">
        <v>0</v>
      </c>
      <c r="HZ82">
        <v>0</v>
      </c>
      <c r="IA82">
        <v>0</v>
      </c>
      <c r="IB82">
        <v>0</v>
      </c>
      <c r="IC82">
        <v>0</v>
      </c>
      <c r="ID82">
        <v>3</v>
      </c>
      <c r="IE82">
        <v>5</v>
      </c>
      <c r="IF82">
        <v>3</v>
      </c>
      <c r="IG82">
        <v>3</v>
      </c>
      <c r="IH82">
        <v>5</v>
      </c>
      <c r="II82">
        <v>3</v>
      </c>
      <c r="IJ82">
        <v>3</v>
      </c>
      <c r="IK82">
        <v>5</v>
      </c>
      <c r="IL82">
        <v>3</v>
      </c>
      <c r="IM82">
        <v>3</v>
      </c>
      <c r="IN82">
        <v>5</v>
      </c>
      <c r="IO82">
        <v>3</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1</v>
      </c>
      <c r="KR82">
        <v>0</v>
      </c>
      <c r="KS82">
        <v>0</v>
      </c>
      <c r="KT82">
        <v>0</v>
      </c>
      <c r="KU82">
        <v>0</v>
      </c>
      <c r="KV82">
        <v>0</v>
      </c>
      <c r="KW82">
        <v>0</v>
      </c>
      <c r="KX82">
        <v>0</v>
      </c>
      <c r="KY82">
        <v>1</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R82" s="2" t="str">
        <f t="shared" si="79"/>
        <v>Arua City</v>
      </c>
      <c r="NS82" s="2" t="str">
        <f t="shared" si="80"/>
        <v>Ediofe Health Centre III</v>
      </c>
      <c r="NT82" s="2" t="str">
        <f>VLOOKUP(C82,Weeks!$A$1:$B$53,2,0)</f>
        <v>Week 47</v>
      </c>
      <c r="NU82" s="2">
        <f t="shared" si="81"/>
        <v>123</v>
      </c>
      <c r="NV82" s="2">
        <f t="shared" si="82"/>
        <v>0</v>
      </c>
      <c r="NW82" s="2">
        <f t="shared" si="83"/>
        <v>0</v>
      </c>
      <c r="NX82" s="2">
        <f t="shared" si="84"/>
        <v>0</v>
      </c>
      <c r="NY82" s="2">
        <f t="shared" si="85"/>
        <v>0</v>
      </c>
      <c r="NZ82" s="2">
        <f t="shared" si="86"/>
        <v>102</v>
      </c>
      <c r="OA82" s="2">
        <f t="shared" si="87"/>
        <v>0</v>
      </c>
      <c r="OB82" s="2">
        <f t="shared" si="88"/>
        <v>1</v>
      </c>
      <c r="OC82" s="2">
        <f t="shared" si="89"/>
        <v>0</v>
      </c>
      <c r="OD82" s="2">
        <f t="shared" si="90"/>
        <v>10</v>
      </c>
      <c r="OE82" s="2">
        <f t="shared" si="91"/>
        <v>0</v>
      </c>
      <c r="OF82" s="2">
        <f t="shared" si="92"/>
        <v>3</v>
      </c>
      <c r="OG82" s="2">
        <f t="shared" si="93"/>
        <v>0</v>
      </c>
      <c r="OH82" s="2">
        <f t="shared" si="94"/>
        <v>0</v>
      </c>
      <c r="OI82" s="2">
        <f t="shared" si="95"/>
        <v>0</v>
      </c>
      <c r="OJ82" s="2">
        <f t="shared" si="96"/>
        <v>0</v>
      </c>
      <c r="OK82" s="2">
        <f t="shared" si="97"/>
        <v>0</v>
      </c>
      <c r="OL82" s="2">
        <f t="shared" si="98"/>
        <v>0</v>
      </c>
      <c r="OM82" s="2">
        <f t="shared" si="99"/>
        <v>0</v>
      </c>
      <c r="ON82" s="2">
        <f t="shared" si="100"/>
        <v>7</v>
      </c>
      <c r="OO82" s="2">
        <f t="shared" si="101"/>
        <v>0</v>
      </c>
      <c r="OP82" s="2">
        <f t="shared" si="102"/>
        <v>0</v>
      </c>
      <c r="OQ82" s="2">
        <f t="shared" si="103"/>
        <v>0</v>
      </c>
      <c r="OR82" s="2">
        <f t="shared" si="104"/>
        <v>0</v>
      </c>
      <c r="OS82" s="2">
        <f t="shared" si="105"/>
        <v>0</v>
      </c>
      <c r="OT82" s="2">
        <f t="shared" si="106"/>
        <v>0</v>
      </c>
      <c r="OU82" s="2">
        <f t="shared" si="107"/>
        <v>6</v>
      </c>
      <c r="OV82" s="2">
        <f t="shared" si="108"/>
        <v>0</v>
      </c>
      <c r="OW82" s="2">
        <f t="shared" si="109"/>
        <v>0</v>
      </c>
      <c r="OX82" s="2">
        <f t="shared" si="110"/>
        <v>0</v>
      </c>
      <c r="OY82" s="2">
        <f t="shared" si="111"/>
        <v>0</v>
      </c>
      <c r="OZ82" s="2">
        <f t="shared" si="112"/>
        <v>0</v>
      </c>
      <c r="PA82" s="2">
        <f t="shared" si="113"/>
        <v>0</v>
      </c>
      <c r="PB82" s="2">
        <f t="shared" si="114"/>
        <v>1</v>
      </c>
      <c r="PC82" s="2">
        <f t="shared" si="115"/>
        <v>1</v>
      </c>
      <c r="PD82" s="2">
        <f t="shared" si="116"/>
        <v>0</v>
      </c>
      <c r="PE82" s="2">
        <f t="shared" si="117"/>
        <v>0</v>
      </c>
      <c r="PF82" s="2">
        <f t="shared" si="118"/>
        <v>0</v>
      </c>
      <c r="PG82" s="2">
        <f t="shared" si="119"/>
        <v>0</v>
      </c>
      <c r="PH82" s="2">
        <f t="shared" si="120"/>
        <v>0</v>
      </c>
      <c r="PI82" s="2">
        <f t="shared" si="121"/>
        <v>0</v>
      </c>
      <c r="PJ82" s="2">
        <f t="shared" si="122"/>
        <v>0</v>
      </c>
      <c r="PK82" s="2">
        <f t="shared" si="123"/>
        <v>0</v>
      </c>
      <c r="PL82" s="2">
        <f t="shared" si="124"/>
        <v>0</v>
      </c>
      <c r="PM82" s="2">
        <f t="shared" si="125"/>
        <v>0</v>
      </c>
      <c r="PN82" s="2">
        <f t="shared" si="126"/>
        <v>11</v>
      </c>
      <c r="PO82" s="2">
        <f t="shared" si="127"/>
        <v>11</v>
      </c>
      <c r="PP82" s="2">
        <f t="shared" si="128"/>
        <v>0</v>
      </c>
      <c r="PQ82" s="2">
        <f t="shared" si="129"/>
        <v>0</v>
      </c>
      <c r="PR82" s="2">
        <f t="shared" si="130"/>
        <v>11</v>
      </c>
      <c r="PS82" s="2">
        <f t="shared" si="131"/>
        <v>0</v>
      </c>
      <c r="PT82" s="2">
        <f t="shared" si="132"/>
        <v>0</v>
      </c>
      <c r="PU82" s="2">
        <f t="shared" si="133"/>
        <v>11</v>
      </c>
      <c r="PV82" s="2">
        <f t="shared" si="134"/>
        <v>0</v>
      </c>
      <c r="PW82" s="2">
        <f t="shared" si="135"/>
        <v>0</v>
      </c>
      <c r="PX82" s="2">
        <f t="shared" si="136"/>
        <v>11</v>
      </c>
      <c r="PY82" s="2">
        <f t="shared" si="137"/>
        <v>0</v>
      </c>
      <c r="PZ82" s="2">
        <f t="shared" si="138"/>
        <v>0</v>
      </c>
    </row>
    <row r="83" spans="1:442" x14ac:dyDescent="0.35">
      <c r="A83" t="s">
        <v>81</v>
      </c>
      <c r="B83" t="s">
        <v>17</v>
      </c>
      <c r="C83" t="s">
        <v>355</v>
      </c>
      <c r="D83">
        <v>0</v>
      </c>
      <c r="E83">
        <v>0</v>
      </c>
      <c r="F83">
        <v>0</v>
      </c>
      <c r="G83">
        <v>0</v>
      </c>
      <c r="H83"/>
      <c r="I83">
        <v>0</v>
      </c>
      <c r="J83">
        <v>1</v>
      </c>
      <c r="K83">
        <v>0</v>
      </c>
      <c r="L83">
        <v>1</v>
      </c>
      <c r="M83">
        <v>0</v>
      </c>
      <c r="N83">
        <v>2</v>
      </c>
      <c r="O83">
        <v>0</v>
      </c>
      <c r="P83">
        <v>0</v>
      </c>
      <c r="Q83">
        <v>0</v>
      </c>
      <c r="R83">
        <v>0</v>
      </c>
      <c r="S83">
        <v>0</v>
      </c>
      <c r="T83">
        <v>0</v>
      </c>
      <c r="U83">
        <v>0</v>
      </c>
      <c r="V83">
        <v>2</v>
      </c>
      <c r="W83">
        <v>6</v>
      </c>
      <c r="X83">
        <v>0</v>
      </c>
      <c r="Y83">
        <v>0</v>
      </c>
      <c r="Z83">
        <v>0</v>
      </c>
      <c r="AA83">
        <v>0</v>
      </c>
      <c r="AB83">
        <v>0</v>
      </c>
      <c r="AC83">
        <v>0</v>
      </c>
      <c r="AD83">
        <v>0</v>
      </c>
      <c r="AE83">
        <v>0</v>
      </c>
      <c r="AF83">
        <v>0</v>
      </c>
      <c r="AG83">
        <v>0</v>
      </c>
      <c r="AH83">
        <v>0</v>
      </c>
      <c r="AI83">
        <v>0</v>
      </c>
      <c r="AJ83">
        <v>3</v>
      </c>
      <c r="AK83">
        <v>0</v>
      </c>
      <c r="AL83">
        <v>1</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1</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2</v>
      </c>
      <c r="EL83">
        <v>9</v>
      </c>
      <c r="EM83">
        <v>0</v>
      </c>
      <c r="EN83">
        <v>0</v>
      </c>
      <c r="EO83">
        <v>0</v>
      </c>
      <c r="EP83">
        <v>0</v>
      </c>
      <c r="EQ83">
        <v>0</v>
      </c>
      <c r="ER83">
        <v>0</v>
      </c>
      <c r="ES83">
        <v>0</v>
      </c>
      <c r="ET83">
        <v>0</v>
      </c>
      <c r="EU83">
        <v>0</v>
      </c>
      <c r="EV83">
        <v>0</v>
      </c>
      <c r="EW83">
        <v>0</v>
      </c>
      <c r="EX83">
        <v>0</v>
      </c>
      <c r="EY83">
        <v>0</v>
      </c>
      <c r="EZ83">
        <v>1</v>
      </c>
      <c r="FA83">
        <v>3</v>
      </c>
      <c r="FB83">
        <v>0</v>
      </c>
      <c r="FC83">
        <v>1</v>
      </c>
      <c r="FD83">
        <v>9</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3</v>
      </c>
      <c r="HV83">
        <v>5</v>
      </c>
      <c r="HW83">
        <v>7</v>
      </c>
      <c r="HX83">
        <v>0</v>
      </c>
      <c r="HY83">
        <v>0</v>
      </c>
      <c r="HZ83">
        <v>0</v>
      </c>
      <c r="IA83">
        <v>0</v>
      </c>
      <c r="IB83">
        <v>0</v>
      </c>
      <c r="IC83">
        <v>0</v>
      </c>
      <c r="ID83">
        <v>3</v>
      </c>
      <c r="IE83">
        <v>5</v>
      </c>
      <c r="IF83">
        <v>7</v>
      </c>
      <c r="IG83">
        <v>3</v>
      </c>
      <c r="IH83">
        <v>5</v>
      </c>
      <c r="II83">
        <v>7</v>
      </c>
      <c r="IJ83">
        <v>3</v>
      </c>
      <c r="IK83">
        <v>5</v>
      </c>
      <c r="IL83">
        <v>7</v>
      </c>
      <c r="IM83">
        <v>3</v>
      </c>
      <c r="IN83">
        <v>5</v>
      </c>
      <c r="IO83">
        <v>7</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1</v>
      </c>
      <c r="NG83">
        <v>0</v>
      </c>
      <c r="NH83">
        <v>1</v>
      </c>
      <c r="NI83">
        <v>0</v>
      </c>
      <c r="NJ83">
        <v>1</v>
      </c>
      <c r="NK83">
        <v>0</v>
      </c>
      <c r="NL83">
        <v>1</v>
      </c>
      <c r="NM83">
        <v>0</v>
      </c>
      <c r="NN83">
        <v>0</v>
      </c>
      <c r="NO83">
        <v>0</v>
      </c>
      <c r="NP83">
        <v>0</v>
      </c>
      <c r="NR83" s="2" t="str">
        <f t="shared" si="79"/>
        <v>Arua City</v>
      </c>
      <c r="NS83" s="2" t="str">
        <f t="shared" si="80"/>
        <v>Ediofe Health Centre III</v>
      </c>
      <c r="NT83" s="2" t="str">
        <f>VLOOKUP(C83,Weeks!$A$1:$B$53,2,0)</f>
        <v>Week 48</v>
      </c>
      <c r="NU83" s="2">
        <f t="shared" si="81"/>
        <v>26</v>
      </c>
      <c r="NV83" s="2">
        <f t="shared" si="82"/>
        <v>0</v>
      </c>
      <c r="NW83" s="2">
        <f t="shared" si="83"/>
        <v>0</v>
      </c>
      <c r="NX83" s="2">
        <f t="shared" si="84"/>
        <v>0</v>
      </c>
      <c r="NY83" s="2">
        <f t="shared" si="85"/>
        <v>0</v>
      </c>
      <c r="NZ83" s="2">
        <f t="shared" si="86"/>
        <v>0</v>
      </c>
      <c r="OA83" s="2">
        <f t="shared" si="87"/>
        <v>0</v>
      </c>
      <c r="OB83" s="2">
        <f t="shared" si="88"/>
        <v>0</v>
      </c>
      <c r="OC83" s="2">
        <f t="shared" si="89"/>
        <v>0</v>
      </c>
      <c r="OD83" s="2">
        <f t="shared" si="90"/>
        <v>10</v>
      </c>
      <c r="OE83" s="2">
        <f t="shared" si="91"/>
        <v>0</v>
      </c>
      <c r="OF83" s="2">
        <f t="shared" si="92"/>
        <v>15</v>
      </c>
      <c r="OG83" s="2">
        <f t="shared" si="93"/>
        <v>0</v>
      </c>
      <c r="OH83" s="2">
        <f t="shared" si="94"/>
        <v>0</v>
      </c>
      <c r="OI83" s="2">
        <f t="shared" si="95"/>
        <v>0</v>
      </c>
      <c r="OJ83" s="2">
        <f t="shared" si="96"/>
        <v>0</v>
      </c>
      <c r="OK83" s="2">
        <f t="shared" si="97"/>
        <v>0</v>
      </c>
      <c r="OL83" s="2">
        <f t="shared" si="98"/>
        <v>0</v>
      </c>
      <c r="OM83" s="2">
        <f t="shared" si="99"/>
        <v>0</v>
      </c>
      <c r="ON83" s="2">
        <f t="shared" si="100"/>
        <v>1</v>
      </c>
      <c r="OO83" s="2">
        <f t="shared" si="101"/>
        <v>0</v>
      </c>
      <c r="OP83" s="2">
        <f t="shared" si="102"/>
        <v>0</v>
      </c>
      <c r="OQ83" s="2">
        <f t="shared" si="103"/>
        <v>0</v>
      </c>
      <c r="OR83" s="2">
        <f t="shared" si="104"/>
        <v>0</v>
      </c>
      <c r="OS83" s="2">
        <f t="shared" si="105"/>
        <v>0</v>
      </c>
      <c r="OT83" s="2">
        <f t="shared" si="106"/>
        <v>0</v>
      </c>
      <c r="OU83" s="2">
        <f t="shared" si="107"/>
        <v>8</v>
      </c>
      <c r="OV83" s="2">
        <f t="shared" si="108"/>
        <v>0</v>
      </c>
      <c r="OW83" s="2">
        <f t="shared" si="109"/>
        <v>0</v>
      </c>
      <c r="OX83" s="2">
        <f t="shared" si="110"/>
        <v>0</v>
      </c>
      <c r="OY83" s="2">
        <f t="shared" si="111"/>
        <v>0</v>
      </c>
      <c r="OZ83" s="2">
        <f t="shared" si="112"/>
        <v>0</v>
      </c>
      <c r="PA83" s="2">
        <f t="shared" si="113"/>
        <v>0</v>
      </c>
      <c r="PB83" s="2">
        <f t="shared" si="114"/>
        <v>0</v>
      </c>
      <c r="PC83" s="2">
        <f t="shared" si="115"/>
        <v>0</v>
      </c>
      <c r="PD83" s="2">
        <f t="shared" si="116"/>
        <v>0</v>
      </c>
      <c r="PE83" s="2">
        <f t="shared" si="117"/>
        <v>0</v>
      </c>
      <c r="PF83" s="2">
        <f t="shared" si="118"/>
        <v>0</v>
      </c>
      <c r="PG83" s="2">
        <f t="shared" si="119"/>
        <v>0</v>
      </c>
      <c r="PH83" s="2">
        <f t="shared" si="120"/>
        <v>0</v>
      </c>
      <c r="PI83" s="2">
        <f t="shared" si="121"/>
        <v>0</v>
      </c>
      <c r="PJ83" s="2">
        <f t="shared" si="122"/>
        <v>0</v>
      </c>
      <c r="PK83" s="2">
        <f t="shared" si="123"/>
        <v>2</v>
      </c>
      <c r="PL83" s="2">
        <f t="shared" si="124"/>
        <v>2</v>
      </c>
      <c r="PM83" s="2">
        <f t="shared" si="125"/>
        <v>0</v>
      </c>
      <c r="PN83" s="2">
        <f t="shared" si="126"/>
        <v>15</v>
      </c>
      <c r="PO83" s="2">
        <f t="shared" si="127"/>
        <v>15</v>
      </c>
      <c r="PP83" s="2">
        <f t="shared" si="128"/>
        <v>0</v>
      </c>
      <c r="PQ83" s="2">
        <f t="shared" si="129"/>
        <v>0</v>
      </c>
      <c r="PR83" s="2">
        <f t="shared" si="130"/>
        <v>15</v>
      </c>
      <c r="PS83" s="2">
        <f t="shared" si="131"/>
        <v>0</v>
      </c>
      <c r="PT83" s="2">
        <f t="shared" si="132"/>
        <v>0</v>
      </c>
      <c r="PU83" s="2">
        <f t="shared" si="133"/>
        <v>15</v>
      </c>
      <c r="PV83" s="2">
        <f t="shared" si="134"/>
        <v>0</v>
      </c>
      <c r="PW83" s="2">
        <f t="shared" si="135"/>
        <v>0</v>
      </c>
      <c r="PX83" s="2">
        <f t="shared" si="136"/>
        <v>15</v>
      </c>
      <c r="PY83" s="2">
        <f t="shared" si="137"/>
        <v>0</v>
      </c>
      <c r="PZ83" s="2">
        <f t="shared" si="138"/>
        <v>0</v>
      </c>
    </row>
    <row r="84" spans="1:442" x14ac:dyDescent="0.35">
      <c r="A84" t="s">
        <v>81</v>
      </c>
      <c r="B84" t="s">
        <v>17</v>
      </c>
      <c r="C84" t="s">
        <v>353</v>
      </c>
      <c r="D84">
        <v>0</v>
      </c>
      <c r="E84">
        <v>0</v>
      </c>
      <c r="F84">
        <v>0</v>
      </c>
      <c r="G84">
        <v>0</v>
      </c>
      <c r="H84"/>
      <c r="I84">
        <v>0</v>
      </c>
      <c r="J84">
        <v>0</v>
      </c>
      <c r="K84">
        <v>0</v>
      </c>
      <c r="L84">
        <v>0</v>
      </c>
      <c r="M84">
        <v>0</v>
      </c>
      <c r="N84">
        <v>0</v>
      </c>
      <c r="O84">
        <v>0</v>
      </c>
      <c r="P84">
        <v>0</v>
      </c>
      <c r="Q84">
        <v>0</v>
      </c>
      <c r="R84">
        <v>0</v>
      </c>
      <c r="S84">
        <v>0</v>
      </c>
      <c r="T84">
        <v>0</v>
      </c>
      <c r="U84">
        <v>0</v>
      </c>
      <c r="V84">
        <v>0</v>
      </c>
      <c r="W84">
        <v>4</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6</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1</v>
      </c>
      <c r="DC84">
        <v>0</v>
      </c>
      <c r="DD84">
        <v>0</v>
      </c>
      <c r="DE84">
        <v>5</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2</v>
      </c>
      <c r="EL84">
        <v>7</v>
      </c>
      <c r="EM84">
        <v>0</v>
      </c>
      <c r="EN84">
        <v>0</v>
      </c>
      <c r="EO84">
        <v>0</v>
      </c>
      <c r="EP84">
        <v>0</v>
      </c>
      <c r="EQ84">
        <v>0</v>
      </c>
      <c r="ER84">
        <v>0</v>
      </c>
      <c r="ES84">
        <v>0</v>
      </c>
      <c r="ET84">
        <v>0</v>
      </c>
      <c r="EU84">
        <v>0</v>
      </c>
      <c r="EV84">
        <v>0</v>
      </c>
      <c r="EW84">
        <v>0</v>
      </c>
      <c r="EX84">
        <v>0</v>
      </c>
      <c r="EY84">
        <v>0</v>
      </c>
      <c r="EZ84">
        <v>1</v>
      </c>
      <c r="FA84">
        <v>4</v>
      </c>
      <c r="FB84">
        <v>0</v>
      </c>
      <c r="FC84">
        <v>1</v>
      </c>
      <c r="FD84">
        <v>13</v>
      </c>
      <c r="FE84">
        <v>0</v>
      </c>
      <c r="FF84">
        <v>0</v>
      </c>
      <c r="FG84">
        <v>0</v>
      </c>
      <c r="FH84">
        <v>0</v>
      </c>
      <c r="FI84">
        <v>0</v>
      </c>
      <c r="FJ84">
        <v>0</v>
      </c>
      <c r="FK84">
        <v>0</v>
      </c>
      <c r="FL84">
        <v>0</v>
      </c>
      <c r="FM84">
        <v>0</v>
      </c>
      <c r="FN84">
        <v>0</v>
      </c>
      <c r="FO84">
        <v>99</v>
      </c>
      <c r="FP84">
        <v>1</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3</v>
      </c>
      <c r="HV84">
        <v>6</v>
      </c>
      <c r="HW84">
        <v>3</v>
      </c>
      <c r="HX84">
        <v>0</v>
      </c>
      <c r="HY84">
        <v>0</v>
      </c>
      <c r="HZ84">
        <v>0</v>
      </c>
      <c r="IA84">
        <v>0</v>
      </c>
      <c r="IB84">
        <v>0</v>
      </c>
      <c r="IC84">
        <v>0</v>
      </c>
      <c r="ID84">
        <v>3</v>
      </c>
      <c r="IE84">
        <v>6</v>
      </c>
      <c r="IF84">
        <v>3</v>
      </c>
      <c r="IG84">
        <v>3</v>
      </c>
      <c r="IH84">
        <v>6</v>
      </c>
      <c r="II84">
        <v>3</v>
      </c>
      <c r="IJ84">
        <v>3</v>
      </c>
      <c r="IK84">
        <v>6</v>
      </c>
      <c r="IL84">
        <v>3</v>
      </c>
      <c r="IM84">
        <v>3</v>
      </c>
      <c r="IN84">
        <v>6</v>
      </c>
      <c r="IO84">
        <v>3</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1</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2</v>
      </c>
      <c r="LL84">
        <v>0</v>
      </c>
      <c r="LM84">
        <v>0</v>
      </c>
      <c r="LN84">
        <v>1</v>
      </c>
      <c r="LO84">
        <v>1</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R84" s="2" t="str">
        <f t="shared" si="79"/>
        <v>Arua City</v>
      </c>
      <c r="NS84" s="2" t="str">
        <f t="shared" si="80"/>
        <v>Ediofe Health Centre III</v>
      </c>
      <c r="NT84" s="2" t="str">
        <f>VLOOKUP(C84,Weeks!$A$1:$B$53,2,0)</f>
        <v>Week 49</v>
      </c>
      <c r="NU84" s="2">
        <f t="shared" si="81"/>
        <v>140</v>
      </c>
      <c r="NV84" s="2">
        <f t="shared" si="82"/>
        <v>0</v>
      </c>
      <c r="NW84" s="2">
        <f t="shared" si="83"/>
        <v>0</v>
      </c>
      <c r="NX84" s="2">
        <f t="shared" si="84"/>
        <v>0</v>
      </c>
      <c r="NY84" s="2">
        <f t="shared" si="85"/>
        <v>0</v>
      </c>
      <c r="NZ84" s="2">
        <f t="shared" si="86"/>
        <v>6</v>
      </c>
      <c r="OA84" s="2">
        <f t="shared" si="87"/>
        <v>0</v>
      </c>
      <c r="OB84" s="2">
        <f t="shared" si="88"/>
        <v>100</v>
      </c>
      <c r="OC84" s="2">
        <f t="shared" si="89"/>
        <v>0</v>
      </c>
      <c r="OD84" s="2">
        <f t="shared" si="90"/>
        <v>14</v>
      </c>
      <c r="OE84" s="2">
        <f t="shared" si="91"/>
        <v>0</v>
      </c>
      <c r="OF84" s="2">
        <f t="shared" si="92"/>
        <v>14</v>
      </c>
      <c r="OG84" s="2">
        <f t="shared" si="93"/>
        <v>0</v>
      </c>
      <c r="OH84" s="2">
        <f t="shared" si="94"/>
        <v>0</v>
      </c>
      <c r="OI84" s="2">
        <f t="shared" si="95"/>
        <v>0</v>
      </c>
      <c r="OJ84" s="2">
        <f t="shared" si="96"/>
        <v>0</v>
      </c>
      <c r="OK84" s="2">
        <f t="shared" si="97"/>
        <v>0</v>
      </c>
      <c r="OL84" s="2">
        <f t="shared" si="98"/>
        <v>0</v>
      </c>
      <c r="OM84" s="2">
        <f t="shared" si="99"/>
        <v>0</v>
      </c>
      <c r="ON84" s="2">
        <f t="shared" si="100"/>
        <v>6</v>
      </c>
      <c r="OO84" s="2">
        <f t="shared" si="101"/>
        <v>0</v>
      </c>
      <c r="OP84" s="2">
        <f t="shared" si="102"/>
        <v>0</v>
      </c>
      <c r="OQ84" s="2">
        <f t="shared" si="103"/>
        <v>0</v>
      </c>
      <c r="OR84" s="2">
        <f t="shared" si="104"/>
        <v>0</v>
      </c>
      <c r="OS84" s="2">
        <f t="shared" si="105"/>
        <v>0</v>
      </c>
      <c r="OT84" s="2">
        <f t="shared" si="106"/>
        <v>0</v>
      </c>
      <c r="OU84" s="2">
        <f t="shared" si="107"/>
        <v>4</v>
      </c>
      <c r="OV84" s="2">
        <f t="shared" si="108"/>
        <v>0</v>
      </c>
      <c r="OW84" s="2">
        <f t="shared" si="109"/>
        <v>0</v>
      </c>
      <c r="OX84" s="2">
        <f t="shared" si="110"/>
        <v>0</v>
      </c>
      <c r="OY84" s="2">
        <f t="shared" si="111"/>
        <v>0</v>
      </c>
      <c r="OZ84" s="2">
        <f t="shared" si="112"/>
        <v>0</v>
      </c>
      <c r="PA84" s="2">
        <f t="shared" si="113"/>
        <v>0</v>
      </c>
      <c r="PB84" s="2">
        <f t="shared" si="114"/>
        <v>1</v>
      </c>
      <c r="PC84" s="2">
        <f t="shared" si="115"/>
        <v>0</v>
      </c>
      <c r="PD84" s="2">
        <f t="shared" si="116"/>
        <v>0</v>
      </c>
      <c r="PE84" s="2">
        <f t="shared" si="117"/>
        <v>4</v>
      </c>
      <c r="PF84" s="2">
        <f t="shared" si="118"/>
        <v>0</v>
      </c>
      <c r="PG84" s="2">
        <f t="shared" si="119"/>
        <v>0</v>
      </c>
      <c r="PH84" s="2">
        <f t="shared" si="120"/>
        <v>0</v>
      </c>
      <c r="PI84" s="2">
        <f t="shared" si="121"/>
        <v>0</v>
      </c>
      <c r="PJ84" s="2">
        <f t="shared" si="122"/>
        <v>0</v>
      </c>
      <c r="PK84" s="2">
        <f t="shared" si="123"/>
        <v>0</v>
      </c>
      <c r="PL84" s="2">
        <f t="shared" si="124"/>
        <v>0</v>
      </c>
      <c r="PM84" s="2">
        <f t="shared" si="125"/>
        <v>0</v>
      </c>
      <c r="PN84" s="2">
        <f t="shared" si="126"/>
        <v>12</v>
      </c>
      <c r="PO84" s="2">
        <f t="shared" si="127"/>
        <v>12</v>
      </c>
      <c r="PP84" s="2">
        <f t="shared" si="128"/>
        <v>0</v>
      </c>
      <c r="PQ84" s="2">
        <f t="shared" si="129"/>
        <v>0</v>
      </c>
      <c r="PR84" s="2">
        <f t="shared" si="130"/>
        <v>12</v>
      </c>
      <c r="PS84" s="2">
        <f t="shared" si="131"/>
        <v>0</v>
      </c>
      <c r="PT84" s="2">
        <f t="shared" si="132"/>
        <v>0</v>
      </c>
      <c r="PU84" s="2">
        <f t="shared" si="133"/>
        <v>12</v>
      </c>
      <c r="PV84" s="2">
        <f t="shared" si="134"/>
        <v>0</v>
      </c>
      <c r="PW84" s="2">
        <f t="shared" si="135"/>
        <v>0</v>
      </c>
      <c r="PX84" s="2">
        <f t="shared" si="136"/>
        <v>12</v>
      </c>
      <c r="PY84" s="2">
        <f t="shared" si="137"/>
        <v>0</v>
      </c>
      <c r="PZ84" s="2">
        <f t="shared" si="138"/>
        <v>0</v>
      </c>
    </row>
    <row r="85" spans="1:442" x14ac:dyDescent="0.35">
      <c r="A85" t="s">
        <v>81</v>
      </c>
      <c r="B85" t="s">
        <v>17</v>
      </c>
      <c r="C85" t="s">
        <v>351</v>
      </c>
      <c r="D85">
        <v>0</v>
      </c>
      <c r="E85">
        <v>0</v>
      </c>
      <c r="F85">
        <v>0</v>
      </c>
      <c r="G85">
        <v>0</v>
      </c>
      <c r="H85"/>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1</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3</v>
      </c>
      <c r="DE85">
        <v>1</v>
      </c>
      <c r="DF85">
        <v>0</v>
      </c>
      <c r="DG85">
        <v>1</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1</v>
      </c>
      <c r="EL85">
        <v>9</v>
      </c>
      <c r="EM85">
        <v>0</v>
      </c>
      <c r="EN85">
        <v>0</v>
      </c>
      <c r="EO85">
        <v>0</v>
      </c>
      <c r="EP85">
        <v>0</v>
      </c>
      <c r="EQ85">
        <v>0</v>
      </c>
      <c r="ER85">
        <v>0</v>
      </c>
      <c r="ES85">
        <v>0</v>
      </c>
      <c r="ET85">
        <v>0</v>
      </c>
      <c r="EU85">
        <v>0</v>
      </c>
      <c r="EV85">
        <v>0</v>
      </c>
      <c r="EW85">
        <v>0</v>
      </c>
      <c r="EX85">
        <v>0</v>
      </c>
      <c r="EY85">
        <v>0</v>
      </c>
      <c r="EZ85">
        <v>0</v>
      </c>
      <c r="FA85">
        <v>5</v>
      </c>
      <c r="FB85">
        <v>0</v>
      </c>
      <c r="FC85">
        <v>2</v>
      </c>
      <c r="FD85">
        <v>13</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2</v>
      </c>
      <c r="HV85">
        <v>4</v>
      </c>
      <c r="HW85">
        <v>1</v>
      </c>
      <c r="HX85">
        <v>0</v>
      </c>
      <c r="HY85">
        <v>0</v>
      </c>
      <c r="HZ85">
        <v>0</v>
      </c>
      <c r="IA85">
        <v>0</v>
      </c>
      <c r="IB85">
        <v>0</v>
      </c>
      <c r="IC85">
        <v>0</v>
      </c>
      <c r="ID85">
        <v>2</v>
      </c>
      <c r="IE85">
        <v>4</v>
      </c>
      <c r="IF85">
        <v>1</v>
      </c>
      <c r="IG85">
        <v>2</v>
      </c>
      <c r="IH85">
        <v>4</v>
      </c>
      <c r="II85">
        <v>1</v>
      </c>
      <c r="IJ85">
        <v>2</v>
      </c>
      <c r="IK85">
        <v>4</v>
      </c>
      <c r="IL85">
        <v>1</v>
      </c>
      <c r="IM85">
        <v>2</v>
      </c>
      <c r="IN85">
        <v>4</v>
      </c>
      <c r="IO85">
        <v>1</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1</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1</v>
      </c>
      <c r="NB85">
        <v>0</v>
      </c>
      <c r="NC85">
        <v>0</v>
      </c>
      <c r="ND85">
        <v>0</v>
      </c>
      <c r="NE85">
        <v>0</v>
      </c>
      <c r="NF85">
        <v>0</v>
      </c>
      <c r="NG85">
        <v>0</v>
      </c>
      <c r="NH85">
        <v>0</v>
      </c>
      <c r="NI85">
        <v>0</v>
      </c>
      <c r="NJ85">
        <v>0</v>
      </c>
      <c r="NK85">
        <v>0</v>
      </c>
      <c r="NL85">
        <v>0</v>
      </c>
      <c r="NM85">
        <v>0</v>
      </c>
      <c r="NN85">
        <v>0</v>
      </c>
      <c r="NO85">
        <v>0</v>
      </c>
      <c r="NP85">
        <v>0</v>
      </c>
      <c r="NR85" s="2" t="str">
        <f t="shared" si="79"/>
        <v>Arua City</v>
      </c>
      <c r="NS85" s="2" t="str">
        <f t="shared" si="80"/>
        <v>Ediofe Health Centre III</v>
      </c>
      <c r="NT85" s="2" t="str">
        <f>VLOOKUP(C85,Weeks!$A$1:$B$53,2,0)</f>
        <v>Week 50</v>
      </c>
      <c r="NU85" s="2">
        <f t="shared" si="81"/>
        <v>36</v>
      </c>
      <c r="NV85" s="2">
        <f t="shared" si="82"/>
        <v>1</v>
      </c>
      <c r="NW85" s="2">
        <f t="shared" si="83"/>
        <v>0</v>
      </c>
      <c r="NX85" s="2">
        <f t="shared" si="84"/>
        <v>1</v>
      </c>
      <c r="NY85" s="2">
        <f t="shared" si="85"/>
        <v>1</v>
      </c>
      <c r="NZ85" s="2">
        <f t="shared" si="86"/>
        <v>1</v>
      </c>
      <c r="OA85" s="2">
        <f t="shared" si="87"/>
        <v>0</v>
      </c>
      <c r="OB85" s="2">
        <f t="shared" si="88"/>
        <v>0</v>
      </c>
      <c r="OC85" s="2">
        <f t="shared" si="89"/>
        <v>0</v>
      </c>
      <c r="OD85" s="2">
        <f t="shared" si="90"/>
        <v>15</v>
      </c>
      <c r="OE85" s="2">
        <f t="shared" si="91"/>
        <v>0</v>
      </c>
      <c r="OF85" s="2">
        <f t="shared" si="92"/>
        <v>15</v>
      </c>
      <c r="OG85" s="2">
        <f t="shared" si="93"/>
        <v>0</v>
      </c>
      <c r="OH85" s="2">
        <f t="shared" si="94"/>
        <v>0</v>
      </c>
      <c r="OI85" s="2">
        <f t="shared" si="95"/>
        <v>0</v>
      </c>
      <c r="OJ85" s="2">
        <f t="shared" si="96"/>
        <v>0</v>
      </c>
      <c r="OK85" s="2">
        <f t="shared" si="97"/>
        <v>0</v>
      </c>
      <c r="OL85" s="2">
        <f t="shared" si="98"/>
        <v>0</v>
      </c>
      <c r="OM85" s="2">
        <f t="shared" si="99"/>
        <v>0</v>
      </c>
      <c r="ON85" s="2">
        <f t="shared" si="100"/>
        <v>5</v>
      </c>
      <c r="OO85" s="2">
        <f t="shared" si="101"/>
        <v>1</v>
      </c>
      <c r="OP85" s="2">
        <f t="shared" si="102"/>
        <v>0</v>
      </c>
      <c r="OQ85" s="2">
        <f t="shared" si="103"/>
        <v>0</v>
      </c>
      <c r="OR85" s="2">
        <f t="shared" si="104"/>
        <v>0</v>
      </c>
      <c r="OS85" s="2">
        <f t="shared" si="105"/>
        <v>0</v>
      </c>
      <c r="OT85" s="2">
        <f t="shared" si="106"/>
        <v>0</v>
      </c>
      <c r="OU85" s="2">
        <f t="shared" si="107"/>
        <v>0</v>
      </c>
      <c r="OV85" s="2">
        <f t="shared" si="108"/>
        <v>0</v>
      </c>
      <c r="OW85" s="2">
        <f t="shared" si="109"/>
        <v>0</v>
      </c>
      <c r="OX85" s="2">
        <f t="shared" si="110"/>
        <v>0</v>
      </c>
      <c r="OY85" s="2">
        <f t="shared" si="111"/>
        <v>0</v>
      </c>
      <c r="OZ85" s="2">
        <f t="shared" si="112"/>
        <v>0</v>
      </c>
      <c r="PA85" s="2">
        <f t="shared" si="113"/>
        <v>0</v>
      </c>
      <c r="PB85" s="2">
        <f t="shared" si="114"/>
        <v>0</v>
      </c>
      <c r="PC85" s="2">
        <f t="shared" si="115"/>
        <v>0</v>
      </c>
      <c r="PD85" s="2">
        <f t="shared" si="116"/>
        <v>0</v>
      </c>
      <c r="PE85" s="2">
        <f t="shared" si="117"/>
        <v>0</v>
      </c>
      <c r="PF85" s="2">
        <f t="shared" si="118"/>
        <v>0</v>
      </c>
      <c r="PG85" s="2">
        <f t="shared" si="119"/>
        <v>0</v>
      </c>
      <c r="PH85" s="2">
        <f t="shared" si="120"/>
        <v>0</v>
      </c>
      <c r="PI85" s="2">
        <f t="shared" si="121"/>
        <v>0</v>
      </c>
      <c r="PJ85" s="2">
        <f t="shared" si="122"/>
        <v>0</v>
      </c>
      <c r="PK85" s="2">
        <f t="shared" si="123"/>
        <v>0</v>
      </c>
      <c r="PL85" s="2">
        <f t="shared" si="124"/>
        <v>0</v>
      </c>
      <c r="PM85" s="2">
        <f t="shared" si="125"/>
        <v>0</v>
      </c>
      <c r="PN85" s="2">
        <f t="shared" si="126"/>
        <v>7</v>
      </c>
      <c r="PO85" s="2">
        <f t="shared" si="127"/>
        <v>7</v>
      </c>
      <c r="PP85" s="2">
        <f t="shared" si="128"/>
        <v>0</v>
      </c>
      <c r="PQ85" s="2">
        <f t="shared" si="129"/>
        <v>0</v>
      </c>
      <c r="PR85" s="2">
        <f t="shared" si="130"/>
        <v>7</v>
      </c>
      <c r="PS85" s="2">
        <f t="shared" si="131"/>
        <v>0</v>
      </c>
      <c r="PT85" s="2">
        <f t="shared" si="132"/>
        <v>0</v>
      </c>
      <c r="PU85" s="2">
        <f t="shared" si="133"/>
        <v>7</v>
      </c>
      <c r="PV85" s="2">
        <f t="shared" si="134"/>
        <v>0</v>
      </c>
      <c r="PW85" s="2">
        <f t="shared" si="135"/>
        <v>0</v>
      </c>
      <c r="PX85" s="2">
        <f t="shared" si="136"/>
        <v>7</v>
      </c>
      <c r="PY85" s="2">
        <f t="shared" si="137"/>
        <v>0</v>
      </c>
      <c r="PZ85" s="2">
        <f t="shared" si="138"/>
        <v>0</v>
      </c>
    </row>
    <row r="86" spans="1:442" x14ac:dyDescent="0.35">
      <c r="A86" t="s">
        <v>81</v>
      </c>
      <c r="B86" t="s">
        <v>17</v>
      </c>
      <c r="C86" t="s">
        <v>349</v>
      </c>
      <c r="D86">
        <v>0</v>
      </c>
      <c r="E86">
        <v>0</v>
      </c>
      <c r="F86">
        <v>0</v>
      </c>
      <c r="G86">
        <v>0</v>
      </c>
      <c r="H86"/>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15</v>
      </c>
      <c r="CM86">
        <v>29</v>
      </c>
      <c r="CN86">
        <v>0</v>
      </c>
      <c r="CO86">
        <v>0</v>
      </c>
      <c r="CP86">
        <v>0</v>
      </c>
      <c r="CQ86">
        <v>0</v>
      </c>
      <c r="CR86">
        <v>0</v>
      </c>
      <c r="CS86">
        <v>0</v>
      </c>
      <c r="CT86">
        <v>0</v>
      </c>
      <c r="CU86">
        <v>0</v>
      </c>
      <c r="CV86">
        <v>0</v>
      </c>
      <c r="CW86">
        <v>0</v>
      </c>
      <c r="CX86">
        <v>0</v>
      </c>
      <c r="CY86">
        <v>0</v>
      </c>
      <c r="CZ86">
        <v>0</v>
      </c>
      <c r="DA86">
        <v>0</v>
      </c>
      <c r="DB86">
        <v>0</v>
      </c>
      <c r="DC86">
        <v>0</v>
      </c>
      <c r="DD86">
        <v>1</v>
      </c>
      <c r="DE86">
        <v>3</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2</v>
      </c>
      <c r="EL86">
        <v>17</v>
      </c>
      <c r="EM86">
        <v>0</v>
      </c>
      <c r="EN86">
        <v>0</v>
      </c>
      <c r="EO86">
        <v>0</v>
      </c>
      <c r="EP86">
        <v>0</v>
      </c>
      <c r="EQ86">
        <v>0</v>
      </c>
      <c r="ER86">
        <v>0</v>
      </c>
      <c r="ES86">
        <v>0</v>
      </c>
      <c r="ET86">
        <v>0</v>
      </c>
      <c r="EU86">
        <v>0</v>
      </c>
      <c r="EV86">
        <v>0</v>
      </c>
      <c r="EW86">
        <v>0</v>
      </c>
      <c r="EX86">
        <v>0</v>
      </c>
      <c r="EY86">
        <v>0</v>
      </c>
      <c r="EZ86">
        <v>0</v>
      </c>
      <c r="FA86">
        <v>4</v>
      </c>
      <c r="FB86">
        <v>0</v>
      </c>
      <c r="FC86">
        <v>4</v>
      </c>
      <c r="FD86">
        <v>7</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2</v>
      </c>
      <c r="HV86">
        <v>12</v>
      </c>
      <c r="HW86">
        <v>5</v>
      </c>
      <c r="HX86">
        <v>0</v>
      </c>
      <c r="HY86">
        <v>0</v>
      </c>
      <c r="HZ86">
        <v>0</v>
      </c>
      <c r="IA86">
        <v>0</v>
      </c>
      <c r="IB86">
        <v>0</v>
      </c>
      <c r="IC86">
        <v>0</v>
      </c>
      <c r="ID86">
        <v>2</v>
      </c>
      <c r="IE86">
        <v>12</v>
      </c>
      <c r="IF86">
        <v>5</v>
      </c>
      <c r="IG86">
        <v>2</v>
      </c>
      <c r="IH86">
        <v>12</v>
      </c>
      <c r="II86">
        <v>5</v>
      </c>
      <c r="IJ86">
        <v>2</v>
      </c>
      <c r="IK86">
        <v>12</v>
      </c>
      <c r="IL86">
        <v>5</v>
      </c>
      <c r="IM86">
        <v>2</v>
      </c>
      <c r="IN86">
        <v>12</v>
      </c>
      <c r="IO86">
        <v>5</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1</v>
      </c>
      <c r="KN86">
        <v>0</v>
      </c>
      <c r="KO86">
        <v>0</v>
      </c>
      <c r="KP86">
        <v>0</v>
      </c>
      <c r="KQ86">
        <v>2</v>
      </c>
      <c r="KR86">
        <v>0</v>
      </c>
      <c r="KS86">
        <v>0</v>
      </c>
      <c r="KT86">
        <v>0</v>
      </c>
      <c r="KU86">
        <v>1</v>
      </c>
      <c r="KV86">
        <v>0</v>
      </c>
      <c r="KW86">
        <v>0</v>
      </c>
      <c r="KX86">
        <v>0</v>
      </c>
      <c r="KY86">
        <v>2</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R86" s="2" t="str">
        <f t="shared" si="79"/>
        <v>Arua City</v>
      </c>
      <c r="NS86" s="2" t="str">
        <f t="shared" si="80"/>
        <v>Ediofe Health Centre III</v>
      </c>
      <c r="NT86" s="2" t="str">
        <f>VLOOKUP(C86,Weeks!$A$1:$B$53,2,0)</f>
        <v>Week 51</v>
      </c>
      <c r="NU86" s="2">
        <f t="shared" si="81"/>
        <v>83</v>
      </c>
      <c r="NV86" s="2">
        <f t="shared" si="82"/>
        <v>0</v>
      </c>
      <c r="NW86" s="2">
        <f t="shared" si="83"/>
        <v>0</v>
      </c>
      <c r="NX86" s="2">
        <f t="shared" si="84"/>
        <v>0</v>
      </c>
      <c r="NY86" s="2">
        <f t="shared" si="85"/>
        <v>0</v>
      </c>
      <c r="NZ86" s="2">
        <f t="shared" si="86"/>
        <v>1</v>
      </c>
      <c r="OA86" s="2">
        <f t="shared" si="87"/>
        <v>0</v>
      </c>
      <c r="OB86" s="2">
        <f t="shared" si="88"/>
        <v>0</v>
      </c>
      <c r="OC86" s="2">
        <f t="shared" si="89"/>
        <v>0</v>
      </c>
      <c r="OD86" s="2">
        <f t="shared" si="90"/>
        <v>11</v>
      </c>
      <c r="OE86" s="2">
        <f t="shared" si="91"/>
        <v>0</v>
      </c>
      <c r="OF86" s="2">
        <f t="shared" si="92"/>
        <v>23</v>
      </c>
      <c r="OG86" s="2">
        <f t="shared" si="93"/>
        <v>0</v>
      </c>
      <c r="OH86" s="2">
        <f t="shared" si="94"/>
        <v>0</v>
      </c>
      <c r="OI86" s="2">
        <f t="shared" si="95"/>
        <v>0</v>
      </c>
      <c r="OJ86" s="2">
        <f t="shared" si="96"/>
        <v>0</v>
      </c>
      <c r="OK86" s="2">
        <f t="shared" si="97"/>
        <v>0</v>
      </c>
      <c r="OL86" s="2">
        <f t="shared" si="98"/>
        <v>0</v>
      </c>
      <c r="OM86" s="2">
        <f t="shared" si="99"/>
        <v>0</v>
      </c>
      <c r="ON86" s="2">
        <f t="shared" si="100"/>
        <v>4</v>
      </c>
      <c r="OO86" s="2">
        <f t="shared" si="101"/>
        <v>0</v>
      </c>
      <c r="OP86" s="2">
        <f t="shared" si="102"/>
        <v>0</v>
      </c>
      <c r="OQ86" s="2">
        <f t="shared" si="103"/>
        <v>0</v>
      </c>
      <c r="OR86" s="2">
        <f t="shared" si="104"/>
        <v>44</v>
      </c>
      <c r="OS86" s="2">
        <f t="shared" si="105"/>
        <v>0</v>
      </c>
      <c r="OT86" s="2">
        <f t="shared" si="106"/>
        <v>0</v>
      </c>
      <c r="OU86" s="2">
        <f t="shared" si="107"/>
        <v>0</v>
      </c>
      <c r="OV86" s="2">
        <f t="shared" si="108"/>
        <v>0</v>
      </c>
      <c r="OW86" s="2">
        <f t="shared" si="109"/>
        <v>0</v>
      </c>
      <c r="OX86" s="2">
        <f t="shared" si="110"/>
        <v>0</v>
      </c>
      <c r="OY86" s="2">
        <f t="shared" si="111"/>
        <v>0</v>
      </c>
      <c r="OZ86" s="2">
        <f t="shared" si="112"/>
        <v>0</v>
      </c>
      <c r="PA86" s="2">
        <f t="shared" si="113"/>
        <v>0</v>
      </c>
      <c r="PB86" s="2">
        <f t="shared" si="114"/>
        <v>3</v>
      </c>
      <c r="PC86" s="2">
        <f t="shared" si="115"/>
        <v>3</v>
      </c>
      <c r="PD86" s="2">
        <f t="shared" si="116"/>
        <v>0</v>
      </c>
      <c r="PE86" s="2">
        <f t="shared" si="117"/>
        <v>0</v>
      </c>
      <c r="PF86" s="2">
        <f t="shared" si="118"/>
        <v>0</v>
      </c>
      <c r="PG86" s="2">
        <f t="shared" si="119"/>
        <v>0</v>
      </c>
      <c r="PH86" s="2">
        <f t="shared" si="120"/>
        <v>0</v>
      </c>
      <c r="PI86" s="2">
        <f t="shared" si="121"/>
        <v>0</v>
      </c>
      <c r="PJ86" s="2">
        <f t="shared" si="122"/>
        <v>0</v>
      </c>
      <c r="PK86" s="2">
        <f t="shared" si="123"/>
        <v>0</v>
      </c>
      <c r="PL86" s="2">
        <f t="shared" si="124"/>
        <v>0</v>
      </c>
      <c r="PM86" s="2">
        <f t="shared" si="125"/>
        <v>0</v>
      </c>
      <c r="PN86" s="2">
        <f t="shared" si="126"/>
        <v>19</v>
      </c>
      <c r="PO86" s="2">
        <f t="shared" si="127"/>
        <v>19</v>
      </c>
      <c r="PP86" s="2">
        <f t="shared" si="128"/>
        <v>0</v>
      </c>
      <c r="PQ86" s="2">
        <f t="shared" si="129"/>
        <v>0</v>
      </c>
      <c r="PR86" s="2">
        <f t="shared" si="130"/>
        <v>19</v>
      </c>
      <c r="PS86" s="2">
        <f t="shared" si="131"/>
        <v>0</v>
      </c>
      <c r="PT86" s="2">
        <f t="shared" si="132"/>
        <v>0</v>
      </c>
      <c r="PU86" s="2">
        <f t="shared" si="133"/>
        <v>19</v>
      </c>
      <c r="PV86" s="2">
        <f t="shared" si="134"/>
        <v>0</v>
      </c>
      <c r="PW86" s="2">
        <f t="shared" si="135"/>
        <v>0</v>
      </c>
      <c r="PX86" s="2">
        <f t="shared" si="136"/>
        <v>19</v>
      </c>
      <c r="PY86" s="2">
        <f t="shared" si="137"/>
        <v>0</v>
      </c>
      <c r="PZ86" s="2">
        <f t="shared" si="138"/>
        <v>0</v>
      </c>
    </row>
    <row r="87" spans="1:442" x14ac:dyDescent="0.35">
      <c r="A87" t="s">
        <v>81</v>
      </c>
      <c r="B87" t="s">
        <v>17</v>
      </c>
      <c r="C87" t="s">
        <v>347</v>
      </c>
      <c r="D87">
        <v>0</v>
      </c>
      <c r="E87">
        <v>1</v>
      </c>
      <c r="F87">
        <v>0</v>
      </c>
      <c r="G87">
        <v>0</v>
      </c>
      <c r="H87"/>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1</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2</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2</v>
      </c>
      <c r="EM87">
        <v>0</v>
      </c>
      <c r="EN87">
        <v>0</v>
      </c>
      <c r="EO87">
        <v>0</v>
      </c>
      <c r="EP87">
        <v>0</v>
      </c>
      <c r="EQ87">
        <v>0</v>
      </c>
      <c r="ER87">
        <v>0</v>
      </c>
      <c r="ES87">
        <v>0</v>
      </c>
      <c r="ET87">
        <v>0</v>
      </c>
      <c r="EU87">
        <v>0</v>
      </c>
      <c r="EV87">
        <v>0</v>
      </c>
      <c r="EW87">
        <v>0</v>
      </c>
      <c r="EX87">
        <v>0</v>
      </c>
      <c r="EY87">
        <v>0</v>
      </c>
      <c r="EZ87">
        <v>0</v>
      </c>
      <c r="FA87">
        <v>3</v>
      </c>
      <c r="FB87">
        <v>0</v>
      </c>
      <c r="FC87">
        <v>2</v>
      </c>
      <c r="FD87">
        <v>10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1</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3</v>
      </c>
      <c r="HV87">
        <v>8</v>
      </c>
      <c r="HW87">
        <v>5</v>
      </c>
      <c r="HX87">
        <v>0</v>
      </c>
      <c r="HY87">
        <v>0</v>
      </c>
      <c r="HZ87">
        <v>0</v>
      </c>
      <c r="IA87">
        <v>0</v>
      </c>
      <c r="IB87">
        <v>0</v>
      </c>
      <c r="IC87">
        <v>0</v>
      </c>
      <c r="ID87">
        <v>3</v>
      </c>
      <c r="IE87">
        <v>8</v>
      </c>
      <c r="IF87">
        <v>5</v>
      </c>
      <c r="IG87">
        <v>3</v>
      </c>
      <c r="IH87">
        <v>8</v>
      </c>
      <c r="II87">
        <v>5</v>
      </c>
      <c r="IJ87">
        <v>3</v>
      </c>
      <c r="IK87">
        <v>8</v>
      </c>
      <c r="IL87">
        <v>5</v>
      </c>
      <c r="IM87">
        <v>3</v>
      </c>
      <c r="IN87">
        <v>8</v>
      </c>
      <c r="IO87">
        <v>5</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1</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2</v>
      </c>
      <c r="LY87">
        <v>0</v>
      </c>
      <c r="LZ87">
        <v>1</v>
      </c>
      <c r="MA87">
        <v>3</v>
      </c>
      <c r="MB87">
        <v>0</v>
      </c>
      <c r="MC87">
        <v>0</v>
      </c>
      <c r="MD87">
        <v>0</v>
      </c>
      <c r="ME87">
        <v>0</v>
      </c>
      <c r="MF87">
        <v>2</v>
      </c>
      <c r="MG87">
        <v>0</v>
      </c>
      <c r="MH87">
        <v>1</v>
      </c>
      <c r="MI87">
        <v>3</v>
      </c>
      <c r="MJ87">
        <v>0</v>
      </c>
      <c r="MK87">
        <v>0</v>
      </c>
      <c r="ML87">
        <v>1</v>
      </c>
      <c r="MM87">
        <v>0</v>
      </c>
      <c r="MN87">
        <v>0</v>
      </c>
      <c r="MO87">
        <v>0</v>
      </c>
      <c r="MP87">
        <v>0</v>
      </c>
      <c r="MQ87">
        <v>0</v>
      </c>
      <c r="MR87">
        <v>0</v>
      </c>
      <c r="MS87">
        <v>0</v>
      </c>
      <c r="MT87">
        <v>0</v>
      </c>
      <c r="MU87">
        <v>0</v>
      </c>
      <c r="MV87">
        <v>0</v>
      </c>
      <c r="MW87">
        <v>1</v>
      </c>
      <c r="MX87">
        <v>0</v>
      </c>
      <c r="MY87">
        <v>0</v>
      </c>
      <c r="MZ87">
        <v>0</v>
      </c>
      <c r="NA87">
        <v>0</v>
      </c>
      <c r="NB87">
        <v>0</v>
      </c>
      <c r="NC87">
        <v>0</v>
      </c>
      <c r="ND87">
        <v>0</v>
      </c>
      <c r="NE87">
        <v>0</v>
      </c>
      <c r="NF87">
        <v>0</v>
      </c>
      <c r="NG87">
        <v>0</v>
      </c>
      <c r="NH87">
        <v>0</v>
      </c>
      <c r="NI87">
        <v>0</v>
      </c>
      <c r="NJ87">
        <v>0</v>
      </c>
      <c r="NK87">
        <v>0</v>
      </c>
      <c r="NL87">
        <v>0</v>
      </c>
      <c r="NM87">
        <v>0</v>
      </c>
      <c r="NN87">
        <v>0</v>
      </c>
      <c r="NO87">
        <v>0</v>
      </c>
      <c r="NP87">
        <v>0</v>
      </c>
      <c r="NR87" s="2" t="str">
        <f t="shared" si="79"/>
        <v>Arua City</v>
      </c>
      <c r="NS87" s="2" t="str">
        <f t="shared" si="80"/>
        <v>Ediofe Health Centre III</v>
      </c>
      <c r="NT87" s="2" t="str">
        <f>VLOOKUP(C87,Weeks!$A$1:$B$53,2,0)</f>
        <v>Week 52</v>
      </c>
      <c r="NU87" s="2">
        <f t="shared" si="81"/>
        <v>21</v>
      </c>
      <c r="NV87" s="2">
        <f t="shared" si="82"/>
        <v>0</v>
      </c>
      <c r="NW87" s="2">
        <f t="shared" si="83"/>
        <v>0</v>
      </c>
      <c r="NX87" s="2">
        <f t="shared" si="84"/>
        <v>0</v>
      </c>
      <c r="NY87" s="2">
        <f t="shared" si="85"/>
        <v>0</v>
      </c>
      <c r="NZ87" s="2">
        <f t="shared" si="86"/>
        <v>1</v>
      </c>
      <c r="OA87" s="2">
        <f t="shared" si="87"/>
        <v>0</v>
      </c>
      <c r="OB87" s="2">
        <f t="shared" si="88"/>
        <v>0</v>
      </c>
      <c r="OC87" s="2">
        <f t="shared" si="89"/>
        <v>0</v>
      </c>
      <c r="OD87" s="2">
        <f t="shared" si="90"/>
        <v>12</v>
      </c>
      <c r="OE87" s="2">
        <f t="shared" si="91"/>
        <v>0</v>
      </c>
      <c r="OF87" s="2">
        <f t="shared" si="92"/>
        <v>5</v>
      </c>
      <c r="OG87" s="2">
        <f t="shared" si="93"/>
        <v>0</v>
      </c>
      <c r="OH87" s="2">
        <f t="shared" si="94"/>
        <v>0</v>
      </c>
      <c r="OI87" s="2">
        <f t="shared" si="95"/>
        <v>0</v>
      </c>
      <c r="OJ87" s="2">
        <f t="shared" si="96"/>
        <v>0</v>
      </c>
      <c r="OK87" s="2">
        <f t="shared" si="97"/>
        <v>0</v>
      </c>
      <c r="OL87" s="2">
        <f t="shared" si="98"/>
        <v>1</v>
      </c>
      <c r="OM87" s="2">
        <f t="shared" si="99"/>
        <v>0</v>
      </c>
      <c r="ON87" s="2">
        <f t="shared" si="100"/>
        <v>2</v>
      </c>
      <c r="OO87" s="2">
        <f t="shared" si="101"/>
        <v>0</v>
      </c>
      <c r="OP87" s="2">
        <f t="shared" si="102"/>
        <v>0</v>
      </c>
      <c r="OQ87" s="2">
        <f t="shared" si="103"/>
        <v>0</v>
      </c>
      <c r="OR87" s="2">
        <f t="shared" si="104"/>
        <v>0</v>
      </c>
      <c r="OS87" s="2">
        <f t="shared" si="105"/>
        <v>0</v>
      </c>
      <c r="OT87" s="2">
        <f t="shared" si="106"/>
        <v>0</v>
      </c>
      <c r="OU87" s="2">
        <f t="shared" si="107"/>
        <v>0</v>
      </c>
      <c r="OV87" s="2">
        <f t="shared" si="108"/>
        <v>0</v>
      </c>
      <c r="OW87" s="2">
        <f t="shared" si="109"/>
        <v>0</v>
      </c>
      <c r="OX87" s="2">
        <f t="shared" si="110"/>
        <v>1</v>
      </c>
      <c r="OY87" s="2">
        <f t="shared" si="111"/>
        <v>1</v>
      </c>
      <c r="OZ87" s="2">
        <f t="shared" si="112"/>
        <v>6</v>
      </c>
      <c r="PA87" s="2">
        <f t="shared" si="113"/>
        <v>0</v>
      </c>
      <c r="PB87" s="2">
        <f t="shared" si="114"/>
        <v>1</v>
      </c>
      <c r="PC87" s="2">
        <f t="shared" si="115"/>
        <v>0</v>
      </c>
      <c r="PD87" s="2">
        <f t="shared" si="116"/>
        <v>0</v>
      </c>
      <c r="PE87" s="2">
        <f t="shared" si="117"/>
        <v>0</v>
      </c>
      <c r="PF87" s="2">
        <f t="shared" si="118"/>
        <v>0</v>
      </c>
      <c r="PG87" s="2">
        <f t="shared" si="119"/>
        <v>0</v>
      </c>
      <c r="PH87" s="2">
        <f t="shared" si="120"/>
        <v>0</v>
      </c>
      <c r="PI87" s="2">
        <f t="shared" si="121"/>
        <v>0</v>
      </c>
      <c r="PJ87" s="2">
        <f t="shared" si="122"/>
        <v>0</v>
      </c>
      <c r="PK87" s="2">
        <f t="shared" si="123"/>
        <v>0</v>
      </c>
      <c r="PL87" s="2">
        <f t="shared" si="124"/>
        <v>0</v>
      </c>
      <c r="PM87" s="2">
        <f t="shared" si="125"/>
        <v>0</v>
      </c>
      <c r="PN87" s="2">
        <f t="shared" si="126"/>
        <v>16</v>
      </c>
      <c r="PO87" s="2">
        <f t="shared" si="127"/>
        <v>16</v>
      </c>
      <c r="PP87" s="2">
        <f t="shared" si="128"/>
        <v>0</v>
      </c>
      <c r="PQ87" s="2">
        <f t="shared" si="129"/>
        <v>0</v>
      </c>
      <c r="PR87" s="2">
        <f t="shared" si="130"/>
        <v>16</v>
      </c>
      <c r="PS87" s="2">
        <f t="shared" si="131"/>
        <v>0</v>
      </c>
      <c r="PT87" s="2">
        <f t="shared" si="132"/>
        <v>0</v>
      </c>
      <c r="PU87" s="2">
        <f t="shared" si="133"/>
        <v>16</v>
      </c>
      <c r="PV87" s="2">
        <f t="shared" si="134"/>
        <v>0</v>
      </c>
      <c r="PW87" s="2">
        <f t="shared" si="135"/>
        <v>0</v>
      </c>
      <c r="PX87" s="2">
        <f t="shared" si="136"/>
        <v>16</v>
      </c>
      <c r="PY87" s="2">
        <f t="shared" si="137"/>
        <v>0</v>
      </c>
      <c r="PZ87" s="2">
        <f t="shared" si="138"/>
        <v>0</v>
      </c>
    </row>
    <row r="88" spans="1:442" x14ac:dyDescent="0.35">
      <c r="A88" t="s">
        <v>81</v>
      </c>
      <c r="B88" t="s">
        <v>17</v>
      </c>
      <c r="C88" t="s">
        <v>345</v>
      </c>
      <c r="D88">
        <v>0</v>
      </c>
      <c r="E88">
        <v>0</v>
      </c>
      <c r="F88">
        <v>0</v>
      </c>
      <c r="G88">
        <v>0</v>
      </c>
      <c r="H88"/>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1</v>
      </c>
      <c r="BP88">
        <v>1</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1</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3</v>
      </c>
      <c r="EL88">
        <v>4</v>
      </c>
      <c r="EM88">
        <v>0</v>
      </c>
      <c r="EN88">
        <v>0</v>
      </c>
      <c r="EO88">
        <v>0</v>
      </c>
      <c r="EP88">
        <v>0</v>
      </c>
      <c r="EQ88">
        <v>0</v>
      </c>
      <c r="ER88">
        <v>0</v>
      </c>
      <c r="ES88">
        <v>0</v>
      </c>
      <c r="ET88">
        <v>0</v>
      </c>
      <c r="EU88">
        <v>0</v>
      </c>
      <c r="EV88">
        <v>0</v>
      </c>
      <c r="EW88">
        <v>0</v>
      </c>
      <c r="EX88">
        <v>0</v>
      </c>
      <c r="EY88">
        <v>0</v>
      </c>
      <c r="EZ88">
        <v>1</v>
      </c>
      <c r="FA88">
        <v>4</v>
      </c>
      <c r="FB88">
        <v>0</v>
      </c>
      <c r="FC88">
        <v>2</v>
      </c>
      <c r="FD88">
        <v>15</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2</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5</v>
      </c>
      <c r="HV88">
        <v>7</v>
      </c>
      <c r="HW88">
        <v>2</v>
      </c>
      <c r="HX88">
        <v>0</v>
      </c>
      <c r="HY88">
        <v>0</v>
      </c>
      <c r="HZ88">
        <v>0</v>
      </c>
      <c r="IA88">
        <v>0</v>
      </c>
      <c r="IB88">
        <v>0</v>
      </c>
      <c r="IC88">
        <v>0</v>
      </c>
      <c r="ID88">
        <v>5</v>
      </c>
      <c r="IE88">
        <v>7</v>
      </c>
      <c r="IF88">
        <v>2</v>
      </c>
      <c r="IG88">
        <v>5</v>
      </c>
      <c r="IH88">
        <v>7</v>
      </c>
      <c r="II88">
        <v>2</v>
      </c>
      <c r="IJ88">
        <v>5</v>
      </c>
      <c r="IK88">
        <v>7</v>
      </c>
      <c r="IL88">
        <v>2</v>
      </c>
      <c r="IM88">
        <v>5</v>
      </c>
      <c r="IN88">
        <v>7</v>
      </c>
      <c r="IO88">
        <v>2</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1</v>
      </c>
      <c r="LL88">
        <v>0</v>
      </c>
      <c r="LM88">
        <v>0</v>
      </c>
      <c r="LN88">
        <v>0</v>
      </c>
      <c r="LO88">
        <v>1</v>
      </c>
      <c r="LP88">
        <v>0</v>
      </c>
      <c r="LQ88">
        <v>0</v>
      </c>
      <c r="LR88">
        <v>0</v>
      </c>
      <c r="LS88">
        <v>0</v>
      </c>
      <c r="LT88">
        <v>0</v>
      </c>
      <c r="LU88">
        <v>0</v>
      </c>
      <c r="LV88">
        <v>0</v>
      </c>
      <c r="LW88">
        <v>0</v>
      </c>
      <c r="LX88">
        <v>2</v>
      </c>
      <c r="LY88">
        <v>0</v>
      </c>
      <c r="LZ88">
        <v>0</v>
      </c>
      <c r="MA88">
        <v>2</v>
      </c>
      <c r="MB88">
        <v>0</v>
      </c>
      <c r="MC88">
        <v>0</v>
      </c>
      <c r="MD88">
        <v>0</v>
      </c>
      <c r="ME88">
        <v>0</v>
      </c>
      <c r="MF88">
        <v>2</v>
      </c>
      <c r="MG88">
        <v>0</v>
      </c>
      <c r="MH88">
        <v>0</v>
      </c>
      <c r="MI88">
        <v>2</v>
      </c>
      <c r="MJ88">
        <v>0</v>
      </c>
      <c r="MK88">
        <v>0</v>
      </c>
      <c r="ML88">
        <v>2</v>
      </c>
      <c r="MM88">
        <v>0</v>
      </c>
      <c r="MN88">
        <v>0</v>
      </c>
      <c r="MO88">
        <v>0</v>
      </c>
      <c r="MP88">
        <v>0</v>
      </c>
      <c r="MQ88">
        <v>0</v>
      </c>
      <c r="MR88">
        <v>0</v>
      </c>
      <c r="MS88">
        <v>0</v>
      </c>
      <c r="MT88">
        <v>0</v>
      </c>
      <c r="MU88">
        <v>0</v>
      </c>
      <c r="MV88">
        <v>0</v>
      </c>
      <c r="MW88">
        <v>0</v>
      </c>
      <c r="MX88">
        <v>0</v>
      </c>
      <c r="MY88">
        <v>0</v>
      </c>
      <c r="MZ88">
        <v>1</v>
      </c>
      <c r="NA88">
        <v>0</v>
      </c>
      <c r="NB88">
        <v>0</v>
      </c>
      <c r="NC88">
        <v>0</v>
      </c>
      <c r="ND88">
        <v>0</v>
      </c>
      <c r="NE88">
        <v>0</v>
      </c>
      <c r="NF88">
        <v>0</v>
      </c>
      <c r="NG88">
        <v>0</v>
      </c>
      <c r="NH88">
        <v>0</v>
      </c>
      <c r="NI88">
        <v>0</v>
      </c>
      <c r="NJ88">
        <v>0</v>
      </c>
      <c r="NK88">
        <v>0</v>
      </c>
      <c r="NL88">
        <v>0</v>
      </c>
      <c r="NM88">
        <v>0</v>
      </c>
      <c r="NN88">
        <v>0</v>
      </c>
      <c r="NO88">
        <v>0</v>
      </c>
      <c r="NP88">
        <v>0</v>
      </c>
      <c r="NR88" s="2" t="str">
        <f t="shared" si="79"/>
        <v>Arua City</v>
      </c>
      <c r="NS88" s="2" t="str">
        <f t="shared" si="80"/>
        <v>Ediofe Health Centre III</v>
      </c>
      <c r="NT88" s="2" t="str">
        <f>VLOOKUP(C88,Weeks!$A$1:$B$53,2,0)</f>
        <v>Week 1</v>
      </c>
      <c r="NU88" s="2">
        <f t="shared" si="81"/>
        <v>34</v>
      </c>
      <c r="NV88" s="2">
        <f t="shared" si="82"/>
        <v>1</v>
      </c>
      <c r="NW88" s="2">
        <f t="shared" si="83"/>
        <v>0</v>
      </c>
      <c r="NX88" s="2">
        <f t="shared" si="84"/>
        <v>1</v>
      </c>
      <c r="NY88" s="2">
        <f t="shared" si="85"/>
        <v>1</v>
      </c>
      <c r="NZ88" s="2">
        <f t="shared" si="86"/>
        <v>2</v>
      </c>
      <c r="OA88" s="2">
        <f t="shared" si="87"/>
        <v>1</v>
      </c>
      <c r="OB88" s="2">
        <f t="shared" si="88"/>
        <v>0</v>
      </c>
      <c r="OC88" s="2">
        <f t="shared" si="89"/>
        <v>0</v>
      </c>
      <c r="OD88" s="2">
        <f t="shared" si="90"/>
        <v>17</v>
      </c>
      <c r="OE88" s="2">
        <f t="shared" si="91"/>
        <v>0</v>
      </c>
      <c r="OF88" s="2">
        <f t="shared" si="92"/>
        <v>12</v>
      </c>
      <c r="OG88" s="2">
        <f t="shared" si="93"/>
        <v>0</v>
      </c>
      <c r="OH88" s="2">
        <f t="shared" si="94"/>
        <v>0</v>
      </c>
      <c r="OI88" s="2">
        <f t="shared" si="95"/>
        <v>0</v>
      </c>
      <c r="OJ88" s="2">
        <f t="shared" si="96"/>
        <v>0</v>
      </c>
      <c r="OK88" s="2">
        <f t="shared" si="97"/>
        <v>0</v>
      </c>
      <c r="OL88" s="2">
        <f t="shared" si="98"/>
        <v>2</v>
      </c>
      <c r="OM88" s="2">
        <f t="shared" si="99"/>
        <v>0</v>
      </c>
      <c r="ON88" s="2">
        <f t="shared" si="100"/>
        <v>1</v>
      </c>
      <c r="OO88" s="2">
        <f t="shared" si="101"/>
        <v>0</v>
      </c>
      <c r="OP88" s="2">
        <f t="shared" si="102"/>
        <v>0</v>
      </c>
      <c r="OQ88" s="2">
        <f t="shared" si="103"/>
        <v>0</v>
      </c>
      <c r="OR88" s="2">
        <f t="shared" si="104"/>
        <v>0</v>
      </c>
      <c r="OS88" s="2">
        <f t="shared" si="105"/>
        <v>0</v>
      </c>
      <c r="OT88" s="2">
        <f t="shared" si="106"/>
        <v>0</v>
      </c>
      <c r="OU88" s="2">
        <f t="shared" si="107"/>
        <v>0</v>
      </c>
      <c r="OV88" s="2">
        <f t="shared" si="108"/>
        <v>0</v>
      </c>
      <c r="OW88" s="2">
        <f t="shared" si="109"/>
        <v>0</v>
      </c>
      <c r="OX88" s="2">
        <f t="shared" si="110"/>
        <v>2</v>
      </c>
      <c r="OY88" s="2">
        <f t="shared" si="111"/>
        <v>0</v>
      </c>
      <c r="OZ88" s="2">
        <f t="shared" si="112"/>
        <v>4</v>
      </c>
      <c r="PA88" s="2">
        <f t="shared" si="113"/>
        <v>0</v>
      </c>
      <c r="PB88" s="2">
        <f t="shared" si="114"/>
        <v>0</v>
      </c>
      <c r="PC88" s="2">
        <f t="shared" si="115"/>
        <v>0</v>
      </c>
      <c r="PD88" s="2">
        <f t="shared" si="116"/>
        <v>0</v>
      </c>
      <c r="PE88" s="2">
        <f t="shared" si="117"/>
        <v>2</v>
      </c>
      <c r="PF88" s="2">
        <f t="shared" si="118"/>
        <v>0</v>
      </c>
      <c r="PG88" s="2">
        <f t="shared" si="119"/>
        <v>0</v>
      </c>
      <c r="PH88" s="2">
        <f t="shared" si="120"/>
        <v>0</v>
      </c>
      <c r="PI88" s="2">
        <f t="shared" si="121"/>
        <v>0</v>
      </c>
      <c r="PJ88" s="2">
        <f t="shared" si="122"/>
        <v>0</v>
      </c>
      <c r="PK88" s="2">
        <f t="shared" si="123"/>
        <v>0</v>
      </c>
      <c r="PL88" s="2">
        <f t="shared" si="124"/>
        <v>0</v>
      </c>
      <c r="PM88" s="2">
        <f t="shared" si="125"/>
        <v>0</v>
      </c>
      <c r="PN88" s="2">
        <f t="shared" si="126"/>
        <v>14</v>
      </c>
      <c r="PO88" s="2">
        <f t="shared" si="127"/>
        <v>14</v>
      </c>
      <c r="PP88" s="2">
        <f t="shared" si="128"/>
        <v>0</v>
      </c>
      <c r="PQ88" s="2">
        <f t="shared" si="129"/>
        <v>0</v>
      </c>
      <c r="PR88" s="2">
        <f t="shared" si="130"/>
        <v>14</v>
      </c>
      <c r="PS88" s="2">
        <f t="shared" si="131"/>
        <v>0</v>
      </c>
      <c r="PT88" s="2">
        <f t="shared" si="132"/>
        <v>0</v>
      </c>
      <c r="PU88" s="2">
        <f t="shared" si="133"/>
        <v>14</v>
      </c>
      <c r="PV88" s="2">
        <f t="shared" si="134"/>
        <v>0</v>
      </c>
      <c r="PW88" s="2">
        <f t="shared" si="135"/>
        <v>0</v>
      </c>
      <c r="PX88" s="2">
        <f t="shared" si="136"/>
        <v>14</v>
      </c>
      <c r="PY88" s="2">
        <f t="shared" si="137"/>
        <v>0</v>
      </c>
      <c r="PZ88" s="2">
        <f t="shared" si="138"/>
        <v>0</v>
      </c>
    </row>
    <row r="89" spans="1:442" x14ac:dyDescent="0.35">
      <c r="A89" t="s">
        <v>81</v>
      </c>
      <c r="B89" t="s">
        <v>17</v>
      </c>
      <c r="C89" t="s">
        <v>343</v>
      </c>
      <c r="D89">
        <v>0</v>
      </c>
      <c r="E89">
        <v>0</v>
      </c>
      <c r="F89">
        <v>0</v>
      </c>
      <c r="G89">
        <v>0</v>
      </c>
      <c r="H89"/>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1</v>
      </c>
      <c r="AM89">
        <v>0</v>
      </c>
      <c r="AN89">
        <v>1</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1</v>
      </c>
      <c r="BK89">
        <v>1</v>
      </c>
      <c r="BL89">
        <v>0</v>
      </c>
      <c r="BM89">
        <v>0</v>
      </c>
      <c r="BN89">
        <v>1</v>
      </c>
      <c r="BO89">
        <v>2</v>
      </c>
      <c r="BP89">
        <v>1</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2</v>
      </c>
      <c r="DE89">
        <v>1</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1</v>
      </c>
      <c r="EM89">
        <v>0</v>
      </c>
      <c r="EN89">
        <v>0</v>
      </c>
      <c r="EO89">
        <v>0</v>
      </c>
      <c r="EP89">
        <v>0</v>
      </c>
      <c r="EQ89">
        <v>0</v>
      </c>
      <c r="ER89">
        <v>0</v>
      </c>
      <c r="ES89">
        <v>0</v>
      </c>
      <c r="ET89">
        <v>0</v>
      </c>
      <c r="EU89">
        <v>0</v>
      </c>
      <c r="EV89">
        <v>0</v>
      </c>
      <c r="EW89">
        <v>0</v>
      </c>
      <c r="EX89">
        <v>0</v>
      </c>
      <c r="EY89">
        <v>0</v>
      </c>
      <c r="EZ89">
        <v>1</v>
      </c>
      <c r="FA89">
        <v>6</v>
      </c>
      <c r="FB89">
        <v>1</v>
      </c>
      <c r="FC89">
        <v>2</v>
      </c>
      <c r="FD89">
        <v>23</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3</v>
      </c>
      <c r="HV89">
        <v>7</v>
      </c>
      <c r="HW89">
        <v>2</v>
      </c>
      <c r="HX89">
        <v>0</v>
      </c>
      <c r="HY89">
        <v>0</v>
      </c>
      <c r="HZ89">
        <v>0</v>
      </c>
      <c r="IA89">
        <v>0</v>
      </c>
      <c r="IB89">
        <v>0</v>
      </c>
      <c r="IC89">
        <v>0</v>
      </c>
      <c r="ID89">
        <v>3</v>
      </c>
      <c r="IE89">
        <v>7</v>
      </c>
      <c r="IF89">
        <v>2</v>
      </c>
      <c r="IG89">
        <v>3</v>
      </c>
      <c r="IH89">
        <v>7</v>
      </c>
      <c r="II89">
        <v>2</v>
      </c>
      <c r="IJ89">
        <v>3</v>
      </c>
      <c r="IK89">
        <v>7</v>
      </c>
      <c r="IL89">
        <v>2</v>
      </c>
      <c r="IM89">
        <v>3</v>
      </c>
      <c r="IN89">
        <v>7</v>
      </c>
      <c r="IO89">
        <v>2</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1</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1</v>
      </c>
      <c r="NA89">
        <v>0</v>
      </c>
      <c r="NB89">
        <v>0</v>
      </c>
      <c r="NC89">
        <v>0</v>
      </c>
      <c r="ND89">
        <v>0</v>
      </c>
      <c r="NE89">
        <v>0</v>
      </c>
      <c r="NF89">
        <v>0</v>
      </c>
      <c r="NG89">
        <v>0</v>
      </c>
      <c r="NH89">
        <v>0</v>
      </c>
      <c r="NI89">
        <v>0</v>
      </c>
      <c r="NJ89">
        <v>0</v>
      </c>
      <c r="NK89">
        <v>0</v>
      </c>
      <c r="NL89">
        <v>0</v>
      </c>
      <c r="NM89">
        <v>0</v>
      </c>
      <c r="NN89">
        <v>0</v>
      </c>
      <c r="NO89">
        <v>0</v>
      </c>
      <c r="NP89">
        <v>0</v>
      </c>
      <c r="NR89" s="2" t="str">
        <f t="shared" si="79"/>
        <v>Arua City</v>
      </c>
      <c r="NS89" s="2" t="str">
        <f t="shared" si="80"/>
        <v>Ediofe Health Centre III</v>
      </c>
      <c r="NT89" s="2" t="str">
        <f>VLOOKUP(C89,Weeks!$A$1:$B$53,2,0)</f>
        <v>Week 2</v>
      </c>
      <c r="NU89" s="2">
        <f t="shared" si="81"/>
        <v>43</v>
      </c>
      <c r="NV89" s="2">
        <f t="shared" si="82"/>
        <v>1</v>
      </c>
      <c r="NW89" s="2">
        <f t="shared" si="83"/>
        <v>0</v>
      </c>
      <c r="NX89" s="2">
        <f t="shared" si="84"/>
        <v>1</v>
      </c>
      <c r="NY89" s="2">
        <f t="shared" si="85"/>
        <v>1</v>
      </c>
      <c r="NZ89" s="2">
        <f t="shared" si="86"/>
        <v>6</v>
      </c>
      <c r="OA89" s="2">
        <f t="shared" si="87"/>
        <v>1</v>
      </c>
      <c r="OB89" s="2">
        <f t="shared" si="88"/>
        <v>0</v>
      </c>
      <c r="OC89" s="2">
        <f t="shared" si="89"/>
        <v>0</v>
      </c>
      <c r="OD89" s="2">
        <f t="shared" si="90"/>
        <v>26</v>
      </c>
      <c r="OE89" s="2">
        <f t="shared" si="91"/>
        <v>0</v>
      </c>
      <c r="OF89" s="2">
        <f t="shared" si="92"/>
        <v>8</v>
      </c>
      <c r="OG89" s="2">
        <f t="shared" si="93"/>
        <v>0</v>
      </c>
      <c r="OH89" s="2">
        <f t="shared" si="94"/>
        <v>0</v>
      </c>
      <c r="OI89" s="2">
        <f t="shared" si="95"/>
        <v>0</v>
      </c>
      <c r="OJ89" s="2">
        <f t="shared" si="96"/>
        <v>0</v>
      </c>
      <c r="OK89" s="2">
        <f t="shared" si="97"/>
        <v>0</v>
      </c>
      <c r="OL89" s="2">
        <f t="shared" si="98"/>
        <v>0</v>
      </c>
      <c r="OM89" s="2">
        <f t="shared" si="99"/>
        <v>0</v>
      </c>
      <c r="ON89" s="2">
        <f t="shared" si="100"/>
        <v>3</v>
      </c>
      <c r="OO89" s="2">
        <f t="shared" si="101"/>
        <v>0</v>
      </c>
      <c r="OP89" s="2">
        <f t="shared" si="102"/>
        <v>0</v>
      </c>
      <c r="OQ89" s="2">
        <f t="shared" si="103"/>
        <v>0</v>
      </c>
      <c r="OR89" s="2">
        <f t="shared" si="104"/>
        <v>0</v>
      </c>
      <c r="OS89" s="2">
        <f t="shared" si="105"/>
        <v>0</v>
      </c>
      <c r="OT89" s="2">
        <f t="shared" si="106"/>
        <v>0</v>
      </c>
      <c r="OU89" s="2">
        <f t="shared" si="107"/>
        <v>0</v>
      </c>
      <c r="OV89" s="2">
        <f t="shared" si="108"/>
        <v>0</v>
      </c>
      <c r="OW89" s="2">
        <f t="shared" si="109"/>
        <v>0</v>
      </c>
      <c r="OX89" s="2">
        <f t="shared" si="110"/>
        <v>0</v>
      </c>
      <c r="OY89" s="2">
        <f t="shared" si="111"/>
        <v>0</v>
      </c>
      <c r="OZ89" s="2">
        <f t="shared" si="112"/>
        <v>0</v>
      </c>
      <c r="PA89" s="2">
        <f t="shared" si="113"/>
        <v>0</v>
      </c>
      <c r="PB89" s="2">
        <f t="shared" si="114"/>
        <v>0</v>
      </c>
      <c r="PC89" s="2">
        <f t="shared" si="115"/>
        <v>0</v>
      </c>
      <c r="PD89" s="2">
        <f t="shared" si="116"/>
        <v>0</v>
      </c>
      <c r="PE89" s="2">
        <f t="shared" si="117"/>
        <v>0</v>
      </c>
      <c r="PF89" s="2">
        <f t="shared" si="118"/>
        <v>0</v>
      </c>
      <c r="PG89" s="2">
        <f t="shared" si="119"/>
        <v>0</v>
      </c>
      <c r="PH89" s="2">
        <f t="shared" si="120"/>
        <v>0</v>
      </c>
      <c r="PI89" s="2">
        <f t="shared" si="121"/>
        <v>0</v>
      </c>
      <c r="PJ89" s="2">
        <f t="shared" si="122"/>
        <v>0</v>
      </c>
      <c r="PK89" s="2">
        <f t="shared" si="123"/>
        <v>0</v>
      </c>
      <c r="PL89" s="2">
        <f t="shared" si="124"/>
        <v>0</v>
      </c>
      <c r="PM89" s="2">
        <f t="shared" si="125"/>
        <v>0</v>
      </c>
      <c r="PN89" s="2">
        <f t="shared" si="126"/>
        <v>12</v>
      </c>
      <c r="PO89" s="2">
        <f t="shared" si="127"/>
        <v>12</v>
      </c>
      <c r="PP89" s="2">
        <f t="shared" si="128"/>
        <v>0</v>
      </c>
      <c r="PQ89" s="2">
        <f t="shared" si="129"/>
        <v>0</v>
      </c>
      <c r="PR89" s="2">
        <f t="shared" si="130"/>
        <v>12</v>
      </c>
      <c r="PS89" s="2">
        <f t="shared" si="131"/>
        <v>0</v>
      </c>
      <c r="PT89" s="2">
        <f t="shared" si="132"/>
        <v>0</v>
      </c>
      <c r="PU89" s="2">
        <f t="shared" si="133"/>
        <v>12</v>
      </c>
      <c r="PV89" s="2">
        <f t="shared" si="134"/>
        <v>0</v>
      </c>
      <c r="PW89" s="2">
        <f t="shared" si="135"/>
        <v>0</v>
      </c>
      <c r="PX89" s="2">
        <f t="shared" si="136"/>
        <v>12</v>
      </c>
      <c r="PY89" s="2">
        <f t="shared" si="137"/>
        <v>0</v>
      </c>
      <c r="PZ89" s="2">
        <f t="shared" si="138"/>
        <v>0</v>
      </c>
    </row>
    <row r="90" spans="1:442" x14ac:dyDescent="0.35">
      <c r="A90" t="s">
        <v>81</v>
      </c>
      <c r="B90" t="s">
        <v>17</v>
      </c>
      <c r="C90" t="s">
        <v>341</v>
      </c>
      <c r="D90">
        <v>0</v>
      </c>
      <c r="E90">
        <v>0</v>
      </c>
      <c r="F90">
        <v>0</v>
      </c>
      <c r="G90">
        <v>0</v>
      </c>
      <c r="H90"/>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6</v>
      </c>
      <c r="DE90">
        <v>3</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11</v>
      </c>
      <c r="EM90">
        <v>0</v>
      </c>
      <c r="EN90">
        <v>0</v>
      </c>
      <c r="EO90">
        <v>0</v>
      </c>
      <c r="EP90">
        <v>0</v>
      </c>
      <c r="EQ90">
        <v>0</v>
      </c>
      <c r="ER90">
        <v>0</v>
      </c>
      <c r="ES90">
        <v>0</v>
      </c>
      <c r="ET90">
        <v>0</v>
      </c>
      <c r="EU90">
        <v>0</v>
      </c>
      <c r="EV90">
        <v>0</v>
      </c>
      <c r="EW90">
        <v>0</v>
      </c>
      <c r="EX90">
        <v>0</v>
      </c>
      <c r="EY90">
        <v>0</v>
      </c>
      <c r="EZ90">
        <v>1</v>
      </c>
      <c r="FA90">
        <v>3</v>
      </c>
      <c r="FB90">
        <v>0</v>
      </c>
      <c r="FC90">
        <v>0</v>
      </c>
      <c r="FD90">
        <v>13</v>
      </c>
      <c r="FE90">
        <v>0</v>
      </c>
      <c r="FF90">
        <v>0</v>
      </c>
      <c r="FG90">
        <v>1</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2</v>
      </c>
      <c r="HV90">
        <v>7</v>
      </c>
      <c r="HW90">
        <v>2</v>
      </c>
      <c r="HX90">
        <v>0</v>
      </c>
      <c r="HY90">
        <v>0</v>
      </c>
      <c r="HZ90">
        <v>0</v>
      </c>
      <c r="IA90">
        <v>0</v>
      </c>
      <c r="IB90">
        <v>0</v>
      </c>
      <c r="IC90">
        <v>0</v>
      </c>
      <c r="ID90">
        <v>2</v>
      </c>
      <c r="IE90">
        <v>7</v>
      </c>
      <c r="IF90">
        <v>2</v>
      </c>
      <c r="IG90">
        <v>2</v>
      </c>
      <c r="IH90">
        <v>7</v>
      </c>
      <c r="II90">
        <v>2</v>
      </c>
      <c r="IJ90">
        <v>2</v>
      </c>
      <c r="IK90">
        <v>7</v>
      </c>
      <c r="IL90">
        <v>2</v>
      </c>
      <c r="IM90">
        <v>2</v>
      </c>
      <c r="IN90">
        <v>7</v>
      </c>
      <c r="IO90">
        <v>2</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1</v>
      </c>
      <c r="NE90">
        <v>0</v>
      </c>
      <c r="NF90">
        <v>0</v>
      </c>
      <c r="NG90">
        <v>0</v>
      </c>
      <c r="NH90">
        <v>0</v>
      </c>
      <c r="NI90">
        <v>0</v>
      </c>
      <c r="NJ90">
        <v>0</v>
      </c>
      <c r="NK90">
        <v>0</v>
      </c>
      <c r="NL90">
        <v>0</v>
      </c>
      <c r="NM90">
        <v>0</v>
      </c>
      <c r="NN90">
        <v>0</v>
      </c>
      <c r="NO90">
        <v>0</v>
      </c>
      <c r="NP90">
        <v>0</v>
      </c>
      <c r="NR90" s="2" t="str">
        <f t="shared" si="79"/>
        <v>Arua City</v>
      </c>
      <c r="NS90" s="2" t="str">
        <f t="shared" si="80"/>
        <v>Ediofe Health Centre III</v>
      </c>
      <c r="NT90" s="2" t="str">
        <f>VLOOKUP(C90,Weeks!$A$1:$B$53,2,0)</f>
        <v>Week 3</v>
      </c>
      <c r="NU90" s="2">
        <f t="shared" si="81"/>
        <v>39</v>
      </c>
      <c r="NV90" s="2">
        <f t="shared" si="82"/>
        <v>1</v>
      </c>
      <c r="NW90" s="2">
        <f t="shared" si="83"/>
        <v>0</v>
      </c>
      <c r="NX90" s="2">
        <f t="shared" si="84"/>
        <v>1</v>
      </c>
      <c r="NY90" s="2">
        <f t="shared" si="85"/>
        <v>1</v>
      </c>
      <c r="NZ90" s="2">
        <f t="shared" si="86"/>
        <v>1</v>
      </c>
      <c r="OA90" s="2">
        <f t="shared" si="87"/>
        <v>0</v>
      </c>
      <c r="OB90" s="2">
        <f t="shared" si="88"/>
        <v>0</v>
      </c>
      <c r="OC90" s="2">
        <f t="shared" si="89"/>
        <v>0</v>
      </c>
      <c r="OD90" s="2">
        <f t="shared" si="90"/>
        <v>14</v>
      </c>
      <c r="OE90" s="2">
        <f t="shared" si="91"/>
        <v>1</v>
      </c>
      <c r="OF90" s="2">
        <f t="shared" si="92"/>
        <v>15</v>
      </c>
      <c r="OG90" s="2">
        <f t="shared" si="93"/>
        <v>0</v>
      </c>
      <c r="OH90" s="2">
        <f t="shared" si="94"/>
        <v>0</v>
      </c>
      <c r="OI90" s="2">
        <f t="shared" si="95"/>
        <v>0</v>
      </c>
      <c r="OJ90" s="2">
        <f t="shared" si="96"/>
        <v>0</v>
      </c>
      <c r="OK90" s="2">
        <f t="shared" si="97"/>
        <v>0</v>
      </c>
      <c r="OL90" s="2">
        <f t="shared" si="98"/>
        <v>0</v>
      </c>
      <c r="OM90" s="2">
        <f t="shared" si="99"/>
        <v>0</v>
      </c>
      <c r="ON90" s="2">
        <f t="shared" si="100"/>
        <v>9</v>
      </c>
      <c r="OO90" s="2">
        <f t="shared" si="101"/>
        <v>0</v>
      </c>
      <c r="OP90" s="2">
        <f t="shared" si="102"/>
        <v>0</v>
      </c>
      <c r="OQ90" s="2">
        <f t="shared" si="103"/>
        <v>0</v>
      </c>
      <c r="OR90" s="2">
        <f t="shared" si="104"/>
        <v>0</v>
      </c>
      <c r="OS90" s="2">
        <f t="shared" si="105"/>
        <v>0</v>
      </c>
      <c r="OT90" s="2">
        <f t="shared" si="106"/>
        <v>0</v>
      </c>
      <c r="OU90" s="2">
        <f t="shared" si="107"/>
        <v>0</v>
      </c>
      <c r="OV90" s="2">
        <f t="shared" si="108"/>
        <v>0</v>
      </c>
      <c r="OW90" s="2">
        <f t="shared" si="109"/>
        <v>0</v>
      </c>
      <c r="OX90" s="2">
        <f t="shared" si="110"/>
        <v>0</v>
      </c>
      <c r="OY90" s="2">
        <f t="shared" si="111"/>
        <v>0</v>
      </c>
      <c r="OZ90" s="2">
        <f t="shared" si="112"/>
        <v>0</v>
      </c>
      <c r="PA90" s="2">
        <f t="shared" si="113"/>
        <v>0</v>
      </c>
      <c r="PB90" s="2">
        <f t="shared" si="114"/>
        <v>0</v>
      </c>
      <c r="PC90" s="2">
        <f t="shared" si="115"/>
        <v>0</v>
      </c>
      <c r="PD90" s="2">
        <f t="shared" si="116"/>
        <v>0</v>
      </c>
      <c r="PE90" s="2">
        <f t="shared" si="117"/>
        <v>0</v>
      </c>
      <c r="PF90" s="2">
        <f t="shared" si="118"/>
        <v>0</v>
      </c>
      <c r="PG90" s="2">
        <f t="shared" si="119"/>
        <v>0</v>
      </c>
      <c r="PH90" s="2">
        <f t="shared" si="120"/>
        <v>0</v>
      </c>
      <c r="PI90" s="2">
        <f t="shared" si="121"/>
        <v>0</v>
      </c>
      <c r="PJ90" s="2">
        <f t="shared" si="122"/>
        <v>0</v>
      </c>
      <c r="PK90" s="2">
        <f t="shared" si="123"/>
        <v>0</v>
      </c>
      <c r="PL90" s="2">
        <f t="shared" si="124"/>
        <v>0</v>
      </c>
      <c r="PM90" s="2">
        <f t="shared" si="125"/>
        <v>0</v>
      </c>
      <c r="PN90" s="2">
        <f t="shared" si="126"/>
        <v>11</v>
      </c>
      <c r="PO90" s="2">
        <f t="shared" si="127"/>
        <v>11</v>
      </c>
      <c r="PP90" s="2">
        <f t="shared" si="128"/>
        <v>0</v>
      </c>
      <c r="PQ90" s="2">
        <f t="shared" si="129"/>
        <v>0</v>
      </c>
      <c r="PR90" s="2">
        <f t="shared" si="130"/>
        <v>11</v>
      </c>
      <c r="PS90" s="2">
        <f t="shared" si="131"/>
        <v>0</v>
      </c>
      <c r="PT90" s="2">
        <f t="shared" si="132"/>
        <v>0</v>
      </c>
      <c r="PU90" s="2">
        <f t="shared" si="133"/>
        <v>11</v>
      </c>
      <c r="PV90" s="2">
        <f t="shared" si="134"/>
        <v>0</v>
      </c>
      <c r="PW90" s="2">
        <f t="shared" si="135"/>
        <v>0</v>
      </c>
      <c r="PX90" s="2">
        <f t="shared" si="136"/>
        <v>11</v>
      </c>
      <c r="PY90" s="2">
        <f t="shared" si="137"/>
        <v>0</v>
      </c>
      <c r="PZ90" s="2">
        <f t="shared" si="138"/>
        <v>0</v>
      </c>
    </row>
    <row r="91" spans="1:442" x14ac:dyDescent="0.35">
      <c r="A91" t="s">
        <v>81</v>
      </c>
      <c r="B91" t="s">
        <v>17</v>
      </c>
      <c r="C91" t="s">
        <v>339</v>
      </c>
      <c r="D91">
        <v>0</v>
      </c>
      <c r="E91">
        <v>0</v>
      </c>
      <c r="F91">
        <v>0</v>
      </c>
      <c r="G91">
        <v>0</v>
      </c>
      <c r="H91"/>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1</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2</v>
      </c>
      <c r="CK91">
        <v>0</v>
      </c>
      <c r="CL91">
        <v>82</v>
      </c>
      <c r="CM91">
        <v>21</v>
      </c>
      <c r="CN91">
        <v>0</v>
      </c>
      <c r="CO91">
        <v>0</v>
      </c>
      <c r="CP91">
        <v>0</v>
      </c>
      <c r="CQ91">
        <v>0</v>
      </c>
      <c r="CR91">
        <v>0</v>
      </c>
      <c r="CS91">
        <v>0</v>
      </c>
      <c r="CT91">
        <v>0</v>
      </c>
      <c r="CU91">
        <v>0</v>
      </c>
      <c r="CV91">
        <v>0</v>
      </c>
      <c r="CW91">
        <v>0</v>
      </c>
      <c r="CX91">
        <v>0</v>
      </c>
      <c r="CY91">
        <v>0</v>
      </c>
      <c r="CZ91">
        <v>0</v>
      </c>
      <c r="DA91">
        <v>0</v>
      </c>
      <c r="DB91">
        <v>0</v>
      </c>
      <c r="DC91">
        <v>1</v>
      </c>
      <c r="DD91">
        <v>3</v>
      </c>
      <c r="DE91">
        <v>2</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4</v>
      </c>
      <c r="EM91">
        <v>0</v>
      </c>
      <c r="EN91">
        <v>0</v>
      </c>
      <c r="EO91">
        <v>0</v>
      </c>
      <c r="EP91">
        <v>0</v>
      </c>
      <c r="EQ91">
        <v>0</v>
      </c>
      <c r="ER91">
        <v>0</v>
      </c>
      <c r="ES91">
        <v>0</v>
      </c>
      <c r="ET91">
        <v>0</v>
      </c>
      <c r="EU91">
        <v>0</v>
      </c>
      <c r="EV91">
        <v>0</v>
      </c>
      <c r="EW91">
        <v>0</v>
      </c>
      <c r="EX91">
        <v>0</v>
      </c>
      <c r="EY91">
        <v>0</v>
      </c>
      <c r="EZ91">
        <v>1</v>
      </c>
      <c r="FA91">
        <v>5</v>
      </c>
      <c r="FB91">
        <v>0</v>
      </c>
      <c r="FC91">
        <v>0</v>
      </c>
      <c r="FD91">
        <v>16</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2</v>
      </c>
      <c r="HV91">
        <v>7</v>
      </c>
      <c r="HW91">
        <v>1</v>
      </c>
      <c r="HX91">
        <v>0</v>
      </c>
      <c r="HY91">
        <v>0</v>
      </c>
      <c r="HZ91">
        <v>0</v>
      </c>
      <c r="IA91">
        <v>0</v>
      </c>
      <c r="IB91">
        <v>0</v>
      </c>
      <c r="IC91">
        <v>0</v>
      </c>
      <c r="ID91">
        <v>2</v>
      </c>
      <c r="IE91">
        <v>7</v>
      </c>
      <c r="IF91">
        <v>1</v>
      </c>
      <c r="IG91">
        <v>2</v>
      </c>
      <c r="IH91">
        <v>7</v>
      </c>
      <c r="II91">
        <v>1</v>
      </c>
      <c r="IJ91">
        <v>2</v>
      </c>
      <c r="IK91">
        <v>7</v>
      </c>
      <c r="IL91">
        <v>1</v>
      </c>
      <c r="IM91">
        <v>2</v>
      </c>
      <c r="IN91">
        <v>7</v>
      </c>
      <c r="IO91">
        <v>1</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R91" s="2" t="str">
        <f t="shared" si="79"/>
        <v>Arua City</v>
      </c>
      <c r="NS91" s="2" t="str">
        <f t="shared" si="80"/>
        <v>Ediofe Health Centre III</v>
      </c>
      <c r="NT91" s="2" t="str">
        <f>VLOOKUP(C91,Weeks!$A$1:$B$53,2,0)</f>
        <v>Week 4</v>
      </c>
      <c r="NU91" s="2">
        <f t="shared" si="81"/>
        <v>138</v>
      </c>
      <c r="NV91" s="2">
        <f t="shared" si="82"/>
        <v>0</v>
      </c>
      <c r="NW91" s="2">
        <f t="shared" si="83"/>
        <v>0</v>
      </c>
      <c r="NX91" s="2">
        <f t="shared" si="84"/>
        <v>0</v>
      </c>
      <c r="NY91" s="2">
        <f t="shared" si="85"/>
        <v>0</v>
      </c>
      <c r="NZ91" s="2">
        <f t="shared" si="86"/>
        <v>1</v>
      </c>
      <c r="OA91" s="2">
        <f t="shared" si="87"/>
        <v>0</v>
      </c>
      <c r="OB91" s="2">
        <f t="shared" si="88"/>
        <v>0</v>
      </c>
      <c r="OC91" s="2">
        <f t="shared" si="89"/>
        <v>0</v>
      </c>
      <c r="OD91" s="2">
        <f t="shared" si="90"/>
        <v>16</v>
      </c>
      <c r="OE91" s="2">
        <f t="shared" si="91"/>
        <v>0</v>
      </c>
      <c r="OF91" s="2">
        <f t="shared" si="92"/>
        <v>10</v>
      </c>
      <c r="OG91" s="2">
        <f t="shared" si="93"/>
        <v>0</v>
      </c>
      <c r="OH91" s="2">
        <f t="shared" si="94"/>
        <v>0</v>
      </c>
      <c r="OI91" s="2">
        <f t="shared" si="95"/>
        <v>0</v>
      </c>
      <c r="OJ91" s="2">
        <f t="shared" si="96"/>
        <v>0</v>
      </c>
      <c r="OK91" s="2">
        <f t="shared" si="97"/>
        <v>0</v>
      </c>
      <c r="OL91" s="2">
        <f t="shared" si="98"/>
        <v>0</v>
      </c>
      <c r="OM91" s="2">
        <f t="shared" si="99"/>
        <v>0</v>
      </c>
      <c r="ON91" s="2">
        <f t="shared" si="100"/>
        <v>6</v>
      </c>
      <c r="OO91" s="2">
        <f t="shared" si="101"/>
        <v>0</v>
      </c>
      <c r="OP91" s="2">
        <f t="shared" si="102"/>
        <v>0</v>
      </c>
      <c r="OQ91" s="2">
        <f t="shared" si="103"/>
        <v>0</v>
      </c>
      <c r="OR91" s="2">
        <f t="shared" si="104"/>
        <v>105</v>
      </c>
      <c r="OS91" s="2">
        <f t="shared" si="105"/>
        <v>0</v>
      </c>
      <c r="OT91" s="2">
        <f t="shared" si="106"/>
        <v>0</v>
      </c>
      <c r="OU91" s="2">
        <f t="shared" si="107"/>
        <v>0</v>
      </c>
      <c r="OV91" s="2">
        <f t="shared" si="108"/>
        <v>0</v>
      </c>
      <c r="OW91" s="2">
        <f t="shared" si="109"/>
        <v>0</v>
      </c>
      <c r="OX91" s="2">
        <f t="shared" si="110"/>
        <v>0</v>
      </c>
      <c r="OY91" s="2">
        <f t="shared" si="111"/>
        <v>0</v>
      </c>
      <c r="OZ91" s="2">
        <f t="shared" si="112"/>
        <v>0</v>
      </c>
      <c r="PA91" s="2">
        <f t="shared" si="113"/>
        <v>0</v>
      </c>
      <c r="PB91" s="2">
        <f t="shared" si="114"/>
        <v>0</v>
      </c>
      <c r="PC91" s="2">
        <f t="shared" si="115"/>
        <v>0</v>
      </c>
      <c r="PD91" s="2">
        <f t="shared" si="116"/>
        <v>0</v>
      </c>
      <c r="PE91" s="2">
        <f t="shared" si="117"/>
        <v>0</v>
      </c>
      <c r="PF91" s="2">
        <f t="shared" si="118"/>
        <v>0</v>
      </c>
      <c r="PG91" s="2">
        <f t="shared" si="119"/>
        <v>0</v>
      </c>
      <c r="PH91" s="2">
        <f t="shared" si="120"/>
        <v>0</v>
      </c>
      <c r="PI91" s="2">
        <f t="shared" si="121"/>
        <v>0</v>
      </c>
      <c r="PJ91" s="2">
        <f t="shared" si="122"/>
        <v>0</v>
      </c>
      <c r="PK91" s="2">
        <f t="shared" si="123"/>
        <v>0</v>
      </c>
      <c r="PL91" s="2">
        <f t="shared" si="124"/>
        <v>0</v>
      </c>
      <c r="PM91" s="2">
        <f t="shared" si="125"/>
        <v>0</v>
      </c>
      <c r="PN91" s="2">
        <f t="shared" si="126"/>
        <v>10</v>
      </c>
      <c r="PO91" s="2">
        <f t="shared" si="127"/>
        <v>10</v>
      </c>
      <c r="PP91" s="2">
        <f t="shared" si="128"/>
        <v>0</v>
      </c>
      <c r="PQ91" s="2">
        <f t="shared" si="129"/>
        <v>0</v>
      </c>
      <c r="PR91" s="2">
        <f t="shared" si="130"/>
        <v>10</v>
      </c>
      <c r="PS91" s="2">
        <f t="shared" si="131"/>
        <v>0</v>
      </c>
      <c r="PT91" s="2">
        <f t="shared" si="132"/>
        <v>0</v>
      </c>
      <c r="PU91" s="2">
        <f t="shared" si="133"/>
        <v>10</v>
      </c>
      <c r="PV91" s="2">
        <f t="shared" si="134"/>
        <v>0</v>
      </c>
      <c r="PW91" s="2">
        <f t="shared" si="135"/>
        <v>0</v>
      </c>
      <c r="PX91" s="2">
        <f t="shared" si="136"/>
        <v>10</v>
      </c>
      <c r="PY91" s="2">
        <f t="shared" si="137"/>
        <v>0</v>
      </c>
      <c r="PZ91" s="2">
        <f t="shared" si="138"/>
        <v>0</v>
      </c>
    </row>
    <row r="92" spans="1:442" x14ac:dyDescent="0.35">
      <c r="A92" t="s">
        <v>81</v>
      </c>
      <c r="B92" t="s">
        <v>17</v>
      </c>
      <c r="C92" t="s">
        <v>337</v>
      </c>
      <c r="D92">
        <v>0</v>
      </c>
      <c r="E92">
        <v>0</v>
      </c>
      <c r="F92">
        <v>0</v>
      </c>
      <c r="G92">
        <v>0</v>
      </c>
      <c r="H92"/>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1</v>
      </c>
      <c r="DE92">
        <v>4</v>
      </c>
      <c r="DF92">
        <v>0</v>
      </c>
      <c r="DG92">
        <v>0</v>
      </c>
      <c r="DH92">
        <v>0</v>
      </c>
      <c r="DI92">
        <v>0</v>
      </c>
      <c r="DJ92">
        <v>0</v>
      </c>
      <c r="DK92">
        <v>1</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6</v>
      </c>
      <c r="FB92">
        <v>0</v>
      </c>
      <c r="FC92">
        <v>1</v>
      </c>
      <c r="FD92">
        <v>12</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2</v>
      </c>
      <c r="HV92">
        <v>7</v>
      </c>
      <c r="HW92">
        <v>3</v>
      </c>
      <c r="HX92">
        <v>0</v>
      </c>
      <c r="HY92">
        <v>0</v>
      </c>
      <c r="HZ92">
        <v>0</v>
      </c>
      <c r="IA92">
        <v>0</v>
      </c>
      <c r="IB92">
        <v>0</v>
      </c>
      <c r="IC92">
        <v>0</v>
      </c>
      <c r="ID92">
        <v>2</v>
      </c>
      <c r="IE92">
        <v>7</v>
      </c>
      <c r="IF92">
        <v>3</v>
      </c>
      <c r="IG92">
        <v>2</v>
      </c>
      <c r="IH92">
        <v>7</v>
      </c>
      <c r="II92">
        <v>3</v>
      </c>
      <c r="IJ92">
        <v>2</v>
      </c>
      <c r="IK92">
        <v>7</v>
      </c>
      <c r="IL92">
        <v>3</v>
      </c>
      <c r="IM92">
        <v>2</v>
      </c>
      <c r="IN92">
        <v>7</v>
      </c>
      <c r="IO92">
        <v>3</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1</v>
      </c>
      <c r="NF92">
        <v>0</v>
      </c>
      <c r="NG92">
        <v>0</v>
      </c>
      <c r="NH92">
        <v>0</v>
      </c>
      <c r="NI92">
        <v>0</v>
      </c>
      <c r="NJ92">
        <v>0</v>
      </c>
      <c r="NK92">
        <v>0</v>
      </c>
      <c r="NL92">
        <v>0</v>
      </c>
      <c r="NM92">
        <v>0</v>
      </c>
      <c r="NN92">
        <v>0</v>
      </c>
      <c r="NO92">
        <v>0</v>
      </c>
      <c r="NP92">
        <v>0</v>
      </c>
      <c r="NR92" s="2" t="str">
        <f t="shared" si="79"/>
        <v>Arua City</v>
      </c>
      <c r="NS92" s="2" t="str">
        <f t="shared" si="80"/>
        <v>Ediofe Health Centre III</v>
      </c>
      <c r="NT92" s="2" t="str">
        <f>VLOOKUP(C92,Weeks!$A$1:$B$53,2,0)</f>
        <v>Week 5</v>
      </c>
      <c r="NU92" s="2">
        <f t="shared" si="81"/>
        <v>25</v>
      </c>
      <c r="NV92" s="2">
        <f t="shared" si="82"/>
        <v>1</v>
      </c>
      <c r="NW92" s="2">
        <f t="shared" si="83"/>
        <v>0</v>
      </c>
      <c r="NX92" s="2">
        <f t="shared" si="84"/>
        <v>1</v>
      </c>
      <c r="NY92" s="2">
        <f t="shared" si="85"/>
        <v>1</v>
      </c>
      <c r="NZ92" s="2">
        <f t="shared" si="86"/>
        <v>0</v>
      </c>
      <c r="OA92" s="2">
        <f t="shared" si="87"/>
        <v>0</v>
      </c>
      <c r="OB92" s="2">
        <f t="shared" si="88"/>
        <v>0</v>
      </c>
      <c r="OC92" s="2">
        <f t="shared" si="89"/>
        <v>0</v>
      </c>
      <c r="OD92" s="2">
        <f t="shared" si="90"/>
        <v>13</v>
      </c>
      <c r="OE92" s="2">
        <f t="shared" si="91"/>
        <v>0</v>
      </c>
      <c r="OF92" s="2">
        <f t="shared" si="92"/>
        <v>6</v>
      </c>
      <c r="OG92" s="2">
        <f t="shared" si="93"/>
        <v>0</v>
      </c>
      <c r="OH92" s="2">
        <f t="shared" si="94"/>
        <v>0</v>
      </c>
      <c r="OI92" s="2">
        <f t="shared" si="95"/>
        <v>0</v>
      </c>
      <c r="OJ92" s="2">
        <f t="shared" si="96"/>
        <v>0</v>
      </c>
      <c r="OK92" s="2">
        <f t="shared" si="97"/>
        <v>0</v>
      </c>
      <c r="OL92" s="2">
        <f t="shared" si="98"/>
        <v>0</v>
      </c>
      <c r="OM92" s="2">
        <f t="shared" si="99"/>
        <v>0</v>
      </c>
      <c r="ON92" s="2">
        <f t="shared" si="100"/>
        <v>6</v>
      </c>
      <c r="OO92" s="2">
        <f t="shared" si="101"/>
        <v>1</v>
      </c>
      <c r="OP92" s="2">
        <f t="shared" si="102"/>
        <v>0</v>
      </c>
      <c r="OQ92" s="2">
        <f t="shared" si="103"/>
        <v>0</v>
      </c>
      <c r="OR92" s="2">
        <f t="shared" si="104"/>
        <v>0</v>
      </c>
      <c r="OS92" s="2">
        <f t="shared" si="105"/>
        <v>0</v>
      </c>
      <c r="OT92" s="2">
        <f t="shared" si="106"/>
        <v>0</v>
      </c>
      <c r="OU92" s="2">
        <f t="shared" si="107"/>
        <v>0</v>
      </c>
      <c r="OV92" s="2">
        <f t="shared" si="108"/>
        <v>0</v>
      </c>
      <c r="OW92" s="2">
        <f t="shared" si="109"/>
        <v>0</v>
      </c>
      <c r="OX92" s="2">
        <f t="shared" si="110"/>
        <v>0</v>
      </c>
      <c r="OY92" s="2">
        <f t="shared" si="111"/>
        <v>0</v>
      </c>
      <c r="OZ92" s="2">
        <f t="shared" si="112"/>
        <v>0</v>
      </c>
      <c r="PA92" s="2">
        <f t="shared" si="113"/>
        <v>0</v>
      </c>
      <c r="PB92" s="2">
        <f t="shared" si="114"/>
        <v>0</v>
      </c>
      <c r="PC92" s="2">
        <f t="shared" si="115"/>
        <v>0</v>
      </c>
      <c r="PD92" s="2">
        <f t="shared" si="116"/>
        <v>0</v>
      </c>
      <c r="PE92" s="2">
        <f t="shared" si="117"/>
        <v>0</v>
      </c>
      <c r="PF92" s="2">
        <f t="shared" si="118"/>
        <v>0</v>
      </c>
      <c r="PG92" s="2">
        <f t="shared" si="119"/>
        <v>0</v>
      </c>
      <c r="PH92" s="2">
        <f t="shared" si="120"/>
        <v>0</v>
      </c>
      <c r="PI92" s="2">
        <f t="shared" si="121"/>
        <v>0</v>
      </c>
      <c r="PJ92" s="2">
        <f t="shared" si="122"/>
        <v>0</v>
      </c>
      <c r="PK92" s="2">
        <f t="shared" si="123"/>
        <v>0</v>
      </c>
      <c r="PL92" s="2">
        <f t="shared" si="124"/>
        <v>0</v>
      </c>
      <c r="PM92" s="2">
        <f t="shared" si="125"/>
        <v>0</v>
      </c>
      <c r="PN92" s="2">
        <f t="shared" si="126"/>
        <v>12</v>
      </c>
      <c r="PO92" s="2">
        <f t="shared" si="127"/>
        <v>12</v>
      </c>
      <c r="PP92" s="2">
        <f t="shared" si="128"/>
        <v>0</v>
      </c>
      <c r="PQ92" s="2">
        <f t="shared" si="129"/>
        <v>0</v>
      </c>
      <c r="PR92" s="2">
        <f t="shared" si="130"/>
        <v>12</v>
      </c>
      <c r="PS92" s="2">
        <f t="shared" si="131"/>
        <v>0</v>
      </c>
      <c r="PT92" s="2">
        <f t="shared" si="132"/>
        <v>0</v>
      </c>
      <c r="PU92" s="2">
        <f t="shared" si="133"/>
        <v>12</v>
      </c>
      <c r="PV92" s="2">
        <f t="shared" si="134"/>
        <v>0</v>
      </c>
      <c r="PW92" s="2">
        <f t="shared" si="135"/>
        <v>0</v>
      </c>
      <c r="PX92" s="2">
        <f t="shared" si="136"/>
        <v>12</v>
      </c>
      <c r="PY92" s="2">
        <f t="shared" si="137"/>
        <v>0</v>
      </c>
      <c r="PZ92" s="2">
        <f t="shared" si="138"/>
        <v>0</v>
      </c>
    </row>
    <row r="93" spans="1:442" x14ac:dyDescent="0.35">
      <c r="A93" t="s">
        <v>81</v>
      </c>
      <c r="B93" t="s">
        <v>17</v>
      </c>
      <c r="C93" t="s">
        <v>335</v>
      </c>
      <c r="D93">
        <v>0</v>
      </c>
      <c r="E93">
        <v>0</v>
      </c>
      <c r="F93">
        <v>0</v>
      </c>
      <c r="G93">
        <v>0</v>
      </c>
      <c r="H93"/>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4</v>
      </c>
      <c r="DE93">
        <v>1</v>
      </c>
      <c r="DF93">
        <v>0</v>
      </c>
      <c r="DG93">
        <v>0</v>
      </c>
      <c r="DH93">
        <v>0</v>
      </c>
      <c r="DI93">
        <v>0</v>
      </c>
      <c r="DJ93">
        <v>1</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8</v>
      </c>
      <c r="FB93">
        <v>0</v>
      </c>
      <c r="FC93">
        <v>0</v>
      </c>
      <c r="FD93">
        <v>22</v>
      </c>
      <c r="FE93">
        <v>0</v>
      </c>
      <c r="FF93">
        <v>0</v>
      </c>
      <c r="FG93">
        <v>1</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2</v>
      </c>
      <c r="HV93">
        <v>5</v>
      </c>
      <c r="HW93">
        <v>3</v>
      </c>
      <c r="HX93">
        <v>0</v>
      </c>
      <c r="HY93">
        <v>0</v>
      </c>
      <c r="HZ93">
        <v>0</v>
      </c>
      <c r="IA93">
        <v>0</v>
      </c>
      <c r="IB93">
        <v>0</v>
      </c>
      <c r="IC93">
        <v>0</v>
      </c>
      <c r="ID93">
        <v>2</v>
      </c>
      <c r="IE93">
        <v>5</v>
      </c>
      <c r="IF93">
        <v>3</v>
      </c>
      <c r="IG93">
        <v>2</v>
      </c>
      <c r="IH93">
        <v>5</v>
      </c>
      <c r="II93">
        <v>3</v>
      </c>
      <c r="IJ93">
        <v>2</v>
      </c>
      <c r="IK93">
        <v>5</v>
      </c>
      <c r="IL93">
        <v>3</v>
      </c>
      <c r="IM93">
        <v>2</v>
      </c>
      <c r="IN93">
        <v>5</v>
      </c>
      <c r="IO93">
        <v>3</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2</v>
      </c>
      <c r="NE93">
        <v>0</v>
      </c>
      <c r="NF93">
        <v>0</v>
      </c>
      <c r="NG93">
        <v>0</v>
      </c>
      <c r="NH93">
        <v>1</v>
      </c>
      <c r="NI93">
        <v>0</v>
      </c>
      <c r="NJ93">
        <v>0</v>
      </c>
      <c r="NK93">
        <v>0</v>
      </c>
      <c r="NL93">
        <v>1</v>
      </c>
      <c r="NM93">
        <v>0</v>
      </c>
      <c r="NN93">
        <v>0</v>
      </c>
      <c r="NO93">
        <v>0</v>
      </c>
      <c r="NP93">
        <v>0</v>
      </c>
      <c r="NR93" s="2" t="str">
        <f t="shared" si="79"/>
        <v>Arua City</v>
      </c>
      <c r="NS93" s="2" t="str">
        <f t="shared" si="80"/>
        <v>Ediofe Health Centre III</v>
      </c>
      <c r="NT93" s="2" t="str">
        <f>VLOOKUP(C93,Weeks!$A$1:$B$53,2,0)</f>
        <v>Week 6</v>
      </c>
      <c r="NU93" s="2">
        <f t="shared" si="81"/>
        <v>37</v>
      </c>
      <c r="NV93" s="2">
        <f t="shared" si="82"/>
        <v>2</v>
      </c>
      <c r="NW93" s="2">
        <f t="shared" si="83"/>
        <v>0</v>
      </c>
      <c r="NX93" s="2">
        <f t="shared" si="84"/>
        <v>2</v>
      </c>
      <c r="NY93" s="2">
        <f t="shared" si="85"/>
        <v>2</v>
      </c>
      <c r="NZ93" s="2">
        <f t="shared" si="86"/>
        <v>0</v>
      </c>
      <c r="OA93" s="2">
        <f t="shared" si="87"/>
        <v>0</v>
      </c>
      <c r="OB93" s="2">
        <f t="shared" si="88"/>
        <v>0</v>
      </c>
      <c r="OC93" s="2">
        <f t="shared" si="89"/>
        <v>0</v>
      </c>
      <c r="OD93" s="2">
        <f t="shared" si="90"/>
        <v>23</v>
      </c>
      <c r="OE93" s="2">
        <f t="shared" si="91"/>
        <v>1</v>
      </c>
      <c r="OF93" s="2">
        <f t="shared" si="92"/>
        <v>8</v>
      </c>
      <c r="OG93" s="2">
        <f t="shared" si="93"/>
        <v>0</v>
      </c>
      <c r="OH93" s="2">
        <f t="shared" si="94"/>
        <v>0</v>
      </c>
      <c r="OI93" s="2">
        <f t="shared" si="95"/>
        <v>0</v>
      </c>
      <c r="OJ93" s="2">
        <f t="shared" si="96"/>
        <v>0</v>
      </c>
      <c r="OK93" s="2">
        <f t="shared" si="97"/>
        <v>0</v>
      </c>
      <c r="OL93" s="2">
        <f t="shared" si="98"/>
        <v>0</v>
      </c>
      <c r="OM93" s="2">
        <f t="shared" si="99"/>
        <v>0</v>
      </c>
      <c r="ON93" s="2">
        <f t="shared" si="100"/>
        <v>6</v>
      </c>
      <c r="OO93" s="2">
        <f t="shared" si="101"/>
        <v>1</v>
      </c>
      <c r="OP93" s="2">
        <f t="shared" si="102"/>
        <v>0</v>
      </c>
      <c r="OQ93" s="2">
        <f t="shared" si="103"/>
        <v>0</v>
      </c>
      <c r="OR93" s="2">
        <f t="shared" si="104"/>
        <v>0</v>
      </c>
      <c r="OS93" s="2">
        <f t="shared" si="105"/>
        <v>0</v>
      </c>
      <c r="OT93" s="2">
        <f t="shared" si="106"/>
        <v>0</v>
      </c>
      <c r="OU93" s="2">
        <f t="shared" si="107"/>
        <v>0</v>
      </c>
      <c r="OV93" s="2">
        <f t="shared" si="108"/>
        <v>0</v>
      </c>
      <c r="OW93" s="2">
        <f t="shared" si="109"/>
        <v>0</v>
      </c>
      <c r="OX93" s="2">
        <f t="shared" si="110"/>
        <v>0</v>
      </c>
      <c r="OY93" s="2">
        <f t="shared" si="111"/>
        <v>0</v>
      </c>
      <c r="OZ93" s="2">
        <f t="shared" si="112"/>
        <v>0</v>
      </c>
      <c r="PA93" s="2">
        <f t="shared" si="113"/>
        <v>0</v>
      </c>
      <c r="PB93" s="2">
        <f t="shared" si="114"/>
        <v>0</v>
      </c>
      <c r="PC93" s="2">
        <f t="shared" si="115"/>
        <v>0</v>
      </c>
      <c r="PD93" s="2">
        <f t="shared" si="116"/>
        <v>0</v>
      </c>
      <c r="PE93" s="2">
        <f t="shared" si="117"/>
        <v>0</v>
      </c>
      <c r="PF93" s="2">
        <f t="shared" si="118"/>
        <v>0</v>
      </c>
      <c r="PG93" s="2">
        <f t="shared" si="119"/>
        <v>0</v>
      </c>
      <c r="PH93" s="2">
        <f t="shared" si="120"/>
        <v>0</v>
      </c>
      <c r="PI93" s="2">
        <f t="shared" si="121"/>
        <v>0</v>
      </c>
      <c r="PJ93" s="2">
        <f t="shared" si="122"/>
        <v>0</v>
      </c>
      <c r="PK93" s="2">
        <f t="shared" si="123"/>
        <v>1</v>
      </c>
      <c r="PL93" s="2">
        <f t="shared" si="124"/>
        <v>1</v>
      </c>
      <c r="PM93" s="2">
        <f t="shared" si="125"/>
        <v>0</v>
      </c>
      <c r="PN93" s="2">
        <f t="shared" si="126"/>
        <v>10</v>
      </c>
      <c r="PO93" s="2">
        <f t="shared" si="127"/>
        <v>10</v>
      </c>
      <c r="PP93" s="2">
        <f t="shared" si="128"/>
        <v>0</v>
      </c>
      <c r="PQ93" s="2">
        <f t="shared" si="129"/>
        <v>0</v>
      </c>
      <c r="PR93" s="2">
        <f t="shared" si="130"/>
        <v>10</v>
      </c>
      <c r="PS93" s="2">
        <f t="shared" si="131"/>
        <v>0</v>
      </c>
      <c r="PT93" s="2">
        <f t="shared" si="132"/>
        <v>0</v>
      </c>
      <c r="PU93" s="2">
        <f t="shared" si="133"/>
        <v>10</v>
      </c>
      <c r="PV93" s="2">
        <f t="shared" si="134"/>
        <v>0</v>
      </c>
      <c r="PW93" s="2">
        <f t="shared" si="135"/>
        <v>0</v>
      </c>
      <c r="PX93" s="2">
        <f t="shared" si="136"/>
        <v>10</v>
      </c>
      <c r="PY93" s="2">
        <f t="shared" si="137"/>
        <v>0</v>
      </c>
      <c r="PZ93" s="2">
        <f t="shared" si="138"/>
        <v>0</v>
      </c>
    </row>
    <row r="94" spans="1:442" x14ac:dyDescent="0.35">
      <c r="A94" t="s">
        <v>81</v>
      </c>
      <c r="B94" t="s">
        <v>17</v>
      </c>
      <c r="C94" t="s">
        <v>333</v>
      </c>
      <c r="D94">
        <v>0</v>
      </c>
      <c r="E94">
        <v>0</v>
      </c>
      <c r="F94">
        <v>0</v>
      </c>
      <c r="G94">
        <v>0</v>
      </c>
      <c r="H94"/>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1</v>
      </c>
      <c r="DE94">
        <v>1</v>
      </c>
      <c r="DF94">
        <v>0</v>
      </c>
      <c r="DG94">
        <v>0</v>
      </c>
      <c r="DH94">
        <v>0</v>
      </c>
      <c r="DI94">
        <v>0</v>
      </c>
      <c r="DJ94">
        <v>1</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3</v>
      </c>
      <c r="FB94">
        <v>0</v>
      </c>
      <c r="FC94">
        <v>1</v>
      </c>
      <c r="FD94">
        <v>18</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2</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4</v>
      </c>
      <c r="HV94">
        <v>7</v>
      </c>
      <c r="HW94">
        <v>2</v>
      </c>
      <c r="HX94">
        <v>0</v>
      </c>
      <c r="HY94">
        <v>0</v>
      </c>
      <c r="HZ94">
        <v>0</v>
      </c>
      <c r="IA94">
        <v>0</v>
      </c>
      <c r="IB94">
        <v>0</v>
      </c>
      <c r="IC94">
        <v>0</v>
      </c>
      <c r="ID94">
        <v>4</v>
      </c>
      <c r="IE94">
        <v>7</v>
      </c>
      <c r="IF94">
        <v>2</v>
      </c>
      <c r="IG94">
        <v>4</v>
      </c>
      <c r="IH94">
        <v>7</v>
      </c>
      <c r="II94">
        <v>2</v>
      </c>
      <c r="IJ94">
        <v>4</v>
      </c>
      <c r="IK94">
        <v>7</v>
      </c>
      <c r="IL94">
        <v>2</v>
      </c>
      <c r="IM94">
        <v>4</v>
      </c>
      <c r="IN94">
        <v>7</v>
      </c>
      <c r="IO94">
        <v>2</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2</v>
      </c>
      <c r="LY94">
        <v>0</v>
      </c>
      <c r="LZ94">
        <v>0</v>
      </c>
      <c r="MA94">
        <v>4</v>
      </c>
      <c r="MB94">
        <v>0</v>
      </c>
      <c r="MC94">
        <v>0</v>
      </c>
      <c r="MD94">
        <v>0</v>
      </c>
      <c r="ME94">
        <v>0</v>
      </c>
      <c r="MF94">
        <v>0</v>
      </c>
      <c r="MG94">
        <v>0</v>
      </c>
      <c r="MH94">
        <v>0</v>
      </c>
      <c r="MI94">
        <v>0</v>
      </c>
      <c r="MJ94">
        <v>0</v>
      </c>
      <c r="MK94">
        <v>2</v>
      </c>
      <c r="ML94">
        <v>0</v>
      </c>
      <c r="MM94">
        <v>0</v>
      </c>
      <c r="MN94">
        <v>0</v>
      </c>
      <c r="MO94">
        <v>0</v>
      </c>
      <c r="MP94">
        <v>0</v>
      </c>
      <c r="MQ94">
        <v>0</v>
      </c>
      <c r="MR94">
        <v>0</v>
      </c>
      <c r="MS94">
        <v>0</v>
      </c>
      <c r="MT94">
        <v>0</v>
      </c>
      <c r="MU94">
        <v>0</v>
      </c>
      <c r="MV94">
        <v>0</v>
      </c>
      <c r="MW94">
        <v>0</v>
      </c>
      <c r="MX94">
        <v>0</v>
      </c>
      <c r="MY94">
        <v>0</v>
      </c>
      <c r="MZ94">
        <v>0</v>
      </c>
      <c r="NA94">
        <v>0</v>
      </c>
      <c r="NB94">
        <v>0</v>
      </c>
      <c r="NC94">
        <v>0</v>
      </c>
      <c r="ND94">
        <v>1</v>
      </c>
      <c r="NE94">
        <v>0</v>
      </c>
      <c r="NF94">
        <v>0</v>
      </c>
      <c r="NG94">
        <v>0</v>
      </c>
      <c r="NH94">
        <v>0</v>
      </c>
      <c r="NI94">
        <v>0</v>
      </c>
      <c r="NJ94">
        <v>0</v>
      </c>
      <c r="NK94">
        <v>0</v>
      </c>
      <c r="NL94">
        <v>0</v>
      </c>
      <c r="NM94">
        <v>0</v>
      </c>
      <c r="NN94">
        <v>0</v>
      </c>
      <c r="NO94">
        <v>0</v>
      </c>
      <c r="NP94">
        <v>0</v>
      </c>
      <c r="NR94" s="2" t="str">
        <f t="shared" si="79"/>
        <v>Arua City</v>
      </c>
      <c r="NS94" s="2" t="str">
        <f t="shared" si="80"/>
        <v>Ediofe Health Centre III</v>
      </c>
      <c r="NT94" s="2" t="str">
        <f>VLOOKUP(C94,Weeks!$A$1:$B$53,2,0)</f>
        <v>Week 7</v>
      </c>
      <c r="NU94" s="2">
        <f t="shared" si="81"/>
        <v>27</v>
      </c>
      <c r="NV94" s="2">
        <f t="shared" si="82"/>
        <v>1</v>
      </c>
      <c r="NW94" s="2">
        <f t="shared" si="83"/>
        <v>0</v>
      </c>
      <c r="NX94" s="2">
        <f t="shared" si="84"/>
        <v>1</v>
      </c>
      <c r="NY94" s="2">
        <f t="shared" si="85"/>
        <v>1</v>
      </c>
      <c r="NZ94" s="2">
        <f t="shared" si="86"/>
        <v>0</v>
      </c>
      <c r="OA94" s="2">
        <f t="shared" si="87"/>
        <v>0</v>
      </c>
      <c r="OB94" s="2">
        <f t="shared" si="88"/>
        <v>0</v>
      </c>
      <c r="OC94" s="2">
        <f t="shared" si="89"/>
        <v>0</v>
      </c>
      <c r="OD94" s="2">
        <f t="shared" si="90"/>
        <v>19</v>
      </c>
      <c r="OE94" s="2">
        <f t="shared" si="91"/>
        <v>0</v>
      </c>
      <c r="OF94" s="2">
        <f t="shared" si="92"/>
        <v>3</v>
      </c>
      <c r="OG94" s="2">
        <f t="shared" si="93"/>
        <v>0</v>
      </c>
      <c r="OH94" s="2">
        <f t="shared" si="94"/>
        <v>0</v>
      </c>
      <c r="OI94" s="2">
        <f t="shared" si="95"/>
        <v>0</v>
      </c>
      <c r="OJ94" s="2">
        <f t="shared" si="96"/>
        <v>0</v>
      </c>
      <c r="OK94" s="2">
        <f t="shared" si="97"/>
        <v>0</v>
      </c>
      <c r="OL94" s="2">
        <f t="shared" si="98"/>
        <v>2</v>
      </c>
      <c r="OM94" s="2">
        <f t="shared" si="99"/>
        <v>0</v>
      </c>
      <c r="ON94" s="2">
        <f t="shared" si="100"/>
        <v>3</v>
      </c>
      <c r="OO94" s="2">
        <f t="shared" si="101"/>
        <v>1</v>
      </c>
      <c r="OP94" s="2">
        <f t="shared" si="102"/>
        <v>0</v>
      </c>
      <c r="OQ94" s="2">
        <f t="shared" si="103"/>
        <v>0</v>
      </c>
      <c r="OR94" s="2">
        <f t="shared" si="104"/>
        <v>0</v>
      </c>
      <c r="OS94" s="2">
        <f t="shared" si="105"/>
        <v>0</v>
      </c>
      <c r="OT94" s="2">
        <f t="shared" si="106"/>
        <v>0</v>
      </c>
      <c r="OU94" s="2">
        <f t="shared" si="107"/>
        <v>0</v>
      </c>
      <c r="OV94" s="2">
        <f t="shared" si="108"/>
        <v>0</v>
      </c>
      <c r="OW94" s="2">
        <f t="shared" si="109"/>
        <v>0</v>
      </c>
      <c r="OX94" s="2">
        <f t="shared" si="110"/>
        <v>2</v>
      </c>
      <c r="OY94" s="2">
        <f t="shared" si="111"/>
        <v>0</v>
      </c>
      <c r="OZ94" s="2">
        <f t="shared" si="112"/>
        <v>6</v>
      </c>
      <c r="PA94" s="2">
        <f t="shared" si="113"/>
        <v>0</v>
      </c>
      <c r="PB94" s="2">
        <f t="shared" si="114"/>
        <v>0</v>
      </c>
      <c r="PC94" s="2">
        <f t="shared" si="115"/>
        <v>0</v>
      </c>
      <c r="PD94" s="2">
        <f t="shared" si="116"/>
        <v>0</v>
      </c>
      <c r="PE94" s="2">
        <f t="shared" si="117"/>
        <v>0</v>
      </c>
      <c r="PF94" s="2">
        <f t="shared" si="118"/>
        <v>0</v>
      </c>
      <c r="PG94" s="2">
        <f t="shared" si="119"/>
        <v>0</v>
      </c>
      <c r="PH94" s="2">
        <f t="shared" si="120"/>
        <v>0</v>
      </c>
      <c r="PI94" s="2">
        <f t="shared" si="121"/>
        <v>0</v>
      </c>
      <c r="PJ94" s="2">
        <f t="shared" si="122"/>
        <v>0</v>
      </c>
      <c r="PK94" s="2">
        <f t="shared" si="123"/>
        <v>0</v>
      </c>
      <c r="PL94" s="2">
        <f t="shared" si="124"/>
        <v>0</v>
      </c>
      <c r="PM94" s="2">
        <f t="shared" si="125"/>
        <v>0</v>
      </c>
      <c r="PN94" s="2">
        <f t="shared" si="126"/>
        <v>13</v>
      </c>
      <c r="PO94" s="2">
        <f t="shared" si="127"/>
        <v>13</v>
      </c>
      <c r="PP94" s="2">
        <f t="shared" si="128"/>
        <v>0</v>
      </c>
      <c r="PQ94" s="2">
        <f t="shared" si="129"/>
        <v>0</v>
      </c>
      <c r="PR94" s="2">
        <f t="shared" si="130"/>
        <v>13</v>
      </c>
      <c r="PS94" s="2">
        <f t="shared" si="131"/>
        <v>0</v>
      </c>
      <c r="PT94" s="2">
        <f t="shared" si="132"/>
        <v>0</v>
      </c>
      <c r="PU94" s="2">
        <f t="shared" si="133"/>
        <v>13</v>
      </c>
      <c r="PV94" s="2">
        <f t="shared" si="134"/>
        <v>0</v>
      </c>
      <c r="PW94" s="2">
        <f t="shared" si="135"/>
        <v>0</v>
      </c>
      <c r="PX94" s="2">
        <f t="shared" si="136"/>
        <v>13</v>
      </c>
      <c r="PY94" s="2">
        <f t="shared" si="137"/>
        <v>0</v>
      </c>
      <c r="PZ94" s="2">
        <f t="shared" si="138"/>
        <v>0</v>
      </c>
    </row>
    <row r="95" spans="1:442" x14ac:dyDescent="0.35">
      <c r="A95" t="s">
        <v>81</v>
      </c>
      <c r="B95" t="s">
        <v>17</v>
      </c>
      <c r="C95" t="s">
        <v>331</v>
      </c>
      <c r="D95">
        <v>0</v>
      </c>
      <c r="E95">
        <v>0</v>
      </c>
      <c r="F95">
        <v>0</v>
      </c>
      <c r="G95">
        <v>0</v>
      </c>
      <c r="H95"/>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1</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2</v>
      </c>
      <c r="DC95">
        <v>0</v>
      </c>
      <c r="DD95">
        <v>1</v>
      </c>
      <c r="DE95">
        <v>3</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1</v>
      </c>
      <c r="FA95">
        <v>11</v>
      </c>
      <c r="FB95">
        <v>0</v>
      </c>
      <c r="FC95">
        <v>0</v>
      </c>
      <c r="FD95">
        <v>16</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4</v>
      </c>
      <c r="HV95">
        <v>6</v>
      </c>
      <c r="HW95">
        <v>3</v>
      </c>
      <c r="HX95">
        <v>0</v>
      </c>
      <c r="HY95">
        <v>0</v>
      </c>
      <c r="HZ95">
        <v>0</v>
      </c>
      <c r="IA95">
        <v>0</v>
      </c>
      <c r="IB95">
        <v>0</v>
      </c>
      <c r="IC95">
        <v>0</v>
      </c>
      <c r="ID95">
        <v>4</v>
      </c>
      <c r="IE95">
        <v>6</v>
      </c>
      <c r="IF95">
        <v>3</v>
      </c>
      <c r="IG95">
        <v>4</v>
      </c>
      <c r="IH95">
        <v>6</v>
      </c>
      <c r="II95">
        <v>3</v>
      </c>
      <c r="IJ95">
        <v>4</v>
      </c>
      <c r="IK95">
        <v>6</v>
      </c>
      <c r="IL95">
        <v>3</v>
      </c>
      <c r="IM95">
        <v>4</v>
      </c>
      <c r="IN95">
        <v>6</v>
      </c>
      <c r="IO95">
        <v>3</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R95" s="2" t="str">
        <f t="shared" si="79"/>
        <v>Arua City</v>
      </c>
      <c r="NS95" s="2" t="str">
        <f t="shared" si="80"/>
        <v>Ediofe Health Centre III</v>
      </c>
      <c r="NT95" s="2" t="str">
        <f>VLOOKUP(C95,Weeks!$A$1:$B$53,2,0)</f>
        <v>Week 8</v>
      </c>
      <c r="NU95" s="2">
        <f t="shared" si="81"/>
        <v>35</v>
      </c>
      <c r="NV95" s="2">
        <f t="shared" si="82"/>
        <v>0</v>
      </c>
      <c r="NW95" s="2">
        <f t="shared" si="83"/>
        <v>0</v>
      </c>
      <c r="NX95" s="2">
        <f t="shared" si="84"/>
        <v>0</v>
      </c>
      <c r="NY95" s="2">
        <f t="shared" si="85"/>
        <v>0</v>
      </c>
      <c r="NZ95" s="2">
        <f t="shared" si="86"/>
        <v>1</v>
      </c>
      <c r="OA95" s="2">
        <f t="shared" si="87"/>
        <v>0</v>
      </c>
      <c r="OB95" s="2">
        <f t="shared" si="88"/>
        <v>0</v>
      </c>
      <c r="OC95" s="2">
        <f t="shared" si="89"/>
        <v>0</v>
      </c>
      <c r="OD95" s="2">
        <f t="shared" si="90"/>
        <v>16</v>
      </c>
      <c r="OE95" s="2">
        <f t="shared" si="91"/>
        <v>0</v>
      </c>
      <c r="OF95" s="2">
        <f t="shared" si="92"/>
        <v>12</v>
      </c>
      <c r="OG95" s="2">
        <f t="shared" si="93"/>
        <v>0</v>
      </c>
      <c r="OH95" s="2">
        <f t="shared" si="94"/>
        <v>0</v>
      </c>
      <c r="OI95" s="2">
        <f t="shared" si="95"/>
        <v>0</v>
      </c>
      <c r="OJ95" s="2">
        <f t="shared" si="96"/>
        <v>0</v>
      </c>
      <c r="OK95" s="2">
        <f t="shared" si="97"/>
        <v>0</v>
      </c>
      <c r="OL95" s="2">
        <f t="shared" si="98"/>
        <v>0</v>
      </c>
      <c r="OM95" s="2">
        <f t="shared" si="99"/>
        <v>0</v>
      </c>
      <c r="ON95" s="2">
        <f t="shared" si="100"/>
        <v>6</v>
      </c>
      <c r="OO95" s="2">
        <f t="shared" si="101"/>
        <v>0</v>
      </c>
      <c r="OP95" s="2">
        <f t="shared" si="102"/>
        <v>0</v>
      </c>
      <c r="OQ95" s="2">
        <f t="shared" si="103"/>
        <v>0</v>
      </c>
      <c r="OR95" s="2">
        <f t="shared" si="104"/>
        <v>0</v>
      </c>
      <c r="OS95" s="2">
        <f t="shared" si="105"/>
        <v>0</v>
      </c>
      <c r="OT95" s="2">
        <f t="shared" si="106"/>
        <v>0</v>
      </c>
      <c r="OU95" s="2">
        <f t="shared" si="107"/>
        <v>0</v>
      </c>
      <c r="OV95" s="2">
        <f t="shared" si="108"/>
        <v>0</v>
      </c>
      <c r="OW95" s="2">
        <f t="shared" si="109"/>
        <v>0</v>
      </c>
      <c r="OX95" s="2">
        <f t="shared" si="110"/>
        <v>0</v>
      </c>
      <c r="OY95" s="2">
        <f t="shared" si="111"/>
        <v>0</v>
      </c>
      <c r="OZ95" s="2">
        <f t="shared" si="112"/>
        <v>0</v>
      </c>
      <c r="PA95" s="2">
        <f t="shared" si="113"/>
        <v>0</v>
      </c>
      <c r="PB95" s="2">
        <f t="shared" si="114"/>
        <v>0</v>
      </c>
      <c r="PC95" s="2">
        <f t="shared" si="115"/>
        <v>0</v>
      </c>
      <c r="PD95" s="2">
        <f t="shared" si="116"/>
        <v>0</v>
      </c>
      <c r="PE95" s="2">
        <f t="shared" si="117"/>
        <v>0</v>
      </c>
      <c r="PF95" s="2">
        <f t="shared" si="118"/>
        <v>0</v>
      </c>
      <c r="PG95" s="2">
        <f t="shared" si="119"/>
        <v>0</v>
      </c>
      <c r="PH95" s="2">
        <f t="shared" si="120"/>
        <v>0</v>
      </c>
      <c r="PI95" s="2">
        <f t="shared" si="121"/>
        <v>0</v>
      </c>
      <c r="PJ95" s="2">
        <f t="shared" si="122"/>
        <v>0</v>
      </c>
      <c r="PK95" s="2">
        <f t="shared" si="123"/>
        <v>0</v>
      </c>
      <c r="PL95" s="2">
        <f t="shared" si="124"/>
        <v>0</v>
      </c>
      <c r="PM95" s="2">
        <f t="shared" si="125"/>
        <v>0</v>
      </c>
      <c r="PN95" s="2">
        <f t="shared" si="126"/>
        <v>13</v>
      </c>
      <c r="PO95" s="2">
        <f t="shared" si="127"/>
        <v>13</v>
      </c>
      <c r="PP95" s="2">
        <f t="shared" si="128"/>
        <v>0</v>
      </c>
      <c r="PQ95" s="2">
        <f t="shared" si="129"/>
        <v>0</v>
      </c>
      <c r="PR95" s="2">
        <f t="shared" si="130"/>
        <v>13</v>
      </c>
      <c r="PS95" s="2">
        <f t="shared" si="131"/>
        <v>0</v>
      </c>
      <c r="PT95" s="2">
        <f t="shared" si="132"/>
        <v>0</v>
      </c>
      <c r="PU95" s="2">
        <f t="shared" si="133"/>
        <v>13</v>
      </c>
      <c r="PV95" s="2">
        <f t="shared" si="134"/>
        <v>0</v>
      </c>
      <c r="PW95" s="2">
        <f t="shared" si="135"/>
        <v>0</v>
      </c>
      <c r="PX95" s="2">
        <f t="shared" si="136"/>
        <v>13</v>
      </c>
      <c r="PY95" s="2">
        <f t="shared" si="137"/>
        <v>0</v>
      </c>
      <c r="PZ95" s="2">
        <f t="shared" si="138"/>
        <v>0</v>
      </c>
    </row>
    <row r="96" spans="1:442" x14ac:dyDescent="0.35">
      <c r="A96" t="s">
        <v>81</v>
      </c>
      <c r="B96" t="s">
        <v>17</v>
      </c>
      <c r="C96" t="s">
        <v>329</v>
      </c>
      <c r="D96">
        <v>0</v>
      </c>
      <c r="E96">
        <v>0</v>
      </c>
      <c r="F96">
        <v>0</v>
      </c>
      <c r="G96">
        <v>0</v>
      </c>
      <c r="H96"/>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2</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4</v>
      </c>
      <c r="EM96">
        <v>0</v>
      </c>
      <c r="EN96">
        <v>0</v>
      </c>
      <c r="EO96">
        <v>0</v>
      </c>
      <c r="EP96">
        <v>0</v>
      </c>
      <c r="EQ96">
        <v>0</v>
      </c>
      <c r="ER96">
        <v>0</v>
      </c>
      <c r="ES96">
        <v>0</v>
      </c>
      <c r="ET96">
        <v>0</v>
      </c>
      <c r="EU96">
        <v>0</v>
      </c>
      <c r="EV96">
        <v>0</v>
      </c>
      <c r="EW96">
        <v>0</v>
      </c>
      <c r="EX96">
        <v>0</v>
      </c>
      <c r="EY96">
        <v>0</v>
      </c>
      <c r="EZ96">
        <v>1</v>
      </c>
      <c r="FA96">
        <v>6</v>
      </c>
      <c r="FB96">
        <v>0</v>
      </c>
      <c r="FC96">
        <v>1</v>
      </c>
      <c r="FD96">
        <v>8</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4</v>
      </c>
      <c r="HV96">
        <v>6</v>
      </c>
      <c r="HW96">
        <v>3</v>
      </c>
      <c r="HX96">
        <v>0</v>
      </c>
      <c r="HY96">
        <v>0</v>
      </c>
      <c r="HZ96">
        <v>0</v>
      </c>
      <c r="IA96">
        <v>0</v>
      </c>
      <c r="IB96">
        <v>0</v>
      </c>
      <c r="IC96">
        <v>0</v>
      </c>
      <c r="ID96">
        <v>4</v>
      </c>
      <c r="IE96">
        <v>6</v>
      </c>
      <c r="IF96">
        <v>3</v>
      </c>
      <c r="IG96">
        <v>4</v>
      </c>
      <c r="IH96">
        <v>6</v>
      </c>
      <c r="II96">
        <v>3</v>
      </c>
      <c r="IJ96">
        <v>4</v>
      </c>
      <c r="IK96">
        <v>6</v>
      </c>
      <c r="IL96">
        <v>3</v>
      </c>
      <c r="IM96">
        <v>4</v>
      </c>
      <c r="IN96">
        <v>6</v>
      </c>
      <c r="IO96">
        <v>3</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2</v>
      </c>
      <c r="KN96">
        <v>0</v>
      </c>
      <c r="KO96">
        <v>0</v>
      </c>
      <c r="KP96">
        <v>0</v>
      </c>
      <c r="KQ96">
        <v>0</v>
      </c>
      <c r="KR96">
        <v>0</v>
      </c>
      <c r="KS96">
        <v>0</v>
      </c>
      <c r="KT96">
        <v>0</v>
      </c>
      <c r="KU96">
        <v>2</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1</v>
      </c>
      <c r="NG96">
        <v>1</v>
      </c>
      <c r="NH96">
        <v>0</v>
      </c>
      <c r="NI96">
        <v>0</v>
      </c>
      <c r="NJ96">
        <v>1</v>
      </c>
      <c r="NK96">
        <v>1</v>
      </c>
      <c r="NL96">
        <v>0</v>
      </c>
      <c r="NM96">
        <v>0</v>
      </c>
      <c r="NN96">
        <v>0</v>
      </c>
      <c r="NO96">
        <v>0</v>
      </c>
      <c r="NP96">
        <v>0</v>
      </c>
      <c r="NR96" s="2" t="str">
        <f t="shared" si="79"/>
        <v>Arua City</v>
      </c>
      <c r="NS96" s="2" t="str">
        <f t="shared" si="80"/>
        <v>Ediofe Health Centre III</v>
      </c>
      <c r="NT96" s="2" t="str">
        <f>VLOOKUP(C96,Weeks!$A$1:$B$53,2,0)</f>
        <v>Week 9</v>
      </c>
      <c r="NU96" s="2">
        <f t="shared" si="81"/>
        <v>23</v>
      </c>
      <c r="NV96" s="2">
        <f t="shared" si="82"/>
        <v>0</v>
      </c>
      <c r="NW96" s="2">
        <f t="shared" si="83"/>
        <v>0</v>
      </c>
      <c r="NX96" s="2">
        <f t="shared" si="84"/>
        <v>0</v>
      </c>
      <c r="NY96" s="2">
        <f t="shared" si="85"/>
        <v>0</v>
      </c>
      <c r="NZ96" s="2">
        <f t="shared" si="86"/>
        <v>1</v>
      </c>
      <c r="OA96" s="2">
        <f t="shared" si="87"/>
        <v>0</v>
      </c>
      <c r="OB96" s="2">
        <f t="shared" si="88"/>
        <v>0</v>
      </c>
      <c r="OC96" s="2">
        <f t="shared" si="89"/>
        <v>0</v>
      </c>
      <c r="OD96" s="2">
        <f t="shared" si="90"/>
        <v>9</v>
      </c>
      <c r="OE96" s="2">
        <f t="shared" si="91"/>
        <v>0</v>
      </c>
      <c r="OF96" s="2">
        <f t="shared" si="92"/>
        <v>11</v>
      </c>
      <c r="OG96" s="2">
        <f t="shared" si="93"/>
        <v>0</v>
      </c>
      <c r="OH96" s="2">
        <f t="shared" si="94"/>
        <v>0</v>
      </c>
      <c r="OI96" s="2">
        <f t="shared" si="95"/>
        <v>0</v>
      </c>
      <c r="OJ96" s="2">
        <f t="shared" si="96"/>
        <v>0</v>
      </c>
      <c r="OK96" s="2">
        <f t="shared" si="97"/>
        <v>0</v>
      </c>
      <c r="OL96" s="2">
        <f t="shared" si="98"/>
        <v>0</v>
      </c>
      <c r="OM96" s="2">
        <f t="shared" si="99"/>
        <v>0</v>
      </c>
      <c r="ON96" s="2">
        <f t="shared" si="100"/>
        <v>2</v>
      </c>
      <c r="OO96" s="2">
        <f t="shared" si="101"/>
        <v>0</v>
      </c>
      <c r="OP96" s="2">
        <f t="shared" si="102"/>
        <v>0</v>
      </c>
      <c r="OQ96" s="2">
        <f t="shared" si="103"/>
        <v>0</v>
      </c>
      <c r="OR96" s="2">
        <f t="shared" si="104"/>
        <v>0</v>
      </c>
      <c r="OS96" s="2">
        <f t="shared" si="105"/>
        <v>0</v>
      </c>
      <c r="OT96" s="2">
        <f t="shared" si="106"/>
        <v>0</v>
      </c>
      <c r="OU96" s="2">
        <f t="shared" si="107"/>
        <v>0</v>
      </c>
      <c r="OV96" s="2">
        <f t="shared" si="108"/>
        <v>0</v>
      </c>
      <c r="OW96" s="2">
        <f t="shared" si="109"/>
        <v>0</v>
      </c>
      <c r="OX96" s="2">
        <f t="shared" si="110"/>
        <v>0</v>
      </c>
      <c r="OY96" s="2">
        <f t="shared" si="111"/>
        <v>0</v>
      </c>
      <c r="OZ96" s="2">
        <f t="shared" si="112"/>
        <v>0</v>
      </c>
      <c r="PA96" s="2">
        <f t="shared" si="113"/>
        <v>0</v>
      </c>
      <c r="PB96" s="2">
        <f t="shared" si="114"/>
        <v>2</v>
      </c>
      <c r="PC96" s="2">
        <f t="shared" si="115"/>
        <v>2</v>
      </c>
      <c r="PD96" s="2">
        <f t="shared" si="116"/>
        <v>0</v>
      </c>
      <c r="PE96" s="2">
        <f t="shared" si="117"/>
        <v>0</v>
      </c>
      <c r="PF96" s="2">
        <f t="shared" si="118"/>
        <v>0</v>
      </c>
      <c r="PG96" s="2">
        <f t="shared" si="119"/>
        <v>0</v>
      </c>
      <c r="PH96" s="2">
        <f t="shared" si="120"/>
        <v>0</v>
      </c>
      <c r="PI96" s="2">
        <f t="shared" si="121"/>
        <v>0</v>
      </c>
      <c r="PJ96" s="2">
        <f t="shared" si="122"/>
        <v>0</v>
      </c>
      <c r="PK96" s="2">
        <f t="shared" si="123"/>
        <v>2</v>
      </c>
      <c r="PL96" s="2">
        <f t="shared" si="124"/>
        <v>2</v>
      </c>
      <c r="PM96" s="2">
        <f t="shared" si="125"/>
        <v>0</v>
      </c>
      <c r="PN96" s="2">
        <f t="shared" si="126"/>
        <v>13</v>
      </c>
      <c r="PO96" s="2">
        <f t="shared" si="127"/>
        <v>13</v>
      </c>
      <c r="PP96" s="2">
        <f t="shared" si="128"/>
        <v>0</v>
      </c>
      <c r="PQ96" s="2">
        <f t="shared" si="129"/>
        <v>0</v>
      </c>
      <c r="PR96" s="2">
        <f t="shared" si="130"/>
        <v>13</v>
      </c>
      <c r="PS96" s="2">
        <f t="shared" si="131"/>
        <v>0</v>
      </c>
      <c r="PT96" s="2">
        <f t="shared" si="132"/>
        <v>0</v>
      </c>
      <c r="PU96" s="2">
        <f t="shared" si="133"/>
        <v>13</v>
      </c>
      <c r="PV96" s="2">
        <f t="shared" si="134"/>
        <v>0</v>
      </c>
      <c r="PW96" s="2">
        <f t="shared" si="135"/>
        <v>0</v>
      </c>
      <c r="PX96" s="2">
        <f t="shared" si="136"/>
        <v>13</v>
      </c>
      <c r="PY96" s="2">
        <f t="shared" si="137"/>
        <v>0</v>
      </c>
      <c r="PZ96" s="2">
        <f t="shared" si="138"/>
        <v>0</v>
      </c>
    </row>
    <row r="97" spans="1:442" x14ac:dyDescent="0.35">
      <c r="A97" t="s">
        <v>81</v>
      </c>
      <c r="B97" t="s">
        <v>17</v>
      </c>
      <c r="C97" t="s">
        <v>327</v>
      </c>
      <c r="D97">
        <v>0</v>
      </c>
      <c r="E97">
        <v>0</v>
      </c>
      <c r="F97">
        <v>0</v>
      </c>
      <c r="G97">
        <v>0</v>
      </c>
      <c r="H97"/>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1</v>
      </c>
      <c r="BP97">
        <v>0</v>
      </c>
      <c r="BQ97">
        <v>0</v>
      </c>
      <c r="BR97">
        <v>0</v>
      </c>
      <c r="BS97">
        <v>0</v>
      </c>
      <c r="BT97">
        <v>0</v>
      </c>
      <c r="BU97">
        <v>0</v>
      </c>
      <c r="BV97">
        <v>0</v>
      </c>
      <c r="BW97">
        <v>0</v>
      </c>
      <c r="BX97">
        <v>0</v>
      </c>
      <c r="BY97">
        <v>0</v>
      </c>
      <c r="BZ97">
        <v>0</v>
      </c>
      <c r="CA97">
        <v>0</v>
      </c>
      <c r="CB97">
        <v>1</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2</v>
      </c>
      <c r="DE97">
        <v>1</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1</v>
      </c>
      <c r="FA97">
        <v>6</v>
      </c>
      <c r="FB97">
        <v>0</v>
      </c>
      <c r="FC97">
        <v>1</v>
      </c>
      <c r="FD97">
        <v>12</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4</v>
      </c>
      <c r="HV97">
        <v>8</v>
      </c>
      <c r="HW97">
        <v>5</v>
      </c>
      <c r="HX97">
        <v>0</v>
      </c>
      <c r="HY97">
        <v>0</v>
      </c>
      <c r="HZ97">
        <v>0</v>
      </c>
      <c r="IA97">
        <v>0</v>
      </c>
      <c r="IB97">
        <v>0</v>
      </c>
      <c r="IC97">
        <v>0</v>
      </c>
      <c r="ID97">
        <v>4</v>
      </c>
      <c r="IE97">
        <v>8</v>
      </c>
      <c r="IF97">
        <v>5</v>
      </c>
      <c r="IG97">
        <v>4</v>
      </c>
      <c r="IH97">
        <v>8</v>
      </c>
      <c r="II97">
        <v>5</v>
      </c>
      <c r="IJ97">
        <v>4</v>
      </c>
      <c r="IK97">
        <v>8</v>
      </c>
      <c r="IL97">
        <v>5</v>
      </c>
      <c r="IM97">
        <v>4</v>
      </c>
      <c r="IN97">
        <v>8</v>
      </c>
      <c r="IO97">
        <v>5</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1</v>
      </c>
      <c r="NI97">
        <v>0</v>
      </c>
      <c r="NJ97">
        <v>0</v>
      </c>
      <c r="NK97">
        <v>0</v>
      </c>
      <c r="NL97">
        <v>1</v>
      </c>
      <c r="NM97">
        <v>0</v>
      </c>
      <c r="NN97">
        <v>0</v>
      </c>
      <c r="NO97">
        <v>0</v>
      </c>
      <c r="NP97">
        <v>0</v>
      </c>
      <c r="NR97" s="2" t="str">
        <f t="shared" si="79"/>
        <v>Arua City</v>
      </c>
      <c r="NS97" s="2" t="str">
        <f t="shared" si="80"/>
        <v>Ediofe Health Centre III</v>
      </c>
      <c r="NT97" s="2" t="str">
        <f>VLOOKUP(C97,Weeks!$A$1:$B$53,2,0)</f>
        <v>Week 10</v>
      </c>
      <c r="NU97" s="2">
        <f t="shared" si="81"/>
        <v>25</v>
      </c>
      <c r="NV97" s="2">
        <f t="shared" si="82"/>
        <v>0</v>
      </c>
      <c r="NW97" s="2">
        <f t="shared" si="83"/>
        <v>0</v>
      </c>
      <c r="NX97" s="2">
        <f t="shared" si="84"/>
        <v>0</v>
      </c>
      <c r="NY97" s="2">
        <f t="shared" si="85"/>
        <v>0</v>
      </c>
      <c r="NZ97" s="2">
        <f t="shared" si="86"/>
        <v>1</v>
      </c>
      <c r="OA97" s="2">
        <f t="shared" si="87"/>
        <v>0</v>
      </c>
      <c r="OB97" s="2">
        <f t="shared" si="88"/>
        <v>0</v>
      </c>
      <c r="OC97" s="2">
        <f t="shared" si="89"/>
        <v>0</v>
      </c>
      <c r="OD97" s="2">
        <f t="shared" si="90"/>
        <v>13</v>
      </c>
      <c r="OE97" s="2">
        <f t="shared" si="91"/>
        <v>0</v>
      </c>
      <c r="OF97" s="2">
        <f t="shared" si="92"/>
        <v>7</v>
      </c>
      <c r="OG97" s="2">
        <f t="shared" si="93"/>
        <v>0</v>
      </c>
      <c r="OH97" s="2">
        <f t="shared" si="94"/>
        <v>1</v>
      </c>
      <c r="OI97" s="2">
        <f t="shared" si="95"/>
        <v>0</v>
      </c>
      <c r="OJ97" s="2">
        <f t="shared" si="96"/>
        <v>0</v>
      </c>
      <c r="OK97" s="2">
        <f t="shared" si="97"/>
        <v>0</v>
      </c>
      <c r="OL97" s="2">
        <f t="shared" si="98"/>
        <v>0</v>
      </c>
      <c r="OM97" s="2">
        <f t="shared" si="99"/>
        <v>0</v>
      </c>
      <c r="ON97" s="2">
        <f t="shared" si="100"/>
        <v>3</v>
      </c>
      <c r="OO97" s="2">
        <f t="shared" si="101"/>
        <v>0</v>
      </c>
      <c r="OP97" s="2">
        <f t="shared" si="102"/>
        <v>0</v>
      </c>
      <c r="OQ97" s="2">
        <f t="shared" si="103"/>
        <v>0</v>
      </c>
      <c r="OR97" s="2">
        <f t="shared" si="104"/>
        <v>0</v>
      </c>
      <c r="OS97" s="2">
        <f t="shared" si="105"/>
        <v>0</v>
      </c>
      <c r="OT97" s="2">
        <f t="shared" si="106"/>
        <v>0</v>
      </c>
      <c r="OU97" s="2">
        <f t="shared" si="107"/>
        <v>0</v>
      </c>
      <c r="OV97" s="2">
        <f t="shared" si="108"/>
        <v>0</v>
      </c>
      <c r="OW97" s="2">
        <f t="shared" si="109"/>
        <v>0</v>
      </c>
      <c r="OX97" s="2">
        <f t="shared" si="110"/>
        <v>0</v>
      </c>
      <c r="OY97" s="2">
        <f t="shared" si="111"/>
        <v>0</v>
      </c>
      <c r="OZ97" s="2">
        <f t="shared" si="112"/>
        <v>0</v>
      </c>
      <c r="PA97" s="2">
        <f t="shared" si="113"/>
        <v>0</v>
      </c>
      <c r="PB97" s="2">
        <f t="shared" si="114"/>
        <v>0</v>
      </c>
      <c r="PC97" s="2">
        <f t="shared" si="115"/>
        <v>0</v>
      </c>
      <c r="PD97" s="2">
        <f t="shared" si="116"/>
        <v>0</v>
      </c>
      <c r="PE97" s="2">
        <f t="shared" si="117"/>
        <v>0</v>
      </c>
      <c r="PF97" s="2">
        <f t="shared" si="118"/>
        <v>0</v>
      </c>
      <c r="PG97" s="2">
        <f t="shared" si="119"/>
        <v>0</v>
      </c>
      <c r="PH97" s="2">
        <f t="shared" si="120"/>
        <v>0</v>
      </c>
      <c r="PI97" s="2">
        <f t="shared" si="121"/>
        <v>0</v>
      </c>
      <c r="PJ97" s="2">
        <f t="shared" si="122"/>
        <v>0</v>
      </c>
      <c r="PK97" s="2">
        <f t="shared" si="123"/>
        <v>1</v>
      </c>
      <c r="PL97" s="2">
        <f t="shared" si="124"/>
        <v>1</v>
      </c>
      <c r="PM97" s="2">
        <f t="shared" si="125"/>
        <v>0</v>
      </c>
      <c r="PN97" s="2">
        <f t="shared" si="126"/>
        <v>17</v>
      </c>
      <c r="PO97" s="2">
        <f t="shared" si="127"/>
        <v>17</v>
      </c>
      <c r="PP97" s="2">
        <f t="shared" si="128"/>
        <v>0</v>
      </c>
      <c r="PQ97" s="2">
        <f t="shared" si="129"/>
        <v>0</v>
      </c>
      <c r="PR97" s="2">
        <f t="shared" si="130"/>
        <v>17</v>
      </c>
      <c r="PS97" s="2">
        <f t="shared" si="131"/>
        <v>0</v>
      </c>
      <c r="PT97" s="2">
        <f t="shared" si="132"/>
        <v>0</v>
      </c>
      <c r="PU97" s="2">
        <f t="shared" si="133"/>
        <v>17</v>
      </c>
      <c r="PV97" s="2">
        <f t="shared" si="134"/>
        <v>0</v>
      </c>
      <c r="PW97" s="2">
        <f t="shared" si="135"/>
        <v>0</v>
      </c>
      <c r="PX97" s="2">
        <f t="shared" si="136"/>
        <v>17</v>
      </c>
      <c r="PY97" s="2">
        <f t="shared" si="137"/>
        <v>0</v>
      </c>
      <c r="PZ97" s="2">
        <f t="shared" si="138"/>
        <v>0</v>
      </c>
    </row>
    <row r="98" spans="1:442" x14ac:dyDescent="0.35">
      <c r="A98" t="s">
        <v>81</v>
      </c>
      <c r="B98" t="s">
        <v>17</v>
      </c>
      <c r="C98" t="s">
        <v>325</v>
      </c>
      <c r="D98">
        <v>0</v>
      </c>
      <c r="E98">
        <v>0</v>
      </c>
      <c r="F98">
        <v>0</v>
      </c>
      <c r="G98">
        <v>0</v>
      </c>
      <c r="H98"/>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0</v>
      </c>
      <c r="BN98">
        <v>0</v>
      </c>
      <c r="BO98">
        <v>0</v>
      </c>
      <c r="BP98">
        <v>0</v>
      </c>
      <c r="BQ98">
        <v>0</v>
      </c>
      <c r="BR98">
        <v>0</v>
      </c>
      <c r="BS98">
        <v>0</v>
      </c>
      <c r="BT98">
        <v>0</v>
      </c>
      <c r="BU98">
        <v>0</v>
      </c>
      <c r="BV98">
        <v>0</v>
      </c>
      <c r="BW98">
        <v>0</v>
      </c>
      <c r="BX98">
        <v>0</v>
      </c>
      <c r="BY98">
        <v>0</v>
      </c>
      <c r="BZ98">
        <v>0</v>
      </c>
      <c r="CA98">
        <v>0</v>
      </c>
      <c r="CB98">
        <v>1</v>
      </c>
      <c r="CC98">
        <v>1</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4</v>
      </c>
      <c r="DE98">
        <v>4</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1</v>
      </c>
      <c r="EM98">
        <v>0</v>
      </c>
      <c r="EN98">
        <v>0</v>
      </c>
      <c r="EO98">
        <v>0</v>
      </c>
      <c r="EP98">
        <v>0</v>
      </c>
      <c r="EQ98">
        <v>0</v>
      </c>
      <c r="ER98">
        <v>0</v>
      </c>
      <c r="ES98">
        <v>0</v>
      </c>
      <c r="ET98">
        <v>0</v>
      </c>
      <c r="EU98">
        <v>0</v>
      </c>
      <c r="EV98">
        <v>0</v>
      </c>
      <c r="EW98">
        <v>0</v>
      </c>
      <c r="EX98">
        <v>0</v>
      </c>
      <c r="EY98">
        <v>0</v>
      </c>
      <c r="EZ98">
        <v>0</v>
      </c>
      <c r="FA98">
        <v>2</v>
      </c>
      <c r="FB98">
        <v>0</v>
      </c>
      <c r="FC98">
        <v>1</v>
      </c>
      <c r="FD98">
        <v>16</v>
      </c>
      <c r="FE98">
        <v>0</v>
      </c>
      <c r="FF98">
        <v>0</v>
      </c>
      <c r="FG98">
        <v>1</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6</v>
      </c>
      <c r="GV98">
        <v>0</v>
      </c>
      <c r="GW98">
        <v>0</v>
      </c>
      <c r="GX98">
        <v>0</v>
      </c>
      <c r="GY98">
        <v>21</v>
      </c>
      <c r="GZ98">
        <v>3</v>
      </c>
      <c r="HA98">
        <v>0</v>
      </c>
      <c r="HB98">
        <v>0</v>
      </c>
      <c r="HC98">
        <v>0</v>
      </c>
      <c r="HD98">
        <v>0</v>
      </c>
      <c r="HE98">
        <v>1</v>
      </c>
      <c r="HF98">
        <v>0</v>
      </c>
      <c r="HG98">
        <v>0</v>
      </c>
      <c r="HH98">
        <v>0</v>
      </c>
      <c r="HI98">
        <v>0</v>
      </c>
      <c r="HJ98">
        <v>0</v>
      </c>
      <c r="HK98">
        <v>0</v>
      </c>
      <c r="HL98">
        <v>0</v>
      </c>
      <c r="HM98">
        <v>0</v>
      </c>
      <c r="HN98">
        <v>0</v>
      </c>
      <c r="HO98">
        <v>0</v>
      </c>
      <c r="HP98">
        <v>0</v>
      </c>
      <c r="HQ98">
        <v>0</v>
      </c>
      <c r="HR98">
        <v>0</v>
      </c>
      <c r="HS98">
        <v>0</v>
      </c>
      <c r="HT98">
        <v>0</v>
      </c>
      <c r="HU98">
        <v>4</v>
      </c>
      <c r="HV98">
        <v>7</v>
      </c>
      <c r="HW98">
        <v>3</v>
      </c>
      <c r="HX98">
        <v>0</v>
      </c>
      <c r="HY98">
        <v>0</v>
      </c>
      <c r="HZ98">
        <v>0</v>
      </c>
      <c r="IA98">
        <v>0</v>
      </c>
      <c r="IB98">
        <v>0</v>
      </c>
      <c r="IC98">
        <v>0</v>
      </c>
      <c r="ID98">
        <v>4</v>
      </c>
      <c r="IE98">
        <v>7</v>
      </c>
      <c r="IF98">
        <v>3</v>
      </c>
      <c r="IG98">
        <v>4</v>
      </c>
      <c r="IH98">
        <v>7</v>
      </c>
      <c r="II98">
        <v>3</v>
      </c>
      <c r="IJ98">
        <v>4</v>
      </c>
      <c r="IK98">
        <v>7</v>
      </c>
      <c r="IL98">
        <v>3</v>
      </c>
      <c r="IM98">
        <v>4</v>
      </c>
      <c r="IN98">
        <v>7</v>
      </c>
      <c r="IO98">
        <v>3</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1</v>
      </c>
      <c r="MU98">
        <v>0</v>
      </c>
      <c r="MV98">
        <v>0</v>
      </c>
      <c r="MW98">
        <v>0</v>
      </c>
      <c r="MX98">
        <v>0</v>
      </c>
      <c r="MY98">
        <v>0</v>
      </c>
      <c r="MZ98">
        <v>0</v>
      </c>
      <c r="NA98">
        <v>0</v>
      </c>
      <c r="NB98">
        <v>0</v>
      </c>
      <c r="NC98">
        <v>0</v>
      </c>
      <c r="ND98">
        <v>2</v>
      </c>
      <c r="NE98">
        <v>0</v>
      </c>
      <c r="NF98">
        <v>0</v>
      </c>
      <c r="NG98">
        <v>0</v>
      </c>
      <c r="NH98">
        <v>0</v>
      </c>
      <c r="NI98">
        <v>0</v>
      </c>
      <c r="NJ98">
        <v>0</v>
      </c>
      <c r="NK98">
        <v>0</v>
      </c>
      <c r="NL98">
        <v>0</v>
      </c>
      <c r="NM98">
        <v>0</v>
      </c>
      <c r="NN98">
        <v>0</v>
      </c>
      <c r="NO98">
        <v>0</v>
      </c>
      <c r="NP98">
        <v>0</v>
      </c>
      <c r="NR98" s="2" t="str">
        <f t="shared" si="79"/>
        <v>Arua City</v>
      </c>
      <c r="NS98" s="2" t="str">
        <f t="shared" si="80"/>
        <v>Ediofe Health Centre III</v>
      </c>
      <c r="NT98" s="2" t="str">
        <f>VLOOKUP(C98,Weeks!$A$1:$B$53,2,0)</f>
        <v>Week 11</v>
      </c>
      <c r="NU98" s="2">
        <f t="shared" si="81"/>
        <v>63</v>
      </c>
      <c r="NV98" s="2">
        <f t="shared" si="82"/>
        <v>2</v>
      </c>
      <c r="NW98" s="2">
        <f t="shared" si="83"/>
        <v>0</v>
      </c>
      <c r="NX98" s="2">
        <f t="shared" si="84"/>
        <v>2</v>
      </c>
      <c r="NY98" s="2">
        <f t="shared" si="85"/>
        <v>2</v>
      </c>
      <c r="NZ98" s="2">
        <f t="shared" si="86"/>
        <v>1</v>
      </c>
      <c r="OA98" s="2">
        <f t="shared" si="87"/>
        <v>0</v>
      </c>
      <c r="OB98" s="2">
        <f t="shared" si="88"/>
        <v>0</v>
      </c>
      <c r="OC98" s="2">
        <f t="shared" si="89"/>
        <v>0</v>
      </c>
      <c r="OD98" s="2">
        <f t="shared" si="90"/>
        <v>18</v>
      </c>
      <c r="OE98" s="2">
        <f t="shared" si="91"/>
        <v>1</v>
      </c>
      <c r="OF98" s="2">
        <f t="shared" si="92"/>
        <v>3</v>
      </c>
      <c r="OG98" s="2">
        <f t="shared" si="93"/>
        <v>0</v>
      </c>
      <c r="OH98" s="2">
        <f t="shared" si="94"/>
        <v>2</v>
      </c>
      <c r="OI98" s="2">
        <f t="shared" si="95"/>
        <v>0</v>
      </c>
      <c r="OJ98" s="2">
        <f t="shared" si="96"/>
        <v>0</v>
      </c>
      <c r="OK98" s="2">
        <f t="shared" si="97"/>
        <v>0</v>
      </c>
      <c r="OL98" s="2">
        <f t="shared" si="98"/>
        <v>0</v>
      </c>
      <c r="OM98" s="2">
        <f t="shared" si="99"/>
        <v>0</v>
      </c>
      <c r="ON98" s="2">
        <f t="shared" si="100"/>
        <v>8</v>
      </c>
      <c r="OO98" s="2">
        <f t="shared" si="101"/>
        <v>0</v>
      </c>
      <c r="OP98" s="2">
        <f t="shared" si="102"/>
        <v>25</v>
      </c>
      <c r="OQ98" s="2">
        <f t="shared" si="103"/>
        <v>1</v>
      </c>
      <c r="OR98" s="2">
        <f t="shared" si="104"/>
        <v>0</v>
      </c>
      <c r="OS98" s="2">
        <f t="shared" si="105"/>
        <v>0</v>
      </c>
      <c r="OT98" s="2">
        <f t="shared" si="106"/>
        <v>0</v>
      </c>
      <c r="OU98" s="2">
        <f t="shared" si="107"/>
        <v>0</v>
      </c>
      <c r="OV98" s="2">
        <f t="shared" si="108"/>
        <v>0</v>
      </c>
      <c r="OW98" s="2">
        <f t="shared" si="109"/>
        <v>0</v>
      </c>
      <c r="OX98" s="2">
        <f t="shared" si="110"/>
        <v>1</v>
      </c>
      <c r="OY98" s="2">
        <f t="shared" si="111"/>
        <v>0</v>
      </c>
      <c r="OZ98" s="2">
        <f t="shared" si="112"/>
        <v>0</v>
      </c>
      <c r="PA98" s="2">
        <f t="shared" si="113"/>
        <v>0</v>
      </c>
      <c r="PB98" s="2">
        <f t="shared" si="114"/>
        <v>0</v>
      </c>
      <c r="PC98" s="2">
        <f t="shared" si="115"/>
        <v>0</v>
      </c>
      <c r="PD98" s="2">
        <f t="shared" si="116"/>
        <v>0</v>
      </c>
      <c r="PE98" s="2">
        <f t="shared" si="117"/>
        <v>0</v>
      </c>
      <c r="PF98" s="2">
        <f t="shared" si="118"/>
        <v>0</v>
      </c>
      <c r="PG98" s="2">
        <f t="shared" si="119"/>
        <v>0</v>
      </c>
      <c r="PH98" s="2">
        <f t="shared" si="120"/>
        <v>0</v>
      </c>
      <c r="PI98" s="2">
        <f t="shared" si="121"/>
        <v>0</v>
      </c>
      <c r="PJ98" s="2">
        <f t="shared" si="122"/>
        <v>0</v>
      </c>
      <c r="PK98" s="2">
        <f t="shared" si="123"/>
        <v>0</v>
      </c>
      <c r="PL98" s="2">
        <f t="shared" si="124"/>
        <v>0</v>
      </c>
      <c r="PM98" s="2">
        <f t="shared" si="125"/>
        <v>0</v>
      </c>
      <c r="PN98" s="2">
        <f t="shared" si="126"/>
        <v>14</v>
      </c>
      <c r="PO98" s="2">
        <f t="shared" si="127"/>
        <v>14</v>
      </c>
      <c r="PP98" s="2">
        <f t="shared" si="128"/>
        <v>0</v>
      </c>
      <c r="PQ98" s="2">
        <f t="shared" si="129"/>
        <v>0</v>
      </c>
      <c r="PR98" s="2">
        <f t="shared" si="130"/>
        <v>14</v>
      </c>
      <c r="PS98" s="2">
        <f t="shared" si="131"/>
        <v>0</v>
      </c>
      <c r="PT98" s="2">
        <f t="shared" si="132"/>
        <v>0</v>
      </c>
      <c r="PU98" s="2">
        <f t="shared" si="133"/>
        <v>14</v>
      </c>
      <c r="PV98" s="2">
        <f t="shared" si="134"/>
        <v>0</v>
      </c>
      <c r="PW98" s="2">
        <f t="shared" si="135"/>
        <v>0</v>
      </c>
      <c r="PX98" s="2">
        <f t="shared" si="136"/>
        <v>14</v>
      </c>
      <c r="PY98" s="2">
        <f t="shared" si="137"/>
        <v>0</v>
      </c>
      <c r="PZ98" s="2">
        <f t="shared" si="138"/>
        <v>0</v>
      </c>
    </row>
    <row r="99" spans="1:442" x14ac:dyDescent="0.35">
      <c r="A99" t="s">
        <v>81</v>
      </c>
      <c r="B99" t="s">
        <v>10</v>
      </c>
      <c r="C99" t="s">
        <v>72</v>
      </c>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v>4</v>
      </c>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v>2</v>
      </c>
      <c r="ER99">
        <v>4</v>
      </c>
      <c r="ES99"/>
      <c r="ET99"/>
      <c r="EU99"/>
      <c r="EV99"/>
      <c r="EW99"/>
      <c r="EX99"/>
      <c r="EY99"/>
      <c r="EZ99"/>
      <c r="FA99">
        <v>2</v>
      </c>
      <c r="FB99"/>
      <c r="FC99">
        <v>2</v>
      </c>
      <c r="FD99">
        <v>3</v>
      </c>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v>1</v>
      </c>
      <c r="GY99"/>
      <c r="GZ99"/>
      <c r="HA99"/>
      <c r="HB99"/>
      <c r="HC99"/>
      <c r="HD99"/>
      <c r="HE99"/>
      <c r="HF99"/>
      <c r="HG99"/>
      <c r="HH99"/>
      <c r="HI99"/>
      <c r="HJ99"/>
      <c r="HK99"/>
      <c r="HL99"/>
      <c r="HM99"/>
      <c r="HN99"/>
      <c r="HO99"/>
      <c r="HP99"/>
      <c r="HQ99"/>
      <c r="HR99"/>
      <c r="HS99"/>
      <c r="HT99"/>
      <c r="HU99"/>
      <c r="HV99">
        <v>2</v>
      </c>
      <c r="HW99"/>
      <c r="HX99"/>
      <c r="HY99"/>
      <c r="HZ99"/>
      <c r="IA99"/>
      <c r="IB99"/>
      <c r="IC99"/>
      <c r="ID99"/>
      <c r="IE99">
        <v>2</v>
      </c>
      <c r="IF99"/>
      <c r="IG99"/>
      <c r="IH99">
        <v>2</v>
      </c>
      <c r="II99"/>
      <c r="IJ99"/>
      <c r="IK99">
        <v>2</v>
      </c>
      <c r="IL99"/>
      <c r="IM99"/>
      <c r="IN99">
        <v>2</v>
      </c>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v>1</v>
      </c>
      <c r="MM99"/>
      <c r="MN99"/>
      <c r="MO99"/>
      <c r="MP99"/>
      <c r="MQ99"/>
      <c r="MR99"/>
      <c r="MS99"/>
      <c r="MT99"/>
      <c r="MU99"/>
      <c r="MV99"/>
      <c r="MW99"/>
      <c r="MX99"/>
      <c r="MY99"/>
      <c r="MZ99"/>
      <c r="NA99"/>
      <c r="NB99"/>
      <c r="NC99"/>
      <c r="ND99"/>
      <c r="NE99"/>
      <c r="NF99"/>
      <c r="NG99"/>
      <c r="NH99"/>
      <c r="NI99"/>
      <c r="NJ99"/>
      <c r="NK99"/>
      <c r="NL99"/>
      <c r="NM99"/>
      <c r="NN99"/>
      <c r="NO99"/>
      <c r="NP99"/>
      <c r="NR99" s="2" t="str">
        <f t="shared" si="79"/>
        <v>Arua City</v>
      </c>
      <c r="NS99" s="2" t="str">
        <f t="shared" si="80"/>
        <v>Oje Mission Health Centre III</v>
      </c>
      <c r="NT99" s="2" t="str">
        <f>VLOOKUP(C99,Weeks!$A$1:$B$53,2,0)</f>
        <v>Week 40</v>
      </c>
      <c r="NU99" s="2">
        <f t="shared" si="81"/>
        <v>18</v>
      </c>
      <c r="NV99" s="2">
        <f t="shared" si="82"/>
        <v>0</v>
      </c>
      <c r="NW99" s="2">
        <f t="shared" si="83"/>
        <v>0</v>
      </c>
      <c r="NX99" s="2">
        <f t="shared" si="84"/>
        <v>0</v>
      </c>
      <c r="NY99" s="2">
        <f t="shared" si="85"/>
        <v>0</v>
      </c>
      <c r="NZ99" s="2">
        <f t="shared" si="86"/>
        <v>0</v>
      </c>
      <c r="OA99" s="2">
        <f t="shared" si="87"/>
        <v>0</v>
      </c>
      <c r="OB99" s="2">
        <f t="shared" si="88"/>
        <v>0</v>
      </c>
      <c r="OC99" s="2">
        <f t="shared" si="89"/>
        <v>0</v>
      </c>
      <c r="OD99" s="2">
        <f t="shared" si="90"/>
        <v>5</v>
      </c>
      <c r="OE99" s="2">
        <f t="shared" si="91"/>
        <v>0</v>
      </c>
      <c r="OF99" s="2">
        <f t="shared" si="92"/>
        <v>8</v>
      </c>
      <c r="OG99" s="2">
        <f t="shared" si="93"/>
        <v>0</v>
      </c>
      <c r="OH99" s="2">
        <f t="shared" si="94"/>
        <v>0</v>
      </c>
      <c r="OI99" s="2">
        <f t="shared" si="95"/>
        <v>0</v>
      </c>
      <c r="OJ99" s="2">
        <f t="shared" si="96"/>
        <v>0</v>
      </c>
      <c r="OK99" s="2">
        <f t="shared" si="97"/>
        <v>0</v>
      </c>
      <c r="OL99" s="2">
        <f t="shared" si="98"/>
        <v>0</v>
      </c>
      <c r="OM99" s="2">
        <f t="shared" si="99"/>
        <v>0</v>
      </c>
      <c r="ON99" s="2">
        <f t="shared" si="100"/>
        <v>4</v>
      </c>
      <c r="OO99" s="2">
        <f t="shared" si="101"/>
        <v>0</v>
      </c>
      <c r="OP99" s="2">
        <f t="shared" si="102"/>
        <v>1</v>
      </c>
      <c r="OQ99" s="2">
        <f t="shared" si="103"/>
        <v>0</v>
      </c>
      <c r="OR99" s="2">
        <f t="shared" si="104"/>
        <v>0</v>
      </c>
      <c r="OS99" s="2">
        <f t="shared" si="105"/>
        <v>0</v>
      </c>
      <c r="OT99" s="2">
        <f t="shared" si="106"/>
        <v>0</v>
      </c>
      <c r="OU99" s="2">
        <f t="shared" si="107"/>
        <v>0</v>
      </c>
      <c r="OV99" s="2">
        <f t="shared" si="108"/>
        <v>0</v>
      </c>
      <c r="OW99" s="2">
        <f t="shared" si="109"/>
        <v>0</v>
      </c>
      <c r="OX99" s="2">
        <f t="shared" si="110"/>
        <v>1</v>
      </c>
      <c r="OY99" s="2">
        <f t="shared" si="111"/>
        <v>0</v>
      </c>
      <c r="OZ99" s="2">
        <f t="shared" si="112"/>
        <v>0</v>
      </c>
      <c r="PA99" s="2">
        <f t="shared" si="113"/>
        <v>0</v>
      </c>
      <c r="PB99" s="2">
        <f t="shared" si="114"/>
        <v>0</v>
      </c>
      <c r="PC99" s="2">
        <f t="shared" si="115"/>
        <v>0</v>
      </c>
      <c r="PD99" s="2">
        <f t="shared" si="116"/>
        <v>0</v>
      </c>
      <c r="PE99" s="2">
        <f t="shared" si="117"/>
        <v>0</v>
      </c>
      <c r="PF99" s="2">
        <f t="shared" si="118"/>
        <v>0</v>
      </c>
      <c r="PG99" s="2">
        <f t="shared" si="119"/>
        <v>0</v>
      </c>
      <c r="PH99" s="2">
        <f t="shared" si="120"/>
        <v>0</v>
      </c>
      <c r="PI99" s="2">
        <f t="shared" si="121"/>
        <v>0</v>
      </c>
      <c r="PJ99" s="2">
        <f t="shared" si="122"/>
        <v>0</v>
      </c>
      <c r="PK99" s="2">
        <f t="shared" si="123"/>
        <v>0</v>
      </c>
      <c r="PL99" s="2">
        <f t="shared" si="124"/>
        <v>0</v>
      </c>
      <c r="PM99" s="2">
        <f t="shared" si="125"/>
        <v>0</v>
      </c>
      <c r="PN99" s="2">
        <f t="shared" si="126"/>
        <v>2</v>
      </c>
      <c r="PO99" s="2">
        <f t="shared" si="127"/>
        <v>2</v>
      </c>
      <c r="PP99" s="2">
        <f t="shared" si="128"/>
        <v>0</v>
      </c>
      <c r="PQ99" s="2">
        <f t="shared" si="129"/>
        <v>0</v>
      </c>
      <c r="PR99" s="2">
        <f t="shared" si="130"/>
        <v>2</v>
      </c>
      <c r="PS99" s="2">
        <f t="shared" si="131"/>
        <v>0</v>
      </c>
      <c r="PT99" s="2">
        <f t="shared" si="132"/>
        <v>0</v>
      </c>
      <c r="PU99" s="2">
        <f t="shared" si="133"/>
        <v>2</v>
      </c>
      <c r="PV99" s="2">
        <f t="shared" si="134"/>
        <v>0</v>
      </c>
      <c r="PW99" s="2">
        <f t="shared" si="135"/>
        <v>0</v>
      </c>
      <c r="PX99" s="2">
        <f t="shared" si="136"/>
        <v>2</v>
      </c>
      <c r="PY99" s="2">
        <f t="shared" si="137"/>
        <v>0</v>
      </c>
      <c r="PZ99" s="2">
        <f t="shared" si="138"/>
        <v>0</v>
      </c>
    </row>
    <row r="100" spans="1:442" x14ac:dyDescent="0.35">
      <c r="A100" t="s">
        <v>81</v>
      </c>
      <c r="B100" t="s">
        <v>10</v>
      </c>
      <c r="C100" t="s">
        <v>71</v>
      </c>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v>1</v>
      </c>
      <c r="ED100"/>
      <c r="EE100"/>
      <c r="EF100"/>
      <c r="EG100"/>
      <c r="EH100"/>
      <c r="EI100"/>
      <c r="EJ100"/>
      <c r="EK100"/>
      <c r="EL100"/>
      <c r="EM100"/>
      <c r="EN100"/>
      <c r="EO100"/>
      <c r="EP100"/>
      <c r="EQ100">
        <v>4</v>
      </c>
      <c r="ER100">
        <v>1</v>
      </c>
      <c r="ES100"/>
      <c r="ET100"/>
      <c r="EU100"/>
      <c r="EV100"/>
      <c r="EW100"/>
      <c r="EX100"/>
      <c r="EY100"/>
      <c r="EZ100">
        <v>1</v>
      </c>
      <c r="FA100"/>
      <c r="FB100"/>
      <c r="FC100">
        <v>2</v>
      </c>
      <c r="FD100">
        <v>1</v>
      </c>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v>1</v>
      </c>
      <c r="GY100"/>
      <c r="GZ100"/>
      <c r="HA100"/>
      <c r="HB100"/>
      <c r="HC100"/>
      <c r="HD100"/>
      <c r="HE100"/>
      <c r="HF100"/>
      <c r="HG100"/>
      <c r="HH100"/>
      <c r="HI100"/>
      <c r="HJ100"/>
      <c r="HK100"/>
      <c r="HL100"/>
      <c r="HM100"/>
      <c r="HN100"/>
      <c r="HO100"/>
      <c r="HP100"/>
      <c r="HQ100"/>
      <c r="HR100"/>
      <c r="HS100"/>
      <c r="HT100"/>
      <c r="HU100">
        <v>1</v>
      </c>
      <c r="HV100"/>
      <c r="HW100"/>
      <c r="HX100"/>
      <c r="HY100"/>
      <c r="HZ100"/>
      <c r="IA100"/>
      <c r="IB100"/>
      <c r="IC100"/>
      <c r="ID100">
        <v>1</v>
      </c>
      <c r="IE100"/>
      <c r="IF100"/>
      <c r="IG100">
        <v>1</v>
      </c>
      <c r="IH100"/>
      <c r="II100"/>
      <c r="IJ100">
        <v>1</v>
      </c>
      <c r="IK100"/>
      <c r="IL100"/>
      <c r="IM100">
        <v>1</v>
      </c>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R100" s="2" t="str">
        <f t="shared" si="79"/>
        <v>Arua City</v>
      </c>
      <c r="NS100" s="2" t="str">
        <f t="shared" si="80"/>
        <v>Oje Mission Health Centre III</v>
      </c>
      <c r="NT100" s="2" t="str">
        <f>VLOOKUP(C100,Weeks!$A$1:$B$53,2,0)</f>
        <v>Week 41</v>
      </c>
      <c r="NU100" s="2">
        <f t="shared" si="81"/>
        <v>11</v>
      </c>
      <c r="NV100" s="2">
        <f t="shared" si="82"/>
        <v>0</v>
      </c>
      <c r="NW100" s="2">
        <f t="shared" si="83"/>
        <v>0</v>
      </c>
      <c r="NX100" s="2">
        <f t="shared" si="84"/>
        <v>0</v>
      </c>
      <c r="NY100" s="2">
        <f t="shared" si="85"/>
        <v>0</v>
      </c>
      <c r="NZ100" s="2">
        <f t="shared" si="86"/>
        <v>0</v>
      </c>
      <c r="OA100" s="2">
        <f t="shared" si="87"/>
        <v>0</v>
      </c>
      <c r="OB100" s="2">
        <f t="shared" si="88"/>
        <v>0</v>
      </c>
      <c r="OC100" s="2">
        <f t="shared" si="89"/>
        <v>0</v>
      </c>
      <c r="OD100" s="2">
        <f t="shared" si="90"/>
        <v>3</v>
      </c>
      <c r="OE100" s="2">
        <f t="shared" si="91"/>
        <v>0</v>
      </c>
      <c r="OF100" s="2">
        <f t="shared" si="92"/>
        <v>7</v>
      </c>
      <c r="OG100" s="2">
        <f t="shared" si="93"/>
        <v>0</v>
      </c>
      <c r="OH100" s="2">
        <f t="shared" si="94"/>
        <v>0</v>
      </c>
      <c r="OI100" s="2">
        <f t="shared" si="95"/>
        <v>0</v>
      </c>
      <c r="OJ100" s="2">
        <f t="shared" si="96"/>
        <v>0</v>
      </c>
      <c r="OK100" s="2">
        <f t="shared" si="97"/>
        <v>0</v>
      </c>
      <c r="OL100" s="2">
        <f t="shared" si="98"/>
        <v>0</v>
      </c>
      <c r="OM100" s="2">
        <f t="shared" si="99"/>
        <v>0</v>
      </c>
      <c r="ON100" s="2">
        <f t="shared" si="100"/>
        <v>0</v>
      </c>
      <c r="OO100" s="2">
        <f t="shared" si="101"/>
        <v>0</v>
      </c>
      <c r="OP100" s="2">
        <f t="shared" si="102"/>
        <v>1</v>
      </c>
      <c r="OQ100" s="2">
        <f t="shared" si="103"/>
        <v>0</v>
      </c>
      <c r="OR100" s="2">
        <f t="shared" si="104"/>
        <v>0</v>
      </c>
      <c r="OS100" s="2">
        <f t="shared" si="105"/>
        <v>0</v>
      </c>
      <c r="OT100" s="2">
        <f t="shared" si="106"/>
        <v>0</v>
      </c>
      <c r="OU100" s="2">
        <f t="shared" si="107"/>
        <v>0</v>
      </c>
      <c r="OV100" s="2">
        <f t="shared" si="108"/>
        <v>0</v>
      </c>
      <c r="OW100" s="2">
        <f t="shared" si="109"/>
        <v>0</v>
      </c>
      <c r="OX100" s="2">
        <f t="shared" si="110"/>
        <v>0</v>
      </c>
      <c r="OY100" s="2">
        <f t="shared" si="111"/>
        <v>0</v>
      </c>
      <c r="OZ100" s="2">
        <f t="shared" si="112"/>
        <v>0</v>
      </c>
      <c r="PA100" s="2">
        <f t="shared" si="113"/>
        <v>0</v>
      </c>
      <c r="PB100" s="2">
        <f t="shared" si="114"/>
        <v>0</v>
      </c>
      <c r="PC100" s="2">
        <f t="shared" si="115"/>
        <v>0</v>
      </c>
      <c r="PD100" s="2">
        <f t="shared" si="116"/>
        <v>0</v>
      </c>
      <c r="PE100" s="2">
        <f t="shared" si="117"/>
        <v>0</v>
      </c>
      <c r="PF100" s="2">
        <f t="shared" si="118"/>
        <v>0</v>
      </c>
      <c r="PG100" s="2">
        <f t="shared" si="119"/>
        <v>0</v>
      </c>
      <c r="PH100" s="2">
        <f t="shared" si="120"/>
        <v>0</v>
      </c>
      <c r="PI100" s="2">
        <f t="shared" si="121"/>
        <v>0</v>
      </c>
      <c r="PJ100" s="2">
        <f t="shared" si="122"/>
        <v>0</v>
      </c>
      <c r="PK100" s="2">
        <f t="shared" si="123"/>
        <v>0</v>
      </c>
      <c r="PL100" s="2">
        <f t="shared" si="124"/>
        <v>0</v>
      </c>
      <c r="PM100" s="2">
        <f t="shared" si="125"/>
        <v>0</v>
      </c>
      <c r="PN100" s="2">
        <f t="shared" si="126"/>
        <v>1</v>
      </c>
      <c r="PO100" s="2">
        <f t="shared" si="127"/>
        <v>1</v>
      </c>
      <c r="PP100" s="2">
        <f t="shared" si="128"/>
        <v>0</v>
      </c>
      <c r="PQ100" s="2">
        <f t="shared" si="129"/>
        <v>0</v>
      </c>
      <c r="PR100" s="2">
        <f t="shared" si="130"/>
        <v>1</v>
      </c>
      <c r="PS100" s="2">
        <f t="shared" si="131"/>
        <v>0</v>
      </c>
      <c r="PT100" s="2">
        <f t="shared" si="132"/>
        <v>0</v>
      </c>
      <c r="PU100" s="2">
        <f t="shared" si="133"/>
        <v>1</v>
      </c>
      <c r="PV100" s="2">
        <f t="shared" si="134"/>
        <v>0</v>
      </c>
      <c r="PW100" s="2">
        <f t="shared" si="135"/>
        <v>0</v>
      </c>
      <c r="PX100" s="2">
        <f t="shared" si="136"/>
        <v>1</v>
      </c>
      <c r="PY100" s="2">
        <f t="shared" si="137"/>
        <v>0</v>
      </c>
      <c r="PZ100" s="2">
        <f t="shared" si="138"/>
        <v>0</v>
      </c>
    </row>
    <row r="101" spans="1:442" x14ac:dyDescent="0.35">
      <c r="A101" t="s">
        <v>81</v>
      </c>
      <c r="B101" t="s">
        <v>10</v>
      </c>
      <c r="C101" t="s">
        <v>70</v>
      </c>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v>4</v>
      </c>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v>4</v>
      </c>
      <c r="ER101">
        <v>26</v>
      </c>
      <c r="ES101"/>
      <c r="ET101"/>
      <c r="EU101"/>
      <c r="EV101"/>
      <c r="EW101"/>
      <c r="EX101"/>
      <c r="EY101"/>
      <c r="EZ101">
        <v>2</v>
      </c>
      <c r="FA101">
        <v>5</v>
      </c>
      <c r="FB101"/>
      <c r="FC101">
        <v>2</v>
      </c>
      <c r="FD101">
        <v>7</v>
      </c>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v>1</v>
      </c>
      <c r="GY101"/>
      <c r="GZ101"/>
      <c r="HA101"/>
      <c r="HB101"/>
      <c r="HC101"/>
      <c r="HD101"/>
      <c r="HE101"/>
      <c r="HF101"/>
      <c r="HG101"/>
      <c r="HH101"/>
      <c r="HI101"/>
      <c r="HJ101"/>
      <c r="HK101"/>
      <c r="HL101"/>
      <c r="HM101"/>
      <c r="HN101"/>
      <c r="HO101"/>
      <c r="HP101"/>
      <c r="HQ101"/>
      <c r="HR101"/>
      <c r="HS101"/>
      <c r="HT101"/>
      <c r="HU101">
        <v>1</v>
      </c>
      <c r="HV101"/>
      <c r="HW101"/>
      <c r="HX101"/>
      <c r="HY101"/>
      <c r="HZ101"/>
      <c r="IA101"/>
      <c r="IB101"/>
      <c r="IC101"/>
      <c r="ID101">
        <v>1</v>
      </c>
      <c r="IE101"/>
      <c r="IF101"/>
      <c r="IG101">
        <v>1</v>
      </c>
      <c r="IH101"/>
      <c r="II101"/>
      <c r="IJ101">
        <v>1</v>
      </c>
      <c r="IK101"/>
      <c r="IL101"/>
      <c r="IM101">
        <v>1</v>
      </c>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R101" s="2" t="str">
        <f t="shared" si="79"/>
        <v>Arua City</v>
      </c>
      <c r="NS101" s="2" t="str">
        <f t="shared" si="80"/>
        <v>Oje Mission Health Centre III</v>
      </c>
      <c r="NT101" s="2" t="str">
        <f>VLOOKUP(C101,Weeks!$A$1:$B$53,2,0)</f>
        <v>Week 42</v>
      </c>
      <c r="NU101" s="2">
        <f t="shared" si="81"/>
        <v>51</v>
      </c>
      <c r="NV101" s="2">
        <f t="shared" si="82"/>
        <v>0</v>
      </c>
      <c r="NW101" s="2">
        <f t="shared" si="83"/>
        <v>0</v>
      </c>
      <c r="NX101" s="2">
        <f t="shared" si="84"/>
        <v>0</v>
      </c>
      <c r="NY101" s="2">
        <f t="shared" si="85"/>
        <v>0</v>
      </c>
      <c r="NZ101" s="2">
        <f t="shared" si="86"/>
        <v>0</v>
      </c>
      <c r="OA101" s="2">
        <f t="shared" si="87"/>
        <v>0</v>
      </c>
      <c r="OB101" s="2">
        <f t="shared" si="88"/>
        <v>0</v>
      </c>
      <c r="OC101" s="2">
        <f t="shared" si="89"/>
        <v>0</v>
      </c>
      <c r="OD101" s="2">
        <f t="shared" si="90"/>
        <v>9</v>
      </c>
      <c r="OE101" s="2">
        <f t="shared" si="91"/>
        <v>0</v>
      </c>
      <c r="OF101" s="2">
        <f t="shared" si="92"/>
        <v>37</v>
      </c>
      <c r="OG101" s="2">
        <f t="shared" si="93"/>
        <v>0</v>
      </c>
      <c r="OH101" s="2">
        <f t="shared" si="94"/>
        <v>0</v>
      </c>
      <c r="OI101" s="2">
        <f t="shared" si="95"/>
        <v>0</v>
      </c>
      <c r="OJ101" s="2">
        <f t="shared" si="96"/>
        <v>0</v>
      </c>
      <c r="OK101" s="2">
        <f t="shared" si="97"/>
        <v>0</v>
      </c>
      <c r="OL101" s="2">
        <f t="shared" si="98"/>
        <v>0</v>
      </c>
      <c r="OM101" s="2">
        <f t="shared" si="99"/>
        <v>0</v>
      </c>
      <c r="ON101" s="2">
        <f t="shared" si="100"/>
        <v>4</v>
      </c>
      <c r="OO101" s="2">
        <f t="shared" si="101"/>
        <v>0</v>
      </c>
      <c r="OP101" s="2">
        <f t="shared" si="102"/>
        <v>1</v>
      </c>
      <c r="OQ101" s="2">
        <f t="shared" si="103"/>
        <v>0</v>
      </c>
      <c r="OR101" s="2">
        <f t="shared" si="104"/>
        <v>0</v>
      </c>
      <c r="OS101" s="2">
        <f t="shared" si="105"/>
        <v>0</v>
      </c>
      <c r="OT101" s="2">
        <f t="shared" si="106"/>
        <v>0</v>
      </c>
      <c r="OU101" s="2">
        <f t="shared" si="107"/>
        <v>0</v>
      </c>
      <c r="OV101" s="2">
        <f t="shared" si="108"/>
        <v>0</v>
      </c>
      <c r="OW101" s="2">
        <f t="shared" si="109"/>
        <v>0</v>
      </c>
      <c r="OX101" s="2">
        <f t="shared" si="110"/>
        <v>0</v>
      </c>
      <c r="OY101" s="2">
        <f t="shared" si="111"/>
        <v>0</v>
      </c>
      <c r="OZ101" s="2">
        <f t="shared" si="112"/>
        <v>0</v>
      </c>
      <c r="PA101" s="2">
        <f t="shared" si="113"/>
        <v>0</v>
      </c>
      <c r="PB101" s="2">
        <f t="shared" si="114"/>
        <v>0</v>
      </c>
      <c r="PC101" s="2">
        <f t="shared" si="115"/>
        <v>0</v>
      </c>
      <c r="PD101" s="2">
        <f t="shared" si="116"/>
        <v>0</v>
      </c>
      <c r="PE101" s="2">
        <f t="shared" si="117"/>
        <v>0</v>
      </c>
      <c r="PF101" s="2">
        <f t="shared" si="118"/>
        <v>0</v>
      </c>
      <c r="PG101" s="2">
        <f t="shared" si="119"/>
        <v>0</v>
      </c>
      <c r="PH101" s="2">
        <f t="shared" si="120"/>
        <v>0</v>
      </c>
      <c r="PI101" s="2">
        <f t="shared" si="121"/>
        <v>0</v>
      </c>
      <c r="PJ101" s="2">
        <f t="shared" si="122"/>
        <v>0</v>
      </c>
      <c r="PK101" s="2">
        <f t="shared" si="123"/>
        <v>0</v>
      </c>
      <c r="PL101" s="2">
        <f t="shared" si="124"/>
        <v>0</v>
      </c>
      <c r="PM101" s="2">
        <f t="shared" si="125"/>
        <v>0</v>
      </c>
      <c r="PN101" s="2">
        <f t="shared" si="126"/>
        <v>1</v>
      </c>
      <c r="PO101" s="2">
        <f t="shared" si="127"/>
        <v>1</v>
      </c>
      <c r="PP101" s="2">
        <f t="shared" si="128"/>
        <v>0</v>
      </c>
      <c r="PQ101" s="2">
        <f t="shared" si="129"/>
        <v>0</v>
      </c>
      <c r="PR101" s="2">
        <f t="shared" si="130"/>
        <v>1</v>
      </c>
      <c r="PS101" s="2">
        <f t="shared" si="131"/>
        <v>0</v>
      </c>
      <c r="PT101" s="2">
        <f t="shared" si="132"/>
        <v>0</v>
      </c>
      <c r="PU101" s="2">
        <f t="shared" si="133"/>
        <v>1</v>
      </c>
      <c r="PV101" s="2">
        <f t="shared" si="134"/>
        <v>0</v>
      </c>
      <c r="PW101" s="2">
        <f t="shared" si="135"/>
        <v>0</v>
      </c>
      <c r="PX101" s="2">
        <f t="shared" si="136"/>
        <v>1</v>
      </c>
      <c r="PY101" s="2">
        <f t="shared" si="137"/>
        <v>0</v>
      </c>
      <c r="PZ101" s="2">
        <f t="shared" si="138"/>
        <v>0</v>
      </c>
    </row>
    <row r="102" spans="1:442" x14ac:dyDescent="0.35">
      <c r="A102" t="s">
        <v>81</v>
      </c>
      <c r="B102" t="s">
        <v>10</v>
      </c>
      <c r="C102" t="s">
        <v>69</v>
      </c>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v>4</v>
      </c>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v>6</v>
      </c>
      <c r="ER102">
        <v>12</v>
      </c>
      <c r="ES102"/>
      <c r="ET102"/>
      <c r="EU102"/>
      <c r="EV102"/>
      <c r="EW102"/>
      <c r="EX102"/>
      <c r="EY102"/>
      <c r="EZ102">
        <v>1</v>
      </c>
      <c r="FA102">
        <v>3</v>
      </c>
      <c r="FB102"/>
      <c r="FC102">
        <v>1</v>
      </c>
      <c r="FD102">
        <v>7</v>
      </c>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v>1</v>
      </c>
      <c r="GY102"/>
      <c r="GZ102"/>
      <c r="HA102"/>
      <c r="HB102"/>
      <c r="HC102"/>
      <c r="HD102"/>
      <c r="HE102"/>
      <c r="HF102"/>
      <c r="HG102"/>
      <c r="HH102"/>
      <c r="HI102"/>
      <c r="HJ102"/>
      <c r="HK102"/>
      <c r="HL102"/>
      <c r="HM102"/>
      <c r="HN102"/>
      <c r="HO102"/>
      <c r="HP102"/>
      <c r="HQ102"/>
      <c r="HR102"/>
      <c r="HS102"/>
      <c r="HT102"/>
      <c r="HU102"/>
      <c r="HV102">
        <v>1</v>
      </c>
      <c r="HW102"/>
      <c r="HX102"/>
      <c r="HY102"/>
      <c r="HZ102"/>
      <c r="IA102"/>
      <c r="IB102"/>
      <c r="IC102"/>
      <c r="ID102"/>
      <c r="IE102">
        <v>1</v>
      </c>
      <c r="IF102"/>
      <c r="IG102"/>
      <c r="IH102">
        <v>1</v>
      </c>
      <c r="II102"/>
      <c r="IJ102"/>
      <c r="IK102">
        <v>1</v>
      </c>
      <c r="IL102"/>
      <c r="IM102"/>
      <c r="IN102">
        <v>1</v>
      </c>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R102" s="2" t="str">
        <f t="shared" si="79"/>
        <v>Arua City</v>
      </c>
      <c r="NS102" s="2" t="str">
        <f t="shared" si="80"/>
        <v>Oje Mission Health Centre III</v>
      </c>
      <c r="NT102" s="2" t="str">
        <f>VLOOKUP(C102,Weeks!$A$1:$B$53,2,0)</f>
        <v>Week 43</v>
      </c>
      <c r="NU102" s="2">
        <f t="shared" si="81"/>
        <v>35</v>
      </c>
      <c r="NV102" s="2">
        <f t="shared" si="82"/>
        <v>0</v>
      </c>
      <c r="NW102" s="2">
        <f t="shared" si="83"/>
        <v>0</v>
      </c>
      <c r="NX102" s="2">
        <f t="shared" si="84"/>
        <v>0</v>
      </c>
      <c r="NY102" s="2">
        <f t="shared" si="85"/>
        <v>0</v>
      </c>
      <c r="NZ102" s="2">
        <f t="shared" si="86"/>
        <v>0</v>
      </c>
      <c r="OA102" s="2">
        <f t="shared" si="87"/>
        <v>0</v>
      </c>
      <c r="OB102" s="2">
        <f t="shared" si="88"/>
        <v>0</v>
      </c>
      <c r="OC102" s="2">
        <f t="shared" si="89"/>
        <v>0</v>
      </c>
      <c r="OD102" s="2">
        <f t="shared" si="90"/>
        <v>8</v>
      </c>
      <c r="OE102" s="2">
        <f t="shared" si="91"/>
        <v>0</v>
      </c>
      <c r="OF102" s="2">
        <f t="shared" si="92"/>
        <v>22</v>
      </c>
      <c r="OG102" s="2">
        <f t="shared" si="93"/>
        <v>0</v>
      </c>
      <c r="OH102" s="2">
        <f t="shared" si="94"/>
        <v>0</v>
      </c>
      <c r="OI102" s="2">
        <f t="shared" si="95"/>
        <v>0</v>
      </c>
      <c r="OJ102" s="2">
        <f t="shared" si="96"/>
        <v>0</v>
      </c>
      <c r="OK102" s="2">
        <f t="shared" si="97"/>
        <v>0</v>
      </c>
      <c r="OL102" s="2">
        <f t="shared" si="98"/>
        <v>0</v>
      </c>
      <c r="OM102" s="2">
        <f t="shared" si="99"/>
        <v>0</v>
      </c>
      <c r="ON102" s="2">
        <f t="shared" si="100"/>
        <v>4</v>
      </c>
      <c r="OO102" s="2">
        <f t="shared" si="101"/>
        <v>0</v>
      </c>
      <c r="OP102" s="2">
        <f t="shared" si="102"/>
        <v>1</v>
      </c>
      <c r="OQ102" s="2">
        <f t="shared" si="103"/>
        <v>0</v>
      </c>
      <c r="OR102" s="2">
        <f t="shared" si="104"/>
        <v>0</v>
      </c>
      <c r="OS102" s="2">
        <f t="shared" si="105"/>
        <v>0</v>
      </c>
      <c r="OT102" s="2">
        <f t="shared" si="106"/>
        <v>0</v>
      </c>
      <c r="OU102" s="2">
        <f t="shared" si="107"/>
        <v>0</v>
      </c>
      <c r="OV102" s="2">
        <f t="shared" si="108"/>
        <v>0</v>
      </c>
      <c r="OW102" s="2">
        <f t="shared" si="109"/>
        <v>0</v>
      </c>
      <c r="OX102" s="2">
        <f t="shared" si="110"/>
        <v>0</v>
      </c>
      <c r="OY102" s="2">
        <f t="shared" si="111"/>
        <v>0</v>
      </c>
      <c r="OZ102" s="2">
        <f t="shared" si="112"/>
        <v>0</v>
      </c>
      <c r="PA102" s="2">
        <f t="shared" si="113"/>
        <v>0</v>
      </c>
      <c r="PB102" s="2">
        <f t="shared" si="114"/>
        <v>0</v>
      </c>
      <c r="PC102" s="2">
        <f t="shared" si="115"/>
        <v>0</v>
      </c>
      <c r="PD102" s="2">
        <f t="shared" si="116"/>
        <v>0</v>
      </c>
      <c r="PE102" s="2">
        <f t="shared" si="117"/>
        <v>0</v>
      </c>
      <c r="PF102" s="2">
        <f t="shared" si="118"/>
        <v>0</v>
      </c>
      <c r="PG102" s="2">
        <f t="shared" si="119"/>
        <v>0</v>
      </c>
      <c r="PH102" s="2">
        <f t="shared" si="120"/>
        <v>0</v>
      </c>
      <c r="PI102" s="2">
        <f t="shared" si="121"/>
        <v>0</v>
      </c>
      <c r="PJ102" s="2">
        <f t="shared" si="122"/>
        <v>0</v>
      </c>
      <c r="PK102" s="2">
        <f t="shared" si="123"/>
        <v>0</v>
      </c>
      <c r="PL102" s="2">
        <f t="shared" si="124"/>
        <v>0</v>
      </c>
      <c r="PM102" s="2">
        <f t="shared" si="125"/>
        <v>0</v>
      </c>
      <c r="PN102" s="2">
        <f t="shared" si="126"/>
        <v>1</v>
      </c>
      <c r="PO102" s="2">
        <f t="shared" si="127"/>
        <v>1</v>
      </c>
      <c r="PP102" s="2">
        <f t="shared" si="128"/>
        <v>0</v>
      </c>
      <c r="PQ102" s="2">
        <f t="shared" si="129"/>
        <v>0</v>
      </c>
      <c r="PR102" s="2">
        <f t="shared" si="130"/>
        <v>1</v>
      </c>
      <c r="PS102" s="2">
        <f t="shared" si="131"/>
        <v>0</v>
      </c>
      <c r="PT102" s="2">
        <f t="shared" si="132"/>
        <v>0</v>
      </c>
      <c r="PU102" s="2">
        <f t="shared" si="133"/>
        <v>1</v>
      </c>
      <c r="PV102" s="2">
        <f t="shared" si="134"/>
        <v>0</v>
      </c>
      <c r="PW102" s="2">
        <f t="shared" si="135"/>
        <v>0</v>
      </c>
      <c r="PX102" s="2">
        <f t="shared" si="136"/>
        <v>1</v>
      </c>
      <c r="PY102" s="2">
        <f t="shared" si="137"/>
        <v>0</v>
      </c>
      <c r="PZ102" s="2">
        <f t="shared" si="138"/>
        <v>0</v>
      </c>
    </row>
    <row r="103" spans="1:442" x14ac:dyDescent="0.35">
      <c r="A103" t="s">
        <v>81</v>
      </c>
      <c r="B103" t="s">
        <v>10</v>
      </c>
      <c r="C103" t="s">
        <v>67</v>
      </c>
      <c r="D103">
        <v>0</v>
      </c>
      <c r="E103">
        <v>0</v>
      </c>
      <c r="F103">
        <v>0</v>
      </c>
      <c r="G103">
        <v>0</v>
      </c>
      <c r="H103"/>
      <c r="I103">
        <v>1</v>
      </c>
      <c r="J103"/>
      <c r="K103"/>
      <c r="L103"/>
      <c r="M103">
        <v>1</v>
      </c>
      <c r="N103"/>
      <c r="O103"/>
      <c r="P103">
        <v>0</v>
      </c>
      <c r="Q103">
        <v>0</v>
      </c>
      <c r="R103">
        <v>0</v>
      </c>
      <c r="S103">
        <v>0</v>
      </c>
      <c r="T103">
        <v>0</v>
      </c>
      <c r="U103">
        <v>0</v>
      </c>
      <c r="V103">
        <v>0</v>
      </c>
      <c r="W103">
        <v>1</v>
      </c>
      <c r="X103">
        <v>0</v>
      </c>
      <c r="Y103">
        <v>0</v>
      </c>
      <c r="Z103">
        <v>0</v>
      </c>
      <c r="AA103">
        <v>0</v>
      </c>
      <c r="AB103">
        <v>0</v>
      </c>
      <c r="AC103">
        <v>0</v>
      </c>
      <c r="AD103">
        <v>0</v>
      </c>
      <c r="AE103">
        <v>0</v>
      </c>
      <c r="AF103">
        <v>0</v>
      </c>
      <c r="AG103">
        <v>0</v>
      </c>
      <c r="AH103">
        <v>0</v>
      </c>
      <c r="AI103">
        <v>0</v>
      </c>
      <c r="AJ103"/>
      <c r="AK103"/>
      <c r="AL103"/>
      <c r="AM103">
        <v>1</v>
      </c>
      <c r="AN103"/>
      <c r="AO103">
        <v>1</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4</v>
      </c>
      <c r="ER103">
        <v>13</v>
      </c>
      <c r="ES103">
        <v>0</v>
      </c>
      <c r="ET103">
        <v>0</v>
      </c>
      <c r="EU103">
        <v>0</v>
      </c>
      <c r="EV103">
        <v>0</v>
      </c>
      <c r="EW103">
        <v>0</v>
      </c>
      <c r="EX103">
        <v>0</v>
      </c>
      <c r="EY103">
        <v>0</v>
      </c>
      <c r="EZ103">
        <v>1</v>
      </c>
      <c r="FA103">
        <v>0</v>
      </c>
      <c r="FB103">
        <v>0</v>
      </c>
      <c r="FC103">
        <v>1</v>
      </c>
      <c r="FD103">
        <v>4</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1</v>
      </c>
      <c r="HV103">
        <v>1</v>
      </c>
      <c r="HW103">
        <v>0</v>
      </c>
      <c r="HX103">
        <v>0</v>
      </c>
      <c r="HY103">
        <v>0</v>
      </c>
      <c r="HZ103">
        <v>0</v>
      </c>
      <c r="IA103">
        <v>0</v>
      </c>
      <c r="IB103">
        <v>0</v>
      </c>
      <c r="IC103">
        <v>0</v>
      </c>
      <c r="ID103">
        <v>1</v>
      </c>
      <c r="IE103">
        <v>1</v>
      </c>
      <c r="IF103">
        <v>0</v>
      </c>
      <c r="IG103">
        <v>1</v>
      </c>
      <c r="IH103">
        <v>1</v>
      </c>
      <c r="II103">
        <v>0</v>
      </c>
      <c r="IJ103">
        <v>1</v>
      </c>
      <c r="IK103">
        <v>1</v>
      </c>
      <c r="IL103">
        <v>0</v>
      </c>
      <c r="IM103">
        <v>1</v>
      </c>
      <c r="IN103">
        <v>1</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c r="KG103"/>
      <c r="KH103"/>
      <c r="KI103"/>
      <c r="KJ103">
        <v>0</v>
      </c>
      <c r="KK103">
        <v>1</v>
      </c>
      <c r="KL103">
        <v>0</v>
      </c>
      <c r="KM103">
        <v>0</v>
      </c>
      <c r="KN103">
        <v>0</v>
      </c>
      <c r="KO103">
        <v>0</v>
      </c>
      <c r="KP103">
        <v>0</v>
      </c>
      <c r="KQ103">
        <v>0</v>
      </c>
      <c r="KR103">
        <v>0</v>
      </c>
      <c r="KS103">
        <v>1</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R103" s="2" t="str">
        <f t="shared" si="79"/>
        <v>Arua City</v>
      </c>
      <c r="NS103" s="2" t="str">
        <f t="shared" si="80"/>
        <v>Oje Mission Health Centre III</v>
      </c>
      <c r="NT103" s="2" t="str">
        <f>VLOOKUP(C103,Weeks!$A$1:$B$53,2,0)</f>
        <v>Week 44</v>
      </c>
      <c r="NU103" s="2">
        <f t="shared" si="81"/>
        <v>23</v>
      </c>
      <c r="NV103" s="2">
        <f t="shared" si="82"/>
        <v>0</v>
      </c>
      <c r="NW103" s="2">
        <f t="shared" si="83"/>
        <v>0</v>
      </c>
      <c r="NX103" s="2">
        <f t="shared" si="84"/>
        <v>0</v>
      </c>
      <c r="NY103" s="2">
        <f t="shared" si="85"/>
        <v>0</v>
      </c>
      <c r="NZ103" s="2">
        <f t="shared" si="86"/>
        <v>0</v>
      </c>
      <c r="OA103" s="2">
        <f t="shared" si="87"/>
        <v>0</v>
      </c>
      <c r="OB103" s="2">
        <f t="shared" si="88"/>
        <v>0</v>
      </c>
      <c r="OC103" s="2">
        <f t="shared" si="89"/>
        <v>0</v>
      </c>
      <c r="OD103" s="2">
        <f t="shared" si="90"/>
        <v>5</v>
      </c>
      <c r="OE103" s="2">
        <f t="shared" si="91"/>
        <v>0</v>
      </c>
      <c r="OF103" s="2">
        <f t="shared" si="92"/>
        <v>18</v>
      </c>
      <c r="OG103" s="2">
        <f t="shared" si="93"/>
        <v>0</v>
      </c>
      <c r="OH103" s="2">
        <f t="shared" si="94"/>
        <v>0</v>
      </c>
      <c r="OI103" s="2">
        <f t="shared" si="95"/>
        <v>0</v>
      </c>
      <c r="OJ103" s="2">
        <f t="shared" si="96"/>
        <v>0</v>
      </c>
      <c r="OK103" s="2">
        <f t="shared" si="97"/>
        <v>0</v>
      </c>
      <c r="OL103" s="2">
        <f t="shared" si="98"/>
        <v>0</v>
      </c>
      <c r="OM103" s="2">
        <f t="shared" si="99"/>
        <v>0</v>
      </c>
      <c r="ON103" s="2">
        <f t="shared" si="100"/>
        <v>0</v>
      </c>
      <c r="OO103" s="2">
        <f t="shared" si="101"/>
        <v>0</v>
      </c>
      <c r="OP103" s="2">
        <f t="shared" si="102"/>
        <v>0</v>
      </c>
      <c r="OQ103" s="2">
        <f t="shared" si="103"/>
        <v>0</v>
      </c>
      <c r="OR103" s="2">
        <f t="shared" si="104"/>
        <v>0</v>
      </c>
      <c r="OS103" s="2">
        <f t="shared" si="105"/>
        <v>0</v>
      </c>
      <c r="OT103" s="2">
        <f t="shared" si="106"/>
        <v>0</v>
      </c>
      <c r="OU103" s="2">
        <f t="shared" si="107"/>
        <v>1</v>
      </c>
      <c r="OV103" s="2">
        <f t="shared" si="108"/>
        <v>0</v>
      </c>
      <c r="OW103" s="2">
        <f t="shared" si="109"/>
        <v>0</v>
      </c>
      <c r="OX103" s="2">
        <f t="shared" si="110"/>
        <v>0</v>
      </c>
      <c r="OY103" s="2">
        <f t="shared" si="111"/>
        <v>0</v>
      </c>
      <c r="OZ103" s="2">
        <f t="shared" si="112"/>
        <v>0</v>
      </c>
      <c r="PA103" s="2">
        <f t="shared" si="113"/>
        <v>0</v>
      </c>
      <c r="PB103" s="2">
        <f t="shared" si="114"/>
        <v>1</v>
      </c>
      <c r="PC103" s="2">
        <f t="shared" si="115"/>
        <v>1</v>
      </c>
      <c r="PD103" s="2">
        <f t="shared" si="116"/>
        <v>0</v>
      </c>
      <c r="PE103" s="2">
        <f t="shared" si="117"/>
        <v>0</v>
      </c>
      <c r="PF103" s="2">
        <f t="shared" si="118"/>
        <v>0</v>
      </c>
      <c r="PG103" s="2">
        <f t="shared" si="119"/>
        <v>1</v>
      </c>
      <c r="PH103" s="2">
        <f t="shared" si="120"/>
        <v>1</v>
      </c>
      <c r="PI103" s="2">
        <f t="shared" si="121"/>
        <v>0</v>
      </c>
      <c r="PJ103" s="2">
        <f t="shared" si="122"/>
        <v>0</v>
      </c>
      <c r="PK103" s="2">
        <f t="shared" si="123"/>
        <v>0</v>
      </c>
      <c r="PL103" s="2">
        <f t="shared" si="124"/>
        <v>0</v>
      </c>
      <c r="PM103" s="2">
        <f t="shared" si="125"/>
        <v>0</v>
      </c>
      <c r="PN103" s="2">
        <f t="shared" si="126"/>
        <v>2</v>
      </c>
      <c r="PO103" s="2">
        <f t="shared" si="127"/>
        <v>2</v>
      </c>
      <c r="PP103" s="2">
        <f t="shared" si="128"/>
        <v>0</v>
      </c>
      <c r="PQ103" s="2">
        <f t="shared" si="129"/>
        <v>0</v>
      </c>
      <c r="PR103" s="2">
        <f t="shared" si="130"/>
        <v>2</v>
      </c>
      <c r="PS103" s="2">
        <f t="shared" si="131"/>
        <v>0</v>
      </c>
      <c r="PT103" s="2">
        <f t="shared" si="132"/>
        <v>0</v>
      </c>
      <c r="PU103" s="2">
        <f t="shared" si="133"/>
        <v>2</v>
      </c>
      <c r="PV103" s="2">
        <f t="shared" si="134"/>
        <v>0</v>
      </c>
      <c r="PW103" s="2">
        <f t="shared" si="135"/>
        <v>0</v>
      </c>
      <c r="PX103" s="2">
        <f t="shared" si="136"/>
        <v>2</v>
      </c>
      <c r="PY103" s="2">
        <f t="shared" si="137"/>
        <v>0</v>
      </c>
      <c r="PZ103" s="2">
        <f t="shared" si="138"/>
        <v>0</v>
      </c>
    </row>
    <row r="104" spans="1:442" x14ac:dyDescent="0.35">
      <c r="A104" t="s">
        <v>81</v>
      </c>
      <c r="B104" t="s">
        <v>10</v>
      </c>
      <c r="C104" t="s">
        <v>361</v>
      </c>
      <c r="D104">
        <v>0</v>
      </c>
      <c r="E104">
        <v>0</v>
      </c>
      <c r="F104">
        <v>0</v>
      </c>
      <c r="G104">
        <v>0</v>
      </c>
      <c r="H104"/>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1</v>
      </c>
      <c r="FA104">
        <v>1</v>
      </c>
      <c r="FB104">
        <v>0</v>
      </c>
      <c r="FC104">
        <v>3</v>
      </c>
      <c r="FD104">
        <v>5</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c r="KG104"/>
      <c r="KH104"/>
      <c r="KI104"/>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R104" s="2" t="str">
        <f t="shared" si="79"/>
        <v>Arua City</v>
      </c>
      <c r="NS104" s="2" t="str">
        <f t="shared" si="80"/>
        <v>Oje Mission Health Centre III</v>
      </c>
      <c r="NT104" s="2" t="str">
        <f>VLOOKUP(C104,Weeks!$A$1:$B$53,2,0)</f>
        <v>Week 45</v>
      </c>
      <c r="NU104" s="2">
        <f t="shared" si="81"/>
        <v>10</v>
      </c>
      <c r="NV104" s="2">
        <f t="shared" si="82"/>
        <v>0</v>
      </c>
      <c r="NW104" s="2">
        <f t="shared" si="83"/>
        <v>0</v>
      </c>
      <c r="NX104" s="2">
        <f t="shared" si="84"/>
        <v>0</v>
      </c>
      <c r="NY104" s="2">
        <f t="shared" si="85"/>
        <v>0</v>
      </c>
      <c r="NZ104" s="2">
        <f t="shared" si="86"/>
        <v>0</v>
      </c>
      <c r="OA104" s="2">
        <f t="shared" si="87"/>
        <v>0</v>
      </c>
      <c r="OB104" s="2">
        <f t="shared" si="88"/>
        <v>0</v>
      </c>
      <c r="OC104" s="2">
        <f t="shared" si="89"/>
        <v>0</v>
      </c>
      <c r="OD104" s="2">
        <f t="shared" si="90"/>
        <v>8</v>
      </c>
      <c r="OE104" s="2">
        <f t="shared" si="91"/>
        <v>0</v>
      </c>
      <c r="OF104" s="2">
        <f t="shared" si="92"/>
        <v>2</v>
      </c>
      <c r="OG104" s="2">
        <f t="shared" si="93"/>
        <v>0</v>
      </c>
      <c r="OH104" s="2">
        <f t="shared" si="94"/>
        <v>0</v>
      </c>
      <c r="OI104" s="2">
        <f t="shared" si="95"/>
        <v>0</v>
      </c>
      <c r="OJ104" s="2">
        <f t="shared" si="96"/>
        <v>0</v>
      </c>
      <c r="OK104" s="2">
        <f t="shared" si="97"/>
        <v>0</v>
      </c>
      <c r="OL104" s="2">
        <f t="shared" si="98"/>
        <v>0</v>
      </c>
      <c r="OM104" s="2">
        <f t="shared" si="99"/>
        <v>0</v>
      </c>
      <c r="ON104" s="2">
        <f t="shared" si="100"/>
        <v>0</v>
      </c>
      <c r="OO104" s="2">
        <f t="shared" si="101"/>
        <v>0</v>
      </c>
      <c r="OP104" s="2">
        <f t="shared" si="102"/>
        <v>0</v>
      </c>
      <c r="OQ104" s="2">
        <f t="shared" si="103"/>
        <v>0</v>
      </c>
      <c r="OR104" s="2">
        <f t="shared" si="104"/>
        <v>0</v>
      </c>
      <c r="OS104" s="2">
        <f t="shared" si="105"/>
        <v>0</v>
      </c>
      <c r="OT104" s="2">
        <f t="shared" si="106"/>
        <v>0</v>
      </c>
      <c r="OU104" s="2">
        <f t="shared" si="107"/>
        <v>0</v>
      </c>
      <c r="OV104" s="2">
        <f t="shared" si="108"/>
        <v>0</v>
      </c>
      <c r="OW104" s="2">
        <f t="shared" si="109"/>
        <v>0</v>
      </c>
      <c r="OX104" s="2">
        <f t="shared" si="110"/>
        <v>0</v>
      </c>
      <c r="OY104" s="2">
        <f t="shared" si="111"/>
        <v>0</v>
      </c>
      <c r="OZ104" s="2">
        <f t="shared" si="112"/>
        <v>0</v>
      </c>
      <c r="PA104" s="2">
        <f t="shared" si="113"/>
        <v>0</v>
      </c>
      <c r="PB104" s="2">
        <f t="shared" si="114"/>
        <v>0</v>
      </c>
      <c r="PC104" s="2">
        <f t="shared" si="115"/>
        <v>0</v>
      </c>
      <c r="PD104" s="2">
        <f t="shared" si="116"/>
        <v>0</v>
      </c>
      <c r="PE104" s="2">
        <f t="shared" si="117"/>
        <v>0</v>
      </c>
      <c r="PF104" s="2">
        <f t="shared" si="118"/>
        <v>0</v>
      </c>
      <c r="PG104" s="2">
        <f t="shared" si="119"/>
        <v>0</v>
      </c>
      <c r="PH104" s="2">
        <f t="shared" si="120"/>
        <v>0</v>
      </c>
      <c r="PI104" s="2">
        <f t="shared" si="121"/>
        <v>0</v>
      </c>
      <c r="PJ104" s="2">
        <f t="shared" si="122"/>
        <v>0</v>
      </c>
      <c r="PK104" s="2">
        <f t="shared" si="123"/>
        <v>0</v>
      </c>
      <c r="PL104" s="2">
        <f t="shared" si="124"/>
        <v>0</v>
      </c>
      <c r="PM104" s="2">
        <f t="shared" si="125"/>
        <v>0</v>
      </c>
      <c r="PN104" s="2">
        <f t="shared" si="126"/>
        <v>0</v>
      </c>
      <c r="PO104" s="2">
        <f t="shared" si="127"/>
        <v>0</v>
      </c>
      <c r="PP104" s="2">
        <f t="shared" si="128"/>
        <v>0</v>
      </c>
      <c r="PQ104" s="2">
        <f t="shared" si="129"/>
        <v>0</v>
      </c>
      <c r="PR104" s="2">
        <f t="shared" si="130"/>
        <v>0</v>
      </c>
      <c r="PS104" s="2">
        <f t="shared" si="131"/>
        <v>0</v>
      </c>
      <c r="PT104" s="2">
        <f t="shared" si="132"/>
        <v>0</v>
      </c>
      <c r="PU104" s="2">
        <f t="shared" si="133"/>
        <v>0</v>
      </c>
      <c r="PV104" s="2">
        <f t="shared" si="134"/>
        <v>0</v>
      </c>
      <c r="PW104" s="2">
        <f t="shared" si="135"/>
        <v>0</v>
      </c>
      <c r="PX104" s="2">
        <f t="shared" si="136"/>
        <v>0</v>
      </c>
      <c r="PY104" s="2">
        <f t="shared" si="137"/>
        <v>0</v>
      </c>
      <c r="PZ104" s="2">
        <f t="shared" si="138"/>
        <v>0</v>
      </c>
    </row>
    <row r="105" spans="1:442" x14ac:dyDescent="0.35">
      <c r="A105" t="s">
        <v>81</v>
      </c>
      <c r="B105" t="s">
        <v>10</v>
      </c>
      <c r="C105" t="s">
        <v>359</v>
      </c>
      <c r="D105">
        <v>0</v>
      </c>
      <c r="E105">
        <v>0</v>
      </c>
      <c r="F105">
        <v>0</v>
      </c>
      <c r="G105">
        <v>0</v>
      </c>
      <c r="H105"/>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7</v>
      </c>
      <c r="EM105">
        <v>0</v>
      </c>
      <c r="EN105">
        <v>0</v>
      </c>
      <c r="EO105">
        <v>0</v>
      </c>
      <c r="EP105">
        <v>0</v>
      </c>
      <c r="EQ105">
        <v>0</v>
      </c>
      <c r="ER105">
        <v>0</v>
      </c>
      <c r="ES105">
        <v>0</v>
      </c>
      <c r="ET105">
        <v>0</v>
      </c>
      <c r="EU105">
        <v>0</v>
      </c>
      <c r="EV105">
        <v>0</v>
      </c>
      <c r="EW105">
        <v>0</v>
      </c>
      <c r="EX105">
        <v>0</v>
      </c>
      <c r="EY105">
        <v>0</v>
      </c>
      <c r="EZ105">
        <v>2</v>
      </c>
      <c r="FA105">
        <v>15</v>
      </c>
      <c r="FB105">
        <v>0</v>
      </c>
      <c r="FC105">
        <v>0</v>
      </c>
      <c r="FD105">
        <v>10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R105" s="2" t="str">
        <f t="shared" si="79"/>
        <v>Arua City</v>
      </c>
      <c r="NS105" s="2" t="str">
        <f t="shared" si="80"/>
        <v>Oje Mission Health Centre III</v>
      </c>
      <c r="NT105" s="2" t="str">
        <f>VLOOKUP(C105,Weeks!$A$1:$B$53,2,0)</f>
        <v>Week 46</v>
      </c>
      <c r="NU105" s="2">
        <f t="shared" si="81"/>
        <v>35</v>
      </c>
      <c r="NV105" s="2">
        <f t="shared" si="82"/>
        <v>0</v>
      </c>
      <c r="NW105" s="2">
        <f t="shared" si="83"/>
        <v>0</v>
      </c>
      <c r="NX105" s="2">
        <f t="shared" si="84"/>
        <v>0</v>
      </c>
      <c r="NY105" s="2">
        <f t="shared" si="85"/>
        <v>0</v>
      </c>
      <c r="NZ105" s="2">
        <f t="shared" si="86"/>
        <v>0</v>
      </c>
      <c r="OA105" s="2">
        <f t="shared" si="87"/>
        <v>0</v>
      </c>
      <c r="OB105" s="2">
        <f t="shared" si="88"/>
        <v>0</v>
      </c>
      <c r="OC105" s="2">
        <f t="shared" si="89"/>
        <v>0</v>
      </c>
      <c r="OD105" s="2">
        <f t="shared" si="90"/>
        <v>10</v>
      </c>
      <c r="OE105" s="2">
        <f t="shared" si="91"/>
        <v>0</v>
      </c>
      <c r="OF105" s="2">
        <f t="shared" si="92"/>
        <v>25</v>
      </c>
      <c r="OG105" s="2">
        <f t="shared" si="93"/>
        <v>0</v>
      </c>
      <c r="OH105" s="2">
        <f t="shared" si="94"/>
        <v>0</v>
      </c>
      <c r="OI105" s="2">
        <f t="shared" si="95"/>
        <v>0</v>
      </c>
      <c r="OJ105" s="2">
        <f t="shared" si="96"/>
        <v>0</v>
      </c>
      <c r="OK105" s="2">
        <f t="shared" si="97"/>
        <v>0</v>
      </c>
      <c r="OL105" s="2">
        <f t="shared" si="98"/>
        <v>0</v>
      </c>
      <c r="OM105" s="2">
        <f t="shared" si="99"/>
        <v>0</v>
      </c>
      <c r="ON105" s="2">
        <f t="shared" si="100"/>
        <v>0</v>
      </c>
      <c r="OO105" s="2">
        <f t="shared" si="101"/>
        <v>0</v>
      </c>
      <c r="OP105" s="2">
        <f t="shared" si="102"/>
        <v>0</v>
      </c>
      <c r="OQ105" s="2">
        <f t="shared" si="103"/>
        <v>0</v>
      </c>
      <c r="OR105" s="2">
        <f t="shared" si="104"/>
        <v>0</v>
      </c>
      <c r="OS105" s="2">
        <f t="shared" si="105"/>
        <v>0</v>
      </c>
      <c r="OT105" s="2">
        <f t="shared" si="106"/>
        <v>0</v>
      </c>
      <c r="OU105" s="2">
        <f t="shared" si="107"/>
        <v>0</v>
      </c>
      <c r="OV105" s="2">
        <f t="shared" si="108"/>
        <v>0</v>
      </c>
      <c r="OW105" s="2">
        <f t="shared" si="109"/>
        <v>0</v>
      </c>
      <c r="OX105" s="2">
        <f t="shared" si="110"/>
        <v>0</v>
      </c>
      <c r="OY105" s="2">
        <f t="shared" si="111"/>
        <v>0</v>
      </c>
      <c r="OZ105" s="2">
        <f t="shared" si="112"/>
        <v>0</v>
      </c>
      <c r="PA105" s="2">
        <f t="shared" si="113"/>
        <v>0</v>
      </c>
      <c r="PB105" s="2">
        <f t="shared" si="114"/>
        <v>0</v>
      </c>
      <c r="PC105" s="2">
        <f t="shared" si="115"/>
        <v>0</v>
      </c>
      <c r="PD105" s="2">
        <f t="shared" si="116"/>
        <v>0</v>
      </c>
      <c r="PE105" s="2">
        <f t="shared" si="117"/>
        <v>0</v>
      </c>
      <c r="PF105" s="2">
        <f t="shared" si="118"/>
        <v>0</v>
      </c>
      <c r="PG105" s="2">
        <f t="shared" si="119"/>
        <v>0</v>
      </c>
      <c r="PH105" s="2">
        <f t="shared" si="120"/>
        <v>0</v>
      </c>
      <c r="PI105" s="2">
        <f t="shared" si="121"/>
        <v>0</v>
      </c>
      <c r="PJ105" s="2">
        <f t="shared" si="122"/>
        <v>0</v>
      </c>
      <c r="PK105" s="2">
        <f t="shared" si="123"/>
        <v>0</v>
      </c>
      <c r="PL105" s="2">
        <f t="shared" si="124"/>
        <v>0</v>
      </c>
      <c r="PM105" s="2">
        <f t="shared" si="125"/>
        <v>0</v>
      </c>
      <c r="PN105" s="2">
        <f t="shared" si="126"/>
        <v>0</v>
      </c>
      <c r="PO105" s="2">
        <f t="shared" si="127"/>
        <v>0</v>
      </c>
      <c r="PP105" s="2">
        <f t="shared" si="128"/>
        <v>0</v>
      </c>
      <c r="PQ105" s="2">
        <f t="shared" si="129"/>
        <v>0</v>
      </c>
      <c r="PR105" s="2">
        <f t="shared" si="130"/>
        <v>0</v>
      </c>
      <c r="PS105" s="2">
        <f t="shared" si="131"/>
        <v>0</v>
      </c>
      <c r="PT105" s="2">
        <f t="shared" si="132"/>
        <v>0</v>
      </c>
      <c r="PU105" s="2">
        <f t="shared" si="133"/>
        <v>0</v>
      </c>
      <c r="PV105" s="2">
        <f t="shared" si="134"/>
        <v>0</v>
      </c>
      <c r="PW105" s="2">
        <f t="shared" si="135"/>
        <v>0</v>
      </c>
      <c r="PX105" s="2">
        <f t="shared" si="136"/>
        <v>0</v>
      </c>
      <c r="PY105" s="2">
        <f t="shared" si="137"/>
        <v>0</v>
      </c>
      <c r="PZ105" s="2">
        <f t="shared" si="138"/>
        <v>0</v>
      </c>
    </row>
    <row r="106" spans="1:442" x14ac:dyDescent="0.35">
      <c r="A106" t="s">
        <v>81</v>
      </c>
      <c r="B106" t="s">
        <v>10</v>
      </c>
      <c r="C106" t="s">
        <v>357</v>
      </c>
      <c r="D106">
        <v>0</v>
      </c>
      <c r="E106">
        <v>0</v>
      </c>
      <c r="F106">
        <v>0</v>
      </c>
      <c r="G106">
        <v>0</v>
      </c>
      <c r="H106"/>
      <c r="I106">
        <v>0</v>
      </c>
      <c r="J106">
        <v>0</v>
      </c>
      <c r="K106">
        <v>0</v>
      </c>
      <c r="L106">
        <v>0</v>
      </c>
      <c r="M106">
        <v>0</v>
      </c>
      <c r="N106">
        <v>0</v>
      </c>
      <c r="O106">
        <v>0</v>
      </c>
      <c r="P106">
        <v>0</v>
      </c>
      <c r="Q106">
        <v>0</v>
      </c>
      <c r="R106">
        <v>0</v>
      </c>
      <c r="S106">
        <v>0</v>
      </c>
      <c r="T106">
        <v>0</v>
      </c>
      <c r="U106">
        <v>1</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1</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3</v>
      </c>
      <c r="DE106">
        <v>1</v>
      </c>
      <c r="DF106">
        <v>0</v>
      </c>
      <c r="DG106">
        <v>0</v>
      </c>
      <c r="DH106">
        <v>0</v>
      </c>
      <c r="DI106">
        <v>0</v>
      </c>
      <c r="DJ106">
        <v>1</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2</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2</v>
      </c>
      <c r="HW106">
        <v>0</v>
      </c>
      <c r="HX106">
        <v>0</v>
      </c>
      <c r="HY106">
        <v>0</v>
      </c>
      <c r="HZ106">
        <v>0</v>
      </c>
      <c r="IA106">
        <v>0</v>
      </c>
      <c r="IB106">
        <v>0</v>
      </c>
      <c r="IC106">
        <v>0</v>
      </c>
      <c r="ID106">
        <v>0</v>
      </c>
      <c r="IE106">
        <v>2</v>
      </c>
      <c r="IF106">
        <v>0</v>
      </c>
      <c r="IG106">
        <v>0</v>
      </c>
      <c r="IH106">
        <v>2</v>
      </c>
      <c r="II106">
        <v>0</v>
      </c>
      <c r="IJ106">
        <v>0</v>
      </c>
      <c r="IK106">
        <v>2</v>
      </c>
      <c r="IL106">
        <v>0</v>
      </c>
      <c r="IM106">
        <v>0</v>
      </c>
      <c r="IN106">
        <v>2</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1</v>
      </c>
      <c r="KM106">
        <v>0</v>
      </c>
      <c r="KN106">
        <v>0</v>
      </c>
      <c r="KO106">
        <v>0</v>
      </c>
      <c r="KP106">
        <v>0</v>
      </c>
      <c r="KQ106">
        <v>0</v>
      </c>
      <c r="KR106">
        <v>0</v>
      </c>
      <c r="KS106">
        <v>0</v>
      </c>
      <c r="KT106">
        <v>1</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1</v>
      </c>
      <c r="NE106">
        <v>0</v>
      </c>
      <c r="NF106">
        <v>0</v>
      </c>
      <c r="NG106">
        <v>0</v>
      </c>
      <c r="NH106">
        <v>0</v>
      </c>
      <c r="NI106">
        <v>0</v>
      </c>
      <c r="NJ106">
        <v>0</v>
      </c>
      <c r="NK106">
        <v>0</v>
      </c>
      <c r="NL106">
        <v>0</v>
      </c>
      <c r="NM106">
        <v>0</v>
      </c>
      <c r="NN106">
        <v>0</v>
      </c>
      <c r="NO106">
        <v>0</v>
      </c>
      <c r="NP106">
        <v>0</v>
      </c>
      <c r="NR106" s="2" t="str">
        <f t="shared" si="79"/>
        <v>Arua City</v>
      </c>
      <c r="NS106" s="2" t="str">
        <f t="shared" si="80"/>
        <v>Oje Mission Health Centre III</v>
      </c>
      <c r="NT106" s="2" t="str">
        <f>VLOOKUP(C106,Weeks!$A$1:$B$53,2,0)</f>
        <v>Week 47</v>
      </c>
      <c r="NU106" s="2">
        <f t="shared" si="81"/>
        <v>8</v>
      </c>
      <c r="NV106" s="2">
        <f t="shared" si="82"/>
        <v>1</v>
      </c>
      <c r="NW106" s="2">
        <f t="shared" si="83"/>
        <v>0</v>
      </c>
      <c r="NX106" s="2">
        <f t="shared" si="84"/>
        <v>1</v>
      </c>
      <c r="NY106" s="2">
        <f t="shared" si="85"/>
        <v>1</v>
      </c>
      <c r="NZ106" s="2">
        <f t="shared" si="86"/>
        <v>1</v>
      </c>
      <c r="OA106" s="2">
        <f t="shared" si="87"/>
        <v>0</v>
      </c>
      <c r="OB106" s="2">
        <f t="shared" si="88"/>
        <v>0</v>
      </c>
      <c r="OC106" s="2">
        <f t="shared" si="89"/>
        <v>0</v>
      </c>
      <c r="OD106" s="2">
        <f t="shared" si="90"/>
        <v>0</v>
      </c>
      <c r="OE106" s="2">
        <f t="shared" si="91"/>
        <v>0</v>
      </c>
      <c r="OF106" s="2">
        <f t="shared" si="92"/>
        <v>2</v>
      </c>
      <c r="OG106" s="2">
        <f t="shared" si="93"/>
        <v>0</v>
      </c>
      <c r="OH106" s="2">
        <f t="shared" si="94"/>
        <v>0</v>
      </c>
      <c r="OI106" s="2">
        <f t="shared" si="95"/>
        <v>0</v>
      </c>
      <c r="OJ106" s="2">
        <f t="shared" si="96"/>
        <v>0</v>
      </c>
      <c r="OK106" s="2">
        <f t="shared" si="97"/>
        <v>0</v>
      </c>
      <c r="OL106" s="2">
        <f t="shared" si="98"/>
        <v>0</v>
      </c>
      <c r="OM106" s="2">
        <f t="shared" si="99"/>
        <v>0</v>
      </c>
      <c r="ON106" s="2">
        <f t="shared" si="100"/>
        <v>5</v>
      </c>
      <c r="OO106" s="2">
        <f t="shared" si="101"/>
        <v>1</v>
      </c>
      <c r="OP106" s="2">
        <f t="shared" si="102"/>
        <v>0</v>
      </c>
      <c r="OQ106" s="2">
        <f t="shared" si="103"/>
        <v>0</v>
      </c>
      <c r="OR106" s="2">
        <f t="shared" si="104"/>
        <v>0</v>
      </c>
      <c r="OS106" s="2">
        <f t="shared" si="105"/>
        <v>0</v>
      </c>
      <c r="OT106" s="2">
        <f t="shared" si="106"/>
        <v>0</v>
      </c>
      <c r="OU106" s="2">
        <f t="shared" si="107"/>
        <v>1</v>
      </c>
      <c r="OV106" s="2">
        <f t="shared" si="108"/>
        <v>0</v>
      </c>
      <c r="OW106" s="2">
        <f t="shared" si="109"/>
        <v>0</v>
      </c>
      <c r="OX106" s="2">
        <f t="shared" si="110"/>
        <v>0</v>
      </c>
      <c r="OY106" s="2">
        <f t="shared" si="111"/>
        <v>0</v>
      </c>
      <c r="OZ106" s="2">
        <f t="shared" si="112"/>
        <v>0</v>
      </c>
      <c r="PA106" s="2">
        <f t="shared" si="113"/>
        <v>0</v>
      </c>
      <c r="PB106" s="2">
        <f t="shared" si="114"/>
        <v>1</v>
      </c>
      <c r="PC106" s="2">
        <f t="shared" si="115"/>
        <v>1</v>
      </c>
      <c r="PD106" s="2">
        <f t="shared" si="116"/>
        <v>0</v>
      </c>
      <c r="PE106" s="2">
        <f t="shared" si="117"/>
        <v>0</v>
      </c>
      <c r="PF106" s="2">
        <f t="shared" si="118"/>
        <v>0</v>
      </c>
      <c r="PG106" s="2">
        <f t="shared" si="119"/>
        <v>0</v>
      </c>
      <c r="PH106" s="2">
        <f t="shared" si="120"/>
        <v>0</v>
      </c>
      <c r="PI106" s="2">
        <f t="shared" si="121"/>
        <v>0</v>
      </c>
      <c r="PJ106" s="2">
        <f t="shared" si="122"/>
        <v>0</v>
      </c>
      <c r="PK106" s="2">
        <f t="shared" si="123"/>
        <v>0</v>
      </c>
      <c r="PL106" s="2">
        <f t="shared" si="124"/>
        <v>0</v>
      </c>
      <c r="PM106" s="2">
        <f t="shared" si="125"/>
        <v>0</v>
      </c>
      <c r="PN106" s="2">
        <f t="shared" si="126"/>
        <v>2</v>
      </c>
      <c r="PO106" s="2">
        <f t="shared" si="127"/>
        <v>2</v>
      </c>
      <c r="PP106" s="2">
        <f t="shared" si="128"/>
        <v>0</v>
      </c>
      <c r="PQ106" s="2">
        <f t="shared" si="129"/>
        <v>0</v>
      </c>
      <c r="PR106" s="2">
        <f t="shared" si="130"/>
        <v>2</v>
      </c>
      <c r="PS106" s="2">
        <f t="shared" si="131"/>
        <v>0</v>
      </c>
      <c r="PT106" s="2">
        <f t="shared" si="132"/>
        <v>0</v>
      </c>
      <c r="PU106" s="2">
        <f t="shared" si="133"/>
        <v>2</v>
      </c>
      <c r="PV106" s="2">
        <f t="shared" si="134"/>
        <v>0</v>
      </c>
      <c r="PW106" s="2">
        <f t="shared" si="135"/>
        <v>0</v>
      </c>
      <c r="PX106" s="2">
        <f t="shared" si="136"/>
        <v>2</v>
      </c>
      <c r="PY106" s="2">
        <f t="shared" si="137"/>
        <v>0</v>
      </c>
      <c r="PZ106" s="2">
        <f t="shared" si="138"/>
        <v>0</v>
      </c>
    </row>
    <row r="107" spans="1:442" x14ac:dyDescent="0.35">
      <c r="A107" t="s">
        <v>81</v>
      </c>
      <c r="B107" t="s">
        <v>10</v>
      </c>
      <c r="C107" t="s">
        <v>355</v>
      </c>
      <c r="D107">
        <v>0</v>
      </c>
      <c r="E107">
        <v>0</v>
      </c>
      <c r="F107">
        <v>0</v>
      </c>
      <c r="G107">
        <v>0</v>
      </c>
      <c r="H107"/>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1</v>
      </c>
      <c r="DA107">
        <v>2</v>
      </c>
      <c r="DB107">
        <v>1</v>
      </c>
      <c r="DC107">
        <v>2</v>
      </c>
      <c r="DD107">
        <v>12</v>
      </c>
      <c r="DE107">
        <v>6</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4</v>
      </c>
      <c r="EL107">
        <v>11</v>
      </c>
      <c r="EM107">
        <v>0</v>
      </c>
      <c r="EN107">
        <v>0</v>
      </c>
      <c r="EO107">
        <v>0</v>
      </c>
      <c r="EP107">
        <v>0</v>
      </c>
      <c r="EQ107">
        <v>0</v>
      </c>
      <c r="ER107">
        <v>0</v>
      </c>
      <c r="ES107">
        <v>0</v>
      </c>
      <c r="ET107">
        <v>0</v>
      </c>
      <c r="EU107">
        <v>0</v>
      </c>
      <c r="EV107">
        <v>0</v>
      </c>
      <c r="EW107">
        <v>0</v>
      </c>
      <c r="EX107">
        <v>0</v>
      </c>
      <c r="EY107">
        <v>0</v>
      </c>
      <c r="EZ107">
        <v>9</v>
      </c>
      <c r="FA107">
        <v>18</v>
      </c>
      <c r="FB107">
        <v>0</v>
      </c>
      <c r="FC107">
        <v>0</v>
      </c>
      <c r="FD107">
        <v>11</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2</v>
      </c>
      <c r="GX107">
        <v>12</v>
      </c>
      <c r="GY107">
        <v>9</v>
      </c>
      <c r="GZ107">
        <v>66</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R107" s="2" t="str">
        <f t="shared" si="79"/>
        <v>Arua City</v>
      </c>
      <c r="NS107" s="2" t="str">
        <f t="shared" si="80"/>
        <v>Oje Mission Health Centre III</v>
      </c>
      <c r="NT107" s="2" t="str">
        <f>VLOOKUP(C107,Weeks!$A$1:$B$53,2,0)</f>
        <v>Week 48</v>
      </c>
      <c r="NU107" s="2">
        <f t="shared" si="81"/>
        <v>166</v>
      </c>
      <c r="NV107" s="2">
        <f t="shared" si="82"/>
        <v>0</v>
      </c>
      <c r="NW107" s="2">
        <f t="shared" si="83"/>
        <v>0</v>
      </c>
      <c r="NX107" s="2">
        <f t="shared" si="84"/>
        <v>0</v>
      </c>
      <c r="NY107" s="2">
        <f t="shared" si="85"/>
        <v>0</v>
      </c>
      <c r="NZ107" s="2">
        <f t="shared" si="86"/>
        <v>0</v>
      </c>
      <c r="OA107" s="2">
        <f t="shared" si="87"/>
        <v>0</v>
      </c>
      <c r="OB107" s="2">
        <f t="shared" si="88"/>
        <v>0</v>
      </c>
      <c r="OC107" s="2">
        <f t="shared" si="89"/>
        <v>0</v>
      </c>
      <c r="OD107" s="2">
        <f t="shared" si="90"/>
        <v>11</v>
      </c>
      <c r="OE107" s="2">
        <f t="shared" si="91"/>
        <v>0</v>
      </c>
      <c r="OF107" s="2">
        <f t="shared" si="92"/>
        <v>42</v>
      </c>
      <c r="OG107" s="2">
        <f t="shared" si="93"/>
        <v>0</v>
      </c>
      <c r="OH107" s="2">
        <f t="shared" si="94"/>
        <v>0</v>
      </c>
      <c r="OI107" s="2">
        <f t="shared" si="95"/>
        <v>0</v>
      </c>
      <c r="OJ107" s="2">
        <f t="shared" si="96"/>
        <v>0</v>
      </c>
      <c r="OK107" s="2">
        <f t="shared" si="97"/>
        <v>0</v>
      </c>
      <c r="OL107" s="2">
        <f t="shared" si="98"/>
        <v>0</v>
      </c>
      <c r="OM107" s="2">
        <f t="shared" si="99"/>
        <v>0</v>
      </c>
      <c r="ON107" s="2">
        <f t="shared" si="100"/>
        <v>24</v>
      </c>
      <c r="OO107" s="2">
        <f t="shared" si="101"/>
        <v>0</v>
      </c>
      <c r="OP107" s="2">
        <f t="shared" si="102"/>
        <v>89</v>
      </c>
      <c r="OQ107" s="2">
        <f t="shared" si="103"/>
        <v>0</v>
      </c>
      <c r="OR107" s="2">
        <f t="shared" si="104"/>
        <v>0</v>
      </c>
      <c r="OS107" s="2">
        <f t="shared" si="105"/>
        <v>0</v>
      </c>
      <c r="OT107" s="2">
        <f t="shared" si="106"/>
        <v>0</v>
      </c>
      <c r="OU107" s="2">
        <f t="shared" si="107"/>
        <v>0</v>
      </c>
      <c r="OV107" s="2">
        <f t="shared" si="108"/>
        <v>0</v>
      </c>
      <c r="OW107" s="2">
        <f t="shared" si="109"/>
        <v>0</v>
      </c>
      <c r="OX107" s="2">
        <f t="shared" si="110"/>
        <v>0</v>
      </c>
      <c r="OY107" s="2">
        <f t="shared" si="111"/>
        <v>0</v>
      </c>
      <c r="OZ107" s="2">
        <f t="shared" si="112"/>
        <v>0</v>
      </c>
      <c r="PA107" s="2">
        <f t="shared" si="113"/>
        <v>0</v>
      </c>
      <c r="PB107" s="2">
        <f t="shared" si="114"/>
        <v>0</v>
      </c>
      <c r="PC107" s="2">
        <f t="shared" si="115"/>
        <v>0</v>
      </c>
      <c r="PD107" s="2">
        <f t="shared" si="116"/>
        <v>0</v>
      </c>
      <c r="PE107" s="2">
        <f t="shared" si="117"/>
        <v>0</v>
      </c>
      <c r="PF107" s="2">
        <f t="shared" si="118"/>
        <v>0</v>
      </c>
      <c r="PG107" s="2">
        <f t="shared" si="119"/>
        <v>0</v>
      </c>
      <c r="PH107" s="2">
        <f t="shared" si="120"/>
        <v>0</v>
      </c>
      <c r="PI107" s="2">
        <f t="shared" si="121"/>
        <v>0</v>
      </c>
      <c r="PJ107" s="2">
        <f t="shared" si="122"/>
        <v>0</v>
      </c>
      <c r="PK107" s="2">
        <f t="shared" si="123"/>
        <v>0</v>
      </c>
      <c r="PL107" s="2">
        <f t="shared" si="124"/>
        <v>0</v>
      </c>
      <c r="PM107" s="2">
        <f t="shared" si="125"/>
        <v>0</v>
      </c>
      <c r="PN107" s="2">
        <f t="shared" si="126"/>
        <v>0</v>
      </c>
      <c r="PO107" s="2">
        <f t="shared" si="127"/>
        <v>0</v>
      </c>
      <c r="PP107" s="2">
        <f t="shared" si="128"/>
        <v>0</v>
      </c>
      <c r="PQ107" s="2">
        <f t="shared" si="129"/>
        <v>0</v>
      </c>
      <c r="PR107" s="2">
        <f t="shared" si="130"/>
        <v>0</v>
      </c>
      <c r="PS107" s="2">
        <f t="shared" si="131"/>
        <v>0</v>
      </c>
      <c r="PT107" s="2">
        <f t="shared" si="132"/>
        <v>0</v>
      </c>
      <c r="PU107" s="2">
        <f t="shared" si="133"/>
        <v>0</v>
      </c>
      <c r="PV107" s="2">
        <f t="shared" si="134"/>
        <v>0</v>
      </c>
      <c r="PW107" s="2">
        <f t="shared" si="135"/>
        <v>0</v>
      </c>
      <c r="PX107" s="2">
        <f t="shared" si="136"/>
        <v>0</v>
      </c>
      <c r="PY107" s="2">
        <f t="shared" si="137"/>
        <v>0</v>
      </c>
      <c r="PZ107" s="2">
        <f t="shared" si="138"/>
        <v>0</v>
      </c>
    </row>
    <row r="108" spans="1:442" x14ac:dyDescent="0.35">
      <c r="A108" t="s">
        <v>81</v>
      </c>
      <c r="B108" t="s">
        <v>10</v>
      </c>
      <c r="C108" t="s">
        <v>353</v>
      </c>
      <c r="D108">
        <v>0</v>
      </c>
      <c r="E108">
        <v>0</v>
      </c>
      <c r="F108">
        <v>0</v>
      </c>
      <c r="G108">
        <v>0</v>
      </c>
      <c r="H108"/>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1</v>
      </c>
      <c r="DA108">
        <v>2</v>
      </c>
      <c r="DB108">
        <v>1</v>
      </c>
      <c r="DC108">
        <v>2</v>
      </c>
      <c r="DD108">
        <v>12</v>
      </c>
      <c r="DE108">
        <v>6</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4</v>
      </c>
      <c r="EL108">
        <v>11</v>
      </c>
      <c r="EM108">
        <v>0</v>
      </c>
      <c r="EN108">
        <v>0</v>
      </c>
      <c r="EO108">
        <v>0</v>
      </c>
      <c r="EP108">
        <v>0</v>
      </c>
      <c r="EQ108">
        <v>0</v>
      </c>
      <c r="ER108">
        <v>0</v>
      </c>
      <c r="ES108">
        <v>0</v>
      </c>
      <c r="ET108">
        <v>0</v>
      </c>
      <c r="EU108">
        <v>0</v>
      </c>
      <c r="EV108">
        <v>0</v>
      </c>
      <c r="EW108">
        <v>0</v>
      </c>
      <c r="EX108">
        <v>0</v>
      </c>
      <c r="EY108">
        <v>0</v>
      </c>
      <c r="EZ108">
        <v>9</v>
      </c>
      <c r="FA108">
        <v>18</v>
      </c>
      <c r="FB108">
        <v>0</v>
      </c>
      <c r="FC108">
        <v>0</v>
      </c>
      <c r="FD108">
        <v>11</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2</v>
      </c>
      <c r="GX108">
        <v>12</v>
      </c>
      <c r="GY108">
        <v>9</v>
      </c>
      <c r="GZ108">
        <v>66</v>
      </c>
      <c r="HA108">
        <v>0</v>
      </c>
      <c r="HB108">
        <v>0</v>
      </c>
      <c r="HC108">
        <v>0</v>
      </c>
      <c r="HD108">
        <v>0</v>
      </c>
      <c r="HE108">
        <v>0</v>
      </c>
      <c r="HF108">
        <v>1</v>
      </c>
      <c r="HG108">
        <v>0</v>
      </c>
      <c r="HH108">
        <v>0</v>
      </c>
      <c r="HI108">
        <v>0</v>
      </c>
      <c r="HJ108">
        <v>0</v>
      </c>
      <c r="HK108">
        <v>0</v>
      </c>
      <c r="HL108">
        <v>0</v>
      </c>
      <c r="HM108">
        <v>0</v>
      </c>
      <c r="HN108">
        <v>0</v>
      </c>
      <c r="HO108">
        <v>0</v>
      </c>
      <c r="HP108">
        <v>0</v>
      </c>
      <c r="HQ108">
        <v>0</v>
      </c>
      <c r="HR108">
        <v>0</v>
      </c>
      <c r="HS108">
        <v>0</v>
      </c>
      <c r="HT108">
        <v>0</v>
      </c>
      <c r="HU108">
        <v>0</v>
      </c>
      <c r="HV108">
        <v>1</v>
      </c>
      <c r="HW108">
        <v>0</v>
      </c>
      <c r="HX108">
        <v>0</v>
      </c>
      <c r="HY108">
        <v>0</v>
      </c>
      <c r="HZ108">
        <v>0</v>
      </c>
      <c r="IA108">
        <v>0</v>
      </c>
      <c r="IB108">
        <v>0</v>
      </c>
      <c r="IC108">
        <v>0</v>
      </c>
      <c r="ID108">
        <v>0</v>
      </c>
      <c r="IE108">
        <v>1</v>
      </c>
      <c r="IF108">
        <v>0</v>
      </c>
      <c r="IG108">
        <v>0</v>
      </c>
      <c r="IH108">
        <v>1</v>
      </c>
      <c r="II108">
        <v>0</v>
      </c>
      <c r="IJ108">
        <v>0</v>
      </c>
      <c r="IK108">
        <v>1</v>
      </c>
      <c r="IL108">
        <v>0</v>
      </c>
      <c r="IM108">
        <v>0</v>
      </c>
      <c r="IN108">
        <v>1</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1</v>
      </c>
      <c r="NF108">
        <v>0</v>
      </c>
      <c r="NG108">
        <v>0</v>
      </c>
      <c r="NH108">
        <v>0</v>
      </c>
      <c r="NI108">
        <v>0</v>
      </c>
      <c r="NJ108">
        <v>0</v>
      </c>
      <c r="NK108">
        <v>0</v>
      </c>
      <c r="NL108">
        <v>0</v>
      </c>
      <c r="NM108">
        <v>0</v>
      </c>
      <c r="NN108">
        <v>0</v>
      </c>
      <c r="NO108">
        <v>0</v>
      </c>
      <c r="NP108">
        <v>0</v>
      </c>
      <c r="NR108" s="2" t="str">
        <f t="shared" si="79"/>
        <v>Arua City</v>
      </c>
      <c r="NS108" s="2" t="str">
        <f t="shared" si="80"/>
        <v>Oje Mission Health Centre III</v>
      </c>
      <c r="NT108" s="2" t="str">
        <f>VLOOKUP(C108,Weeks!$A$1:$B$53,2,0)</f>
        <v>Week 49</v>
      </c>
      <c r="NU108" s="2">
        <f t="shared" si="81"/>
        <v>167</v>
      </c>
      <c r="NV108" s="2">
        <f t="shared" si="82"/>
        <v>1</v>
      </c>
      <c r="NW108" s="2">
        <f t="shared" si="83"/>
        <v>0</v>
      </c>
      <c r="NX108" s="2">
        <f t="shared" si="84"/>
        <v>1</v>
      </c>
      <c r="NY108" s="2">
        <f t="shared" si="85"/>
        <v>1</v>
      </c>
      <c r="NZ108" s="2">
        <f t="shared" si="86"/>
        <v>0</v>
      </c>
      <c r="OA108" s="2">
        <f t="shared" si="87"/>
        <v>0</v>
      </c>
      <c r="OB108" s="2">
        <f t="shared" si="88"/>
        <v>0</v>
      </c>
      <c r="OC108" s="2">
        <f t="shared" si="89"/>
        <v>0</v>
      </c>
      <c r="OD108" s="2">
        <f t="shared" si="90"/>
        <v>11</v>
      </c>
      <c r="OE108" s="2">
        <f t="shared" si="91"/>
        <v>0</v>
      </c>
      <c r="OF108" s="2">
        <f t="shared" si="92"/>
        <v>42</v>
      </c>
      <c r="OG108" s="2">
        <f t="shared" si="93"/>
        <v>0</v>
      </c>
      <c r="OH108" s="2">
        <f t="shared" si="94"/>
        <v>0</v>
      </c>
      <c r="OI108" s="2">
        <f t="shared" si="95"/>
        <v>0</v>
      </c>
      <c r="OJ108" s="2">
        <f t="shared" si="96"/>
        <v>0</v>
      </c>
      <c r="OK108" s="2">
        <f t="shared" si="97"/>
        <v>0</v>
      </c>
      <c r="OL108" s="2">
        <f t="shared" si="98"/>
        <v>0</v>
      </c>
      <c r="OM108" s="2">
        <f t="shared" si="99"/>
        <v>0</v>
      </c>
      <c r="ON108" s="2">
        <f t="shared" si="100"/>
        <v>24</v>
      </c>
      <c r="OO108" s="2">
        <f t="shared" si="101"/>
        <v>0</v>
      </c>
      <c r="OP108" s="2">
        <f t="shared" si="102"/>
        <v>90</v>
      </c>
      <c r="OQ108" s="2">
        <f t="shared" si="103"/>
        <v>1</v>
      </c>
      <c r="OR108" s="2">
        <f t="shared" si="104"/>
        <v>0</v>
      </c>
      <c r="OS108" s="2">
        <f t="shared" si="105"/>
        <v>0</v>
      </c>
      <c r="OT108" s="2">
        <f t="shared" si="106"/>
        <v>0</v>
      </c>
      <c r="OU108" s="2">
        <f t="shared" si="107"/>
        <v>0</v>
      </c>
      <c r="OV108" s="2">
        <f t="shared" si="108"/>
        <v>0</v>
      </c>
      <c r="OW108" s="2">
        <f t="shared" si="109"/>
        <v>0</v>
      </c>
      <c r="OX108" s="2">
        <f t="shared" si="110"/>
        <v>0</v>
      </c>
      <c r="OY108" s="2">
        <f t="shared" si="111"/>
        <v>0</v>
      </c>
      <c r="OZ108" s="2">
        <f t="shared" si="112"/>
        <v>0</v>
      </c>
      <c r="PA108" s="2">
        <f t="shared" si="113"/>
        <v>0</v>
      </c>
      <c r="PB108" s="2">
        <f t="shared" si="114"/>
        <v>0</v>
      </c>
      <c r="PC108" s="2">
        <f t="shared" si="115"/>
        <v>0</v>
      </c>
      <c r="PD108" s="2">
        <f t="shared" si="116"/>
        <v>0</v>
      </c>
      <c r="PE108" s="2">
        <f t="shared" si="117"/>
        <v>0</v>
      </c>
      <c r="PF108" s="2">
        <f t="shared" si="118"/>
        <v>0</v>
      </c>
      <c r="PG108" s="2">
        <f t="shared" si="119"/>
        <v>0</v>
      </c>
      <c r="PH108" s="2">
        <f t="shared" si="120"/>
        <v>0</v>
      </c>
      <c r="PI108" s="2">
        <f t="shared" si="121"/>
        <v>0</v>
      </c>
      <c r="PJ108" s="2">
        <f t="shared" si="122"/>
        <v>0</v>
      </c>
      <c r="PK108" s="2">
        <f t="shared" si="123"/>
        <v>0</v>
      </c>
      <c r="PL108" s="2">
        <f t="shared" si="124"/>
        <v>0</v>
      </c>
      <c r="PM108" s="2">
        <f t="shared" si="125"/>
        <v>0</v>
      </c>
      <c r="PN108" s="2">
        <f t="shared" si="126"/>
        <v>1</v>
      </c>
      <c r="PO108" s="2">
        <f t="shared" si="127"/>
        <v>1</v>
      </c>
      <c r="PP108" s="2">
        <f t="shared" si="128"/>
        <v>0</v>
      </c>
      <c r="PQ108" s="2">
        <f t="shared" si="129"/>
        <v>0</v>
      </c>
      <c r="PR108" s="2">
        <f t="shared" si="130"/>
        <v>1</v>
      </c>
      <c r="PS108" s="2">
        <f t="shared" si="131"/>
        <v>0</v>
      </c>
      <c r="PT108" s="2">
        <f t="shared" si="132"/>
        <v>0</v>
      </c>
      <c r="PU108" s="2">
        <f t="shared" si="133"/>
        <v>1</v>
      </c>
      <c r="PV108" s="2">
        <f t="shared" si="134"/>
        <v>0</v>
      </c>
      <c r="PW108" s="2">
        <f t="shared" si="135"/>
        <v>0</v>
      </c>
      <c r="PX108" s="2">
        <f t="shared" si="136"/>
        <v>1</v>
      </c>
      <c r="PY108" s="2">
        <f t="shared" si="137"/>
        <v>0</v>
      </c>
      <c r="PZ108" s="2">
        <f t="shared" si="138"/>
        <v>0</v>
      </c>
    </row>
    <row r="109" spans="1:442" x14ac:dyDescent="0.35">
      <c r="A109" t="s">
        <v>81</v>
      </c>
      <c r="B109" t="s">
        <v>10</v>
      </c>
      <c r="C109" t="s">
        <v>351</v>
      </c>
      <c r="D109">
        <v>0</v>
      </c>
      <c r="E109">
        <v>0</v>
      </c>
      <c r="F109">
        <v>0</v>
      </c>
      <c r="G109">
        <v>0</v>
      </c>
      <c r="H109"/>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0</v>
      </c>
      <c r="DC109">
        <v>4</v>
      </c>
      <c r="DD109">
        <v>8</v>
      </c>
      <c r="DE109">
        <v>21</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2</v>
      </c>
      <c r="EL109">
        <v>2</v>
      </c>
      <c r="EM109">
        <v>0</v>
      </c>
      <c r="EN109">
        <v>0</v>
      </c>
      <c r="EO109">
        <v>0</v>
      </c>
      <c r="EP109">
        <v>0</v>
      </c>
      <c r="EQ109">
        <v>0</v>
      </c>
      <c r="ER109">
        <v>0</v>
      </c>
      <c r="ES109">
        <v>0</v>
      </c>
      <c r="ET109">
        <v>0</v>
      </c>
      <c r="EU109">
        <v>0</v>
      </c>
      <c r="EV109">
        <v>0</v>
      </c>
      <c r="EW109">
        <v>0</v>
      </c>
      <c r="EX109">
        <v>0</v>
      </c>
      <c r="EY109">
        <v>0</v>
      </c>
      <c r="EZ109">
        <v>1</v>
      </c>
      <c r="FA109">
        <v>10</v>
      </c>
      <c r="FB109">
        <v>0</v>
      </c>
      <c r="FC109">
        <v>0</v>
      </c>
      <c r="FD109">
        <v>2</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1</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1</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R109" s="2" t="str">
        <f t="shared" si="79"/>
        <v>Arua City</v>
      </c>
      <c r="NS109" s="2" t="str">
        <f t="shared" si="80"/>
        <v>Oje Mission Health Centre III</v>
      </c>
      <c r="NT109" s="2" t="str">
        <f>VLOOKUP(C109,Weeks!$A$1:$B$53,2,0)</f>
        <v>Week 50</v>
      </c>
      <c r="NU109" s="2">
        <f t="shared" si="81"/>
        <v>53</v>
      </c>
      <c r="NV109" s="2">
        <f t="shared" si="82"/>
        <v>0</v>
      </c>
      <c r="NW109" s="2">
        <f t="shared" si="83"/>
        <v>0</v>
      </c>
      <c r="NX109" s="2">
        <f t="shared" si="84"/>
        <v>0</v>
      </c>
      <c r="NY109" s="2">
        <f t="shared" si="85"/>
        <v>0</v>
      </c>
      <c r="NZ109" s="2">
        <f t="shared" si="86"/>
        <v>0</v>
      </c>
      <c r="OA109" s="2">
        <f t="shared" si="87"/>
        <v>0</v>
      </c>
      <c r="OB109" s="2">
        <f t="shared" si="88"/>
        <v>0</v>
      </c>
      <c r="OC109" s="2">
        <f t="shared" si="89"/>
        <v>0</v>
      </c>
      <c r="OD109" s="2">
        <f t="shared" si="90"/>
        <v>2</v>
      </c>
      <c r="OE109" s="2">
        <f t="shared" si="91"/>
        <v>0</v>
      </c>
      <c r="OF109" s="2">
        <f t="shared" si="92"/>
        <v>15</v>
      </c>
      <c r="OG109" s="2">
        <f t="shared" si="93"/>
        <v>0</v>
      </c>
      <c r="OH109" s="2">
        <f t="shared" si="94"/>
        <v>0</v>
      </c>
      <c r="OI109" s="2">
        <f t="shared" si="95"/>
        <v>0</v>
      </c>
      <c r="OJ109" s="2">
        <f t="shared" si="96"/>
        <v>0</v>
      </c>
      <c r="OK109" s="2">
        <f t="shared" si="97"/>
        <v>0</v>
      </c>
      <c r="OL109" s="2">
        <f t="shared" si="98"/>
        <v>1</v>
      </c>
      <c r="OM109" s="2">
        <f t="shared" si="99"/>
        <v>0</v>
      </c>
      <c r="ON109" s="2">
        <f t="shared" si="100"/>
        <v>35</v>
      </c>
      <c r="OO109" s="2">
        <f t="shared" si="101"/>
        <v>0</v>
      </c>
      <c r="OP109" s="2">
        <f t="shared" si="102"/>
        <v>0</v>
      </c>
      <c r="OQ109" s="2">
        <f t="shared" si="103"/>
        <v>0</v>
      </c>
      <c r="OR109" s="2">
        <f t="shared" si="104"/>
        <v>0</v>
      </c>
      <c r="OS109" s="2">
        <f t="shared" si="105"/>
        <v>0</v>
      </c>
      <c r="OT109" s="2">
        <f t="shared" si="106"/>
        <v>0</v>
      </c>
      <c r="OU109" s="2">
        <f t="shared" si="107"/>
        <v>0</v>
      </c>
      <c r="OV109" s="2">
        <f t="shared" si="108"/>
        <v>0</v>
      </c>
      <c r="OW109" s="2">
        <f t="shared" si="109"/>
        <v>0</v>
      </c>
      <c r="OX109" s="2">
        <f t="shared" si="110"/>
        <v>1</v>
      </c>
      <c r="OY109" s="2">
        <f t="shared" si="111"/>
        <v>0</v>
      </c>
      <c r="OZ109" s="2">
        <f t="shared" si="112"/>
        <v>0</v>
      </c>
      <c r="PA109" s="2">
        <f t="shared" si="113"/>
        <v>0</v>
      </c>
      <c r="PB109" s="2">
        <f t="shared" si="114"/>
        <v>0</v>
      </c>
      <c r="PC109" s="2">
        <f t="shared" si="115"/>
        <v>0</v>
      </c>
      <c r="PD109" s="2">
        <f t="shared" si="116"/>
        <v>0</v>
      </c>
      <c r="PE109" s="2">
        <f t="shared" si="117"/>
        <v>0</v>
      </c>
      <c r="PF109" s="2">
        <f t="shared" si="118"/>
        <v>0</v>
      </c>
      <c r="PG109" s="2">
        <f t="shared" si="119"/>
        <v>0</v>
      </c>
      <c r="PH109" s="2">
        <f t="shared" si="120"/>
        <v>0</v>
      </c>
      <c r="PI109" s="2">
        <f t="shared" si="121"/>
        <v>0</v>
      </c>
      <c r="PJ109" s="2">
        <f t="shared" si="122"/>
        <v>0</v>
      </c>
      <c r="PK109" s="2">
        <f t="shared" si="123"/>
        <v>0</v>
      </c>
      <c r="PL109" s="2">
        <f t="shared" si="124"/>
        <v>0</v>
      </c>
      <c r="PM109" s="2">
        <f t="shared" si="125"/>
        <v>0</v>
      </c>
      <c r="PN109" s="2">
        <f t="shared" si="126"/>
        <v>0</v>
      </c>
      <c r="PO109" s="2">
        <f t="shared" si="127"/>
        <v>0</v>
      </c>
      <c r="PP109" s="2">
        <f t="shared" si="128"/>
        <v>0</v>
      </c>
      <c r="PQ109" s="2">
        <f t="shared" si="129"/>
        <v>0</v>
      </c>
      <c r="PR109" s="2">
        <f t="shared" si="130"/>
        <v>0</v>
      </c>
      <c r="PS109" s="2">
        <f t="shared" si="131"/>
        <v>0</v>
      </c>
      <c r="PT109" s="2">
        <f t="shared" si="132"/>
        <v>0</v>
      </c>
      <c r="PU109" s="2">
        <f t="shared" si="133"/>
        <v>0</v>
      </c>
      <c r="PV109" s="2">
        <f t="shared" si="134"/>
        <v>0</v>
      </c>
      <c r="PW109" s="2">
        <f t="shared" si="135"/>
        <v>0</v>
      </c>
      <c r="PX109" s="2">
        <f t="shared" si="136"/>
        <v>0</v>
      </c>
      <c r="PY109" s="2">
        <f t="shared" si="137"/>
        <v>0</v>
      </c>
      <c r="PZ109" s="2">
        <f t="shared" si="138"/>
        <v>0</v>
      </c>
    </row>
    <row r="110" spans="1:442" x14ac:dyDescent="0.35">
      <c r="A110" t="s">
        <v>81</v>
      </c>
      <c r="B110" t="s">
        <v>10</v>
      </c>
      <c r="C110" t="s">
        <v>349</v>
      </c>
      <c r="D110">
        <v>0</v>
      </c>
      <c r="E110">
        <v>0</v>
      </c>
      <c r="F110">
        <v>0</v>
      </c>
      <c r="G110">
        <v>0</v>
      </c>
      <c r="H110"/>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2</v>
      </c>
      <c r="DC110">
        <v>0</v>
      </c>
      <c r="DD110">
        <v>13</v>
      </c>
      <c r="DE110">
        <v>3</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1</v>
      </c>
      <c r="FB110">
        <v>0</v>
      </c>
      <c r="FC110">
        <v>2</v>
      </c>
      <c r="FD110">
        <v>6</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1</v>
      </c>
      <c r="HX110">
        <v>0</v>
      </c>
      <c r="HY110">
        <v>0</v>
      </c>
      <c r="HZ110">
        <v>0</v>
      </c>
      <c r="IA110">
        <v>0</v>
      </c>
      <c r="IB110">
        <v>0</v>
      </c>
      <c r="IC110">
        <v>0</v>
      </c>
      <c r="ID110">
        <v>0</v>
      </c>
      <c r="IE110">
        <v>0</v>
      </c>
      <c r="IF110">
        <v>1</v>
      </c>
      <c r="IG110">
        <v>0</v>
      </c>
      <c r="IH110">
        <v>0</v>
      </c>
      <c r="II110">
        <v>1</v>
      </c>
      <c r="IJ110">
        <v>0</v>
      </c>
      <c r="IK110">
        <v>0</v>
      </c>
      <c r="IL110">
        <v>1</v>
      </c>
      <c r="IM110">
        <v>0</v>
      </c>
      <c r="IN110">
        <v>0</v>
      </c>
      <c r="IO110">
        <v>1</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R110" s="2" t="str">
        <f t="shared" si="79"/>
        <v>Arua City</v>
      </c>
      <c r="NS110" s="2" t="str">
        <f t="shared" si="80"/>
        <v>Oje Mission Health Centre III</v>
      </c>
      <c r="NT110" s="2" t="str">
        <f>VLOOKUP(C110,Weeks!$A$1:$B$53,2,0)</f>
        <v>Week 51</v>
      </c>
      <c r="NU110" s="2">
        <f t="shared" si="81"/>
        <v>27</v>
      </c>
      <c r="NV110" s="2">
        <f t="shared" si="82"/>
        <v>0</v>
      </c>
      <c r="NW110" s="2">
        <f t="shared" si="83"/>
        <v>0</v>
      </c>
      <c r="NX110" s="2">
        <f t="shared" si="84"/>
        <v>0</v>
      </c>
      <c r="NY110" s="2">
        <f t="shared" si="85"/>
        <v>0</v>
      </c>
      <c r="NZ110" s="2">
        <f t="shared" si="86"/>
        <v>0</v>
      </c>
      <c r="OA110" s="2">
        <f t="shared" si="87"/>
        <v>0</v>
      </c>
      <c r="OB110" s="2">
        <f t="shared" si="88"/>
        <v>0</v>
      </c>
      <c r="OC110" s="2">
        <f t="shared" si="89"/>
        <v>0</v>
      </c>
      <c r="OD110" s="2">
        <f t="shared" si="90"/>
        <v>8</v>
      </c>
      <c r="OE110" s="2">
        <f t="shared" si="91"/>
        <v>0</v>
      </c>
      <c r="OF110" s="2">
        <f t="shared" si="92"/>
        <v>1</v>
      </c>
      <c r="OG110" s="2">
        <f t="shared" si="93"/>
        <v>0</v>
      </c>
      <c r="OH110" s="2">
        <f t="shared" si="94"/>
        <v>0</v>
      </c>
      <c r="OI110" s="2">
        <f t="shared" si="95"/>
        <v>0</v>
      </c>
      <c r="OJ110" s="2">
        <f t="shared" si="96"/>
        <v>0</v>
      </c>
      <c r="OK110" s="2">
        <f t="shared" si="97"/>
        <v>0</v>
      </c>
      <c r="OL110" s="2">
        <f t="shared" si="98"/>
        <v>0</v>
      </c>
      <c r="OM110" s="2">
        <f t="shared" si="99"/>
        <v>0</v>
      </c>
      <c r="ON110" s="2">
        <f t="shared" si="100"/>
        <v>18</v>
      </c>
      <c r="OO110" s="2">
        <f t="shared" si="101"/>
        <v>0</v>
      </c>
      <c r="OP110" s="2">
        <f t="shared" si="102"/>
        <v>0</v>
      </c>
      <c r="OQ110" s="2">
        <f t="shared" si="103"/>
        <v>0</v>
      </c>
      <c r="OR110" s="2">
        <f t="shared" si="104"/>
        <v>0</v>
      </c>
      <c r="OS110" s="2">
        <f t="shared" si="105"/>
        <v>0</v>
      </c>
      <c r="OT110" s="2">
        <f t="shared" si="106"/>
        <v>0</v>
      </c>
      <c r="OU110" s="2">
        <f t="shared" si="107"/>
        <v>0</v>
      </c>
      <c r="OV110" s="2">
        <f t="shared" si="108"/>
        <v>0</v>
      </c>
      <c r="OW110" s="2">
        <f t="shared" si="109"/>
        <v>0</v>
      </c>
      <c r="OX110" s="2">
        <f t="shared" si="110"/>
        <v>0</v>
      </c>
      <c r="OY110" s="2">
        <f t="shared" si="111"/>
        <v>0</v>
      </c>
      <c r="OZ110" s="2">
        <f t="shared" si="112"/>
        <v>0</v>
      </c>
      <c r="PA110" s="2">
        <f t="shared" si="113"/>
        <v>0</v>
      </c>
      <c r="PB110" s="2">
        <f t="shared" si="114"/>
        <v>0</v>
      </c>
      <c r="PC110" s="2">
        <f t="shared" si="115"/>
        <v>0</v>
      </c>
      <c r="PD110" s="2">
        <f t="shared" si="116"/>
        <v>0</v>
      </c>
      <c r="PE110" s="2">
        <f t="shared" si="117"/>
        <v>0</v>
      </c>
      <c r="PF110" s="2">
        <f t="shared" si="118"/>
        <v>0</v>
      </c>
      <c r="PG110" s="2">
        <f t="shared" si="119"/>
        <v>0</v>
      </c>
      <c r="PH110" s="2">
        <f t="shared" si="120"/>
        <v>0</v>
      </c>
      <c r="PI110" s="2">
        <f t="shared" si="121"/>
        <v>0</v>
      </c>
      <c r="PJ110" s="2">
        <f t="shared" si="122"/>
        <v>0</v>
      </c>
      <c r="PK110" s="2">
        <f t="shared" si="123"/>
        <v>0</v>
      </c>
      <c r="PL110" s="2">
        <f t="shared" si="124"/>
        <v>0</v>
      </c>
      <c r="PM110" s="2">
        <f t="shared" si="125"/>
        <v>0</v>
      </c>
      <c r="PN110" s="2">
        <f t="shared" si="126"/>
        <v>1</v>
      </c>
      <c r="PO110" s="2">
        <f t="shared" si="127"/>
        <v>1</v>
      </c>
      <c r="PP110" s="2">
        <f t="shared" si="128"/>
        <v>0</v>
      </c>
      <c r="PQ110" s="2">
        <f t="shared" si="129"/>
        <v>0</v>
      </c>
      <c r="PR110" s="2">
        <f t="shared" si="130"/>
        <v>1</v>
      </c>
      <c r="PS110" s="2">
        <f t="shared" si="131"/>
        <v>0</v>
      </c>
      <c r="PT110" s="2">
        <f t="shared" si="132"/>
        <v>0</v>
      </c>
      <c r="PU110" s="2">
        <f t="shared" si="133"/>
        <v>1</v>
      </c>
      <c r="PV110" s="2">
        <f t="shared" si="134"/>
        <v>0</v>
      </c>
      <c r="PW110" s="2">
        <f t="shared" si="135"/>
        <v>0</v>
      </c>
      <c r="PX110" s="2">
        <f t="shared" si="136"/>
        <v>1</v>
      </c>
      <c r="PY110" s="2">
        <f t="shared" si="137"/>
        <v>0</v>
      </c>
      <c r="PZ110" s="2">
        <f t="shared" si="138"/>
        <v>0</v>
      </c>
    </row>
    <row r="111" spans="1:442" x14ac:dyDescent="0.35">
      <c r="A111" t="s">
        <v>81</v>
      </c>
      <c r="B111" t="s">
        <v>10</v>
      </c>
      <c r="C111" t="s">
        <v>347</v>
      </c>
      <c r="D111">
        <v>0</v>
      </c>
      <c r="E111">
        <v>0</v>
      </c>
      <c r="F111">
        <v>0</v>
      </c>
      <c r="G111">
        <v>0</v>
      </c>
      <c r="H111"/>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3</v>
      </c>
      <c r="DC111">
        <v>0</v>
      </c>
      <c r="DD111">
        <v>7</v>
      </c>
      <c r="DE111">
        <v>6</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R111" s="2" t="str">
        <f t="shared" si="79"/>
        <v>Arua City</v>
      </c>
      <c r="NS111" s="2" t="str">
        <f t="shared" si="80"/>
        <v>Oje Mission Health Centre III</v>
      </c>
      <c r="NT111" s="2" t="str">
        <f>VLOOKUP(C111,Weeks!$A$1:$B$53,2,0)</f>
        <v>Week 52</v>
      </c>
      <c r="NU111" s="2">
        <f t="shared" si="81"/>
        <v>16</v>
      </c>
      <c r="NV111" s="2">
        <f t="shared" si="82"/>
        <v>0</v>
      </c>
      <c r="NW111" s="2">
        <f t="shared" si="83"/>
        <v>0</v>
      </c>
      <c r="NX111" s="2">
        <f t="shared" si="84"/>
        <v>0</v>
      </c>
      <c r="NY111" s="2">
        <f t="shared" si="85"/>
        <v>0</v>
      </c>
      <c r="NZ111" s="2">
        <f t="shared" si="86"/>
        <v>0</v>
      </c>
      <c r="OA111" s="2">
        <f t="shared" si="87"/>
        <v>0</v>
      </c>
      <c r="OB111" s="2">
        <f t="shared" si="88"/>
        <v>0</v>
      </c>
      <c r="OC111" s="2">
        <f t="shared" si="89"/>
        <v>0</v>
      </c>
      <c r="OD111" s="2">
        <f t="shared" si="90"/>
        <v>0</v>
      </c>
      <c r="OE111" s="2">
        <f t="shared" si="91"/>
        <v>0</v>
      </c>
      <c r="OF111" s="2">
        <f t="shared" si="92"/>
        <v>0</v>
      </c>
      <c r="OG111" s="2">
        <f t="shared" si="93"/>
        <v>0</v>
      </c>
      <c r="OH111" s="2">
        <f t="shared" si="94"/>
        <v>0</v>
      </c>
      <c r="OI111" s="2">
        <f t="shared" si="95"/>
        <v>0</v>
      </c>
      <c r="OJ111" s="2">
        <f t="shared" si="96"/>
        <v>0</v>
      </c>
      <c r="OK111" s="2">
        <f t="shared" si="97"/>
        <v>0</v>
      </c>
      <c r="OL111" s="2">
        <f t="shared" si="98"/>
        <v>0</v>
      </c>
      <c r="OM111" s="2">
        <f t="shared" si="99"/>
        <v>0</v>
      </c>
      <c r="ON111" s="2">
        <f t="shared" si="100"/>
        <v>16</v>
      </c>
      <c r="OO111" s="2">
        <f t="shared" si="101"/>
        <v>0</v>
      </c>
      <c r="OP111" s="2">
        <f t="shared" si="102"/>
        <v>0</v>
      </c>
      <c r="OQ111" s="2">
        <f t="shared" si="103"/>
        <v>0</v>
      </c>
      <c r="OR111" s="2">
        <f t="shared" si="104"/>
        <v>0</v>
      </c>
      <c r="OS111" s="2">
        <f t="shared" si="105"/>
        <v>0</v>
      </c>
      <c r="OT111" s="2">
        <f t="shared" si="106"/>
        <v>0</v>
      </c>
      <c r="OU111" s="2">
        <f t="shared" si="107"/>
        <v>0</v>
      </c>
      <c r="OV111" s="2">
        <f t="shared" si="108"/>
        <v>0</v>
      </c>
      <c r="OW111" s="2">
        <f t="shared" si="109"/>
        <v>0</v>
      </c>
      <c r="OX111" s="2">
        <f t="shared" si="110"/>
        <v>0</v>
      </c>
      <c r="OY111" s="2">
        <f t="shared" si="111"/>
        <v>0</v>
      </c>
      <c r="OZ111" s="2">
        <f t="shared" si="112"/>
        <v>0</v>
      </c>
      <c r="PA111" s="2">
        <f t="shared" si="113"/>
        <v>0</v>
      </c>
      <c r="PB111" s="2">
        <f t="shared" si="114"/>
        <v>0</v>
      </c>
      <c r="PC111" s="2">
        <f t="shared" si="115"/>
        <v>0</v>
      </c>
      <c r="PD111" s="2">
        <f t="shared" si="116"/>
        <v>0</v>
      </c>
      <c r="PE111" s="2">
        <f t="shared" si="117"/>
        <v>0</v>
      </c>
      <c r="PF111" s="2">
        <f t="shared" si="118"/>
        <v>0</v>
      </c>
      <c r="PG111" s="2">
        <f t="shared" si="119"/>
        <v>0</v>
      </c>
      <c r="PH111" s="2">
        <f t="shared" si="120"/>
        <v>0</v>
      </c>
      <c r="PI111" s="2">
        <f t="shared" si="121"/>
        <v>0</v>
      </c>
      <c r="PJ111" s="2">
        <f t="shared" si="122"/>
        <v>0</v>
      </c>
      <c r="PK111" s="2">
        <f t="shared" si="123"/>
        <v>0</v>
      </c>
      <c r="PL111" s="2">
        <f t="shared" si="124"/>
        <v>0</v>
      </c>
      <c r="PM111" s="2">
        <f t="shared" si="125"/>
        <v>0</v>
      </c>
      <c r="PN111" s="2">
        <f t="shared" si="126"/>
        <v>0</v>
      </c>
      <c r="PO111" s="2">
        <f t="shared" si="127"/>
        <v>0</v>
      </c>
      <c r="PP111" s="2">
        <f t="shared" si="128"/>
        <v>0</v>
      </c>
      <c r="PQ111" s="2">
        <f t="shared" si="129"/>
        <v>0</v>
      </c>
      <c r="PR111" s="2">
        <f t="shared" si="130"/>
        <v>0</v>
      </c>
      <c r="PS111" s="2">
        <f t="shared" si="131"/>
        <v>0</v>
      </c>
      <c r="PT111" s="2">
        <f t="shared" si="132"/>
        <v>0</v>
      </c>
      <c r="PU111" s="2">
        <f t="shared" si="133"/>
        <v>0</v>
      </c>
      <c r="PV111" s="2">
        <f t="shared" si="134"/>
        <v>0</v>
      </c>
      <c r="PW111" s="2">
        <f t="shared" si="135"/>
        <v>0</v>
      </c>
      <c r="PX111" s="2">
        <f t="shared" si="136"/>
        <v>0</v>
      </c>
      <c r="PY111" s="2">
        <f t="shared" si="137"/>
        <v>0</v>
      </c>
      <c r="PZ111" s="2">
        <f t="shared" si="138"/>
        <v>0</v>
      </c>
    </row>
    <row r="112" spans="1:442" x14ac:dyDescent="0.35">
      <c r="A112" t="s">
        <v>81</v>
      </c>
      <c r="B112" t="s">
        <v>10</v>
      </c>
      <c r="C112" t="s">
        <v>345</v>
      </c>
      <c r="D112">
        <v>0</v>
      </c>
      <c r="E112">
        <v>0</v>
      </c>
      <c r="F112">
        <v>0</v>
      </c>
      <c r="G112">
        <v>0</v>
      </c>
      <c r="H112"/>
      <c r="I112">
        <v>0</v>
      </c>
      <c r="J112"/>
      <c r="K112">
        <v>0</v>
      </c>
      <c r="L112"/>
      <c r="M112">
        <v>0</v>
      </c>
      <c r="N112"/>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3</v>
      </c>
      <c r="DC112">
        <v>0</v>
      </c>
      <c r="DD112">
        <v>7</v>
      </c>
      <c r="DE112">
        <v>6</v>
      </c>
      <c r="DF112">
        <v>0</v>
      </c>
      <c r="DG112">
        <v>0</v>
      </c>
      <c r="DH112">
        <v>0</v>
      </c>
      <c r="DI112">
        <v>0</v>
      </c>
      <c r="DJ112">
        <v>0</v>
      </c>
      <c r="DK112">
        <v>1</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1</v>
      </c>
      <c r="NF112">
        <v>0</v>
      </c>
      <c r="NG112">
        <v>0</v>
      </c>
      <c r="NH112">
        <v>0</v>
      </c>
      <c r="NI112">
        <v>0</v>
      </c>
      <c r="NJ112">
        <v>0</v>
      </c>
      <c r="NK112">
        <v>0</v>
      </c>
      <c r="NL112">
        <v>0</v>
      </c>
      <c r="NM112">
        <v>0</v>
      </c>
      <c r="NN112">
        <v>0</v>
      </c>
      <c r="NO112">
        <v>0</v>
      </c>
      <c r="NP112">
        <v>0</v>
      </c>
      <c r="NR112" s="2" t="str">
        <f t="shared" si="79"/>
        <v>Arua City</v>
      </c>
      <c r="NS112" s="2" t="str">
        <f t="shared" si="80"/>
        <v>Oje Mission Health Centre III</v>
      </c>
      <c r="NT112" s="2" t="str">
        <f>VLOOKUP(C112,Weeks!$A$1:$B$53,2,0)</f>
        <v>Week 1</v>
      </c>
      <c r="NU112" s="2">
        <f t="shared" si="81"/>
        <v>17</v>
      </c>
      <c r="NV112" s="2">
        <f t="shared" si="82"/>
        <v>1</v>
      </c>
      <c r="NW112" s="2">
        <f t="shared" si="83"/>
        <v>0</v>
      </c>
      <c r="NX112" s="2">
        <f t="shared" si="84"/>
        <v>1</v>
      </c>
      <c r="NY112" s="2">
        <f t="shared" si="85"/>
        <v>1</v>
      </c>
      <c r="NZ112" s="2">
        <f t="shared" si="86"/>
        <v>0</v>
      </c>
      <c r="OA112" s="2">
        <f t="shared" si="87"/>
        <v>0</v>
      </c>
      <c r="OB112" s="2">
        <f t="shared" si="88"/>
        <v>0</v>
      </c>
      <c r="OC112" s="2">
        <f t="shared" si="89"/>
        <v>0</v>
      </c>
      <c r="OD112" s="2">
        <f t="shared" si="90"/>
        <v>0</v>
      </c>
      <c r="OE112" s="2">
        <f t="shared" si="91"/>
        <v>0</v>
      </c>
      <c r="OF112" s="2">
        <f t="shared" si="92"/>
        <v>0</v>
      </c>
      <c r="OG112" s="2">
        <f t="shared" si="93"/>
        <v>0</v>
      </c>
      <c r="OH112" s="2">
        <f t="shared" si="94"/>
        <v>0</v>
      </c>
      <c r="OI112" s="2">
        <f t="shared" si="95"/>
        <v>0</v>
      </c>
      <c r="OJ112" s="2">
        <f t="shared" si="96"/>
        <v>0</v>
      </c>
      <c r="OK112" s="2">
        <f t="shared" si="97"/>
        <v>0</v>
      </c>
      <c r="OL112" s="2">
        <f t="shared" si="98"/>
        <v>0</v>
      </c>
      <c r="OM112" s="2">
        <f t="shared" si="99"/>
        <v>0</v>
      </c>
      <c r="ON112" s="2">
        <f t="shared" si="100"/>
        <v>17</v>
      </c>
      <c r="OO112" s="2">
        <f t="shared" si="101"/>
        <v>1</v>
      </c>
      <c r="OP112" s="2">
        <f t="shared" si="102"/>
        <v>0</v>
      </c>
      <c r="OQ112" s="2">
        <f t="shared" si="103"/>
        <v>0</v>
      </c>
      <c r="OR112" s="2">
        <f t="shared" si="104"/>
        <v>0</v>
      </c>
      <c r="OS112" s="2">
        <f t="shared" si="105"/>
        <v>0</v>
      </c>
      <c r="OT112" s="2">
        <f t="shared" si="106"/>
        <v>0</v>
      </c>
      <c r="OU112" s="2">
        <f t="shared" si="107"/>
        <v>0</v>
      </c>
      <c r="OV112" s="2">
        <f t="shared" si="108"/>
        <v>0</v>
      </c>
      <c r="OW112" s="2">
        <f t="shared" si="109"/>
        <v>0</v>
      </c>
      <c r="OX112" s="2">
        <f t="shared" si="110"/>
        <v>0</v>
      </c>
      <c r="OY112" s="2">
        <f t="shared" si="111"/>
        <v>0</v>
      </c>
      <c r="OZ112" s="2">
        <f t="shared" si="112"/>
        <v>0</v>
      </c>
      <c r="PA112" s="2">
        <f t="shared" si="113"/>
        <v>0</v>
      </c>
      <c r="PB112" s="2">
        <f t="shared" si="114"/>
        <v>0</v>
      </c>
      <c r="PC112" s="2">
        <f t="shared" si="115"/>
        <v>0</v>
      </c>
      <c r="PD112" s="2">
        <f t="shared" si="116"/>
        <v>0</v>
      </c>
      <c r="PE112" s="2">
        <f t="shared" si="117"/>
        <v>0</v>
      </c>
      <c r="PF112" s="2">
        <f t="shared" si="118"/>
        <v>0</v>
      </c>
      <c r="PG112" s="2">
        <f t="shared" si="119"/>
        <v>0</v>
      </c>
      <c r="PH112" s="2">
        <f t="shared" si="120"/>
        <v>0</v>
      </c>
      <c r="PI112" s="2">
        <f t="shared" si="121"/>
        <v>0</v>
      </c>
      <c r="PJ112" s="2">
        <f t="shared" si="122"/>
        <v>0</v>
      </c>
      <c r="PK112" s="2">
        <f t="shared" si="123"/>
        <v>0</v>
      </c>
      <c r="PL112" s="2">
        <f t="shared" si="124"/>
        <v>0</v>
      </c>
      <c r="PM112" s="2">
        <f t="shared" si="125"/>
        <v>0</v>
      </c>
      <c r="PN112" s="2">
        <f t="shared" si="126"/>
        <v>0</v>
      </c>
      <c r="PO112" s="2">
        <f t="shared" si="127"/>
        <v>0</v>
      </c>
      <c r="PP112" s="2">
        <f t="shared" si="128"/>
        <v>0</v>
      </c>
      <c r="PQ112" s="2">
        <f t="shared" si="129"/>
        <v>0</v>
      </c>
      <c r="PR112" s="2">
        <f t="shared" si="130"/>
        <v>0</v>
      </c>
      <c r="PS112" s="2">
        <f t="shared" si="131"/>
        <v>0</v>
      </c>
      <c r="PT112" s="2">
        <f t="shared" si="132"/>
        <v>0</v>
      </c>
      <c r="PU112" s="2">
        <f t="shared" si="133"/>
        <v>0</v>
      </c>
      <c r="PV112" s="2">
        <f t="shared" si="134"/>
        <v>0</v>
      </c>
      <c r="PW112" s="2">
        <f t="shared" si="135"/>
        <v>0</v>
      </c>
      <c r="PX112" s="2">
        <f t="shared" si="136"/>
        <v>0</v>
      </c>
      <c r="PY112" s="2">
        <f t="shared" si="137"/>
        <v>0</v>
      </c>
      <c r="PZ112" s="2">
        <f t="shared" si="138"/>
        <v>0</v>
      </c>
    </row>
    <row r="113" spans="1:442" x14ac:dyDescent="0.35">
      <c r="A113" t="s">
        <v>81</v>
      </c>
      <c r="B113" t="s">
        <v>10</v>
      </c>
      <c r="C113" t="s">
        <v>343</v>
      </c>
      <c r="D113">
        <v>0</v>
      </c>
      <c r="E113">
        <v>0</v>
      </c>
      <c r="F113">
        <v>0</v>
      </c>
      <c r="G113">
        <v>0</v>
      </c>
      <c r="H113"/>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1</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5</v>
      </c>
      <c r="FB113">
        <v>0</v>
      </c>
      <c r="FC113">
        <v>1</v>
      </c>
      <c r="FD113">
        <v>14</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1</v>
      </c>
      <c r="NE113">
        <v>0</v>
      </c>
      <c r="NF113">
        <v>0</v>
      </c>
      <c r="NG113">
        <v>0</v>
      </c>
      <c r="NH113">
        <v>0</v>
      </c>
      <c r="NI113">
        <v>0</v>
      </c>
      <c r="NJ113">
        <v>0</v>
      </c>
      <c r="NK113">
        <v>0</v>
      </c>
      <c r="NL113">
        <v>0</v>
      </c>
      <c r="NM113">
        <v>0</v>
      </c>
      <c r="NN113">
        <v>0</v>
      </c>
      <c r="NO113">
        <v>0</v>
      </c>
      <c r="NP113">
        <v>0</v>
      </c>
      <c r="NR113" s="2" t="str">
        <f t="shared" si="79"/>
        <v>Arua City</v>
      </c>
      <c r="NS113" s="2" t="str">
        <f t="shared" si="80"/>
        <v>Oje Mission Health Centre III</v>
      </c>
      <c r="NT113" s="2" t="str">
        <f>VLOOKUP(C113,Weeks!$A$1:$B$53,2,0)</f>
        <v>Week 2</v>
      </c>
      <c r="NU113" s="2">
        <f t="shared" si="81"/>
        <v>21</v>
      </c>
      <c r="NV113" s="2">
        <f t="shared" si="82"/>
        <v>1</v>
      </c>
      <c r="NW113" s="2">
        <f t="shared" si="83"/>
        <v>0</v>
      </c>
      <c r="NX113" s="2">
        <f t="shared" si="84"/>
        <v>1</v>
      </c>
      <c r="NY113" s="2">
        <f t="shared" si="85"/>
        <v>1</v>
      </c>
      <c r="NZ113" s="2">
        <f t="shared" si="86"/>
        <v>0</v>
      </c>
      <c r="OA113" s="2">
        <f t="shared" si="87"/>
        <v>0</v>
      </c>
      <c r="OB113" s="2">
        <f t="shared" si="88"/>
        <v>0</v>
      </c>
      <c r="OC113" s="2">
        <f t="shared" si="89"/>
        <v>0</v>
      </c>
      <c r="OD113" s="2">
        <f t="shared" si="90"/>
        <v>15</v>
      </c>
      <c r="OE113" s="2">
        <f t="shared" si="91"/>
        <v>0</v>
      </c>
      <c r="OF113" s="2">
        <f t="shared" si="92"/>
        <v>5</v>
      </c>
      <c r="OG113" s="2">
        <f t="shared" si="93"/>
        <v>0</v>
      </c>
      <c r="OH113" s="2">
        <f t="shared" si="94"/>
        <v>0</v>
      </c>
      <c r="OI113" s="2">
        <f t="shared" si="95"/>
        <v>0</v>
      </c>
      <c r="OJ113" s="2">
        <f t="shared" si="96"/>
        <v>0</v>
      </c>
      <c r="OK113" s="2">
        <f t="shared" si="97"/>
        <v>0</v>
      </c>
      <c r="OL113" s="2">
        <f t="shared" si="98"/>
        <v>0</v>
      </c>
      <c r="OM113" s="2">
        <f t="shared" si="99"/>
        <v>0</v>
      </c>
      <c r="ON113" s="2">
        <f t="shared" si="100"/>
        <v>1</v>
      </c>
      <c r="OO113" s="2">
        <f t="shared" si="101"/>
        <v>1</v>
      </c>
      <c r="OP113" s="2">
        <f t="shared" si="102"/>
        <v>0</v>
      </c>
      <c r="OQ113" s="2">
        <f t="shared" si="103"/>
        <v>0</v>
      </c>
      <c r="OR113" s="2">
        <f t="shared" si="104"/>
        <v>0</v>
      </c>
      <c r="OS113" s="2">
        <f t="shared" si="105"/>
        <v>0</v>
      </c>
      <c r="OT113" s="2">
        <f t="shared" si="106"/>
        <v>0</v>
      </c>
      <c r="OU113" s="2">
        <f t="shared" si="107"/>
        <v>0</v>
      </c>
      <c r="OV113" s="2">
        <f t="shared" si="108"/>
        <v>0</v>
      </c>
      <c r="OW113" s="2">
        <f t="shared" si="109"/>
        <v>0</v>
      </c>
      <c r="OX113" s="2">
        <f t="shared" si="110"/>
        <v>0</v>
      </c>
      <c r="OY113" s="2">
        <f t="shared" si="111"/>
        <v>0</v>
      </c>
      <c r="OZ113" s="2">
        <f t="shared" si="112"/>
        <v>0</v>
      </c>
      <c r="PA113" s="2">
        <f t="shared" si="113"/>
        <v>0</v>
      </c>
      <c r="PB113" s="2">
        <f t="shared" si="114"/>
        <v>0</v>
      </c>
      <c r="PC113" s="2">
        <f t="shared" si="115"/>
        <v>0</v>
      </c>
      <c r="PD113" s="2">
        <f t="shared" si="116"/>
        <v>0</v>
      </c>
      <c r="PE113" s="2">
        <f t="shared" si="117"/>
        <v>0</v>
      </c>
      <c r="PF113" s="2">
        <f t="shared" si="118"/>
        <v>0</v>
      </c>
      <c r="PG113" s="2">
        <f t="shared" si="119"/>
        <v>0</v>
      </c>
      <c r="PH113" s="2">
        <f t="shared" si="120"/>
        <v>0</v>
      </c>
      <c r="PI113" s="2">
        <f t="shared" si="121"/>
        <v>0</v>
      </c>
      <c r="PJ113" s="2">
        <f t="shared" si="122"/>
        <v>0</v>
      </c>
      <c r="PK113" s="2">
        <f t="shared" si="123"/>
        <v>0</v>
      </c>
      <c r="PL113" s="2">
        <f t="shared" si="124"/>
        <v>0</v>
      </c>
      <c r="PM113" s="2">
        <f t="shared" si="125"/>
        <v>0</v>
      </c>
      <c r="PN113" s="2">
        <f t="shared" si="126"/>
        <v>0</v>
      </c>
      <c r="PO113" s="2">
        <f t="shared" si="127"/>
        <v>0</v>
      </c>
      <c r="PP113" s="2">
        <f t="shared" si="128"/>
        <v>0</v>
      </c>
      <c r="PQ113" s="2">
        <f t="shared" si="129"/>
        <v>0</v>
      </c>
      <c r="PR113" s="2">
        <f t="shared" si="130"/>
        <v>0</v>
      </c>
      <c r="PS113" s="2">
        <f t="shared" si="131"/>
        <v>0</v>
      </c>
      <c r="PT113" s="2">
        <f t="shared" si="132"/>
        <v>0</v>
      </c>
      <c r="PU113" s="2">
        <f t="shared" si="133"/>
        <v>0</v>
      </c>
      <c r="PV113" s="2">
        <f t="shared" si="134"/>
        <v>0</v>
      </c>
      <c r="PW113" s="2">
        <f t="shared" si="135"/>
        <v>0</v>
      </c>
      <c r="PX113" s="2">
        <f t="shared" si="136"/>
        <v>0</v>
      </c>
      <c r="PY113" s="2">
        <f t="shared" si="137"/>
        <v>0</v>
      </c>
      <c r="PZ113" s="2">
        <f t="shared" si="138"/>
        <v>0</v>
      </c>
    </row>
    <row r="114" spans="1:442" x14ac:dyDescent="0.35">
      <c r="A114" t="s">
        <v>81</v>
      </c>
      <c r="B114" t="s">
        <v>10</v>
      </c>
      <c r="C114" t="s">
        <v>341</v>
      </c>
      <c r="D114">
        <v>0</v>
      </c>
      <c r="E114">
        <v>0</v>
      </c>
      <c r="F114">
        <v>0</v>
      </c>
      <c r="G114">
        <v>0</v>
      </c>
      <c r="H114"/>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1</v>
      </c>
      <c r="FA114">
        <v>4</v>
      </c>
      <c r="FB114">
        <v>0</v>
      </c>
      <c r="FC114">
        <v>2</v>
      </c>
      <c r="FD114">
        <v>8</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0</v>
      </c>
      <c r="NR114" s="2" t="str">
        <f t="shared" si="79"/>
        <v>Arua City</v>
      </c>
      <c r="NS114" s="2" t="str">
        <f t="shared" si="80"/>
        <v>Oje Mission Health Centre III</v>
      </c>
      <c r="NT114" s="2" t="str">
        <f>VLOOKUP(C114,Weeks!$A$1:$B$53,2,0)</f>
        <v>Week 3</v>
      </c>
      <c r="NU114" s="2">
        <f t="shared" si="81"/>
        <v>15</v>
      </c>
      <c r="NV114" s="2">
        <f t="shared" si="82"/>
        <v>0</v>
      </c>
      <c r="NW114" s="2">
        <f t="shared" si="83"/>
        <v>0</v>
      </c>
      <c r="NX114" s="2">
        <f t="shared" si="84"/>
        <v>0</v>
      </c>
      <c r="NY114" s="2">
        <f t="shared" si="85"/>
        <v>0</v>
      </c>
      <c r="NZ114" s="2">
        <f t="shared" si="86"/>
        <v>0</v>
      </c>
      <c r="OA114" s="2">
        <f t="shared" si="87"/>
        <v>0</v>
      </c>
      <c r="OB114" s="2">
        <f t="shared" si="88"/>
        <v>0</v>
      </c>
      <c r="OC114" s="2">
        <f t="shared" si="89"/>
        <v>0</v>
      </c>
      <c r="OD114" s="2">
        <f t="shared" si="90"/>
        <v>10</v>
      </c>
      <c r="OE114" s="2">
        <f t="shared" si="91"/>
        <v>0</v>
      </c>
      <c r="OF114" s="2">
        <f t="shared" si="92"/>
        <v>5</v>
      </c>
      <c r="OG114" s="2">
        <f t="shared" si="93"/>
        <v>0</v>
      </c>
      <c r="OH114" s="2">
        <f t="shared" si="94"/>
        <v>0</v>
      </c>
      <c r="OI114" s="2">
        <f t="shared" si="95"/>
        <v>0</v>
      </c>
      <c r="OJ114" s="2">
        <f t="shared" si="96"/>
        <v>0</v>
      </c>
      <c r="OK114" s="2">
        <f t="shared" si="97"/>
        <v>0</v>
      </c>
      <c r="OL114" s="2">
        <f t="shared" si="98"/>
        <v>0</v>
      </c>
      <c r="OM114" s="2">
        <f t="shared" si="99"/>
        <v>0</v>
      </c>
      <c r="ON114" s="2">
        <f t="shared" si="100"/>
        <v>0</v>
      </c>
      <c r="OO114" s="2">
        <f t="shared" si="101"/>
        <v>0</v>
      </c>
      <c r="OP114" s="2">
        <f t="shared" si="102"/>
        <v>0</v>
      </c>
      <c r="OQ114" s="2">
        <f t="shared" si="103"/>
        <v>0</v>
      </c>
      <c r="OR114" s="2">
        <f t="shared" si="104"/>
        <v>0</v>
      </c>
      <c r="OS114" s="2">
        <f t="shared" si="105"/>
        <v>0</v>
      </c>
      <c r="OT114" s="2">
        <f t="shared" si="106"/>
        <v>0</v>
      </c>
      <c r="OU114" s="2">
        <f t="shared" si="107"/>
        <v>0</v>
      </c>
      <c r="OV114" s="2">
        <f t="shared" si="108"/>
        <v>0</v>
      </c>
      <c r="OW114" s="2">
        <f t="shared" si="109"/>
        <v>0</v>
      </c>
      <c r="OX114" s="2">
        <f t="shared" si="110"/>
        <v>0</v>
      </c>
      <c r="OY114" s="2">
        <f t="shared" si="111"/>
        <v>0</v>
      </c>
      <c r="OZ114" s="2">
        <f t="shared" si="112"/>
        <v>0</v>
      </c>
      <c r="PA114" s="2">
        <f t="shared" si="113"/>
        <v>0</v>
      </c>
      <c r="PB114" s="2">
        <f t="shared" si="114"/>
        <v>0</v>
      </c>
      <c r="PC114" s="2">
        <f t="shared" si="115"/>
        <v>0</v>
      </c>
      <c r="PD114" s="2">
        <f t="shared" si="116"/>
        <v>0</v>
      </c>
      <c r="PE114" s="2">
        <f t="shared" si="117"/>
        <v>0</v>
      </c>
      <c r="PF114" s="2">
        <f t="shared" si="118"/>
        <v>0</v>
      </c>
      <c r="PG114" s="2">
        <f t="shared" si="119"/>
        <v>0</v>
      </c>
      <c r="PH114" s="2">
        <f t="shared" si="120"/>
        <v>0</v>
      </c>
      <c r="PI114" s="2">
        <f t="shared" si="121"/>
        <v>0</v>
      </c>
      <c r="PJ114" s="2">
        <f t="shared" si="122"/>
        <v>0</v>
      </c>
      <c r="PK114" s="2">
        <f t="shared" si="123"/>
        <v>0</v>
      </c>
      <c r="PL114" s="2">
        <f t="shared" si="124"/>
        <v>0</v>
      </c>
      <c r="PM114" s="2">
        <f t="shared" si="125"/>
        <v>0</v>
      </c>
      <c r="PN114" s="2">
        <f t="shared" si="126"/>
        <v>0</v>
      </c>
      <c r="PO114" s="2">
        <f t="shared" si="127"/>
        <v>0</v>
      </c>
      <c r="PP114" s="2">
        <f t="shared" si="128"/>
        <v>0</v>
      </c>
      <c r="PQ114" s="2">
        <f t="shared" si="129"/>
        <v>0</v>
      </c>
      <c r="PR114" s="2">
        <f t="shared" si="130"/>
        <v>0</v>
      </c>
      <c r="PS114" s="2">
        <f t="shared" si="131"/>
        <v>0</v>
      </c>
      <c r="PT114" s="2">
        <f t="shared" si="132"/>
        <v>0</v>
      </c>
      <c r="PU114" s="2">
        <f t="shared" si="133"/>
        <v>0</v>
      </c>
      <c r="PV114" s="2">
        <f t="shared" si="134"/>
        <v>0</v>
      </c>
      <c r="PW114" s="2">
        <f t="shared" si="135"/>
        <v>0</v>
      </c>
      <c r="PX114" s="2">
        <f t="shared" si="136"/>
        <v>0</v>
      </c>
      <c r="PY114" s="2">
        <f t="shared" si="137"/>
        <v>0</v>
      </c>
      <c r="PZ114" s="2">
        <f t="shared" si="138"/>
        <v>0</v>
      </c>
    </row>
    <row r="115" spans="1:442" x14ac:dyDescent="0.35">
      <c r="A115" t="s">
        <v>81</v>
      </c>
      <c r="B115" t="s">
        <v>10</v>
      </c>
      <c r="C115" t="s">
        <v>339</v>
      </c>
      <c r="D115">
        <v>0</v>
      </c>
      <c r="E115">
        <v>0</v>
      </c>
      <c r="F115">
        <v>0</v>
      </c>
      <c r="G115">
        <v>0</v>
      </c>
      <c r="H115"/>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1</v>
      </c>
      <c r="FA115">
        <v>0</v>
      </c>
      <c r="FB115">
        <v>0</v>
      </c>
      <c r="FC115">
        <v>1</v>
      </c>
      <c r="FD115">
        <v>3</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1</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R115" s="2" t="str">
        <f t="shared" si="79"/>
        <v>Arua City</v>
      </c>
      <c r="NS115" s="2" t="str">
        <f t="shared" si="80"/>
        <v>Oje Mission Health Centre III</v>
      </c>
      <c r="NT115" s="2" t="str">
        <f>VLOOKUP(C115,Weeks!$A$1:$B$53,2,0)</f>
        <v>Week 4</v>
      </c>
      <c r="NU115" s="2">
        <f t="shared" si="81"/>
        <v>5</v>
      </c>
      <c r="NV115" s="2">
        <f t="shared" si="82"/>
        <v>0</v>
      </c>
      <c r="NW115" s="2">
        <f t="shared" si="83"/>
        <v>0</v>
      </c>
      <c r="NX115" s="2">
        <f t="shared" si="84"/>
        <v>0</v>
      </c>
      <c r="NY115" s="2">
        <f t="shared" si="85"/>
        <v>0</v>
      </c>
      <c r="NZ115" s="2">
        <f t="shared" si="86"/>
        <v>0</v>
      </c>
      <c r="OA115" s="2">
        <f t="shared" si="87"/>
        <v>0</v>
      </c>
      <c r="OB115" s="2">
        <f t="shared" si="88"/>
        <v>0</v>
      </c>
      <c r="OC115" s="2">
        <f t="shared" si="89"/>
        <v>0</v>
      </c>
      <c r="OD115" s="2">
        <f t="shared" si="90"/>
        <v>4</v>
      </c>
      <c r="OE115" s="2">
        <f t="shared" si="91"/>
        <v>0</v>
      </c>
      <c r="OF115" s="2">
        <f t="shared" si="92"/>
        <v>1</v>
      </c>
      <c r="OG115" s="2">
        <f t="shared" si="93"/>
        <v>0</v>
      </c>
      <c r="OH115" s="2">
        <f t="shared" si="94"/>
        <v>0</v>
      </c>
      <c r="OI115" s="2">
        <f t="shared" si="95"/>
        <v>0</v>
      </c>
      <c r="OJ115" s="2">
        <f t="shared" si="96"/>
        <v>0</v>
      </c>
      <c r="OK115" s="2">
        <f t="shared" si="97"/>
        <v>0</v>
      </c>
      <c r="OL115" s="2">
        <f t="shared" si="98"/>
        <v>0</v>
      </c>
      <c r="OM115" s="2">
        <f t="shared" si="99"/>
        <v>0</v>
      </c>
      <c r="ON115" s="2">
        <f t="shared" si="100"/>
        <v>0</v>
      </c>
      <c r="OO115" s="2">
        <f t="shared" si="101"/>
        <v>0</v>
      </c>
      <c r="OP115" s="2">
        <f t="shared" si="102"/>
        <v>0</v>
      </c>
      <c r="OQ115" s="2">
        <f t="shared" si="103"/>
        <v>0</v>
      </c>
      <c r="OR115" s="2">
        <f t="shared" si="104"/>
        <v>0</v>
      </c>
      <c r="OS115" s="2">
        <f t="shared" si="105"/>
        <v>0</v>
      </c>
      <c r="OT115" s="2">
        <f t="shared" si="106"/>
        <v>0</v>
      </c>
      <c r="OU115" s="2">
        <f t="shared" si="107"/>
        <v>0</v>
      </c>
      <c r="OV115" s="2">
        <f t="shared" si="108"/>
        <v>0</v>
      </c>
      <c r="OW115" s="2">
        <f t="shared" si="109"/>
        <v>0</v>
      </c>
      <c r="OX115" s="2">
        <f t="shared" si="110"/>
        <v>1</v>
      </c>
      <c r="OY115" s="2">
        <f t="shared" si="111"/>
        <v>0</v>
      </c>
      <c r="OZ115" s="2">
        <f t="shared" si="112"/>
        <v>0</v>
      </c>
      <c r="PA115" s="2">
        <f t="shared" si="113"/>
        <v>0</v>
      </c>
      <c r="PB115" s="2">
        <f t="shared" si="114"/>
        <v>0</v>
      </c>
      <c r="PC115" s="2">
        <f t="shared" si="115"/>
        <v>0</v>
      </c>
      <c r="PD115" s="2">
        <f t="shared" si="116"/>
        <v>0</v>
      </c>
      <c r="PE115" s="2">
        <f t="shared" si="117"/>
        <v>0</v>
      </c>
      <c r="PF115" s="2">
        <f t="shared" si="118"/>
        <v>0</v>
      </c>
      <c r="PG115" s="2">
        <f t="shared" si="119"/>
        <v>0</v>
      </c>
      <c r="PH115" s="2">
        <f t="shared" si="120"/>
        <v>0</v>
      </c>
      <c r="PI115" s="2">
        <f t="shared" si="121"/>
        <v>0</v>
      </c>
      <c r="PJ115" s="2">
        <f t="shared" si="122"/>
        <v>0</v>
      </c>
      <c r="PK115" s="2">
        <f t="shared" si="123"/>
        <v>0</v>
      </c>
      <c r="PL115" s="2">
        <f t="shared" si="124"/>
        <v>0</v>
      </c>
      <c r="PM115" s="2">
        <f t="shared" si="125"/>
        <v>0</v>
      </c>
      <c r="PN115" s="2">
        <f t="shared" si="126"/>
        <v>0</v>
      </c>
      <c r="PO115" s="2">
        <f t="shared" si="127"/>
        <v>0</v>
      </c>
      <c r="PP115" s="2">
        <f t="shared" si="128"/>
        <v>0</v>
      </c>
      <c r="PQ115" s="2">
        <f t="shared" si="129"/>
        <v>0</v>
      </c>
      <c r="PR115" s="2">
        <f t="shared" si="130"/>
        <v>0</v>
      </c>
      <c r="PS115" s="2">
        <f t="shared" si="131"/>
        <v>0</v>
      </c>
      <c r="PT115" s="2">
        <f t="shared" si="132"/>
        <v>0</v>
      </c>
      <c r="PU115" s="2">
        <f t="shared" si="133"/>
        <v>0</v>
      </c>
      <c r="PV115" s="2">
        <f t="shared" si="134"/>
        <v>0</v>
      </c>
      <c r="PW115" s="2">
        <f t="shared" si="135"/>
        <v>0</v>
      </c>
      <c r="PX115" s="2">
        <f t="shared" si="136"/>
        <v>0</v>
      </c>
      <c r="PY115" s="2">
        <f t="shared" si="137"/>
        <v>0</v>
      </c>
      <c r="PZ115" s="2">
        <f t="shared" si="138"/>
        <v>0</v>
      </c>
    </row>
    <row r="116" spans="1:442" x14ac:dyDescent="0.35">
      <c r="A116" t="s">
        <v>81</v>
      </c>
      <c r="B116" t="s">
        <v>10</v>
      </c>
      <c r="C116" t="s">
        <v>337</v>
      </c>
      <c r="D116">
        <v>0</v>
      </c>
      <c r="E116">
        <v>0</v>
      </c>
      <c r="F116">
        <v>0</v>
      </c>
      <c r="G116">
        <v>0</v>
      </c>
      <c r="H116"/>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2</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2</v>
      </c>
      <c r="FA116">
        <v>0</v>
      </c>
      <c r="FB116">
        <v>0</v>
      </c>
      <c r="FC116">
        <v>1</v>
      </c>
      <c r="FD116">
        <v>7</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R116" s="2" t="str">
        <f t="shared" si="79"/>
        <v>Arua City</v>
      </c>
      <c r="NS116" s="2" t="str">
        <f t="shared" si="80"/>
        <v>Oje Mission Health Centre III</v>
      </c>
      <c r="NT116" s="2" t="str">
        <f>VLOOKUP(C116,Weeks!$A$1:$B$53,2,0)</f>
        <v>Week 5</v>
      </c>
      <c r="NU116" s="2">
        <f t="shared" si="81"/>
        <v>12</v>
      </c>
      <c r="NV116" s="2">
        <f t="shared" si="82"/>
        <v>0</v>
      </c>
      <c r="NW116" s="2">
        <f t="shared" si="83"/>
        <v>0</v>
      </c>
      <c r="NX116" s="2">
        <f t="shared" si="84"/>
        <v>0</v>
      </c>
      <c r="NY116" s="2">
        <f t="shared" si="85"/>
        <v>0</v>
      </c>
      <c r="NZ116" s="2">
        <f t="shared" si="86"/>
        <v>0</v>
      </c>
      <c r="OA116" s="2">
        <f t="shared" si="87"/>
        <v>0</v>
      </c>
      <c r="OB116" s="2">
        <f t="shared" si="88"/>
        <v>0</v>
      </c>
      <c r="OC116" s="2">
        <f t="shared" si="89"/>
        <v>0</v>
      </c>
      <c r="OD116" s="2">
        <f t="shared" si="90"/>
        <v>8</v>
      </c>
      <c r="OE116" s="2">
        <f t="shared" si="91"/>
        <v>0</v>
      </c>
      <c r="OF116" s="2">
        <f t="shared" si="92"/>
        <v>2</v>
      </c>
      <c r="OG116" s="2">
        <f t="shared" si="93"/>
        <v>0</v>
      </c>
      <c r="OH116" s="2">
        <f t="shared" si="94"/>
        <v>0</v>
      </c>
      <c r="OI116" s="2">
        <f t="shared" si="95"/>
        <v>0</v>
      </c>
      <c r="OJ116" s="2">
        <f t="shared" si="96"/>
        <v>0</v>
      </c>
      <c r="OK116" s="2">
        <f t="shared" si="97"/>
        <v>0</v>
      </c>
      <c r="OL116" s="2">
        <f t="shared" si="98"/>
        <v>0</v>
      </c>
      <c r="OM116" s="2">
        <f t="shared" si="99"/>
        <v>0</v>
      </c>
      <c r="ON116" s="2">
        <f t="shared" si="100"/>
        <v>2</v>
      </c>
      <c r="OO116" s="2">
        <f t="shared" si="101"/>
        <v>0</v>
      </c>
      <c r="OP116" s="2">
        <f t="shared" si="102"/>
        <v>0</v>
      </c>
      <c r="OQ116" s="2">
        <f t="shared" si="103"/>
        <v>0</v>
      </c>
      <c r="OR116" s="2">
        <f t="shared" si="104"/>
        <v>0</v>
      </c>
      <c r="OS116" s="2">
        <f t="shared" si="105"/>
        <v>0</v>
      </c>
      <c r="OT116" s="2">
        <f t="shared" si="106"/>
        <v>0</v>
      </c>
      <c r="OU116" s="2">
        <f t="shared" si="107"/>
        <v>0</v>
      </c>
      <c r="OV116" s="2">
        <f t="shared" si="108"/>
        <v>0</v>
      </c>
      <c r="OW116" s="2">
        <f t="shared" si="109"/>
        <v>0</v>
      </c>
      <c r="OX116" s="2">
        <f t="shared" si="110"/>
        <v>0</v>
      </c>
      <c r="OY116" s="2">
        <f t="shared" si="111"/>
        <v>0</v>
      </c>
      <c r="OZ116" s="2">
        <f t="shared" si="112"/>
        <v>0</v>
      </c>
      <c r="PA116" s="2">
        <f t="shared" si="113"/>
        <v>0</v>
      </c>
      <c r="PB116" s="2">
        <f t="shared" si="114"/>
        <v>0</v>
      </c>
      <c r="PC116" s="2">
        <f t="shared" si="115"/>
        <v>0</v>
      </c>
      <c r="PD116" s="2">
        <f t="shared" si="116"/>
        <v>0</v>
      </c>
      <c r="PE116" s="2">
        <f t="shared" si="117"/>
        <v>0</v>
      </c>
      <c r="PF116" s="2">
        <f t="shared" si="118"/>
        <v>0</v>
      </c>
      <c r="PG116" s="2">
        <f t="shared" si="119"/>
        <v>0</v>
      </c>
      <c r="PH116" s="2">
        <f t="shared" si="120"/>
        <v>0</v>
      </c>
      <c r="PI116" s="2">
        <f t="shared" si="121"/>
        <v>0</v>
      </c>
      <c r="PJ116" s="2">
        <f t="shared" si="122"/>
        <v>0</v>
      </c>
      <c r="PK116" s="2">
        <f t="shared" si="123"/>
        <v>0</v>
      </c>
      <c r="PL116" s="2">
        <f t="shared" si="124"/>
        <v>0</v>
      </c>
      <c r="PM116" s="2">
        <f t="shared" si="125"/>
        <v>0</v>
      </c>
      <c r="PN116" s="2">
        <f t="shared" si="126"/>
        <v>0</v>
      </c>
      <c r="PO116" s="2">
        <f t="shared" si="127"/>
        <v>0</v>
      </c>
      <c r="PP116" s="2">
        <f t="shared" si="128"/>
        <v>0</v>
      </c>
      <c r="PQ116" s="2">
        <f t="shared" si="129"/>
        <v>0</v>
      </c>
      <c r="PR116" s="2">
        <f t="shared" si="130"/>
        <v>0</v>
      </c>
      <c r="PS116" s="2">
        <f t="shared" si="131"/>
        <v>0</v>
      </c>
      <c r="PT116" s="2">
        <f t="shared" si="132"/>
        <v>0</v>
      </c>
      <c r="PU116" s="2">
        <f t="shared" si="133"/>
        <v>0</v>
      </c>
      <c r="PV116" s="2">
        <f t="shared" si="134"/>
        <v>0</v>
      </c>
      <c r="PW116" s="2">
        <f t="shared" si="135"/>
        <v>0</v>
      </c>
      <c r="PX116" s="2">
        <f t="shared" si="136"/>
        <v>0</v>
      </c>
      <c r="PY116" s="2">
        <f t="shared" si="137"/>
        <v>0</v>
      </c>
      <c r="PZ116" s="2">
        <f t="shared" si="138"/>
        <v>0</v>
      </c>
    </row>
    <row r="117" spans="1:442" x14ac:dyDescent="0.35">
      <c r="A117" t="s">
        <v>81</v>
      </c>
      <c r="B117" t="s">
        <v>10</v>
      </c>
      <c r="C117" t="s">
        <v>335</v>
      </c>
      <c r="D117">
        <v>0</v>
      </c>
      <c r="E117">
        <v>0</v>
      </c>
      <c r="F117">
        <v>0</v>
      </c>
      <c r="G117">
        <v>0</v>
      </c>
      <c r="H117"/>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1</v>
      </c>
      <c r="DC117">
        <v>2</v>
      </c>
      <c r="DD117">
        <v>6</v>
      </c>
      <c r="DE117">
        <v>4</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2</v>
      </c>
      <c r="FD117">
        <v>8</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R117" s="2" t="str">
        <f t="shared" si="79"/>
        <v>Arua City</v>
      </c>
      <c r="NS117" s="2" t="str">
        <f t="shared" si="80"/>
        <v>Oje Mission Health Centre III</v>
      </c>
      <c r="NT117" s="2" t="str">
        <f>VLOOKUP(C117,Weeks!$A$1:$B$53,2,0)</f>
        <v>Week 6</v>
      </c>
      <c r="NU117" s="2">
        <f t="shared" si="81"/>
        <v>23</v>
      </c>
      <c r="NV117" s="2">
        <f t="shared" si="82"/>
        <v>0</v>
      </c>
      <c r="NW117" s="2">
        <f t="shared" si="83"/>
        <v>0</v>
      </c>
      <c r="NX117" s="2">
        <f t="shared" si="84"/>
        <v>0</v>
      </c>
      <c r="NY117" s="2">
        <f t="shared" si="85"/>
        <v>0</v>
      </c>
      <c r="NZ117" s="2">
        <f t="shared" si="86"/>
        <v>0</v>
      </c>
      <c r="OA117" s="2">
        <f t="shared" si="87"/>
        <v>0</v>
      </c>
      <c r="OB117" s="2">
        <f t="shared" si="88"/>
        <v>0</v>
      </c>
      <c r="OC117" s="2">
        <f t="shared" si="89"/>
        <v>0</v>
      </c>
      <c r="OD117" s="2">
        <f t="shared" si="90"/>
        <v>10</v>
      </c>
      <c r="OE117" s="2">
        <f t="shared" si="91"/>
        <v>0</v>
      </c>
      <c r="OF117" s="2">
        <f t="shared" si="92"/>
        <v>0</v>
      </c>
      <c r="OG117" s="2">
        <f t="shared" si="93"/>
        <v>0</v>
      </c>
      <c r="OH117" s="2">
        <f t="shared" si="94"/>
        <v>0</v>
      </c>
      <c r="OI117" s="2">
        <f t="shared" si="95"/>
        <v>0</v>
      </c>
      <c r="OJ117" s="2">
        <f t="shared" si="96"/>
        <v>0</v>
      </c>
      <c r="OK117" s="2">
        <f t="shared" si="97"/>
        <v>0</v>
      </c>
      <c r="OL117" s="2">
        <f t="shared" si="98"/>
        <v>0</v>
      </c>
      <c r="OM117" s="2">
        <f t="shared" si="99"/>
        <v>0</v>
      </c>
      <c r="ON117" s="2">
        <f t="shared" si="100"/>
        <v>13</v>
      </c>
      <c r="OO117" s="2">
        <f t="shared" si="101"/>
        <v>0</v>
      </c>
      <c r="OP117" s="2">
        <f t="shared" si="102"/>
        <v>0</v>
      </c>
      <c r="OQ117" s="2">
        <f t="shared" si="103"/>
        <v>0</v>
      </c>
      <c r="OR117" s="2">
        <f t="shared" si="104"/>
        <v>0</v>
      </c>
      <c r="OS117" s="2">
        <f t="shared" si="105"/>
        <v>0</v>
      </c>
      <c r="OT117" s="2">
        <f t="shared" si="106"/>
        <v>0</v>
      </c>
      <c r="OU117" s="2">
        <f t="shared" si="107"/>
        <v>0</v>
      </c>
      <c r="OV117" s="2">
        <f t="shared" si="108"/>
        <v>0</v>
      </c>
      <c r="OW117" s="2">
        <f t="shared" si="109"/>
        <v>0</v>
      </c>
      <c r="OX117" s="2">
        <f t="shared" si="110"/>
        <v>0</v>
      </c>
      <c r="OY117" s="2">
        <f t="shared" si="111"/>
        <v>0</v>
      </c>
      <c r="OZ117" s="2">
        <f t="shared" si="112"/>
        <v>0</v>
      </c>
      <c r="PA117" s="2">
        <f t="shared" si="113"/>
        <v>0</v>
      </c>
      <c r="PB117" s="2">
        <f t="shared" si="114"/>
        <v>0</v>
      </c>
      <c r="PC117" s="2">
        <f t="shared" si="115"/>
        <v>0</v>
      </c>
      <c r="PD117" s="2">
        <f t="shared" si="116"/>
        <v>0</v>
      </c>
      <c r="PE117" s="2">
        <f t="shared" si="117"/>
        <v>0</v>
      </c>
      <c r="PF117" s="2">
        <f t="shared" si="118"/>
        <v>0</v>
      </c>
      <c r="PG117" s="2">
        <f t="shared" si="119"/>
        <v>0</v>
      </c>
      <c r="PH117" s="2">
        <f t="shared" si="120"/>
        <v>0</v>
      </c>
      <c r="PI117" s="2">
        <f t="shared" si="121"/>
        <v>0</v>
      </c>
      <c r="PJ117" s="2">
        <f t="shared" si="122"/>
        <v>0</v>
      </c>
      <c r="PK117" s="2">
        <f t="shared" si="123"/>
        <v>0</v>
      </c>
      <c r="PL117" s="2">
        <f t="shared" si="124"/>
        <v>0</v>
      </c>
      <c r="PM117" s="2">
        <f t="shared" si="125"/>
        <v>0</v>
      </c>
      <c r="PN117" s="2">
        <f t="shared" si="126"/>
        <v>0</v>
      </c>
      <c r="PO117" s="2">
        <f t="shared" si="127"/>
        <v>0</v>
      </c>
      <c r="PP117" s="2">
        <f t="shared" si="128"/>
        <v>0</v>
      </c>
      <c r="PQ117" s="2">
        <f t="shared" si="129"/>
        <v>0</v>
      </c>
      <c r="PR117" s="2">
        <f t="shared" si="130"/>
        <v>0</v>
      </c>
      <c r="PS117" s="2">
        <f t="shared" si="131"/>
        <v>0</v>
      </c>
      <c r="PT117" s="2">
        <f t="shared" si="132"/>
        <v>0</v>
      </c>
      <c r="PU117" s="2">
        <f t="shared" si="133"/>
        <v>0</v>
      </c>
      <c r="PV117" s="2">
        <f t="shared" si="134"/>
        <v>0</v>
      </c>
      <c r="PW117" s="2">
        <f t="shared" si="135"/>
        <v>0</v>
      </c>
      <c r="PX117" s="2">
        <f t="shared" si="136"/>
        <v>0</v>
      </c>
      <c r="PY117" s="2">
        <f t="shared" si="137"/>
        <v>0</v>
      </c>
      <c r="PZ117" s="2">
        <f t="shared" si="138"/>
        <v>0</v>
      </c>
    </row>
    <row r="118" spans="1:442" x14ac:dyDescent="0.35">
      <c r="A118" t="s">
        <v>81</v>
      </c>
      <c r="B118" t="s">
        <v>10</v>
      </c>
      <c r="C118" t="s">
        <v>333</v>
      </c>
      <c r="D118">
        <v>0</v>
      </c>
      <c r="E118">
        <v>0</v>
      </c>
      <c r="F118">
        <v>0</v>
      </c>
      <c r="G118">
        <v>0</v>
      </c>
      <c r="H118"/>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1</v>
      </c>
      <c r="DE118">
        <v>1</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6</v>
      </c>
      <c r="FD118">
        <v>14</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R118" s="2" t="str">
        <f t="shared" si="79"/>
        <v>Arua City</v>
      </c>
      <c r="NS118" s="2" t="str">
        <f t="shared" si="80"/>
        <v>Oje Mission Health Centre III</v>
      </c>
      <c r="NT118" s="2" t="str">
        <f>VLOOKUP(C118,Weeks!$A$1:$B$53,2,0)</f>
        <v>Week 7</v>
      </c>
      <c r="NU118" s="2">
        <f t="shared" si="81"/>
        <v>22</v>
      </c>
      <c r="NV118" s="2">
        <f t="shared" si="82"/>
        <v>0</v>
      </c>
      <c r="NW118" s="2">
        <f t="shared" si="83"/>
        <v>0</v>
      </c>
      <c r="NX118" s="2">
        <f t="shared" si="84"/>
        <v>0</v>
      </c>
      <c r="NY118" s="2">
        <f t="shared" si="85"/>
        <v>0</v>
      </c>
      <c r="NZ118" s="2">
        <f t="shared" si="86"/>
        <v>0</v>
      </c>
      <c r="OA118" s="2">
        <f t="shared" si="87"/>
        <v>0</v>
      </c>
      <c r="OB118" s="2">
        <f t="shared" si="88"/>
        <v>0</v>
      </c>
      <c r="OC118" s="2">
        <f t="shared" si="89"/>
        <v>0</v>
      </c>
      <c r="OD118" s="2">
        <f t="shared" si="90"/>
        <v>20</v>
      </c>
      <c r="OE118" s="2">
        <f t="shared" si="91"/>
        <v>0</v>
      </c>
      <c r="OF118" s="2">
        <f t="shared" si="92"/>
        <v>0</v>
      </c>
      <c r="OG118" s="2">
        <f t="shared" si="93"/>
        <v>0</v>
      </c>
      <c r="OH118" s="2">
        <f t="shared" si="94"/>
        <v>0</v>
      </c>
      <c r="OI118" s="2">
        <f t="shared" si="95"/>
        <v>0</v>
      </c>
      <c r="OJ118" s="2">
        <f t="shared" si="96"/>
        <v>0</v>
      </c>
      <c r="OK118" s="2">
        <f t="shared" si="97"/>
        <v>0</v>
      </c>
      <c r="OL118" s="2">
        <f t="shared" si="98"/>
        <v>0</v>
      </c>
      <c r="OM118" s="2">
        <f t="shared" si="99"/>
        <v>0</v>
      </c>
      <c r="ON118" s="2">
        <f t="shared" si="100"/>
        <v>2</v>
      </c>
      <c r="OO118" s="2">
        <f t="shared" si="101"/>
        <v>0</v>
      </c>
      <c r="OP118" s="2">
        <f t="shared" si="102"/>
        <v>0</v>
      </c>
      <c r="OQ118" s="2">
        <f t="shared" si="103"/>
        <v>0</v>
      </c>
      <c r="OR118" s="2">
        <f t="shared" si="104"/>
        <v>0</v>
      </c>
      <c r="OS118" s="2">
        <f t="shared" si="105"/>
        <v>0</v>
      </c>
      <c r="OT118" s="2">
        <f t="shared" si="106"/>
        <v>0</v>
      </c>
      <c r="OU118" s="2">
        <f t="shared" si="107"/>
        <v>0</v>
      </c>
      <c r="OV118" s="2">
        <f t="shared" si="108"/>
        <v>0</v>
      </c>
      <c r="OW118" s="2">
        <f t="shared" si="109"/>
        <v>0</v>
      </c>
      <c r="OX118" s="2">
        <f t="shared" si="110"/>
        <v>0</v>
      </c>
      <c r="OY118" s="2">
        <f t="shared" si="111"/>
        <v>0</v>
      </c>
      <c r="OZ118" s="2">
        <f t="shared" si="112"/>
        <v>0</v>
      </c>
      <c r="PA118" s="2">
        <f t="shared" si="113"/>
        <v>0</v>
      </c>
      <c r="PB118" s="2">
        <f t="shared" si="114"/>
        <v>0</v>
      </c>
      <c r="PC118" s="2">
        <f t="shared" si="115"/>
        <v>0</v>
      </c>
      <c r="PD118" s="2">
        <f t="shared" si="116"/>
        <v>0</v>
      </c>
      <c r="PE118" s="2">
        <f t="shared" si="117"/>
        <v>0</v>
      </c>
      <c r="PF118" s="2">
        <f t="shared" si="118"/>
        <v>0</v>
      </c>
      <c r="PG118" s="2">
        <f t="shared" si="119"/>
        <v>0</v>
      </c>
      <c r="PH118" s="2">
        <f t="shared" si="120"/>
        <v>0</v>
      </c>
      <c r="PI118" s="2">
        <f t="shared" si="121"/>
        <v>0</v>
      </c>
      <c r="PJ118" s="2">
        <f t="shared" si="122"/>
        <v>0</v>
      </c>
      <c r="PK118" s="2">
        <f t="shared" si="123"/>
        <v>0</v>
      </c>
      <c r="PL118" s="2">
        <f t="shared" si="124"/>
        <v>0</v>
      </c>
      <c r="PM118" s="2">
        <f t="shared" si="125"/>
        <v>0</v>
      </c>
      <c r="PN118" s="2">
        <f t="shared" si="126"/>
        <v>0</v>
      </c>
      <c r="PO118" s="2">
        <f t="shared" si="127"/>
        <v>0</v>
      </c>
      <c r="PP118" s="2">
        <f t="shared" si="128"/>
        <v>0</v>
      </c>
      <c r="PQ118" s="2">
        <f t="shared" si="129"/>
        <v>0</v>
      </c>
      <c r="PR118" s="2">
        <f t="shared" si="130"/>
        <v>0</v>
      </c>
      <c r="PS118" s="2">
        <f t="shared" si="131"/>
        <v>0</v>
      </c>
      <c r="PT118" s="2">
        <f t="shared" si="132"/>
        <v>0</v>
      </c>
      <c r="PU118" s="2">
        <f t="shared" si="133"/>
        <v>0</v>
      </c>
      <c r="PV118" s="2">
        <f t="shared" si="134"/>
        <v>0</v>
      </c>
      <c r="PW118" s="2">
        <f t="shared" si="135"/>
        <v>0</v>
      </c>
      <c r="PX118" s="2">
        <f t="shared" si="136"/>
        <v>0</v>
      </c>
      <c r="PY118" s="2">
        <f t="shared" si="137"/>
        <v>0</v>
      </c>
      <c r="PZ118" s="2">
        <f t="shared" si="138"/>
        <v>0</v>
      </c>
    </row>
    <row r="119" spans="1:442" x14ac:dyDescent="0.35">
      <c r="A119" t="s">
        <v>81</v>
      </c>
      <c r="B119" t="s">
        <v>10</v>
      </c>
      <c r="C119" t="s">
        <v>331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v>5</v>
      </c>
      <c r="DC119">
        <v>4</v>
      </c>
      <c r="DD119">
        <v>16</v>
      </c>
      <c r="DE119">
        <v>8</v>
      </c>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v>6</v>
      </c>
      <c r="FD119">
        <v>14</v>
      </c>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R119" s="2" t="str">
        <f t="shared" si="79"/>
        <v>Arua City</v>
      </c>
      <c r="NS119" s="2" t="str">
        <f t="shared" si="80"/>
        <v>Oje Mission Health Centre III</v>
      </c>
      <c r="NT119" s="2" t="str">
        <f>VLOOKUP(C119,Weeks!$A$1:$B$53,2,0)</f>
        <v>Week 8</v>
      </c>
      <c r="NU119" s="2">
        <f t="shared" si="81"/>
        <v>53</v>
      </c>
      <c r="NV119" s="2">
        <f t="shared" si="82"/>
        <v>0</v>
      </c>
      <c r="NW119" s="2">
        <f t="shared" si="83"/>
        <v>0</v>
      </c>
      <c r="NX119" s="2">
        <f t="shared" si="84"/>
        <v>0</v>
      </c>
      <c r="NY119" s="2">
        <f t="shared" si="85"/>
        <v>0</v>
      </c>
      <c r="NZ119" s="2">
        <f t="shared" si="86"/>
        <v>0</v>
      </c>
      <c r="OA119" s="2">
        <f t="shared" si="87"/>
        <v>0</v>
      </c>
      <c r="OB119" s="2">
        <f t="shared" si="88"/>
        <v>0</v>
      </c>
      <c r="OC119" s="2">
        <f t="shared" si="89"/>
        <v>0</v>
      </c>
      <c r="OD119" s="2">
        <f t="shared" si="90"/>
        <v>20</v>
      </c>
      <c r="OE119" s="2">
        <f t="shared" si="91"/>
        <v>0</v>
      </c>
      <c r="OF119" s="2">
        <f t="shared" si="92"/>
        <v>0</v>
      </c>
      <c r="OG119" s="2">
        <f t="shared" si="93"/>
        <v>0</v>
      </c>
      <c r="OH119" s="2">
        <f t="shared" si="94"/>
        <v>0</v>
      </c>
      <c r="OI119" s="2">
        <f t="shared" si="95"/>
        <v>0</v>
      </c>
      <c r="OJ119" s="2">
        <f t="shared" si="96"/>
        <v>0</v>
      </c>
      <c r="OK119" s="2">
        <f t="shared" si="97"/>
        <v>0</v>
      </c>
      <c r="OL119" s="2">
        <f t="shared" si="98"/>
        <v>0</v>
      </c>
      <c r="OM119" s="2">
        <f t="shared" si="99"/>
        <v>0</v>
      </c>
      <c r="ON119" s="2">
        <f t="shared" si="100"/>
        <v>33</v>
      </c>
      <c r="OO119" s="2">
        <f t="shared" si="101"/>
        <v>0</v>
      </c>
      <c r="OP119" s="2">
        <f t="shared" si="102"/>
        <v>0</v>
      </c>
      <c r="OQ119" s="2">
        <f t="shared" si="103"/>
        <v>0</v>
      </c>
      <c r="OR119" s="2">
        <f t="shared" si="104"/>
        <v>0</v>
      </c>
      <c r="OS119" s="2">
        <f t="shared" si="105"/>
        <v>0</v>
      </c>
      <c r="OT119" s="2">
        <f t="shared" si="106"/>
        <v>0</v>
      </c>
      <c r="OU119" s="2">
        <f t="shared" si="107"/>
        <v>0</v>
      </c>
      <c r="OV119" s="2">
        <f t="shared" si="108"/>
        <v>0</v>
      </c>
      <c r="OW119" s="2">
        <f t="shared" si="109"/>
        <v>0</v>
      </c>
      <c r="OX119" s="2">
        <f t="shared" si="110"/>
        <v>0</v>
      </c>
      <c r="OY119" s="2">
        <f t="shared" si="111"/>
        <v>0</v>
      </c>
      <c r="OZ119" s="2">
        <f t="shared" si="112"/>
        <v>0</v>
      </c>
      <c r="PA119" s="2">
        <f t="shared" si="113"/>
        <v>0</v>
      </c>
      <c r="PB119" s="2">
        <f t="shared" si="114"/>
        <v>0</v>
      </c>
      <c r="PC119" s="2">
        <f t="shared" si="115"/>
        <v>0</v>
      </c>
      <c r="PD119" s="2">
        <f t="shared" si="116"/>
        <v>0</v>
      </c>
      <c r="PE119" s="2">
        <f t="shared" si="117"/>
        <v>0</v>
      </c>
      <c r="PF119" s="2">
        <f t="shared" si="118"/>
        <v>0</v>
      </c>
      <c r="PG119" s="2">
        <f t="shared" si="119"/>
        <v>0</v>
      </c>
      <c r="PH119" s="2">
        <f t="shared" si="120"/>
        <v>0</v>
      </c>
      <c r="PI119" s="2">
        <f t="shared" si="121"/>
        <v>0</v>
      </c>
      <c r="PJ119" s="2">
        <f t="shared" si="122"/>
        <v>0</v>
      </c>
      <c r="PK119" s="2">
        <f t="shared" si="123"/>
        <v>0</v>
      </c>
      <c r="PL119" s="2">
        <f t="shared" si="124"/>
        <v>0</v>
      </c>
      <c r="PM119" s="2">
        <f t="shared" si="125"/>
        <v>0</v>
      </c>
      <c r="PN119" s="2">
        <f t="shared" si="126"/>
        <v>0</v>
      </c>
      <c r="PO119" s="2">
        <f t="shared" si="127"/>
        <v>0</v>
      </c>
      <c r="PP119" s="2">
        <f t="shared" si="128"/>
        <v>0</v>
      </c>
      <c r="PQ119" s="2">
        <f t="shared" si="129"/>
        <v>0</v>
      </c>
      <c r="PR119" s="2">
        <f t="shared" si="130"/>
        <v>0</v>
      </c>
      <c r="PS119" s="2">
        <f t="shared" si="131"/>
        <v>0</v>
      </c>
      <c r="PT119" s="2">
        <f t="shared" si="132"/>
        <v>0</v>
      </c>
      <c r="PU119" s="2">
        <f t="shared" si="133"/>
        <v>0</v>
      </c>
      <c r="PV119" s="2">
        <f t="shared" si="134"/>
        <v>0</v>
      </c>
      <c r="PW119" s="2">
        <f t="shared" si="135"/>
        <v>0</v>
      </c>
      <c r="PX119" s="2">
        <f t="shared" si="136"/>
        <v>0</v>
      </c>
      <c r="PY119" s="2">
        <f t="shared" si="137"/>
        <v>0</v>
      </c>
      <c r="PZ119" s="2">
        <f t="shared" si="138"/>
        <v>0</v>
      </c>
    </row>
    <row r="120" spans="1:442" x14ac:dyDescent="0.35">
      <c r="A120" t="s">
        <v>81</v>
      </c>
      <c r="B120" t="s">
        <v>10</v>
      </c>
      <c r="C120" t="s">
        <v>329</v>
      </c>
      <c r="D120">
        <v>0</v>
      </c>
      <c r="E120">
        <v>0</v>
      </c>
      <c r="F120">
        <v>0</v>
      </c>
      <c r="G120">
        <v>0</v>
      </c>
      <c r="H120"/>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5</v>
      </c>
      <c r="DC120">
        <v>2</v>
      </c>
      <c r="DD120">
        <v>8</v>
      </c>
      <c r="DE120">
        <v>5</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5</v>
      </c>
      <c r="FD120">
        <v>5</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R120" s="2" t="str">
        <f t="shared" si="79"/>
        <v>Arua City</v>
      </c>
      <c r="NS120" s="2" t="str">
        <f t="shared" si="80"/>
        <v>Oje Mission Health Centre III</v>
      </c>
      <c r="NT120" s="2" t="str">
        <f>VLOOKUP(C120,Weeks!$A$1:$B$53,2,0)</f>
        <v>Week 9</v>
      </c>
      <c r="NU120" s="2">
        <f t="shared" si="81"/>
        <v>30</v>
      </c>
      <c r="NV120" s="2">
        <f t="shared" si="82"/>
        <v>0</v>
      </c>
      <c r="NW120" s="2">
        <f t="shared" si="83"/>
        <v>0</v>
      </c>
      <c r="NX120" s="2">
        <f t="shared" si="84"/>
        <v>0</v>
      </c>
      <c r="NY120" s="2">
        <f t="shared" si="85"/>
        <v>0</v>
      </c>
      <c r="NZ120" s="2">
        <f t="shared" si="86"/>
        <v>0</v>
      </c>
      <c r="OA120" s="2">
        <f t="shared" si="87"/>
        <v>0</v>
      </c>
      <c r="OB120" s="2">
        <f t="shared" si="88"/>
        <v>0</v>
      </c>
      <c r="OC120" s="2">
        <f t="shared" si="89"/>
        <v>0</v>
      </c>
      <c r="OD120" s="2">
        <f t="shared" si="90"/>
        <v>10</v>
      </c>
      <c r="OE120" s="2">
        <f t="shared" si="91"/>
        <v>0</v>
      </c>
      <c r="OF120" s="2">
        <f t="shared" si="92"/>
        <v>0</v>
      </c>
      <c r="OG120" s="2">
        <f t="shared" si="93"/>
        <v>0</v>
      </c>
      <c r="OH120" s="2">
        <f t="shared" si="94"/>
        <v>0</v>
      </c>
      <c r="OI120" s="2">
        <f t="shared" si="95"/>
        <v>0</v>
      </c>
      <c r="OJ120" s="2">
        <f t="shared" si="96"/>
        <v>0</v>
      </c>
      <c r="OK120" s="2">
        <f t="shared" si="97"/>
        <v>0</v>
      </c>
      <c r="OL120" s="2">
        <f t="shared" si="98"/>
        <v>0</v>
      </c>
      <c r="OM120" s="2">
        <f t="shared" si="99"/>
        <v>0</v>
      </c>
      <c r="ON120" s="2">
        <f t="shared" si="100"/>
        <v>20</v>
      </c>
      <c r="OO120" s="2">
        <f t="shared" si="101"/>
        <v>0</v>
      </c>
      <c r="OP120" s="2">
        <f t="shared" si="102"/>
        <v>0</v>
      </c>
      <c r="OQ120" s="2">
        <f t="shared" si="103"/>
        <v>0</v>
      </c>
      <c r="OR120" s="2">
        <f t="shared" si="104"/>
        <v>0</v>
      </c>
      <c r="OS120" s="2">
        <f t="shared" si="105"/>
        <v>0</v>
      </c>
      <c r="OT120" s="2">
        <f t="shared" si="106"/>
        <v>0</v>
      </c>
      <c r="OU120" s="2">
        <f t="shared" si="107"/>
        <v>0</v>
      </c>
      <c r="OV120" s="2">
        <f t="shared" si="108"/>
        <v>0</v>
      </c>
      <c r="OW120" s="2">
        <f t="shared" si="109"/>
        <v>0</v>
      </c>
      <c r="OX120" s="2">
        <f t="shared" si="110"/>
        <v>0</v>
      </c>
      <c r="OY120" s="2">
        <f t="shared" si="111"/>
        <v>0</v>
      </c>
      <c r="OZ120" s="2">
        <f t="shared" si="112"/>
        <v>0</v>
      </c>
      <c r="PA120" s="2">
        <f t="shared" si="113"/>
        <v>0</v>
      </c>
      <c r="PB120" s="2">
        <f t="shared" si="114"/>
        <v>0</v>
      </c>
      <c r="PC120" s="2">
        <f t="shared" si="115"/>
        <v>0</v>
      </c>
      <c r="PD120" s="2">
        <f t="shared" si="116"/>
        <v>0</v>
      </c>
      <c r="PE120" s="2">
        <f t="shared" si="117"/>
        <v>0</v>
      </c>
      <c r="PF120" s="2">
        <f t="shared" si="118"/>
        <v>0</v>
      </c>
      <c r="PG120" s="2">
        <f t="shared" si="119"/>
        <v>0</v>
      </c>
      <c r="PH120" s="2">
        <f t="shared" si="120"/>
        <v>0</v>
      </c>
      <c r="PI120" s="2">
        <f t="shared" si="121"/>
        <v>0</v>
      </c>
      <c r="PJ120" s="2">
        <f t="shared" si="122"/>
        <v>0</v>
      </c>
      <c r="PK120" s="2">
        <f t="shared" si="123"/>
        <v>0</v>
      </c>
      <c r="PL120" s="2">
        <f t="shared" si="124"/>
        <v>0</v>
      </c>
      <c r="PM120" s="2">
        <f t="shared" si="125"/>
        <v>0</v>
      </c>
      <c r="PN120" s="2">
        <f t="shared" si="126"/>
        <v>0</v>
      </c>
      <c r="PO120" s="2">
        <f t="shared" si="127"/>
        <v>0</v>
      </c>
      <c r="PP120" s="2">
        <f t="shared" si="128"/>
        <v>0</v>
      </c>
      <c r="PQ120" s="2">
        <f t="shared" si="129"/>
        <v>0</v>
      </c>
      <c r="PR120" s="2">
        <f t="shared" si="130"/>
        <v>0</v>
      </c>
      <c r="PS120" s="2">
        <f t="shared" si="131"/>
        <v>0</v>
      </c>
      <c r="PT120" s="2">
        <f t="shared" si="132"/>
        <v>0</v>
      </c>
      <c r="PU120" s="2">
        <f t="shared" si="133"/>
        <v>0</v>
      </c>
      <c r="PV120" s="2">
        <f t="shared" si="134"/>
        <v>0</v>
      </c>
      <c r="PW120" s="2">
        <f t="shared" si="135"/>
        <v>0</v>
      </c>
      <c r="PX120" s="2">
        <f t="shared" si="136"/>
        <v>0</v>
      </c>
      <c r="PY120" s="2">
        <f t="shared" si="137"/>
        <v>0</v>
      </c>
      <c r="PZ120" s="2">
        <f t="shared" si="138"/>
        <v>0</v>
      </c>
    </row>
    <row r="121" spans="1:442" x14ac:dyDescent="0.35">
      <c r="A121" t="s">
        <v>81</v>
      </c>
      <c r="B121" t="s">
        <v>10</v>
      </c>
      <c r="C121" t="s">
        <v>327</v>
      </c>
      <c r="D121">
        <v>0</v>
      </c>
      <c r="E121">
        <v>0</v>
      </c>
      <c r="F121">
        <v>0</v>
      </c>
      <c r="G121">
        <v>0</v>
      </c>
      <c r="H121"/>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10</v>
      </c>
      <c r="DC121">
        <v>6</v>
      </c>
      <c r="DD121">
        <v>11</v>
      </c>
      <c r="DE121">
        <v>9</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2</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1</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1</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R121" s="2" t="str">
        <f t="shared" si="79"/>
        <v>Arua City</v>
      </c>
      <c r="NS121" s="2" t="str">
        <f t="shared" si="80"/>
        <v>Oje Mission Health Centre III</v>
      </c>
      <c r="NT121" s="2" t="str">
        <f>VLOOKUP(C121,Weeks!$A$1:$B$53,2,0)</f>
        <v>Week 10</v>
      </c>
      <c r="NU121" s="2">
        <f t="shared" si="81"/>
        <v>39</v>
      </c>
      <c r="NV121" s="2">
        <f t="shared" si="82"/>
        <v>0</v>
      </c>
      <c r="NW121" s="2">
        <f t="shared" si="83"/>
        <v>0</v>
      </c>
      <c r="NX121" s="2">
        <f t="shared" si="84"/>
        <v>0</v>
      </c>
      <c r="NY121" s="2">
        <f t="shared" si="85"/>
        <v>0</v>
      </c>
      <c r="NZ121" s="2">
        <f t="shared" si="86"/>
        <v>0</v>
      </c>
      <c r="OA121" s="2">
        <f t="shared" si="87"/>
        <v>0</v>
      </c>
      <c r="OB121" s="2">
        <f t="shared" si="88"/>
        <v>0</v>
      </c>
      <c r="OC121" s="2">
        <f t="shared" si="89"/>
        <v>0</v>
      </c>
      <c r="OD121" s="2">
        <f t="shared" si="90"/>
        <v>2</v>
      </c>
      <c r="OE121" s="2">
        <f t="shared" si="91"/>
        <v>0</v>
      </c>
      <c r="OF121" s="2">
        <f t="shared" si="92"/>
        <v>0</v>
      </c>
      <c r="OG121" s="2">
        <f t="shared" si="93"/>
        <v>0</v>
      </c>
      <c r="OH121" s="2">
        <f t="shared" si="94"/>
        <v>0</v>
      </c>
      <c r="OI121" s="2">
        <f t="shared" si="95"/>
        <v>0</v>
      </c>
      <c r="OJ121" s="2">
        <f t="shared" si="96"/>
        <v>0</v>
      </c>
      <c r="OK121" s="2">
        <f t="shared" si="97"/>
        <v>0</v>
      </c>
      <c r="OL121" s="2">
        <f t="shared" si="98"/>
        <v>1</v>
      </c>
      <c r="OM121" s="2">
        <f t="shared" si="99"/>
        <v>0</v>
      </c>
      <c r="ON121" s="2">
        <f t="shared" si="100"/>
        <v>36</v>
      </c>
      <c r="OO121" s="2">
        <f t="shared" si="101"/>
        <v>0</v>
      </c>
      <c r="OP121" s="2">
        <f t="shared" si="102"/>
        <v>0</v>
      </c>
      <c r="OQ121" s="2">
        <f t="shared" si="103"/>
        <v>0</v>
      </c>
      <c r="OR121" s="2">
        <f t="shared" si="104"/>
        <v>0</v>
      </c>
      <c r="OS121" s="2">
        <f t="shared" si="105"/>
        <v>0</v>
      </c>
      <c r="OT121" s="2">
        <f t="shared" si="106"/>
        <v>0</v>
      </c>
      <c r="OU121" s="2">
        <f t="shared" si="107"/>
        <v>0</v>
      </c>
      <c r="OV121" s="2">
        <f t="shared" si="108"/>
        <v>0</v>
      </c>
      <c r="OW121" s="2">
        <f t="shared" si="109"/>
        <v>0</v>
      </c>
      <c r="OX121" s="2">
        <f t="shared" si="110"/>
        <v>1</v>
      </c>
      <c r="OY121" s="2">
        <f t="shared" si="111"/>
        <v>0</v>
      </c>
      <c r="OZ121" s="2">
        <f t="shared" si="112"/>
        <v>0</v>
      </c>
      <c r="PA121" s="2">
        <f t="shared" si="113"/>
        <v>0</v>
      </c>
      <c r="PB121" s="2">
        <f t="shared" si="114"/>
        <v>0</v>
      </c>
      <c r="PC121" s="2">
        <f t="shared" si="115"/>
        <v>0</v>
      </c>
      <c r="PD121" s="2">
        <f t="shared" si="116"/>
        <v>0</v>
      </c>
      <c r="PE121" s="2">
        <f t="shared" si="117"/>
        <v>0</v>
      </c>
      <c r="PF121" s="2">
        <f t="shared" si="118"/>
        <v>0</v>
      </c>
      <c r="PG121" s="2">
        <f t="shared" si="119"/>
        <v>0</v>
      </c>
      <c r="PH121" s="2">
        <f t="shared" si="120"/>
        <v>0</v>
      </c>
      <c r="PI121" s="2">
        <f t="shared" si="121"/>
        <v>0</v>
      </c>
      <c r="PJ121" s="2">
        <f t="shared" si="122"/>
        <v>0</v>
      </c>
      <c r="PK121" s="2">
        <f t="shared" si="123"/>
        <v>0</v>
      </c>
      <c r="PL121" s="2">
        <f t="shared" si="124"/>
        <v>0</v>
      </c>
      <c r="PM121" s="2">
        <f t="shared" si="125"/>
        <v>0</v>
      </c>
      <c r="PN121" s="2">
        <f t="shared" si="126"/>
        <v>0</v>
      </c>
      <c r="PO121" s="2">
        <f t="shared" si="127"/>
        <v>0</v>
      </c>
      <c r="PP121" s="2">
        <f t="shared" si="128"/>
        <v>0</v>
      </c>
      <c r="PQ121" s="2">
        <f t="shared" si="129"/>
        <v>0</v>
      </c>
      <c r="PR121" s="2">
        <f t="shared" si="130"/>
        <v>0</v>
      </c>
      <c r="PS121" s="2">
        <f t="shared" si="131"/>
        <v>0</v>
      </c>
      <c r="PT121" s="2">
        <f t="shared" si="132"/>
        <v>0</v>
      </c>
      <c r="PU121" s="2">
        <f t="shared" si="133"/>
        <v>0</v>
      </c>
      <c r="PV121" s="2">
        <f t="shared" si="134"/>
        <v>0</v>
      </c>
      <c r="PW121" s="2">
        <f t="shared" si="135"/>
        <v>0</v>
      </c>
      <c r="PX121" s="2">
        <f t="shared" si="136"/>
        <v>0</v>
      </c>
      <c r="PY121" s="2">
        <f t="shared" si="137"/>
        <v>0</v>
      </c>
      <c r="PZ121" s="2">
        <f t="shared" si="138"/>
        <v>0</v>
      </c>
    </row>
    <row r="122" spans="1:442" x14ac:dyDescent="0.35">
      <c r="A122" t="s">
        <v>81</v>
      </c>
      <c r="B122" t="s">
        <v>10</v>
      </c>
      <c r="C122" t="s">
        <v>325</v>
      </c>
      <c r="D122">
        <v>0</v>
      </c>
      <c r="E122">
        <v>0</v>
      </c>
      <c r="F122">
        <v>0</v>
      </c>
      <c r="G122">
        <v>0</v>
      </c>
      <c r="H122"/>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3</v>
      </c>
      <c r="DC122">
        <v>4</v>
      </c>
      <c r="DD122">
        <v>6</v>
      </c>
      <c r="DE122">
        <v>7</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2</v>
      </c>
      <c r="FD122">
        <v>1</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R122" s="2" t="str">
        <f t="shared" si="79"/>
        <v>Arua City</v>
      </c>
      <c r="NS122" s="2" t="str">
        <f t="shared" si="80"/>
        <v>Oje Mission Health Centre III</v>
      </c>
      <c r="NT122" s="2" t="str">
        <f>VLOOKUP(C122,Weeks!$A$1:$B$53,2,0)</f>
        <v>Week 11</v>
      </c>
      <c r="NU122" s="2">
        <f t="shared" si="81"/>
        <v>23</v>
      </c>
      <c r="NV122" s="2">
        <f t="shared" si="82"/>
        <v>0</v>
      </c>
      <c r="NW122" s="2">
        <f t="shared" si="83"/>
        <v>0</v>
      </c>
      <c r="NX122" s="2">
        <f t="shared" si="84"/>
        <v>0</v>
      </c>
      <c r="NY122" s="2">
        <f t="shared" si="85"/>
        <v>0</v>
      </c>
      <c r="NZ122" s="2">
        <f t="shared" si="86"/>
        <v>0</v>
      </c>
      <c r="OA122" s="2">
        <f t="shared" si="87"/>
        <v>0</v>
      </c>
      <c r="OB122" s="2">
        <f t="shared" si="88"/>
        <v>0</v>
      </c>
      <c r="OC122" s="2">
        <f t="shared" si="89"/>
        <v>0</v>
      </c>
      <c r="OD122" s="2">
        <f t="shared" si="90"/>
        <v>3</v>
      </c>
      <c r="OE122" s="2">
        <f t="shared" si="91"/>
        <v>0</v>
      </c>
      <c r="OF122" s="2">
        <f t="shared" si="92"/>
        <v>0</v>
      </c>
      <c r="OG122" s="2">
        <f t="shared" si="93"/>
        <v>0</v>
      </c>
      <c r="OH122" s="2">
        <f t="shared" si="94"/>
        <v>0</v>
      </c>
      <c r="OI122" s="2">
        <f t="shared" si="95"/>
        <v>0</v>
      </c>
      <c r="OJ122" s="2">
        <f t="shared" si="96"/>
        <v>0</v>
      </c>
      <c r="OK122" s="2">
        <f t="shared" si="97"/>
        <v>0</v>
      </c>
      <c r="OL122" s="2">
        <f t="shared" si="98"/>
        <v>0</v>
      </c>
      <c r="OM122" s="2">
        <f t="shared" si="99"/>
        <v>0</v>
      </c>
      <c r="ON122" s="2">
        <f t="shared" si="100"/>
        <v>20</v>
      </c>
      <c r="OO122" s="2">
        <f t="shared" si="101"/>
        <v>0</v>
      </c>
      <c r="OP122" s="2">
        <f t="shared" si="102"/>
        <v>0</v>
      </c>
      <c r="OQ122" s="2">
        <f t="shared" si="103"/>
        <v>0</v>
      </c>
      <c r="OR122" s="2">
        <f t="shared" si="104"/>
        <v>0</v>
      </c>
      <c r="OS122" s="2">
        <f t="shared" si="105"/>
        <v>0</v>
      </c>
      <c r="OT122" s="2">
        <f t="shared" si="106"/>
        <v>0</v>
      </c>
      <c r="OU122" s="2">
        <f t="shared" si="107"/>
        <v>0</v>
      </c>
      <c r="OV122" s="2">
        <f t="shared" si="108"/>
        <v>0</v>
      </c>
      <c r="OW122" s="2">
        <f t="shared" si="109"/>
        <v>0</v>
      </c>
      <c r="OX122" s="2">
        <f t="shared" si="110"/>
        <v>0</v>
      </c>
      <c r="OY122" s="2">
        <f t="shared" si="111"/>
        <v>0</v>
      </c>
      <c r="OZ122" s="2">
        <f t="shared" si="112"/>
        <v>0</v>
      </c>
      <c r="PA122" s="2">
        <f t="shared" si="113"/>
        <v>0</v>
      </c>
      <c r="PB122" s="2">
        <f t="shared" si="114"/>
        <v>0</v>
      </c>
      <c r="PC122" s="2">
        <f t="shared" si="115"/>
        <v>0</v>
      </c>
      <c r="PD122" s="2">
        <f t="shared" si="116"/>
        <v>0</v>
      </c>
      <c r="PE122" s="2">
        <f t="shared" si="117"/>
        <v>0</v>
      </c>
      <c r="PF122" s="2">
        <f t="shared" si="118"/>
        <v>0</v>
      </c>
      <c r="PG122" s="2">
        <f t="shared" si="119"/>
        <v>0</v>
      </c>
      <c r="PH122" s="2">
        <f t="shared" si="120"/>
        <v>0</v>
      </c>
      <c r="PI122" s="2">
        <f t="shared" si="121"/>
        <v>0</v>
      </c>
      <c r="PJ122" s="2">
        <f t="shared" si="122"/>
        <v>0</v>
      </c>
      <c r="PK122" s="2">
        <f t="shared" si="123"/>
        <v>0</v>
      </c>
      <c r="PL122" s="2">
        <f t="shared" si="124"/>
        <v>0</v>
      </c>
      <c r="PM122" s="2">
        <f t="shared" si="125"/>
        <v>0</v>
      </c>
      <c r="PN122" s="2">
        <f t="shared" si="126"/>
        <v>0</v>
      </c>
      <c r="PO122" s="2">
        <f t="shared" si="127"/>
        <v>0</v>
      </c>
      <c r="PP122" s="2">
        <f t="shared" si="128"/>
        <v>0</v>
      </c>
      <c r="PQ122" s="2">
        <f t="shared" si="129"/>
        <v>0</v>
      </c>
      <c r="PR122" s="2">
        <f t="shared" si="130"/>
        <v>0</v>
      </c>
      <c r="PS122" s="2">
        <f t="shared" si="131"/>
        <v>0</v>
      </c>
      <c r="PT122" s="2">
        <f t="shared" si="132"/>
        <v>0</v>
      </c>
      <c r="PU122" s="2">
        <f t="shared" si="133"/>
        <v>0</v>
      </c>
      <c r="PV122" s="2">
        <f t="shared" si="134"/>
        <v>0</v>
      </c>
      <c r="PW122" s="2">
        <f t="shared" si="135"/>
        <v>0</v>
      </c>
      <c r="PX122" s="2">
        <f t="shared" si="136"/>
        <v>0</v>
      </c>
      <c r="PY122" s="2">
        <f t="shared" si="137"/>
        <v>0</v>
      </c>
      <c r="PZ122" s="2">
        <f t="shared" si="138"/>
        <v>0</v>
      </c>
    </row>
    <row r="123" spans="1:442" x14ac:dyDescent="0.35">
      <c r="A123" t="s">
        <v>81</v>
      </c>
      <c r="B123" t="s">
        <v>9</v>
      </c>
      <c r="C123" t="s">
        <v>72</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1</v>
      </c>
      <c r="DA123">
        <v>0</v>
      </c>
      <c r="DB123">
        <v>0</v>
      </c>
      <c r="DC123">
        <v>0</v>
      </c>
      <c r="DD123">
        <v>2</v>
      </c>
      <c r="DE123">
        <v>3</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c r="KG123"/>
      <c r="KH123"/>
      <c r="KI123"/>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5</v>
      </c>
      <c r="LZ123">
        <v>7</v>
      </c>
      <c r="MA123">
        <v>0</v>
      </c>
      <c r="MB123">
        <v>0</v>
      </c>
      <c r="MC123">
        <v>3</v>
      </c>
      <c r="MD123">
        <v>1</v>
      </c>
      <c r="ME123">
        <v>0</v>
      </c>
      <c r="MF123">
        <v>0</v>
      </c>
      <c r="MG123">
        <v>3</v>
      </c>
      <c r="MH123">
        <v>1</v>
      </c>
      <c r="MI123">
        <v>0</v>
      </c>
      <c r="MJ123">
        <v>0</v>
      </c>
      <c r="MK123">
        <v>0</v>
      </c>
      <c r="ML123">
        <v>0</v>
      </c>
      <c r="MM123">
        <v>0</v>
      </c>
      <c r="MN123">
        <v>0</v>
      </c>
      <c r="MO123">
        <v>1</v>
      </c>
      <c r="MP123">
        <v>1</v>
      </c>
      <c r="MQ123">
        <v>0</v>
      </c>
      <c r="MR123">
        <v>0</v>
      </c>
      <c r="MS123">
        <v>0</v>
      </c>
      <c r="MT123">
        <v>0</v>
      </c>
      <c r="MU123">
        <v>0</v>
      </c>
      <c r="MV123">
        <v>0</v>
      </c>
      <c r="MW123">
        <v>0</v>
      </c>
      <c r="MX123">
        <v>0</v>
      </c>
      <c r="MY123">
        <v>0</v>
      </c>
      <c r="MZ123">
        <v>0</v>
      </c>
      <c r="NA123">
        <v>0</v>
      </c>
      <c r="NB123">
        <v>0</v>
      </c>
      <c r="NC123">
        <v>0</v>
      </c>
      <c r="ND123">
        <v>0</v>
      </c>
      <c r="NE123">
        <v>0</v>
      </c>
      <c r="NF123">
        <v>1</v>
      </c>
      <c r="NG123">
        <v>1</v>
      </c>
      <c r="NH123">
        <v>0</v>
      </c>
      <c r="NI123">
        <v>0</v>
      </c>
      <c r="NJ123">
        <v>0</v>
      </c>
      <c r="NK123">
        <v>0</v>
      </c>
      <c r="NL123">
        <v>0</v>
      </c>
      <c r="NM123">
        <v>0</v>
      </c>
      <c r="NN123">
        <v>0</v>
      </c>
      <c r="NO123">
        <v>0</v>
      </c>
      <c r="NP123">
        <v>0</v>
      </c>
      <c r="NR123" s="2" t="str">
        <f t="shared" si="79"/>
        <v>Arua City</v>
      </c>
      <c r="NS123" s="2" t="str">
        <f t="shared" si="80"/>
        <v>Oluko Solidale Health Centre III</v>
      </c>
      <c r="NT123" s="2" t="str">
        <f>VLOOKUP(C123,Weeks!$A$1:$B$53,2,0)</f>
        <v>Week 40</v>
      </c>
      <c r="NU123" s="2">
        <f t="shared" si="81"/>
        <v>6</v>
      </c>
      <c r="NV123" s="2">
        <f t="shared" si="82"/>
        <v>0</v>
      </c>
      <c r="NW123" s="2">
        <f t="shared" si="83"/>
        <v>0</v>
      </c>
      <c r="NX123" s="2">
        <f t="shared" si="84"/>
        <v>0</v>
      </c>
      <c r="NY123" s="2">
        <f t="shared" si="85"/>
        <v>0</v>
      </c>
      <c r="NZ123" s="2">
        <f t="shared" si="86"/>
        <v>0</v>
      </c>
      <c r="OA123" s="2">
        <f t="shared" si="87"/>
        <v>0</v>
      </c>
      <c r="OB123" s="2">
        <f t="shared" si="88"/>
        <v>0</v>
      </c>
      <c r="OC123" s="2">
        <f t="shared" si="89"/>
        <v>0</v>
      </c>
      <c r="OD123" s="2">
        <f t="shared" si="90"/>
        <v>0</v>
      </c>
      <c r="OE123" s="2">
        <f t="shared" si="91"/>
        <v>0</v>
      </c>
      <c r="OF123" s="2">
        <f t="shared" si="92"/>
        <v>0</v>
      </c>
      <c r="OG123" s="2">
        <f t="shared" si="93"/>
        <v>0</v>
      </c>
      <c r="OH123" s="2">
        <f t="shared" si="94"/>
        <v>0</v>
      </c>
      <c r="OI123" s="2">
        <f t="shared" si="95"/>
        <v>0</v>
      </c>
      <c r="OJ123" s="2">
        <f t="shared" si="96"/>
        <v>0</v>
      </c>
      <c r="OK123" s="2">
        <f t="shared" si="97"/>
        <v>0</v>
      </c>
      <c r="OL123" s="2">
        <f t="shared" si="98"/>
        <v>0</v>
      </c>
      <c r="OM123" s="2">
        <f t="shared" si="99"/>
        <v>0</v>
      </c>
      <c r="ON123" s="2">
        <f t="shared" si="100"/>
        <v>6</v>
      </c>
      <c r="OO123" s="2">
        <f t="shared" si="101"/>
        <v>0</v>
      </c>
      <c r="OP123" s="2">
        <f t="shared" si="102"/>
        <v>0</v>
      </c>
      <c r="OQ123" s="2">
        <f t="shared" si="103"/>
        <v>0</v>
      </c>
      <c r="OR123" s="2">
        <f t="shared" si="104"/>
        <v>0</v>
      </c>
      <c r="OS123" s="2">
        <f t="shared" si="105"/>
        <v>0</v>
      </c>
      <c r="OT123" s="2">
        <f t="shared" si="106"/>
        <v>0</v>
      </c>
      <c r="OU123" s="2">
        <f t="shared" si="107"/>
        <v>0</v>
      </c>
      <c r="OV123" s="2">
        <f t="shared" si="108"/>
        <v>0</v>
      </c>
      <c r="OW123" s="2">
        <f t="shared" si="109"/>
        <v>0</v>
      </c>
      <c r="OX123" s="2">
        <f t="shared" si="110"/>
        <v>2</v>
      </c>
      <c r="OY123" s="2">
        <f t="shared" si="111"/>
        <v>0</v>
      </c>
      <c r="OZ123" s="2">
        <f t="shared" si="112"/>
        <v>12</v>
      </c>
      <c r="PA123" s="2">
        <f t="shared" si="113"/>
        <v>4</v>
      </c>
      <c r="PB123" s="2">
        <f t="shared" si="114"/>
        <v>0</v>
      </c>
      <c r="PC123" s="2">
        <f t="shared" si="115"/>
        <v>0</v>
      </c>
      <c r="PD123" s="2">
        <f t="shared" si="116"/>
        <v>0</v>
      </c>
      <c r="PE123" s="2">
        <f t="shared" si="117"/>
        <v>0</v>
      </c>
      <c r="PF123" s="2">
        <f t="shared" si="118"/>
        <v>0</v>
      </c>
      <c r="PG123" s="2">
        <f t="shared" si="119"/>
        <v>0</v>
      </c>
      <c r="PH123" s="2">
        <f t="shared" si="120"/>
        <v>0</v>
      </c>
      <c r="PI123" s="2">
        <f t="shared" si="121"/>
        <v>0</v>
      </c>
      <c r="PJ123" s="2">
        <f t="shared" si="122"/>
        <v>0</v>
      </c>
      <c r="PK123" s="2">
        <f t="shared" si="123"/>
        <v>2</v>
      </c>
      <c r="PL123" s="2">
        <f t="shared" si="124"/>
        <v>0</v>
      </c>
      <c r="PM123" s="2">
        <f t="shared" si="125"/>
        <v>0</v>
      </c>
      <c r="PN123" s="2">
        <f t="shared" si="126"/>
        <v>0</v>
      </c>
      <c r="PO123" s="2">
        <f t="shared" si="127"/>
        <v>0</v>
      </c>
      <c r="PP123" s="2">
        <f t="shared" si="128"/>
        <v>0</v>
      </c>
      <c r="PQ123" s="2">
        <f t="shared" si="129"/>
        <v>0</v>
      </c>
      <c r="PR123" s="2">
        <f t="shared" si="130"/>
        <v>0</v>
      </c>
      <c r="PS123" s="2">
        <f t="shared" si="131"/>
        <v>0</v>
      </c>
      <c r="PT123" s="2">
        <f t="shared" si="132"/>
        <v>0</v>
      </c>
      <c r="PU123" s="2">
        <f t="shared" si="133"/>
        <v>0</v>
      </c>
      <c r="PV123" s="2">
        <f t="shared" si="134"/>
        <v>0</v>
      </c>
      <c r="PW123" s="2">
        <f t="shared" si="135"/>
        <v>0</v>
      </c>
      <c r="PX123" s="2">
        <f t="shared" si="136"/>
        <v>0</v>
      </c>
      <c r="PY123" s="2">
        <f t="shared" si="137"/>
        <v>0</v>
      </c>
      <c r="PZ123" s="2">
        <f t="shared" si="138"/>
        <v>0</v>
      </c>
    </row>
    <row r="124" spans="1:442" x14ac:dyDescent="0.35">
      <c r="A124" t="s">
        <v>81</v>
      </c>
      <c r="B124" t="s">
        <v>9</v>
      </c>
      <c r="C124" t="s">
        <v>71</v>
      </c>
      <c r="D124">
        <v>0</v>
      </c>
      <c r="E124">
        <v>0</v>
      </c>
      <c r="F124">
        <v>0</v>
      </c>
      <c r="G124">
        <v>0</v>
      </c>
      <c r="H124"/>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2</v>
      </c>
      <c r="DA124">
        <v>0</v>
      </c>
      <c r="DB124">
        <v>5</v>
      </c>
      <c r="DC124">
        <v>0</v>
      </c>
      <c r="DD124">
        <v>2</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1</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2</v>
      </c>
      <c r="HW124">
        <v>2</v>
      </c>
      <c r="HX124">
        <v>0</v>
      </c>
      <c r="HY124">
        <v>0</v>
      </c>
      <c r="HZ124">
        <v>0</v>
      </c>
      <c r="IA124">
        <v>0</v>
      </c>
      <c r="IB124">
        <v>0</v>
      </c>
      <c r="IC124">
        <v>0</v>
      </c>
      <c r="ID124">
        <v>0</v>
      </c>
      <c r="IE124">
        <v>2</v>
      </c>
      <c r="IF124">
        <v>2</v>
      </c>
      <c r="IG124">
        <v>0</v>
      </c>
      <c r="IH124">
        <v>2</v>
      </c>
      <c r="II124">
        <v>2</v>
      </c>
      <c r="IJ124">
        <v>0</v>
      </c>
      <c r="IK124">
        <v>2</v>
      </c>
      <c r="IL124">
        <v>2</v>
      </c>
      <c r="IM124">
        <v>0</v>
      </c>
      <c r="IN124">
        <v>2</v>
      </c>
      <c r="IO124">
        <v>2</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c r="KG124"/>
      <c r="KH124"/>
      <c r="KI124"/>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R124" s="2" t="str">
        <f t="shared" si="79"/>
        <v>Arua City</v>
      </c>
      <c r="NS124" s="2" t="str">
        <f t="shared" si="80"/>
        <v>Oluko Solidale Health Centre III</v>
      </c>
      <c r="NT124" s="2" t="str">
        <f>VLOOKUP(C124,Weeks!$A$1:$B$53,2,0)</f>
        <v>Week 41</v>
      </c>
      <c r="NU124" s="2">
        <f t="shared" si="81"/>
        <v>10</v>
      </c>
      <c r="NV124" s="2">
        <f t="shared" si="82"/>
        <v>0</v>
      </c>
      <c r="NW124" s="2">
        <f t="shared" si="83"/>
        <v>0</v>
      </c>
      <c r="NX124" s="2">
        <f t="shared" si="84"/>
        <v>0</v>
      </c>
      <c r="NY124" s="2">
        <f t="shared" si="85"/>
        <v>0</v>
      </c>
      <c r="NZ124" s="2">
        <f t="shared" si="86"/>
        <v>0</v>
      </c>
      <c r="OA124" s="2">
        <f t="shared" si="87"/>
        <v>0</v>
      </c>
      <c r="OB124" s="2">
        <f t="shared" si="88"/>
        <v>0</v>
      </c>
      <c r="OC124" s="2">
        <f t="shared" si="89"/>
        <v>0</v>
      </c>
      <c r="OD124" s="2">
        <f t="shared" si="90"/>
        <v>1</v>
      </c>
      <c r="OE124" s="2">
        <f t="shared" si="91"/>
        <v>0</v>
      </c>
      <c r="OF124" s="2">
        <f t="shared" si="92"/>
        <v>0</v>
      </c>
      <c r="OG124" s="2">
        <f t="shared" si="93"/>
        <v>0</v>
      </c>
      <c r="OH124" s="2">
        <f t="shared" si="94"/>
        <v>0</v>
      </c>
      <c r="OI124" s="2">
        <f t="shared" si="95"/>
        <v>0</v>
      </c>
      <c r="OJ124" s="2">
        <f t="shared" si="96"/>
        <v>0</v>
      </c>
      <c r="OK124" s="2">
        <f t="shared" si="97"/>
        <v>0</v>
      </c>
      <c r="OL124" s="2">
        <f t="shared" si="98"/>
        <v>0</v>
      </c>
      <c r="OM124" s="2">
        <f t="shared" si="99"/>
        <v>0</v>
      </c>
      <c r="ON124" s="2">
        <f t="shared" si="100"/>
        <v>9</v>
      </c>
      <c r="OO124" s="2">
        <f t="shared" si="101"/>
        <v>0</v>
      </c>
      <c r="OP124" s="2">
        <f t="shared" si="102"/>
        <v>0</v>
      </c>
      <c r="OQ124" s="2">
        <f t="shared" si="103"/>
        <v>0</v>
      </c>
      <c r="OR124" s="2">
        <f t="shared" si="104"/>
        <v>0</v>
      </c>
      <c r="OS124" s="2">
        <f t="shared" si="105"/>
        <v>0</v>
      </c>
      <c r="OT124" s="2">
        <f t="shared" si="106"/>
        <v>0</v>
      </c>
      <c r="OU124" s="2">
        <f t="shared" si="107"/>
        <v>0</v>
      </c>
      <c r="OV124" s="2">
        <f t="shared" si="108"/>
        <v>0</v>
      </c>
      <c r="OW124" s="2">
        <f t="shared" si="109"/>
        <v>0</v>
      </c>
      <c r="OX124" s="2">
        <f t="shared" si="110"/>
        <v>0</v>
      </c>
      <c r="OY124" s="2">
        <f t="shared" si="111"/>
        <v>0</v>
      </c>
      <c r="OZ124" s="2">
        <f t="shared" si="112"/>
        <v>0</v>
      </c>
      <c r="PA124" s="2">
        <f t="shared" si="113"/>
        <v>0</v>
      </c>
      <c r="PB124" s="2">
        <f t="shared" si="114"/>
        <v>0</v>
      </c>
      <c r="PC124" s="2">
        <f t="shared" si="115"/>
        <v>0</v>
      </c>
      <c r="PD124" s="2">
        <f t="shared" si="116"/>
        <v>0</v>
      </c>
      <c r="PE124" s="2">
        <f t="shared" si="117"/>
        <v>0</v>
      </c>
      <c r="PF124" s="2">
        <f t="shared" si="118"/>
        <v>0</v>
      </c>
      <c r="PG124" s="2">
        <f t="shared" si="119"/>
        <v>0</v>
      </c>
      <c r="PH124" s="2">
        <f t="shared" si="120"/>
        <v>0</v>
      </c>
      <c r="PI124" s="2">
        <f t="shared" si="121"/>
        <v>0</v>
      </c>
      <c r="PJ124" s="2">
        <f t="shared" si="122"/>
        <v>0</v>
      </c>
      <c r="PK124" s="2">
        <f t="shared" si="123"/>
        <v>0</v>
      </c>
      <c r="PL124" s="2">
        <f t="shared" si="124"/>
        <v>0</v>
      </c>
      <c r="PM124" s="2">
        <f t="shared" si="125"/>
        <v>0</v>
      </c>
      <c r="PN124" s="2">
        <f t="shared" si="126"/>
        <v>4</v>
      </c>
      <c r="PO124" s="2">
        <f t="shared" si="127"/>
        <v>4</v>
      </c>
      <c r="PP124" s="2">
        <f t="shared" si="128"/>
        <v>0</v>
      </c>
      <c r="PQ124" s="2">
        <f t="shared" si="129"/>
        <v>0</v>
      </c>
      <c r="PR124" s="2">
        <f t="shared" si="130"/>
        <v>4</v>
      </c>
      <c r="PS124" s="2">
        <f t="shared" si="131"/>
        <v>0</v>
      </c>
      <c r="PT124" s="2">
        <f t="shared" si="132"/>
        <v>0</v>
      </c>
      <c r="PU124" s="2">
        <f t="shared" si="133"/>
        <v>4</v>
      </c>
      <c r="PV124" s="2">
        <f t="shared" si="134"/>
        <v>0</v>
      </c>
      <c r="PW124" s="2">
        <f t="shared" si="135"/>
        <v>0</v>
      </c>
      <c r="PX124" s="2">
        <f t="shared" si="136"/>
        <v>4</v>
      </c>
      <c r="PY124" s="2">
        <f t="shared" si="137"/>
        <v>0</v>
      </c>
      <c r="PZ124" s="2">
        <f t="shared" si="138"/>
        <v>0</v>
      </c>
    </row>
    <row r="125" spans="1:442" x14ac:dyDescent="0.35">
      <c r="A125" t="s">
        <v>81</v>
      </c>
      <c r="B125" t="s">
        <v>9</v>
      </c>
      <c r="C125" t="s">
        <v>70</v>
      </c>
      <c r="D125">
        <v>0</v>
      </c>
      <c r="E125">
        <v>0</v>
      </c>
      <c r="F125">
        <v>0</v>
      </c>
      <c r="G125">
        <v>0</v>
      </c>
      <c r="H125"/>
      <c r="I125">
        <v>1</v>
      </c>
      <c r="J125">
        <v>0</v>
      </c>
      <c r="K125">
        <v>0</v>
      </c>
      <c r="L125">
        <v>0</v>
      </c>
      <c r="M125">
        <v>1</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1</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2</v>
      </c>
      <c r="DD125">
        <v>0</v>
      </c>
      <c r="DE125">
        <v>3</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3</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2</v>
      </c>
      <c r="HX125">
        <v>0</v>
      </c>
      <c r="HY125">
        <v>0</v>
      </c>
      <c r="HZ125">
        <v>0</v>
      </c>
      <c r="IA125">
        <v>0</v>
      </c>
      <c r="IB125">
        <v>0</v>
      </c>
      <c r="IC125">
        <v>0</v>
      </c>
      <c r="ID125">
        <v>0</v>
      </c>
      <c r="IE125">
        <v>0</v>
      </c>
      <c r="IF125">
        <v>2</v>
      </c>
      <c r="IG125">
        <v>0</v>
      </c>
      <c r="IH125">
        <v>0</v>
      </c>
      <c r="II125">
        <v>2</v>
      </c>
      <c r="IJ125">
        <v>0</v>
      </c>
      <c r="IK125">
        <v>0</v>
      </c>
      <c r="IL125">
        <v>2</v>
      </c>
      <c r="IM125">
        <v>0</v>
      </c>
      <c r="IN125">
        <v>0</v>
      </c>
      <c r="IO125">
        <v>2</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c r="KG125"/>
      <c r="KH125"/>
      <c r="KI125"/>
      <c r="KJ125">
        <v>0</v>
      </c>
      <c r="KK125">
        <v>0</v>
      </c>
      <c r="KL125">
        <v>0</v>
      </c>
      <c r="KM125">
        <v>1</v>
      </c>
      <c r="KN125">
        <v>0</v>
      </c>
      <c r="KO125">
        <v>0</v>
      </c>
      <c r="KP125">
        <v>0</v>
      </c>
      <c r="KQ125">
        <v>0</v>
      </c>
      <c r="KR125">
        <v>0</v>
      </c>
      <c r="KS125">
        <v>0</v>
      </c>
      <c r="KT125">
        <v>0</v>
      </c>
      <c r="KU125">
        <v>1</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R125" s="2" t="str">
        <f t="shared" si="79"/>
        <v>Arua City</v>
      </c>
      <c r="NS125" s="2" t="str">
        <f t="shared" si="80"/>
        <v>Oluko Solidale Health Centre III</v>
      </c>
      <c r="NT125" s="2" t="str">
        <f>VLOOKUP(C125,Weeks!$A$1:$B$53,2,0)</f>
        <v>Week 42</v>
      </c>
      <c r="NU125" s="2">
        <f t="shared" si="81"/>
        <v>8</v>
      </c>
      <c r="NV125" s="2">
        <f t="shared" si="82"/>
        <v>0</v>
      </c>
      <c r="NW125" s="2">
        <f t="shared" si="83"/>
        <v>0</v>
      </c>
      <c r="NX125" s="2">
        <f t="shared" si="84"/>
        <v>0</v>
      </c>
      <c r="NY125" s="2">
        <f t="shared" si="85"/>
        <v>0</v>
      </c>
      <c r="NZ125" s="2">
        <f t="shared" si="86"/>
        <v>0</v>
      </c>
      <c r="OA125" s="2">
        <f t="shared" si="87"/>
        <v>0</v>
      </c>
      <c r="OB125" s="2">
        <f t="shared" si="88"/>
        <v>0</v>
      </c>
      <c r="OC125" s="2">
        <f t="shared" si="89"/>
        <v>0</v>
      </c>
      <c r="OD125" s="2">
        <f t="shared" si="90"/>
        <v>3</v>
      </c>
      <c r="OE125" s="2">
        <f t="shared" si="91"/>
        <v>0</v>
      </c>
      <c r="OF125" s="2">
        <f t="shared" si="92"/>
        <v>0</v>
      </c>
      <c r="OG125" s="2">
        <f t="shared" si="93"/>
        <v>0</v>
      </c>
      <c r="OH125" s="2">
        <f t="shared" si="94"/>
        <v>0</v>
      </c>
      <c r="OI125" s="2">
        <f t="shared" si="95"/>
        <v>0</v>
      </c>
      <c r="OJ125" s="2">
        <f t="shared" si="96"/>
        <v>0</v>
      </c>
      <c r="OK125" s="2">
        <f t="shared" si="97"/>
        <v>0</v>
      </c>
      <c r="OL125" s="2">
        <f t="shared" si="98"/>
        <v>0</v>
      </c>
      <c r="OM125" s="2">
        <f t="shared" si="99"/>
        <v>0</v>
      </c>
      <c r="ON125" s="2">
        <f t="shared" si="100"/>
        <v>5</v>
      </c>
      <c r="OO125" s="2">
        <f t="shared" si="101"/>
        <v>0</v>
      </c>
      <c r="OP125" s="2">
        <f t="shared" si="102"/>
        <v>0</v>
      </c>
      <c r="OQ125" s="2">
        <f t="shared" si="103"/>
        <v>0</v>
      </c>
      <c r="OR125" s="2">
        <f t="shared" si="104"/>
        <v>0</v>
      </c>
      <c r="OS125" s="2">
        <f t="shared" si="105"/>
        <v>0</v>
      </c>
      <c r="OT125" s="2">
        <f t="shared" si="106"/>
        <v>0</v>
      </c>
      <c r="OU125" s="2">
        <f t="shared" si="107"/>
        <v>0</v>
      </c>
      <c r="OV125" s="2">
        <f t="shared" si="108"/>
        <v>0</v>
      </c>
      <c r="OW125" s="2">
        <f t="shared" si="109"/>
        <v>0</v>
      </c>
      <c r="OX125" s="2">
        <f t="shared" si="110"/>
        <v>0</v>
      </c>
      <c r="OY125" s="2">
        <f t="shared" si="111"/>
        <v>0</v>
      </c>
      <c r="OZ125" s="2">
        <f t="shared" si="112"/>
        <v>0</v>
      </c>
      <c r="PA125" s="2">
        <f t="shared" si="113"/>
        <v>0</v>
      </c>
      <c r="PB125" s="2">
        <f t="shared" si="114"/>
        <v>1</v>
      </c>
      <c r="PC125" s="2">
        <f t="shared" si="115"/>
        <v>1</v>
      </c>
      <c r="PD125" s="2">
        <f t="shared" si="116"/>
        <v>0</v>
      </c>
      <c r="PE125" s="2">
        <f t="shared" si="117"/>
        <v>0</v>
      </c>
      <c r="PF125" s="2">
        <f t="shared" si="118"/>
        <v>0</v>
      </c>
      <c r="PG125" s="2">
        <f t="shared" si="119"/>
        <v>1</v>
      </c>
      <c r="PH125" s="2">
        <f t="shared" si="120"/>
        <v>1</v>
      </c>
      <c r="PI125" s="2">
        <f t="shared" si="121"/>
        <v>0</v>
      </c>
      <c r="PJ125" s="2">
        <f t="shared" si="122"/>
        <v>0</v>
      </c>
      <c r="PK125" s="2">
        <f t="shared" si="123"/>
        <v>0</v>
      </c>
      <c r="PL125" s="2">
        <f t="shared" si="124"/>
        <v>0</v>
      </c>
      <c r="PM125" s="2">
        <f t="shared" si="125"/>
        <v>0</v>
      </c>
      <c r="PN125" s="2">
        <f t="shared" si="126"/>
        <v>2</v>
      </c>
      <c r="PO125" s="2">
        <f t="shared" si="127"/>
        <v>2</v>
      </c>
      <c r="PP125" s="2">
        <f t="shared" si="128"/>
        <v>0</v>
      </c>
      <c r="PQ125" s="2">
        <f t="shared" si="129"/>
        <v>0</v>
      </c>
      <c r="PR125" s="2">
        <f t="shared" si="130"/>
        <v>2</v>
      </c>
      <c r="PS125" s="2">
        <f t="shared" si="131"/>
        <v>0</v>
      </c>
      <c r="PT125" s="2">
        <f t="shared" si="132"/>
        <v>0</v>
      </c>
      <c r="PU125" s="2">
        <f t="shared" si="133"/>
        <v>2</v>
      </c>
      <c r="PV125" s="2">
        <f t="shared" si="134"/>
        <v>0</v>
      </c>
      <c r="PW125" s="2">
        <f t="shared" si="135"/>
        <v>0</v>
      </c>
      <c r="PX125" s="2">
        <f t="shared" si="136"/>
        <v>2</v>
      </c>
      <c r="PY125" s="2">
        <f t="shared" si="137"/>
        <v>0</v>
      </c>
      <c r="PZ125" s="2">
        <f t="shared" si="138"/>
        <v>0</v>
      </c>
    </row>
    <row r="126" spans="1:442" x14ac:dyDescent="0.35">
      <c r="A126" t="s">
        <v>81</v>
      </c>
      <c r="B126" t="s">
        <v>9</v>
      </c>
      <c r="C126" t="s">
        <v>69</v>
      </c>
      <c r="D126">
        <v>0</v>
      </c>
      <c r="E126">
        <v>0</v>
      </c>
      <c r="F126">
        <v>0</v>
      </c>
      <c r="G126">
        <v>0</v>
      </c>
      <c r="H126"/>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2</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3</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2</v>
      </c>
      <c r="HX126">
        <v>0</v>
      </c>
      <c r="HY126">
        <v>0</v>
      </c>
      <c r="HZ126">
        <v>0</v>
      </c>
      <c r="IA126">
        <v>0</v>
      </c>
      <c r="IB126">
        <v>0</v>
      </c>
      <c r="IC126">
        <v>0</v>
      </c>
      <c r="ID126">
        <v>0</v>
      </c>
      <c r="IE126">
        <v>0</v>
      </c>
      <c r="IF126">
        <v>2</v>
      </c>
      <c r="IG126">
        <v>0</v>
      </c>
      <c r="IH126">
        <v>0</v>
      </c>
      <c r="II126">
        <v>2</v>
      </c>
      <c r="IJ126">
        <v>0</v>
      </c>
      <c r="IK126">
        <v>0</v>
      </c>
      <c r="IL126">
        <v>2</v>
      </c>
      <c r="IM126">
        <v>0</v>
      </c>
      <c r="IN126">
        <v>0</v>
      </c>
      <c r="IO126">
        <v>2</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c r="KG126"/>
      <c r="KH126"/>
      <c r="KI126"/>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R126" s="2" t="str">
        <f t="shared" si="79"/>
        <v>Arua City</v>
      </c>
      <c r="NS126" s="2" t="str">
        <f t="shared" si="80"/>
        <v>Oluko Solidale Health Centre III</v>
      </c>
      <c r="NT126" s="2" t="str">
        <f>VLOOKUP(C126,Weeks!$A$1:$B$53,2,0)</f>
        <v>Week 43</v>
      </c>
      <c r="NU126" s="2">
        <f t="shared" si="81"/>
        <v>5</v>
      </c>
      <c r="NV126" s="2">
        <f t="shared" si="82"/>
        <v>0</v>
      </c>
      <c r="NW126" s="2">
        <f t="shared" si="83"/>
        <v>0</v>
      </c>
      <c r="NX126" s="2">
        <f t="shared" si="84"/>
        <v>0</v>
      </c>
      <c r="NY126" s="2">
        <f t="shared" si="85"/>
        <v>0</v>
      </c>
      <c r="NZ126" s="2">
        <f t="shared" si="86"/>
        <v>0</v>
      </c>
      <c r="OA126" s="2">
        <f t="shared" si="87"/>
        <v>0</v>
      </c>
      <c r="OB126" s="2">
        <f t="shared" si="88"/>
        <v>0</v>
      </c>
      <c r="OC126" s="2">
        <f t="shared" si="89"/>
        <v>0</v>
      </c>
      <c r="OD126" s="2">
        <f t="shared" si="90"/>
        <v>3</v>
      </c>
      <c r="OE126" s="2">
        <f t="shared" si="91"/>
        <v>0</v>
      </c>
      <c r="OF126" s="2">
        <f t="shared" si="92"/>
        <v>0</v>
      </c>
      <c r="OG126" s="2">
        <f t="shared" si="93"/>
        <v>0</v>
      </c>
      <c r="OH126" s="2">
        <f t="shared" si="94"/>
        <v>0</v>
      </c>
      <c r="OI126" s="2">
        <f t="shared" si="95"/>
        <v>0</v>
      </c>
      <c r="OJ126" s="2">
        <f t="shared" si="96"/>
        <v>0</v>
      </c>
      <c r="OK126" s="2">
        <f t="shared" si="97"/>
        <v>0</v>
      </c>
      <c r="OL126" s="2">
        <f t="shared" si="98"/>
        <v>0</v>
      </c>
      <c r="OM126" s="2">
        <f t="shared" si="99"/>
        <v>0</v>
      </c>
      <c r="ON126" s="2">
        <f t="shared" si="100"/>
        <v>2</v>
      </c>
      <c r="OO126" s="2">
        <f t="shared" si="101"/>
        <v>0</v>
      </c>
      <c r="OP126" s="2">
        <f t="shared" si="102"/>
        <v>0</v>
      </c>
      <c r="OQ126" s="2">
        <f t="shared" si="103"/>
        <v>0</v>
      </c>
      <c r="OR126" s="2">
        <f t="shared" si="104"/>
        <v>0</v>
      </c>
      <c r="OS126" s="2">
        <f t="shared" si="105"/>
        <v>0</v>
      </c>
      <c r="OT126" s="2">
        <f t="shared" si="106"/>
        <v>0</v>
      </c>
      <c r="OU126" s="2">
        <f t="shared" si="107"/>
        <v>0</v>
      </c>
      <c r="OV126" s="2">
        <f t="shared" si="108"/>
        <v>0</v>
      </c>
      <c r="OW126" s="2">
        <f t="shared" si="109"/>
        <v>0</v>
      </c>
      <c r="OX126" s="2">
        <f t="shared" si="110"/>
        <v>0</v>
      </c>
      <c r="OY126" s="2">
        <f t="shared" si="111"/>
        <v>0</v>
      </c>
      <c r="OZ126" s="2">
        <f t="shared" si="112"/>
        <v>0</v>
      </c>
      <c r="PA126" s="2">
        <f t="shared" si="113"/>
        <v>0</v>
      </c>
      <c r="PB126" s="2">
        <f t="shared" si="114"/>
        <v>0</v>
      </c>
      <c r="PC126" s="2">
        <f t="shared" si="115"/>
        <v>0</v>
      </c>
      <c r="PD126" s="2">
        <f t="shared" si="116"/>
        <v>0</v>
      </c>
      <c r="PE126" s="2">
        <f t="shared" si="117"/>
        <v>0</v>
      </c>
      <c r="PF126" s="2">
        <f t="shared" si="118"/>
        <v>0</v>
      </c>
      <c r="PG126" s="2">
        <f t="shared" si="119"/>
        <v>0</v>
      </c>
      <c r="PH126" s="2">
        <f t="shared" si="120"/>
        <v>0</v>
      </c>
      <c r="PI126" s="2">
        <f t="shared" si="121"/>
        <v>0</v>
      </c>
      <c r="PJ126" s="2">
        <f t="shared" si="122"/>
        <v>0</v>
      </c>
      <c r="PK126" s="2">
        <f t="shared" si="123"/>
        <v>0</v>
      </c>
      <c r="PL126" s="2">
        <f t="shared" si="124"/>
        <v>0</v>
      </c>
      <c r="PM126" s="2">
        <f t="shared" si="125"/>
        <v>0</v>
      </c>
      <c r="PN126" s="2">
        <f t="shared" si="126"/>
        <v>2</v>
      </c>
      <c r="PO126" s="2">
        <f t="shared" si="127"/>
        <v>2</v>
      </c>
      <c r="PP126" s="2">
        <f t="shared" si="128"/>
        <v>0</v>
      </c>
      <c r="PQ126" s="2">
        <f t="shared" si="129"/>
        <v>0</v>
      </c>
      <c r="PR126" s="2">
        <f t="shared" si="130"/>
        <v>2</v>
      </c>
      <c r="PS126" s="2">
        <f t="shared" si="131"/>
        <v>0</v>
      </c>
      <c r="PT126" s="2">
        <f t="shared" si="132"/>
        <v>0</v>
      </c>
      <c r="PU126" s="2">
        <f t="shared" si="133"/>
        <v>2</v>
      </c>
      <c r="PV126" s="2">
        <f t="shared" si="134"/>
        <v>0</v>
      </c>
      <c r="PW126" s="2">
        <f t="shared" si="135"/>
        <v>0</v>
      </c>
      <c r="PX126" s="2">
        <f t="shared" si="136"/>
        <v>2</v>
      </c>
      <c r="PY126" s="2">
        <f t="shared" si="137"/>
        <v>0</v>
      </c>
      <c r="PZ126" s="2">
        <f t="shared" si="138"/>
        <v>0</v>
      </c>
    </row>
    <row r="127" spans="1:442" x14ac:dyDescent="0.35">
      <c r="A127" t="s">
        <v>81</v>
      </c>
      <c r="B127" t="s">
        <v>9</v>
      </c>
      <c r="C127" t="s">
        <v>67</v>
      </c>
      <c r="D127">
        <v>0</v>
      </c>
      <c r="E127">
        <v>0</v>
      </c>
      <c r="F127">
        <v>0</v>
      </c>
      <c r="G127">
        <v>0</v>
      </c>
      <c r="H127"/>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2</v>
      </c>
      <c r="DE127">
        <v>3</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1</v>
      </c>
      <c r="FD127">
        <v>1</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2</v>
      </c>
      <c r="HX127">
        <v>0</v>
      </c>
      <c r="HY127">
        <v>0</v>
      </c>
      <c r="HZ127">
        <v>0</v>
      </c>
      <c r="IA127">
        <v>0</v>
      </c>
      <c r="IB127">
        <v>0</v>
      </c>
      <c r="IC127">
        <v>0</v>
      </c>
      <c r="ID127">
        <v>0</v>
      </c>
      <c r="IE127">
        <v>0</v>
      </c>
      <c r="IF127">
        <v>2</v>
      </c>
      <c r="IG127">
        <v>0</v>
      </c>
      <c r="IH127">
        <v>0</v>
      </c>
      <c r="II127">
        <v>2</v>
      </c>
      <c r="IJ127">
        <v>0</v>
      </c>
      <c r="IK127">
        <v>0</v>
      </c>
      <c r="IL127">
        <v>2</v>
      </c>
      <c r="IM127">
        <v>0</v>
      </c>
      <c r="IN127">
        <v>0</v>
      </c>
      <c r="IO127">
        <v>2</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c r="KG127"/>
      <c r="KH127"/>
      <c r="KI127"/>
      <c r="KJ127">
        <v>0</v>
      </c>
      <c r="KK127">
        <v>0</v>
      </c>
      <c r="KL127">
        <v>0</v>
      </c>
      <c r="KM127">
        <v>1</v>
      </c>
      <c r="KN127">
        <v>0</v>
      </c>
      <c r="KO127">
        <v>0</v>
      </c>
      <c r="KP127">
        <v>0</v>
      </c>
      <c r="KQ127">
        <v>0</v>
      </c>
      <c r="KR127">
        <v>0</v>
      </c>
      <c r="KS127">
        <v>0</v>
      </c>
      <c r="KT127">
        <v>0</v>
      </c>
      <c r="KU127">
        <v>1</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R127" s="2" t="str">
        <f t="shared" si="79"/>
        <v>Arua City</v>
      </c>
      <c r="NS127" s="2" t="str">
        <f t="shared" si="80"/>
        <v>Oluko Solidale Health Centre III</v>
      </c>
      <c r="NT127" s="2" t="str">
        <f>VLOOKUP(C127,Weeks!$A$1:$B$53,2,0)</f>
        <v>Week 44</v>
      </c>
      <c r="NU127" s="2">
        <f t="shared" si="81"/>
        <v>7</v>
      </c>
      <c r="NV127" s="2">
        <f t="shared" si="82"/>
        <v>0</v>
      </c>
      <c r="NW127" s="2">
        <f t="shared" si="83"/>
        <v>0</v>
      </c>
      <c r="NX127" s="2">
        <f t="shared" si="84"/>
        <v>0</v>
      </c>
      <c r="NY127" s="2">
        <f t="shared" si="85"/>
        <v>0</v>
      </c>
      <c r="NZ127" s="2">
        <f t="shared" si="86"/>
        <v>0</v>
      </c>
      <c r="OA127" s="2">
        <f t="shared" si="87"/>
        <v>0</v>
      </c>
      <c r="OB127" s="2">
        <f t="shared" si="88"/>
        <v>0</v>
      </c>
      <c r="OC127" s="2">
        <f t="shared" si="89"/>
        <v>0</v>
      </c>
      <c r="OD127" s="2">
        <f t="shared" si="90"/>
        <v>2</v>
      </c>
      <c r="OE127" s="2">
        <f t="shared" si="91"/>
        <v>0</v>
      </c>
      <c r="OF127" s="2">
        <f t="shared" si="92"/>
        <v>0</v>
      </c>
      <c r="OG127" s="2">
        <f t="shared" si="93"/>
        <v>0</v>
      </c>
      <c r="OH127" s="2">
        <f t="shared" si="94"/>
        <v>0</v>
      </c>
      <c r="OI127" s="2">
        <f t="shared" si="95"/>
        <v>0</v>
      </c>
      <c r="OJ127" s="2">
        <f t="shared" si="96"/>
        <v>0</v>
      </c>
      <c r="OK127" s="2">
        <f t="shared" si="97"/>
        <v>0</v>
      </c>
      <c r="OL127" s="2">
        <f t="shared" si="98"/>
        <v>0</v>
      </c>
      <c r="OM127" s="2">
        <f t="shared" si="99"/>
        <v>0</v>
      </c>
      <c r="ON127" s="2">
        <f t="shared" si="100"/>
        <v>5</v>
      </c>
      <c r="OO127" s="2">
        <f t="shared" si="101"/>
        <v>0</v>
      </c>
      <c r="OP127" s="2">
        <f t="shared" si="102"/>
        <v>0</v>
      </c>
      <c r="OQ127" s="2">
        <f t="shared" si="103"/>
        <v>0</v>
      </c>
      <c r="OR127" s="2">
        <f t="shared" si="104"/>
        <v>0</v>
      </c>
      <c r="OS127" s="2">
        <f t="shared" si="105"/>
        <v>0</v>
      </c>
      <c r="OT127" s="2">
        <f t="shared" si="106"/>
        <v>0</v>
      </c>
      <c r="OU127" s="2">
        <f t="shared" si="107"/>
        <v>0</v>
      </c>
      <c r="OV127" s="2">
        <f t="shared" si="108"/>
        <v>0</v>
      </c>
      <c r="OW127" s="2">
        <f t="shared" si="109"/>
        <v>0</v>
      </c>
      <c r="OX127" s="2">
        <f t="shared" si="110"/>
        <v>0</v>
      </c>
      <c r="OY127" s="2">
        <f t="shared" si="111"/>
        <v>0</v>
      </c>
      <c r="OZ127" s="2">
        <f t="shared" si="112"/>
        <v>0</v>
      </c>
      <c r="PA127" s="2">
        <f t="shared" si="113"/>
        <v>0</v>
      </c>
      <c r="PB127" s="2">
        <f t="shared" si="114"/>
        <v>1</v>
      </c>
      <c r="PC127" s="2">
        <f t="shared" si="115"/>
        <v>1</v>
      </c>
      <c r="PD127" s="2">
        <f t="shared" si="116"/>
        <v>0</v>
      </c>
      <c r="PE127" s="2">
        <f t="shared" si="117"/>
        <v>0</v>
      </c>
      <c r="PF127" s="2">
        <f t="shared" si="118"/>
        <v>0</v>
      </c>
      <c r="PG127" s="2">
        <f t="shared" si="119"/>
        <v>0</v>
      </c>
      <c r="PH127" s="2">
        <f t="shared" si="120"/>
        <v>0</v>
      </c>
      <c r="PI127" s="2">
        <f t="shared" si="121"/>
        <v>0</v>
      </c>
      <c r="PJ127" s="2">
        <f t="shared" si="122"/>
        <v>0</v>
      </c>
      <c r="PK127" s="2">
        <f t="shared" si="123"/>
        <v>0</v>
      </c>
      <c r="PL127" s="2">
        <f t="shared" si="124"/>
        <v>0</v>
      </c>
      <c r="PM127" s="2">
        <f t="shared" si="125"/>
        <v>0</v>
      </c>
      <c r="PN127" s="2">
        <f t="shared" si="126"/>
        <v>2</v>
      </c>
      <c r="PO127" s="2">
        <f t="shared" si="127"/>
        <v>2</v>
      </c>
      <c r="PP127" s="2">
        <f t="shared" si="128"/>
        <v>0</v>
      </c>
      <c r="PQ127" s="2">
        <f t="shared" si="129"/>
        <v>0</v>
      </c>
      <c r="PR127" s="2">
        <f t="shared" si="130"/>
        <v>2</v>
      </c>
      <c r="PS127" s="2">
        <f t="shared" si="131"/>
        <v>0</v>
      </c>
      <c r="PT127" s="2">
        <f t="shared" si="132"/>
        <v>0</v>
      </c>
      <c r="PU127" s="2">
        <f t="shared" si="133"/>
        <v>2</v>
      </c>
      <c r="PV127" s="2">
        <f t="shared" si="134"/>
        <v>0</v>
      </c>
      <c r="PW127" s="2">
        <f t="shared" si="135"/>
        <v>0</v>
      </c>
      <c r="PX127" s="2">
        <f t="shared" si="136"/>
        <v>2</v>
      </c>
      <c r="PY127" s="2">
        <f t="shared" si="137"/>
        <v>0</v>
      </c>
      <c r="PZ127" s="2">
        <f t="shared" si="138"/>
        <v>0</v>
      </c>
    </row>
    <row r="128" spans="1:442" x14ac:dyDescent="0.35">
      <c r="A128" t="s">
        <v>81</v>
      </c>
      <c r="B128" t="s">
        <v>9</v>
      </c>
      <c r="C128" t="s">
        <v>361</v>
      </c>
      <c r="D128">
        <v>0</v>
      </c>
      <c r="E128">
        <v>0</v>
      </c>
      <c r="F128">
        <v>0</v>
      </c>
      <c r="G128">
        <v>0</v>
      </c>
      <c r="H128"/>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1</v>
      </c>
      <c r="DC128">
        <v>0</v>
      </c>
      <c r="DD128">
        <v>3</v>
      </c>
      <c r="DE128">
        <v>3</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1</v>
      </c>
      <c r="HW128">
        <v>0</v>
      </c>
      <c r="HX128">
        <v>0</v>
      </c>
      <c r="HY128">
        <v>0</v>
      </c>
      <c r="HZ128">
        <v>0</v>
      </c>
      <c r="IA128">
        <v>0</v>
      </c>
      <c r="IB128">
        <v>0</v>
      </c>
      <c r="IC128">
        <v>0</v>
      </c>
      <c r="ID128">
        <v>0</v>
      </c>
      <c r="IE128">
        <v>1</v>
      </c>
      <c r="IF128">
        <v>0</v>
      </c>
      <c r="IG128">
        <v>0</v>
      </c>
      <c r="IH128">
        <v>1</v>
      </c>
      <c r="II128">
        <v>0</v>
      </c>
      <c r="IJ128">
        <v>0</v>
      </c>
      <c r="IK128">
        <v>1</v>
      </c>
      <c r="IL128">
        <v>0</v>
      </c>
      <c r="IM128">
        <v>0</v>
      </c>
      <c r="IN128">
        <v>1</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c r="KG128"/>
      <c r="KH128"/>
      <c r="KI128"/>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1</v>
      </c>
      <c r="MZ128">
        <v>0</v>
      </c>
      <c r="NA128">
        <v>0</v>
      </c>
      <c r="NB128">
        <v>0</v>
      </c>
      <c r="NC128">
        <v>0</v>
      </c>
      <c r="ND128">
        <v>0</v>
      </c>
      <c r="NE128">
        <v>0</v>
      </c>
      <c r="NF128">
        <v>0</v>
      </c>
      <c r="NG128">
        <v>0</v>
      </c>
      <c r="NH128">
        <v>0</v>
      </c>
      <c r="NI128">
        <v>0</v>
      </c>
      <c r="NJ128">
        <v>0</v>
      </c>
      <c r="NK128">
        <v>0</v>
      </c>
      <c r="NL128">
        <v>0</v>
      </c>
      <c r="NM128">
        <v>0</v>
      </c>
      <c r="NN128">
        <v>0</v>
      </c>
      <c r="NO128">
        <v>0</v>
      </c>
      <c r="NP128">
        <v>0</v>
      </c>
      <c r="NR128" s="2" t="str">
        <f t="shared" si="79"/>
        <v>Arua City</v>
      </c>
      <c r="NS128" s="2" t="str">
        <f t="shared" si="80"/>
        <v>Oluko Solidale Health Centre III</v>
      </c>
      <c r="NT128" s="2" t="str">
        <f>VLOOKUP(C128,Weeks!$A$1:$B$53,2,0)</f>
        <v>Week 45</v>
      </c>
      <c r="NU128" s="2">
        <f t="shared" si="81"/>
        <v>7</v>
      </c>
      <c r="NV128" s="2">
        <f t="shared" si="82"/>
        <v>0</v>
      </c>
      <c r="NW128" s="2">
        <f t="shared" si="83"/>
        <v>0</v>
      </c>
      <c r="NX128" s="2">
        <f t="shared" si="84"/>
        <v>0</v>
      </c>
      <c r="NY128" s="2">
        <f t="shared" si="85"/>
        <v>0</v>
      </c>
      <c r="NZ128" s="2">
        <f t="shared" si="86"/>
        <v>0</v>
      </c>
      <c r="OA128" s="2">
        <f t="shared" si="87"/>
        <v>0</v>
      </c>
      <c r="OB128" s="2">
        <f t="shared" si="88"/>
        <v>0</v>
      </c>
      <c r="OC128" s="2">
        <f t="shared" si="89"/>
        <v>0</v>
      </c>
      <c r="OD128" s="2">
        <f t="shared" si="90"/>
        <v>0</v>
      </c>
      <c r="OE128" s="2">
        <f t="shared" si="91"/>
        <v>0</v>
      </c>
      <c r="OF128" s="2">
        <f t="shared" si="92"/>
        <v>0</v>
      </c>
      <c r="OG128" s="2">
        <f t="shared" si="93"/>
        <v>0</v>
      </c>
      <c r="OH128" s="2">
        <f t="shared" si="94"/>
        <v>0</v>
      </c>
      <c r="OI128" s="2">
        <f t="shared" si="95"/>
        <v>0</v>
      </c>
      <c r="OJ128" s="2">
        <f t="shared" si="96"/>
        <v>0</v>
      </c>
      <c r="OK128" s="2">
        <f t="shared" si="97"/>
        <v>0</v>
      </c>
      <c r="OL128" s="2">
        <f t="shared" si="98"/>
        <v>0</v>
      </c>
      <c r="OM128" s="2">
        <f t="shared" si="99"/>
        <v>0</v>
      </c>
      <c r="ON128" s="2">
        <f t="shared" si="100"/>
        <v>7</v>
      </c>
      <c r="OO128" s="2">
        <f t="shared" si="101"/>
        <v>0</v>
      </c>
      <c r="OP128" s="2">
        <f t="shared" si="102"/>
        <v>0</v>
      </c>
      <c r="OQ128" s="2">
        <f t="shared" si="103"/>
        <v>0</v>
      </c>
      <c r="OR128" s="2">
        <f t="shared" si="104"/>
        <v>0</v>
      </c>
      <c r="OS128" s="2">
        <f t="shared" si="105"/>
        <v>0</v>
      </c>
      <c r="OT128" s="2">
        <f t="shared" si="106"/>
        <v>0</v>
      </c>
      <c r="OU128" s="2">
        <f t="shared" si="107"/>
        <v>0</v>
      </c>
      <c r="OV128" s="2">
        <f t="shared" si="108"/>
        <v>0</v>
      </c>
      <c r="OW128" s="2">
        <f t="shared" si="109"/>
        <v>0</v>
      </c>
      <c r="OX128" s="2">
        <f t="shared" si="110"/>
        <v>0</v>
      </c>
      <c r="OY128" s="2">
        <f t="shared" si="111"/>
        <v>1</v>
      </c>
      <c r="OZ128" s="2">
        <f t="shared" si="112"/>
        <v>0</v>
      </c>
      <c r="PA128" s="2">
        <f t="shared" si="113"/>
        <v>0</v>
      </c>
      <c r="PB128" s="2">
        <f t="shared" si="114"/>
        <v>0</v>
      </c>
      <c r="PC128" s="2">
        <f t="shared" si="115"/>
        <v>0</v>
      </c>
      <c r="PD128" s="2">
        <f t="shared" si="116"/>
        <v>0</v>
      </c>
      <c r="PE128" s="2">
        <f t="shared" si="117"/>
        <v>0</v>
      </c>
      <c r="PF128" s="2">
        <f t="shared" si="118"/>
        <v>0</v>
      </c>
      <c r="PG128" s="2">
        <f t="shared" si="119"/>
        <v>0</v>
      </c>
      <c r="PH128" s="2">
        <f t="shared" si="120"/>
        <v>0</v>
      </c>
      <c r="PI128" s="2">
        <f t="shared" si="121"/>
        <v>0</v>
      </c>
      <c r="PJ128" s="2">
        <f t="shared" si="122"/>
        <v>0</v>
      </c>
      <c r="PK128" s="2">
        <f t="shared" si="123"/>
        <v>0</v>
      </c>
      <c r="PL128" s="2">
        <f t="shared" si="124"/>
        <v>0</v>
      </c>
      <c r="PM128" s="2">
        <f t="shared" si="125"/>
        <v>0</v>
      </c>
      <c r="PN128" s="2">
        <f t="shared" si="126"/>
        <v>1</v>
      </c>
      <c r="PO128" s="2">
        <f t="shared" si="127"/>
        <v>1</v>
      </c>
      <c r="PP128" s="2">
        <f t="shared" si="128"/>
        <v>0</v>
      </c>
      <c r="PQ128" s="2">
        <f t="shared" si="129"/>
        <v>0</v>
      </c>
      <c r="PR128" s="2">
        <f t="shared" si="130"/>
        <v>1</v>
      </c>
      <c r="PS128" s="2">
        <f t="shared" si="131"/>
        <v>0</v>
      </c>
      <c r="PT128" s="2">
        <f t="shared" si="132"/>
        <v>0</v>
      </c>
      <c r="PU128" s="2">
        <f t="shared" si="133"/>
        <v>1</v>
      </c>
      <c r="PV128" s="2">
        <f t="shared" si="134"/>
        <v>0</v>
      </c>
      <c r="PW128" s="2">
        <f t="shared" si="135"/>
        <v>0</v>
      </c>
      <c r="PX128" s="2">
        <f t="shared" si="136"/>
        <v>1</v>
      </c>
      <c r="PY128" s="2">
        <f t="shared" si="137"/>
        <v>0</v>
      </c>
      <c r="PZ128" s="2">
        <f t="shared" si="138"/>
        <v>0</v>
      </c>
    </row>
    <row r="129" spans="1:442" x14ac:dyDescent="0.35">
      <c r="A129" t="s">
        <v>81</v>
      </c>
      <c r="B129" t="s">
        <v>9</v>
      </c>
      <c r="C129" t="s">
        <v>359</v>
      </c>
      <c r="D129">
        <v>0</v>
      </c>
      <c r="E129">
        <v>0</v>
      </c>
      <c r="F129">
        <v>0</v>
      </c>
      <c r="G129">
        <v>0</v>
      </c>
      <c r="H129"/>
      <c r="I129">
        <v>0</v>
      </c>
      <c r="J129">
        <v>0</v>
      </c>
      <c r="K129">
        <v>0</v>
      </c>
      <c r="L129">
        <v>0</v>
      </c>
      <c r="M129">
        <v>0</v>
      </c>
      <c r="N129">
        <v>0</v>
      </c>
      <c r="O129">
        <v>0</v>
      </c>
      <c r="P129">
        <v>0</v>
      </c>
      <c r="Q129">
        <v>0</v>
      </c>
      <c r="R129">
        <v>0</v>
      </c>
      <c r="S129">
        <v>0</v>
      </c>
      <c r="T129">
        <v>0</v>
      </c>
      <c r="U129">
        <v>0</v>
      </c>
      <c r="V129">
        <v>1</v>
      </c>
      <c r="W129">
        <v>6</v>
      </c>
      <c r="X129">
        <v>0</v>
      </c>
      <c r="Y129">
        <v>0</v>
      </c>
      <c r="Z129">
        <v>0</v>
      </c>
      <c r="AA129">
        <v>0</v>
      </c>
      <c r="AB129">
        <v>0</v>
      </c>
      <c r="AC129">
        <v>0</v>
      </c>
      <c r="AD129">
        <v>0</v>
      </c>
      <c r="AE129">
        <v>0</v>
      </c>
      <c r="AF129">
        <v>0</v>
      </c>
      <c r="AG129">
        <v>0</v>
      </c>
      <c r="AH129">
        <v>0</v>
      </c>
      <c r="AI129">
        <v>0</v>
      </c>
      <c r="AJ129">
        <v>0</v>
      </c>
      <c r="AK129">
        <v>0</v>
      </c>
      <c r="AL129">
        <v>1</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2</v>
      </c>
      <c r="DE129">
        <v>3</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2</v>
      </c>
      <c r="FE129">
        <v>0</v>
      </c>
      <c r="FF129">
        <v>0</v>
      </c>
      <c r="FG129">
        <v>0</v>
      </c>
      <c r="FH129">
        <v>0</v>
      </c>
      <c r="FI129">
        <v>0</v>
      </c>
      <c r="FJ129">
        <v>0</v>
      </c>
      <c r="FK129">
        <v>0</v>
      </c>
      <c r="FL129">
        <v>0</v>
      </c>
      <c r="FM129">
        <v>0</v>
      </c>
      <c r="FN129">
        <v>0</v>
      </c>
      <c r="FO129">
        <v>4</v>
      </c>
      <c r="FP129">
        <v>12</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1</v>
      </c>
      <c r="HW129">
        <v>0</v>
      </c>
      <c r="HX129">
        <v>0</v>
      </c>
      <c r="HY129">
        <v>0</v>
      </c>
      <c r="HZ129">
        <v>0</v>
      </c>
      <c r="IA129">
        <v>0</v>
      </c>
      <c r="IB129">
        <v>0</v>
      </c>
      <c r="IC129">
        <v>0</v>
      </c>
      <c r="ID129">
        <v>0</v>
      </c>
      <c r="IE129">
        <v>1</v>
      </c>
      <c r="IF129">
        <v>0</v>
      </c>
      <c r="IG129">
        <v>0</v>
      </c>
      <c r="IH129">
        <v>1</v>
      </c>
      <c r="II129">
        <v>0</v>
      </c>
      <c r="IJ129">
        <v>0</v>
      </c>
      <c r="IK129">
        <v>1</v>
      </c>
      <c r="IL129">
        <v>0</v>
      </c>
      <c r="IM129">
        <v>0</v>
      </c>
      <c r="IN129">
        <v>1</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1</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R129" s="2" t="str">
        <f t="shared" si="79"/>
        <v>Arua City</v>
      </c>
      <c r="NS129" s="2" t="str">
        <f t="shared" si="80"/>
        <v>Oluko Solidale Health Centre III</v>
      </c>
      <c r="NT129" s="2" t="str">
        <f>VLOOKUP(C129,Weeks!$A$1:$B$53,2,0)</f>
        <v>Week 46</v>
      </c>
      <c r="NU129" s="2">
        <f t="shared" si="81"/>
        <v>23</v>
      </c>
      <c r="NV129" s="2">
        <f t="shared" si="82"/>
        <v>0</v>
      </c>
      <c r="NW129" s="2">
        <f t="shared" si="83"/>
        <v>0</v>
      </c>
      <c r="NX129" s="2">
        <f t="shared" si="84"/>
        <v>0</v>
      </c>
      <c r="NY129" s="2">
        <f t="shared" si="85"/>
        <v>0</v>
      </c>
      <c r="NZ129" s="2">
        <f t="shared" si="86"/>
        <v>0</v>
      </c>
      <c r="OA129" s="2">
        <f t="shared" si="87"/>
        <v>0</v>
      </c>
      <c r="OB129" s="2">
        <f t="shared" si="88"/>
        <v>16</v>
      </c>
      <c r="OC129" s="2">
        <f t="shared" si="89"/>
        <v>0</v>
      </c>
      <c r="OD129" s="2">
        <f t="shared" si="90"/>
        <v>2</v>
      </c>
      <c r="OE129" s="2">
        <f t="shared" si="91"/>
        <v>0</v>
      </c>
      <c r="OF129" s="2">
        <f t="shared" si="92"/>
        <v>0</v>
      </c>
      <c r="OG129" s="2">
        <f t="shared" si="93"/>
        <v>0</v>
      </c>
      <c r="OH129" s="2">
        <f t="shared" si="94"/>
        <v>0</v>
      </c>
      <c r="OI129" s="2">
        <f t="shared" si="95"/>
        <v>0</v>
      </c>
      <c r="OJ129" s="2">
        <f t="shared" si="96"/>
        <v>0</v>
      </c>
      <c r="OK129" s="2">
        <f t="shared" si="97"/>
        <v>0</v>
      </c>
      <c r="OL129" s="2">
        <f t="shared" si="98"/>
        <v>0</v>
      </c>
      <c r="OM129" s="2">
        <f t="shared" si="99"/>
        <v>0</v>
      </c>
      <c r="ON129" s="2">
        <f t="shared" si="100"/>
        <v>5</v>
      </c>
      <c r="OO129" s="2">
        <f t="shared" si="101"/>
        <v>0</v>
      </c>
      <c r="OP129" s="2">
        <f t="shared" si="102"/>
        <v>0</v>
      </c>
      <c r="OQ129" s="2">
        <f t="shared" si="103"/>
        <v>0</v>
      </c>
      <c r="OR129" s="2">
        <f t="shared" si="104"/>
        <v>0</v>
      </c>
      <c r="OS129" s="2">
        <f t="shared" si="105"/>
        <v>0</v>
      </c>
      <c r="OT129" s="2">
        <f t="shared" si="106"/>
        <v>0</v>
      </c>
      <c r="OU129" s="2">
        <f t="shared" si="107"/>
        <v>7</v>
      </c>
      <c r="OV129" s="2">
        <f t="shared" si="108"/>
        <v>0</v>
      </c>
      <c r="OW129" s="2">
        <f t="shared" si="109"/>
        <v>0</v>
      </c>
      <c r="OX129" s="2">
        <f t="shared" si="110"/>
        <v>1</v>
      </c>
      <c r="OY129" s="2">
        <f t="shared" si="111"/>
        <v>0</v>
      </c>
      <c r="OZ129" s="2">
        <f t="shared" si="112"/>
        <v>0</v>
      </c>
      <c r="PA129" s="2">
        <f t="shared" si="113"/>
        <v>0</v>
      </c>
      <c r="PB129" s="2">
        <f t="shared" si="114"/>
        <v>0</v>
      </c>
      <c r="PC129" s="2">
        <f t="shared" si="115"/>
        <v>0</v>
      </c>
      <c r="PD129" s="2">
        <f t="shared" si="116"/>
        <v>0</v>
      </c>
      <c r="PE129" s="2">
        <f t="shared" si="117"/>
        <v>0</v>
      </c>
      <c r="PF129" s="2">
        <f t="shared" si="118"/>
        <v>0</v>
      </c>
      <c r="PG129" s="2">
        <f t="shared" si="119"/>
        <v>0</v>
      </c>
      <c r="PH129" s="2">
        <f t="shared" si="120"/>
        <v>0</v>
      </c>
      <c r="PI129" s="2">
        <f t="shared" si="121"/>
        <v>0</v>
      </c>
      <c r="PJ129" s="2">
        <f t="shared" si="122"/>
        <v>0</v>
      </c>
      <c r="PK129" s="2">
        <f t="shared" si="123"/>
        <v>0</v>
      </c>
      <c r="PL129" s="2">
        <f t="shared" si="124"/>
        <v>0</v>
      </c>
      <c r="PM129" s="2">
        <f t="shared" si="125"/>
        <v>0</v>
      </c>
      <c r="PN129" s="2">
        <f t="shared" si="126"/>
        <v>1</v>
      </c>
      <c r="PO129" s="2">
        <f t="shared" si="127"/>
        <v>1</v>
      </c>
      <c r="PP129" s="2">
        <f t="shared" si="128"/>
        <v>0</v>
      </c>
      <c r="PQ129" s="2">
        <f t="shared" si="129"/>
        <v>0</v>
      </c>
      <c r="PR129" s="2">
        <f t="shared" si="130"/>
        <v>1</v>
      </c>
      <c r="PS129" s="2">
        <f t="shared" si="131"/>
        <v>0</v>
      </c>
      <c r="PT129" s="2">
        <f t="shared" si="132"/>
        <v>0</v>
      </c>
      <c r="PU129" s="2">
        <f t="shared" si="133"/>
        <v>1</v>
      </c>
      <c r="PV129" s="2">
        <f t="shared" si="134"/>
        <v>0</v>
      </c>
      <c r="PW129" s="2">
        <f t="shared" si="135"/>
        <v>0</v>
      </c>
      <c r="PX129" s="2">
        <f t="shared" si="136"/>
        <v>1</v>
      </c>
      <c r="PY129" s="2">
        <f t="shared" si="137"/>
        <v>0</v>
      </c>
      <c r="PZ129" s="2">
        <f t="shared" si="138"/>
        <v>0</v>
      </c>
    </row>
    <row r="130" spans="1:442" x14ac:dyDescent="0.35">
      <c r="A130" t="s">
        <v>81</v>
      </c>
      <c r="B130" t="s">
        <v>9</v>
      </c>
      <c r="C130" t="s">
        <v>357</v>
      </c>
      <c r="D130">
        <v>0</v>
      </c>
      <c r="E130">
        <v>0</v>
      </c>
      <c r="F130">
        <v>0</v>
      </c>
      <c r="G130">
        <v>0</v>
      </c>
      <c r="H130"/>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4</v>
      </c>
      <c r="DD130">
        <v>8</v>
      </c>
      <c r="DE130">
        <v>4</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2</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1</v>
      </c>
      <c r="HW130">
        <v>0</v>
      </c>
      <c r="HX130">
        <v>0</v>
      </c>
      <c r="HY130">
        <v>0</v>
      </c>
      <c r="HZ130">
        <v>0</v>
      </c>
      <c r="IA130">
        <v>0</v>
      </c>
      <c r="IB130">
        <v>0</v>
      </c>
      <c r="IC130">
        <v>0</v>
      </c>
      <c r="ID130">
        <v>0</v>
      </c>
      <c r="IE130">
        <v>1</v>
      </c>
      <c r="IF130">
        <v>0</v>
      </c>
      <c r="IG130">
        <v>0</v>
      </c>
      <c r="IH130">
        <v>1</v>
      </c>
      <c r="II130">
        <v>0</v>
      </c>
      <c r="IJ130">
        <v>0</v>
      </c>
      <c r="IK130">
        <v>1</v>
      </c>
      <c r="IL130">
        <v>0</v>
      </c>
      <c r="IM130">
        <v>0</v>
      </c>
      <c r="IN130">
        <v>1</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1</v>
      </c>
      <c r="LD130">
        <v>0</v>
      </c>
      <c r="LE130">
        <v>0</v>
      </c>
      <c r="LF130">
        <v>0</v>
      </c>
      <c r="LG130">
        <v>0</v>
      </c>
      <c r="LH130">
        <v>0</v>
      </c>
      <c r="LI130">
        <v>0</v>
      </c>
      <c r="LJ130">
        <v>0</v>
      </c>
      <c r="LK130">
        <v>0</v>
      </c>
      <c r="LL130">
        <v>0</v>
      </c>
      <c r="LM130">
        <v>0</v>
      </c>
      <c r="LN130">
        <v>0</v>
      </c>
      <c r="LO130">
        <v>0</v>
      </c>
      <c r="LP130">
        <v>0</v>
      </c>
      <c r="LQ130">
        <v>0</v>
      </c>
      <c r="LR130">
        <v>0</v>
      </c>
      <c r="LS130">
        <v>1</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2</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R130" s="2" t="str">
        <f t="shared" si="79"/>
        <v>Arua City</v>
      </c>
      <c r="NS130" s="2" t="str">
        <f t="shared" si="80"/>
        <v>Oluko Solidale Health Centre III</v>
      </c>
      <c r="NT130" s="2" t="str">
        <f>VLOOKUP(C130,Weeks!$A$1:$B$53,2,0)</f>
        <v>Week 47</v>
      </c>
      <c r="NU130" s="2">
        <f t="shared" si="81"/>
        <v>19</v>
      </c>
      <c r="NV130" s="2">
        <f t="shared" si="82"/>
        <v>0</v>
      </c>
      <c r="NW130" s="2">
        <f t="shared" si="83"/>
        <v>0</v>
      </c>
      <c r="NX130" s="2">
        <f t="shared" si="84"/>
        <v>0</v>
      </c>
      <c r="NY130" s="2">
        <f t="shared" si="85"/>
        <v>0</v>
      </c>
      <c r="NZ130" s="2">
        <f t="shared" si="86"/>
        <v>0</v>
      </c>
      <c r="OA130" s="2">
        <f t="shared" si="87"/>
        <v>0</v>
      </c>
      <c r="OB130" s="2">
        <f t="shared" si="88"/>
        <v>0</v>
      </c>
      <c r="OC130" s="2">
        <f t="shared" si="89"/>
        <v>0</v>
      </c>
      <c r="OD130" s="2">
        <f t="shared" si="90"/>
        <v>2</v>
      </c>
      <c r="OE130" s="2">
        <f t="shared" si="91"/>
        <v>0</v>
      </c>
      <c r="OF130" s="2">
        <f t="shared" si="92"/>
        <v>0</v>
      </c>
      <c r="OG130" s="2">
        <f t="shared" si="93"/>
        <v>0</v>
      </c>
      <c r="OH130" s="2">
        <f t="shared" si="94"/>
        <v>0</v>
      </c>
      <c r="OI130" s="2">
        <f t="shared" si="95"/>
        <v>0</v>
      </c>
      <c r="OJ130" s="2">
        <f t="shared" si="96"/>
        <v>0</v>
      </c>
      <c r="OK130" s="2">
        <f t="shared" si="97"/>
        <v>0</v>
      </c>
      <c r="OL130" s="2">
        <f t="shared" si="98"/>
        <v>0</v>
      </c>
      <c r="OM130" s="2">
        <f t="shared" si="99"/>
        <v>0</v>
      </c>
      <c r="ON130" s="2">
        <f t="shared" si="100"/>
        <v>17</v>
      </c>
      <c r="OO130" s="2">
        <f t="shared" si="101"/>
        <v>0</v>
      </c>
      <c r="OP130" s="2">
        <f t="shared" si="102"/>
        <v>0</v>
      </c>
      <c r="OQ130" s="2">
        <f t="shared" si="103"/>
        <v>0</v>
      </c>
      <c r="OR130" s="2">
        <f t="shared" si="104"/>
        <v>0</v>
      </c>
      <c r="OS130" s="2">
        <f t="shared" si="105"/>
        <v>0</v>
      </c>
      <c r="OT130" s="2">
        <f t="shared" si="106"/>
        <v>0</v>
      </c>
      <c r="OU130" s="2">
        <f t="shared" si="107"/>
        <v>0</v>
      </c>
      <c r="OV130" s="2">
        <f t="shared" si="108"/>
        <v>0</v>
      </c>
      <c r="OW130" s="2">
        <f t="shared" si="109"/>
        <v>0</v>
      </c>
      <c r="OX130" s="2">
        <f t="shared" si="110"/>
        <v>0</v>
      </c>
      <c r="OY130" s="2">
        <f t="shared" si="111"/>
        <v>2</v>
      </c>
      <c r="OZ130" s="2">
        <f t="shared" si="112"/>
        <v>0</v>
      </c>
      <c r="PA130" s="2">
        <f t="shared" si="113"/>
        <v>0</v>
      </c>
      <c r="PB130" s="2">
        <f t="shared" si="114"/>
        <v>0</v>
      </c>
      <c r="PC130" s="2">
        <f t="shared" si="115"/>
        <v>0</v>
      </c>
      <c r="PD130" s="2">
        <f t="shared" si="116"/>
        <v>1</v>
      </c>
      <c r="PE130" s="2">
        <f t="shared" si="117"/>
        <v>0</v>
      </c>
      <c r="PF130" s="2">
        <f t="shared" si="118"/>
        <v>1</v>
      </c>
      <c r="PG130" s="2">
        <f t="shared" si="119"/>
        <v>0</v>
      </c>
      <c r="PH130" s="2">
        <f t="shared" si="120"/>
        <v>0</v>
      </c>
      <c r="PI130" s="2">
        <f t="shared" si="121"/>
        <v>0</v>
      </c>
      <c r="PJ130" s="2">
        <f t="shared" si="122"/>
        <v>0</v>
      </c>
      <c r="PK130" s="2">
        <f t="shared" si="123"/>
        <v>0</v>
      </c>
      <c r="PL130" s="2">
        <f t="shared" si="124"/>
        <v>0</v>
      </c>
      <c r="PM130" s="2">
        <f t="shared" si="125"/>
        <v>0</v>
      </c>
      <c r="PN130" s="2">
        <f t="shared" si="126"/>
        <v>1</v>
      </c>
      <c r="PO130" s="2">
        <f t="shared" si="127"/>
        <v>1</v>
      </c>
      <c r="PP130" s="2">
        <f t="shared" si="128"/>
        <v>0</v>
      </c>
      <c r="PQ130" s="2">
        <f t="shared" si="129"/>
        <v>0</v>
      </c>
      <c r="PR130" s="2">
        <f t="shared" si="130"/>
        <v>1</v>
      </c>
      <c r="PS130" s="2">
        <f t="shared" si="131"/>
        <v>0</v>
      </c>
      <c r="PT130" s="2">
        <f t="shared" si="132"/>
        <v>0</v>
      </c>
      <c r="PU130" s="2">
        <f t="shared" si="133"/>
        <v>1</v>
      </c>
      <c r="PV130" s="2">
        <f t="shared" si="134"/>
        <v>0</v>
      </c>
      <c r="PW130" s="2">
        <f t="shared" si="135"/>
        <v>0</v>
      </c>
      <c r="PX130" s="2">
        <f t="shared" si="136"/>
        <v>1</v>
      </c>
      <c r="PY130" s="2">
        <f t="shared" si="137"/>
        <v>0</v>
      </c>
      <c r="PZ130" s="2">
        <f t="shared" si="138"/>
        <v>0</v>
      </c>
    </row>
    <row r="131" spans="1:442" x14ac:dyDescent="0.35">
      <c r="A131" t="s">
        <v>81</v>
      </c>
      <c r="B131" t="s">
        <v>9</v>
      </c>
      <c r="C131" t="s">
        <v>355</v>
      </c>
      <c r="D131">
        <v>0</v>
      </c>
      <c r="E131">
        <v>0</v>
      </c>
      <c r="F131">
        <v>0</v>
      </c>
      <c r="G131">
        <v>0</v>
      </c>
      <c r="H131"/>
      <c r="I131">
        <v>0</v>
      </c>
      <c r="J131">
        <v>0</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13</v>
      </c>
      <c r="BK131">
        <v>17</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0</v>
      </c>
      <c r="DD131">
        <v>2</v>
      </c>
      <c r="DE131">
        <v>1</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5</v>
      </c>
      <c r="FE131">
        <v>0</v>
      </c>
      <c r="FF131">
        <v>0</v>
      </c>
      <c r="FG131">
        <v>0</v>
      </c>
      <c r="FH131">
        <v>0</v>
      </c>
      <c r="FI131">
        <v>0</v>
      </c>
      <c r="FJ131">
        <v>0</v>
      </c>
      <c r="FK131">
        <v>3</v>
      </c>
      <c r="FL131">
        <v>13</v>
      </c>
      <c r="FM131">
        <v>9</v>
      </c>
      <c r="FN131">
        <v>31</v>
      </c>
      <c r="FO131">
        <v>51</v>
      </c>
      <c r="FP131">
        <v>73</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1</v>
      </c>
      <c r="HW131">
        <v>1</v>
      </c>
      <c r="HX131">
        <v>0</v>
      </c>
      <c r="HY131">
        <v>0</v>
      </c>
      <c r="HZ131">
        <v>0</v>
      </c>
      <c r="IA131">
        <v>0</v>
      </c>
      <c r="IB131">
        <v>0</v>
      </c>
      <c r="IC131">
        <v>0</v>
      </c>
      <c r="ID131">
        <v>0</v>
      </c>
      <c r="IE131">
        <v>1</v>
      </c>
      <c r="IF131">
        <v>1</v>
      </c>
      <c r="IG131">
        <v>0</v>
      </c>
      <c r="IH131">
        <v>1</v>
      </c>
      <c r="II131">
        <v>1</v>
      </c>
      <c r="IJ131">
        <v>0</v>
      </c>
      <c r="IK131">
        <v>1</v>
      </c>
      <c r="IL131">
        <v>1</v>
      </c>
      <c r="IM131">
        <v>0</v>
      </c>
      <c r="IN131">
        <v>1</v>
      </c>
      <c r="IO131">
        <v>1</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R131" s="2" t="str">
        <f t="shared" si="79"/>
        <v>Arua City</v>
      </c>
      <c r="NS131" s="2" t="str">
        <f t="shared" si="80"/>
        <v>Oluko Solidale Health Centre III</v>
      </c>
      <c r="NT131" s="2" t="str">
        <f>VLOOKUP(C131,Weeks!$A$1:$B$53,2,0)</f>
        <v>Week 48</v>
      </c>
      <c r="NU131" s="2">
        <f t="shared" si="81"/>
        <v>219</v>
      </c>
      <c r="NV131" s="2">
        <f t="shared" si="82"/>
        <v>0</v>
      </c>
      <c r="NW131" s="2">
        <f t="shared" si="83"/>
        <v>0</v>
      </c>
      <c r="NX131" s="2">
        <f t="shared" si="84"/>
        <v>0</v>
      </c>
      <c r="NY131" s="2">
        <f t="shared" si="85"/>
        <v>0</v>
      </c>
      <c r="NZ131" s="2">
        <f t="shared" si="86"/>
        <v>30</v>
      </c>
      <c r="OA131" s="2">
        <f t="shared" si="87"/>
        <v>0</v>
      </c>
      <c r="OB131" s="2">
        <f t="shared" si="88"/>
        <v>180</v>
      </c>
      <c r="OC131" s="2">
        <f t="shared" si="89"/>
        <v>0</v>
      </c>
      <c r="OD131" s="2">
        <f t="shared" si="90"/>
        <v>5</v>
      </c>
      <c r="OE131" s="2">
        <f t="shared" si="91"/>
        <v>0</v>
      </c>
      <c r="OF131" s="2">
        <f t="shared" si="92"/>
        <v>0</v>
      </c>
      <c r="OG131" s="2">
        <f t="shared" si="93"/>
        <v>0</v>
      </c>
      <c r="OH131" s="2">
        <f t="shared" si="94"/>
        <v>0</v>
      </c>
      <c r="OI131" s="2">
        <f t="shared" si="95"/>
        <v>0</v>
      </c>
      <c r="OJ131" s="2">
        <f t="shared" si="96"/>
        <v>0</v>
      </c>
      <c r="OK131" s="2">
        <f t="shared" si="97"/>
        <v>0</v>
      </c>
      <c r="OL131" s="2">
        <f t="shared" si="98"/>
        <v>0</v>
      </c>
      <c r="OM131" s="2">
        <f t="shared" si="99"/>
        <v>0</v>
      </c>
      <c r="ON131" s="2">
        <f t="shared" si="100"/>
        <v>4</v>
      </c>
      <c r="OO131" s="2">
        <f t="shared" si="101"/>
        <v>0</v>
      </c>
      <c r="OP131" s="2">
        <f t="shared" si="102"/>
        <v>0</v>
      </c>
      <c r="OQ131" s="2">
        <f t="shared" si="103"/>
        <v>0</v>
      </c>
      <c r="OR131" s="2">
        <f t="shared" si="104"/>
        <v>0</v>
      </c>
      <c r="OS131" s="2">
        <f t="shared" si="105"/>
        <v>0</v>
      </c>
      <c r="OT131" s="2">
        <f t="shared" si="106"/>
        <v>0</v>
      </c>
      <c r="OU131" s="2">
        <f t="shared" si="107"/>
        <v>1</v>
      </c>
      <c r="OV131" s="2">
        <f t="shared" si="108"/>
        <v>0</v>
      </c>
      <c r="OW131" s="2">
        <f t="shared" si="109"/>
        <v>0</v>
      </c>
      <c r="OX131" s="2">
        <f t="shared" si="110"/>
        <v>0</v>
      </c>
      <c r="OY131" s="2">
        <f t="shared" si="111"/>
        <v>0</v>
      </c>
      <c r="OZ131" s="2">
        <f t="shared" si="112"/>
        <v>0</v>
      </c>
      <c r="PA131" s="2">
        <f t="shared" si="113"/>
        <v>0</v>
      </c>
      <c r="PB131" s="2">
        <f t="shared" si="114"/>
        <v>0</v>
      </c>
      <c r="PC131" s="2">
        <f t="shared" si="115"/>
        <v>0</v>
      </c>
      <c r="PD131" s="2">
        <f t="shared" si="116"/>
        <v>0</v>
      </c>
      <c r="PE131" s="2">
        <f t="shared" si="117"/>
        <v>0</v>
      </c>
      <c r="PF131" s="2">
        <f t="shared" si="118"/>
        <v>0</v>
      </c>
      <c r="PG131" s="2">
        <f t="shared" si="119"/>
        <v>0</v>
      </c>
      <c r="PH131" s="2">
        <f t="shared" si="120"/>
        <v>0</v>
      </c>
      <c r="PI131" s="2">
        <f t="shared" si="121"/>
        <v>0</v>
      </c>
      <c r="PJ131" s="2">
        <f t="shared" si="122"/>
        <v>0</v>
      </c>
      <c r="PK131" s="2">
        <f t="shared" si="123"/>
        <v>0</v>
      </c>
      <c r="PL131" s="2">
        <f t="shared" si="124"/>
        <v>0</v>
      </c>
      <c r="PM131" s="2">
        <f t="shared" si="125"/>
        <v>0</v>
      </c>
      <c r="PN131" s="2">
        <f t="shared" si="126"/>
        <v>2</v>
      </c>
      <c r="PO131" s="2">
        <f t="shared" si="127"/>
        <v>2</v>
      </c>
      <c r="PP131" s="2">
        <f t="shared" si="128"/>
        <v>0</v>
      </c>
      <c r="PQ131" s="2">
        <f t="shared" si="129"/>
        <v>0</v>
      </c>
      <c r="PR131" s="2">
        <f t="shared" si="130"/>
        <v>2</v>
      </c>
      <c r="PS131" s="2">
        <f t="shared" si="131"/>
        <v>0</v>
      </c>
      <c r="PT131" s="2">
        <f t="shared" si="132"/>
        <v>0</v>
      </c>
      <c r="PU131" s="2">
        <f t="shared" si="133"/>
        <v>2</v>
      </c>
      <c r="PV131" s="2">
        <f t="shared" si="134"/>
        <v>0</v>
      </c>
      <c r="PW131" s="2">
        <f t="shared" si="135"/>
        <v>0</v>
      </c>
      <c r="PX131" s="2">
        <f t="shared" si="136"/>
        <v>2</v>
      </c>
      <c r="PY131" s="2">
        <f t="shared" si="137"/>
        <v>0</v>
      </c>
      <c r="PZ131" s="2">
        <f t="shared" si="138"/>
        <v>0</v>
      </c>
    </row>
    <row r="132" spans="1:442" x14ac:dyDescent="0.35">
      <c r="A132" t="s">
        <v>81</v>
      </c>
      <c r="B132" t="s">
        <v>9</v>
      </c>
      <c r="C132" t="s">
        <v>353</v>
      </c>
      <c r="D132">
        <v>0</v>
      </c>
      <c r="E132">
        <v>0</v>
      </c>
      <c r="F132">
        <v>0</v>
      </c>
      <c r="G132">
        <v>0</v>
      </c>
      <c r="H132"/>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1</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1</v>
      </c>
      <c r="DE132">
        <v>3</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1</v>
      </c>
      <c r="HW132">
        <v>1</v>
      </c>
      <c r="HX132">
        <v>0</v>
      </c>
      <c r="HY132">
        <v>0</v>
      </c>
      <c r="HZ132">
        <v>0</v>
      </c>
      <c r="IA132">
        <v>0</v>
      </c>
      <c r="IB132">
        <v>0</v>
      </c>
      <c r="IC132">
        <v>0</v>
      </c>
      <c r="ID132">
        <v>0</v>
      </c>
      <c r="IE132">
        <v>1</v>
      </c>
      <c r="IF132">
        <v>1</v>
      </c>
      <c r="IG132">
        <v>0</v>
      </c>
      <c r="IH132">
        <v>1</v>
      </c>
      <c r="II132">
        <v>1</v>
      </c>
      <c r="IJ132">
        <v>0</v>
      </c>
      <c r="IK132">
        <v>1</v>
      </c>
      <c r="IL132">
        <v>1</v>
      </c>
      <c r="IM132">
        <v>0</v>
      </c>
      <c r="IN132">
        <v>1</v>
      </c>
      <c r="IO132">
        <v>1</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1</v>
      </c>
      <c r="NI132">
        <v>0</v>
      </c>
      <c r="NJ132">
        <v>0</v>
      </c>
      <c r="NK132">
        <v>0</v>
      </c>
      <c r="NL132">
        <v>1</v>
      </c>
      <c r="NM132">
        <v>1</v>
      </c>
      <c r="NN132">
        <v>0</v>
      </c>
      <c r="NO132">
        <v>0</v>
      </c>
      <c r="NP132">
        <v>0</v>
      </c>
      <c r="NR132" s="2" t="str">
        <f t="shared" ref="NR132:NR195" si="139">A132</f>
        <v>Arua City</v>
      </c>
      <c r="NS132" s="2" t="str">
        <f t="shared" ref="NS132:NS195" si="140">B132</f>
        <v>Oluko Solidale Health Centre III</v>
      </c>
      <c r="NT132" s="2" t="str">
        <f>VLOOKUP(C132,Weeks!$A$1:$B$53,2,0)</f>
        <v>Week 49</v>
      </c>
      <c r="NU132" s="2">
        <f t="shared" ref="NU132:NU195" si="141">SUM(AR132:HL132)</f>
        <v>4</v>
      </c>
      <c r="NV132" s="2">
        <f t="shared" ref="NV132:NV195" si="142">AX132+AY132+AZ132+BA132+BB132+BC132+BD132+BP132+BQ132+BR132+BS132+BT132+BU132+CD132+CE132+CN132+CO132+CP132+CQ132+CR132+CS132+DF132+DG132+DH132+DI132+DJ132+DK132+DT132+DU132+DX132+DY132+DZ132+EG132+EH132+EI132+EM132+EN132+EO132+EV132+EW132+EX132+FE132+FF132+FG132+FQ132+FR132+FS132+FT132+FU132+FV132+GI132+GJ132+GK132+GL132+GM132+HA132+HB132+HC132+HD132+HE132+HF132</f>
        <v>0</v>
      </c>
      <c r="NW132" s="2">
        <f t="shared" ref="NW132:NW195" si="143">BD132+BE132+BF132+BG132+BH132+BI132+BV132+BW132+BX132+BY132+BZ132+CA132+CF132+CG132+CT132+CU132+CV132+CW132+CX132+CY132+DL132+DM132+DN132+DO132+DP132+DQ132+DV132+DW132+ED132+EE132+EF132+ES132+ET132+EU132+FH132+FI132+FJ132+FW132+FX132+FY132+FZ132+GA132+GB132+GO132+GP132+GQ132+GR132+GS132+GT132+HG132+HH132+HI132+HJ132+HK132+HL132</f>
        <v>0</v>
      </c>
      <c r="NX132" s="2">
        <f t="shared" ref="NX132:NX195" si="144">NV132+NW132</f>
        <v>0</v>
      </c>
      <c r="NY132" s="2">
        <f t="shared" ref="NY132:NY195" si="145">SUM(MZ132:NE132)</f>
        <v>0</v>
      </c>
      <c r="NZ132" s="2">
        <f t="shared" ref="NZ132:NZ195" si="146">SUM(AR132:CA132)</f>
        <v>0</v>
      </c>
      <c r="OA132" s="2">
        <f t="shared" ref="OA132:OA195" si="147">AX132+AY132+AZ132+BA132+BB132+BC132+BD132+BE132+BF132+BG132+BH132+BI132+BP132+BQ132+BR132+BS132+BT132+BU132+BV132+BW132+BX132+BY132+BZ132+CA132</f>
        <v>0</v>
      </c>
      <c r="OB132" s="2">
        <f t="shared" ref="OB132:OB195" si="148">SUM(FK132:GB132)</f>
        <v>0</v>
      </c>
      <c r="OC132" s="2">
        <f t="shared" ref="OC132:OC195" si="149">SUM(FQ132:GB132)</f>
        <v>0</v>
      </c>
      <c r="OD132" s="2">
        <f t="shared" ref="OD132:OD195" si="150">SUM(FB132:FJ132)</f>
        <v>0</v>
      </c>
      <c r="OE132" s="2">
        <f t="shared" ref="OE132:OE195" si="151">SUM(FE132:FJ132)</f>
        <v>0</v>
      </c>
      <c r="OF132" s="2">
        <f t="shared" ref="OF132:OF195" si="152">SUM(DX132:FA132)</f>
        <v>0</v>
      </c>
      <c r="OG132" s="2">
        <f t="shared" ref="OG132:OG195" si="153">SUM(DX132:DZ132,ED132:EI132,EM132:EO132,ES132:EX132)</f>
        <v>0</v>
      </c>
      <c r="OH132" s="2">
        <f t="shared" ref="OH132:OH195" si="154">SUM(CB132:CG132)</f>
        <v>0</v>
      </c>
      <c r="OI132" s="2">
        <f t="shared" ref="OI132:OI195" si="155">SUM(CD132:CG132)</f>
        <v>0</v>
      </c>
      <c r="OJ132" s="2">
        <f t="shared" ref="OJ132:OJ195" si="156">SUM(DR132:DW132)</f>
        <v>0</v>
      </c>
      <c r="OK132" s="2">
        <f t="shared" ref="OK132:OK195" si="157">SUM(DT132:DW132)</f>
        <v>0</v>
      </c>
      <c r="OL132" s="2">
        <f t="shared" ref="OL132:OL195" si="158">SUM(GC132:GT132)</f>
        <v>0</v>
      </c>
      <c r="OM132" s="2">
        <f t="shared" ref="OM132:OM195" si="159">GI132+GJ132+GK132+GL132+GM132+GN132+GO132+GP132+GQ132+GR132+GS132+GT132</f>
        <v>0</v>
      </c>
      <c r="ON132" s="2">
        <f t="shared" ref="ON132:ON195" si="160">SUM(CZ132:DQ132)</f>
        <v>4</v>
      </c>
      <c r="OO132" s="2">
        <f t="shared" ref="OO132:OO195" si="161">SUM(DF132:DQ132)</f>
        <v>0</v>
      </c>
      <c r="OP132" s="2">
        <f t="shared" ref="OP132:OP195" si="162">SUM(GV132:HL132)</f>
        <v>0</v>
      </c>
      <c r="OQ132" s="2">
        <f t="shared" ref="OQ132:OQ195" si="163">SUM(HA132:HL132)</f>
        <v>0</v>
      </c>
      <c r="OR132" s="2">
        <f t="shared" ref="OR132:OR195" si="164">SUM(CH132:CY132)</f>
        <v>0</v>
      </c>
      <c r="OS132" s="2">
        <f t="shared" ref="OS132:OS195" si="165">SUM(CN132:CY132)</f>
        <v>0</v>
      </c>
      <c r="OT132" s="2">
        <f t="shared" ref="OT132:OT195" si="166">SUM(AP132:AQ132)</f>
        <v>0</v>
      </c>
      <c r="OU132" s="2">
        <f t="shared" ref="OU132:OU195" si="167">SUM(P132:W132)</f>
        <v>0</v>
      </c>
      <c r="OV132" s="2">
        <f t="shared" ref="OV132:OV195" si="168">SUM(X132:AE132)</f>
        <v>0</v>
      </c>
      <c r="OW132" s="2">
        <f t="shared" ref="OW132:OW195" si="169">SUM(AF132:AI132)</f>
        <v>0</v>
      </c>
      <c r="OX132" s="2">
        <f t="shared" ref="OX132:OX195" si="170">SUM(MJ132:MU132)</f>
        <v>0</v>
      </c>
      <c r="OY132" s="2">
        <f t="shared" ref="OY132:OY195" si="171">SUM(MV132:MY132)</f>
        <v>0</v>
      </c>
      <c r="OZ132" s="2">
        <f t="shared" ref="OZ132:OZ195" si="172">SUM(LX132:MA132)</f>
        <v>0</v>
      </c>
      <c r="PA132" s="2">
        <f t="shared" ref="PA132:PA195" si="173">SUM(MB132:ME132)</f>
        <v>0</v>
      </c>
      <c r="PB132" s="2">
        <f t="shared" ref="PB132:PB195" si="174">SUM(KJ132:KQ132)</f>
        <v>0</v>
      </c>
      <c r="PC132" s="2">
        <f t="shared" ref="PC132:PC195" si="175">SUM(KR132:KY132)</f>
        <v>0</v>
      </c>
      <c r="PD132" s="2">
        <f t="shared" ref="PD132:PD195" si="176">SUM(KZ132:LG132)</f>
        <v>0</v>
      </c>
      <c r="PE132" s="2">
        <f t="shared" ref="PE132:PE195" si="177">SUM(LH132:LO132)</f>
        <v>0</v>
      </c>
      <c r="PF132" s="2">
        <f t="shared" ref="PF132:PF195" si="178">SUM(LP132:LW132)</f>
        <v>0</v>
      </c>
      <c r="PG132" s="2">
        <f t="shared" ref="PG132:PG195" si="179">I132</f>
        <v>0</v>
      </c>
      <c r="PH132" s="2">
        <f t="shared" ref="PH132:PH195" si="180">M132</f>
        <v>0</v>
      </c>
      <c r="PI132" s="2">
        <f t="shared" ref="PI132:PI195" si="181">K132</f>
        <v>0</v>
      </c>
      <c r="PJ132" s="2">
        <f t="shared" ref="PJ132:PJ195" si="182">O132</f>
        <v>0</v>
      </c>
      <c r="PK132" s="2">
        <f t="shared" ref="PK132:PK195" si="183">SUM(NF132:NI132)</f>
        <v>1</v>
      </c>
      <c r="PL132" s="2">
        <f t="shared" ref="PL132:PL195" si="184">SUM(NJ132:NM132)</f>
        <v>2</v>
      </c>
      <c r="PM132" s="2">
        <f t="shared" ref="PM132:PM195" si="185">SUM(NN132:NP132)</f>
        <v>0</v>
      </c>
      <c r="PN132" s="2">
        <f t="shared" ref="PN132:PN195" si="186">SUM(HU132:HW132)</f>
        <v>2</v>
      </c>
      <c r="PO132" s="2">
        <f t="shared" ref="PO132:PO195" si="187">SUM(IM132:IO132)</f>
        <v>2</v>
      </c>
      <c r="PP132" s="2">
        <f t="shared" ref="PP132:PP195" si="188">SUM(JZ132:KE132)</f>
        <v>0</v>
      </c>
      <c r="PQ132" s="2">
        <f t="shared" ref="PQ132:PQ195" si="189">SUM(IV132:JA132)</f>
        <v>0</v>
      </c>
      <c r="PR132" s="2">
        <f t="shared" ref="PR132:PR195" si="190">SUM(IJ132:IL132)</f>
        <v>2</v>
      </c>
      <c r="PS132" s="2">
        <f t="shared" ref="PS132:PS195" si="191">SUM(JT132:JY132)</f>
        <v>0</v>
      </c>
      <c r="PT132" s="2">
        <f t="shared" ref="PT132:PT195" si="192">SUM(IP132:IU132)</f>
        <v>0</v>
      </c>
      <c r="PU132" s="2">
        <f t="shared" ref="PU132:PU195" si="193">SUM(ID132:IF132)</f>
        <v>2</v>
      </c>
      <c r="PV132" s="2">
        <f t="shared" ref="PV132:PV195" si="194">SUM(JH132:JM132)</f>
        <v>0</v>
      </c>
      <c r="PW132" s="2">
        <f t="shared" ref="PW132:PW195" si="195">SUM(HX132:IC132)</f>
        <v>0</v>
      </c>
      <c r="PX132" s="2">
        <f t="shared" ref="PX132:PX195" si="196">SUM(IG132:II132)</f>
        <v>2</v>
      </c>
      <c r="PY132" s="2">
        <f t="shared" ref="PY132:PY195" si="197">SUM(JN132:JS132)</f>
        <v>0</v>
      </c>
      <c r="PZ132" s="2">
        <f t="shared" ref="PZ132:PZ195" si="198">SUM(JB132:JG132)</f>
        <v>0</v>
      </c>
    </row>
    <row r="133" spans="1:442" x14ac:dyDescent="0.35">
      <c r="A133" t="s">
        <v>81</v>
      </c>
      <c r="B133" t="s">
        <v>9</v>
      </c>
      <c r="C133" t="s">
        <v>351</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1</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1</v>
      </c>
      <c r="DE133">
        <v>2</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9</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2</v>
      </c>
      <c r="HW133">
        <v>1</v>
      </c>
      <c r="HX133">
        <v>0</v>
      </c>
      <c r="HY133">
        <v>0</v>
      </c>
      <c r="HZ133">
        <v>0</v>
      </c>
      <c r="IA133">
        <v>0</v>
      </c>
      <c r="IB133">
        <v>0</v>
      </c>
      <c r="IC133">
        <v>0</v>
      </c>
      <c r="ID133">
        <v>0</v>
      </c>
      <c r="IE133">
        <v>0</v>
      </c>
      <c r="IF133">
        <v>0</v>
      </c>
      <c r="IG133">
        <v>0</v>
      </c>
      <c r="IH133">
        <v>2</v>
      </c>
      <c r="II133">
        <v>1</v>
      </c>
      <c r="IJ133">
        <v>0</v>
      </c>
      <c r="IK133">
        <v>2</v>
      </c>
      <c r="IL133">
        <v>1</v>
      </c>
      <c r="IM133">
        <v>0</v>
      </c>
      <c r="IN133">
        <v>2</v>
      </c>
      <c r="IO133">
        <v>1</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R133" s="2" t="str">
        <f t="shared" si="139"/>
        <v>Arua City</v>
      </c>
      <c r="NS133" s="2" t="str">
        <f t="shared" si="140"/>
        <v>Oluko Solidale Health Centre III</v>
      </c>
      <c r="NT133" s="2" t="str">
        <f>VLOOKUP(C133,Weeks!$A$1:$B$53,2,0)</f>
        <v>Week 50</v>
      </c>
      <c r="NU133" s="2">
        <f t="shared" si="141"/>
        <v>12</v>
      </c>
      <c r="NV133" s="2">
        <f t="shared" si="142"/>
        <v>0</v>
      </c>
      <c r="NW133" s="2">
        <f t="shared" si="143"/>
        <v>0</v>
      </c>
      <c r="NX133" s="2">
        <f t="shared" si="144"/>
        <v>0</v>
      </c>
      <c r="NY133" s="2">
        <f t="shared" si="145"/>
        <v>0</v>
      </c>
      <c r="NZ133" s="2">
        <f t="shared" si="146"/>
        <v>0</v>
      </c>
      <c r="OA133" s="2">
        <f t="shared" si="147"/>
        <v>0</v>
      </c>
      <c r="OB133" s="2">
        <f t="shared" si="148"/>
        <v>9</v>
      </c>
      <c r="OC133" s="2">
        <f t="shared" si="149"/>
        <v>0</v>
      </c>
      <c r="OD133" s="2">
        <f t="shared" si="150"/>
        <v>0</v>
      </c>
      <c r="OE133" s="2">
        <f t="shared" si="151"/>
        <v>0</v>
      </c>
      <c r="OF133" s="2">
        <f t="shared" si="152"/>
        <v>0</v>
      </c>
      <c r="OG133" s="2">
        <f t="shared" si="153"/>
        <v>0</v>
      </c>
      <c r="OH133" s="2">
        <f t="shared" si="154"/>
        <v>0</v>
      </c>
      <c r="OI133" s="2">
        <f t="shared" si="155"/>
        <v>0</v>
      </c>
      <c r="OJ133" s="2">
        <f t="shared" si="156"/>
        <v>0</v>
      </c>
      <c r="OK133" s="2">
        <f t="shared" si="157"/>
        <v>0</v>
      </c>
      <c r="OL133" s="2">
        <f t="shared" si="158"/>
        <v>0</v>
      </c>
      <c r="OM133" s="2">
        <f t="shared" si="159"/>
        <v>0</v>
      </c>
      <c r="ON133" s="2">
        <f t="shared" si="160"/>
        <v>3</v>
      </c>
      <c r="OO133" s="2">
        <f t="shared" si="161"/>
        <v>0</v>
      </c>
      <c r="OP133" s="2">
        <f t="shared" si="162"/>
        <v>0</v>
      </c>
      <c r="OQ133" s="2">
        <f t="shared" si="163"/>
        <v>0</v>
      </c>
      <c r="OR133" s="2">
        <f t="shared" si="164"/>
        <v>0</v>
      </c>
      <c r="OS133" s="2">
        <f t="shared" si="165"/>
        <v>0</v>
      </c>
      <c r="OT133" s="2">
        <f t="shared" si="166"/>
        <v>0</v>
      </c>
      <c r="OU133" s="2">
        <f t="shared" si="167"/>
        <v>0</v>
      </c>
      <c r="OV133" s="2">
        <f t="shared" si="168"/>
        <v>0</v>
      </c>
      <c r="OW133" s="2">
        <f t="shared" si="169"/>
        <v>0</v>
      </c>
      <c r="OX133" s="2">
        <f t="shared" si="170"/>
        <v>0</v>
      </c>
      <c r="OY133" s="2">
        <f t="shared" si="171"/>
        <v>0</v>
      </c>
      <c r="OZ133" s="2">
        <f t="shared" si="172"/>
        <v>0</v>
      </c>
      <c r="PA133" s="2">
        <f t="shared" si="173"/>
        <v>0</v>
      </c>
      <c r="PB133" s="2">
        <f t="shared" si="174"/>
        <v>0</v>
      </c>
      <c r="PC133" s="2">
        <f t="shared" si="175"/>
        <v>0</v>
      </c>
      <c r="PD133" s="2">
        <f t="shared" si="176"/>
        <v>0</v>
      </c>
      <c r="PE133" s="2">
        <f t="shared" si="177"/>
        <v>0</v>
      </c>
      <c r="PF133" s="2">
        <f t="shared" si="178"/>
        <v>0</v>
      </c>
      <c r="PG133" s="2">
        <f t="shared" si="179"/>
        <v>0</v>
      </c>
      <c r="PH133" s="2">
        <f t="shared" si="180"/>
        <v>0</v>
      </c>
      <c r="PI133" s="2">
        <f t="shared" si="181"/>
        <v>0</v>
      </c>
      <c r="PJ133" s="2">
        <f t="shared" si="182"/>
        <v>0</v>
      </c>
      <c r="PK133" s="2">
        <f t="shared" si="183"/>
        <v>0</v>
      </c>
      <c r="PL133" s="2">
        <f t="shared" si="184"/>
        <v>0</v>
      </c>
      <c r="PM133" s="2">
        <f t="shared" si="185"/>
        <v>0</v>
      </c>
      <c r="PN133" s="2">
        <f t="shared" si="186"/>
        <v>3</v>
      </c>
      <c r="PO133" s="2">
        <f t="shared" si="187"/>
        <v>3</v>
      </c>
      <c r="PP133" s="2">
        <f t="shared" si="188"/>
        <v>0</v>
      </c>
      <c r="PQ133" s="2">
        <f t="shared" si="189"/>
        <v>0</v>
      </c>
      <c r="PR133" s="2">
        <f t="shared" si="190"/>
        <v>3</v>
      </c>
      <c r="PS133" s="2">
        <f t="shared" si="191"/>
        <v>0</v>
      </c>
      <c r="PT133" s="2">
        <f t="shared" si="192"/>
        <v>0</v>
      </c>
      <c r="PU133" s="2">
        <f t="shared" si="193"/>
        <v>0</v>
      </c>
      <c r="PV133" s="2">
        <f t="shared" si="194"/>
        <v>0</v>
      </c>
      <c r="PW133" s="2">
        <f t="shared" si="195"/>
        <v>0</v>
      </c>
      <c r="PX133" s="2">
        <f t="shared" si="196"/>
        <v>3</v>
      </c>
      <c r="PY133" s="2">
        <f t="shared" si="197"/>
        <v>0</v>
      </c>
      <c r="PZ133" s="2">
        <f t="shared" si="198"/>
        <v>0</v>
      </c>
    </row>
    <row r="134" spans="1:442" x14ac:dyDescent="0.35">
      <c r="A134" t="s">
        <v>81</v>
      </c>
      <c r="B134" t="s">
        <v>9</v>
      </c>
      <c r="C134" t="s">
        <v>349</v>
      </c>
      <c r="D134">
        <v>0</v>
      </c>
      <c r="E134">
        <v>0</v>
      </c>
      <c r="F134">
        <v>0</v>
      </c>
      <c r="G134">
        <v>0</v>
      </c>
      <c r="H134"/>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AY134">
        <v>0</v>
      </c>
      <c r="AZ134"/>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1</v>
      </c>
      <c r="DB134">
        <v>2</v>
      </c>
      <c r="DC134">
        <v>1</v>
      </c>
      <c r="DD134">
        <v>3</v>
      </c>
      <c r="DE134">
        <v>3</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3</v>
      </c>
      <c r="HW134">
        <v>1</v>
      </c>
      <c r="HX134">
        <v>0</v>
      </c>
      <c r="HY134">
        <v>0</v>
      </c>
      <c r="HZ134">
        <v>0</v>
      </c>
      <c r="IA134">
        <v>0</v>
      </c>
      <c r="IB134">
        <v>0</v>
      </c>
      <c r="IC134">
        <v>0</v>
      </c>
      <c r="ID134">
        <v>0</v>
      </c>
      <c r="IE134">
        <v>3</v>
      </c>
      <c r="IF134">
        <v>1</v>
      </c>
      <c r="IG134">
        <v>0</v>
      </c>
      <c r="IH134">
        <v>3</v>
      </c>
      <c r="II134">
        <v>1</v>
      </c>
      <c r="IJ134">
        <v>0</v>
      </c>
      <c r="IK134">
        <v>3</v>
      </c>
      <c r="IL134">
        <v>1</v>
      </c>
      <c r="IM134">
        <v>0</v>
      </c>
      <c r="IN134">
        <v>3</v>
      </c>
      <c r="IO134">
        <v>1</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c r="KG134"/>
      <c r="KH134"/>
      <c r="KI134"/>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R134" s="2" t="str">
        <f t="shared" si="139"/>
        <v>Arua City</v>
      </c>
      <c r="NS134" s="2" t="str">
        <f t="shared" si="140"/>
        <v>Oluko Solidale Health Centre III</v>
      </c>
      <c r="NT134" s="2" t="str">
        <f>VLOOKUP(C134,Weeks!$A$1:$B$53,2,0)</f>
        <v>Week 51</v>
      </c>
      <c r="NU134" s="2">
        <f t="shared" si="141"/>
        <v>10</v>
      </c>
      <c r="NV134" s="2">
        <f t="shared" si="142"/>
        <v>0</v>
      </c>
      <c r="NW134" s="2">
        <f t="shared" si="143"/>
        <v>0</v>
      </c>
      <c r="NX134" s="2">
        <f t="shared" si="144"/>
        <v>0</v>
      </c>
      <c r="NY134" s="2">
        <f t="shared" si="145"/>
        <v>0</v>
      </c>
      <c r="NZ134" s="2">
        <f t="shared" si="146"/>
        <v>0</v>
      </c>
      <c r="OA134" s="2">
        <f t="shared" si="147"/>
        <v>0</v>
      </c>
      <c r="OB134" s="2">
        <f t="shared" si="148"/>
        <v>0</v>
      </c>
      <c r="OC134" s="2">
        <f t="shared" si="149"/>
        <v>0</v>
      </c>
      <c r="OD134" s="2">
        <f t="shared" si="150"/>
        <v>0</v>
      </c>
      <c r="OE134" s="2">
        <f t="shared" si="151"/>
        <v>0</v>
      </c>
      <c r="OF134" s="2">
        <f t="shared" si="152"/>
        <v>0</v>
      </c>
      <c r="OG134" s="2">
        <f t="shared" si="153"/>
        <v>0</v>
      </c>
      <c r="OH134" s="2">
        <f t="shared" si="154"/>
        <v>0</v>
      </c>
      <c r="OI134" s="2">
        <f t="shared" si="155"/>
        <v>0</v>
      </c>
      <c r="OJ134" s="2">
        <f t="shared" si="156"/>
        <v>0</v>
      </c>
      <c r="OK134" s="2">
        <f t="shared" si="157"/>
        <v>0</v>
      </c>
      <c r="OL134" s="2">
        <f t="shared" si="158"/>
        <v>0</v>
      </c>
      <c r="OM134" s="2">
        <f t="shared" si="159"/>
        <v>0</v>
      </c>
      <c r="ON134" s="2">
        <f t="shared" si="160"/>
        <v>10</v>
      </c>
      <c r="OO134" s="2">
        <f t="shared" si="161"/>
        <v>0</v>
      </c>
      <c r="OP134" s="2">
        <f t="shared" si="162"/>
        <v>0</v>
      </c>
      <c r="OQ134" s="2">
        <f t="shared" si="163"/>
        <v>0</v>
      </c>
      <c r="OR134" s="2">
        <f t="shared" si="164"/>
        <v>0</v>
      </c>
      <c r="OS134" s="2">
        <f t="shared" si="165"/>
        <v>0</v>
      </c>
      <c r="OT134" s="2">
        <f t="shared" si="166"/>
        <v>0</v>
      </c>
      <c r="OU134" s="2">
        <f t="shared" si="167"/>
        <v>0</v>
      </c>
      <c r="OV134" s="2">
        <f t="shared" si="168"/>
        <v>0</v>
      </c>
      <c r="OW134" s="2">
        <f t="shared" si="169"/>
        <v>0</v>
      </c>
      <c r="OX134" s="2">
        <f t="shared" si="170"/>
        <v>0</v>
      </c>
      <c r="OY134" s="2">
        <f t="shared" si="171"/>
        <v>0</v>
      </c>
      <c r="OZ134" s="2">
        <f t="shared" si="172"/>
        <v>0</v>
      </c>
      <c r="PA134" s="2">
        <f t="shared" si="173"/>
        <v>0</v>
      </c>
      <c r="PB134" s="2">
        <f t="shared" si="174"/>
        <v>0</v>
      </c>
      <c r="PC134" s="2">
        <f t="shared" si="175"/>
        <v>0</v>
      </c>
      <c r="PD134" s="2">
        <f t="shared" si="176"/>
        <v>0</v>
      </c>
      <c r="PE134" s="2">
        <f t="shared" si="177"/>
        <v>0</v>
      </c>
      <c r="PF134" s="2">
        <f t="shared" si="178"/>
        <v>0</v>
      </c>
      <c r="PG134" s="2">
        <f t="shared" si="179"/>
        <v>0</v>
      </c>
      <c r="PH134" s="2">
        <f t="shared" si="180"/>
        <v>0</v>
      </c>
      <c r="PI134" s="2">
        <f t="shared" si="181"/>
        <v>0</v>
      </c>
      <c r="PJ134" s="2">
        <f t="shared" si="182"/>
        <v>0</v>
      </c>
      <c r="PK134" s="2">
        <f t="shared" si="183"/>
        <v>0</v>
      </c>
      <c r="PL134" s="2">
        <f t="shared" si="184"/>
        <v>0</v>
      </c>
      <c r="PM134" s="2">
        <f t="shared" si="185"/>
        <v>0</v>
      </c>
      <c r="PN134" s="2">
        <f t="shared" si="186"/>
        <v>4</v>
      </c>
      <c r="PO134" s="2">
        <f t="shared" si="187"/>
        <v>4</v>
      </c>
      <c r="PP134" s="2">
        <f t="shared" si="188"/>
        <v>0</v>
      </c>
      <c r="PQ134" s="2">
        <f t="shared" si="189"/>
        <v>0</v>
      </c>
      <c r="PR134" s="2">
        <f t="shared" si="190"/>
        <v>4</v>
      </c>
      <c r="PS134" s="2">
        <f t="shared" si="191"/>
        <v>0</v>
      </c>
      <c r="PT134" s="2">
        <f t="shared" si="192"/>
        <v>0</v>
      </c>
      <c r="PU134" s="2">
        <f t="shared" si="193"/>
        <v>4</v>
      </c>
      <c r="PV134" s="2">
        <f t="shared" si="194"/>
        <v>0</v>
      </c>
      <c r="PW134" s="2">
        <f t="shared" si="195"/>
        <v>0</v>
      </c>
      <c r="PX134" s="2">
        <f t="shared" si="196"/>
        <v>4</v>
      </c>
      <c r="PY134" s="2">
        <f t="shared" si="197"/>
        <v>0</v>
      </c>
      <c r="PZ134" s="2">
        <f t="shared" si="198"/>
        <v>0</v>
      </c>
    </row>
    <row r="135" spans="1:442" x14ac:dyDescent="0.35">
      <c r="A135" t="s">
        <v>81</v>
      </c>
      <c r="B135" t="s">
        <v>9</v>
      </c>
      <c r="C135" t="s">
        <v>347</v>
      </c>
      <c r="D135">
        <v>0</v>
      </c>
      <c r="E135">
        <v>0</v>
      </c>
      <c r="F135">
        <v>0</v>
      </c>
      <c r="G135">
        <v>0</v>
      </c>
      <c r="H135"/>
      <c r="I135">
        <v>0</v>
      </c>
      <c r="J135"/>
      <c r="K135">
        <v>0</v>
      </c>
      <c r="L135"/>
      <c r="M135">
        <v>0</v>
      </c>
      <c r="N135"/>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2</v>
      </c>
      <c r="DE135">
        <v>6</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3</v>
      </c>
      <c r="HW135">
        <v>1</v>
      </c>
      <c r="HX135">
        <v>0</v>
      </c>
      <c r="HY135">
        <v>0</v>
      </c>
      <c r="HZ135">
        <v>0</v>
      </c>
      <c r="IA135">
        <v>0</v>
      </c>
      <c r="IB135">
        <v>0</v>
      </c>
      <c r="IC135">
        <v>0</v>
      </c>
      <c r="ID135">
        <v>0</v>
      </c>
      <c r="IE135">
        <v>3</v>
      </c>
      <c r="IF135">
        <v>1</v>
      </c>
      <c r="IG135">
        <v>0</v>
      </c>
      <c r="IH135">
        <v>3</v>
      </c>
      <c r="II135">
        <v>1</v>
      </c>
      <c r="IJ135">
        <v>0</v>
      </c>
      <c r="IK135">
        <v>3</v>
      </c>
      <c r="IL135">
        <v>1</v>
      </c>
      <c r="IM135">
        <v>0</v>
      </c>
      <c r="IN135">
        <v>3</v>
      </c>
      <c r="IO135">
        <v>1</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R135" s="2" t="str">
        <f t="shared" si="139"/>
        <v>Arua City</v>
      </c>
      <c r="NS135" s="2" t="str">
        <f t="shared" si="140"/>
        <v>Oluko Solidale Health Centre III</v>
      </c>
      <c r="NT135" s="2" t="str">
        <f>VLOOKUP(C135,Weeks!$A$1:$B$53,2,0)</f>
        <v>Week 52</v>
      </c>
      <c r="NU135" s="2">
        <f t="shared" si="141"/>
        <v>8</v>
      </c>
      <c r="NV135" s="2">
        <f t="shared" si="142"/>
        <v>0</v>
      </c>
      <c r="NW135" s="2">
        <f t="shared" si="143"/>
        <v>0</v>
      </c>
      <c r="NX135" s="2">
        <f t="shared" si="144"/>
        <v>0</v>
      </c>
      <c r="NY135" s="2">
        <f t="shared" si="145"/>
        <v>0</v>
      </c>
      <c r="NZ135" s="2">
        <f t="shared" si="146"/>
        <v>0</v>
      </c>
      <c r="OA135" s="2">
        <f t="shared" si="147"/>
        <v>0</v>
      </c>
      <c r="OB135" s="2">
        <f t="shared" si="148"/>
        <v>0</v>
      </c>
      <c r="OC135" s="2">
        <f t="shared" si="149"/>
        <v>0</v>
      </c>
      <c r="OD135" s="2">
        <f t="shared" si="150"/>
        <v>0</v>
      </c>
      <c r="OE135" s="2">
        <f t="shared" si="151"/>
        <v>0</v>
      </c>
      <c r="OF135" s="2">
        <f t="shared" si="152"/>
        <v>0</v>
      </c>
      <c r="OG135" s="2">
        <f t="shared" si="153"/>
        <v>0</v>
      </c>
      <c r="OH135" s="2">
        <f t="shared" si="154"/>
        <v>0</v>
      </c>
      <c r="OI135" s="2">
        <f t="shared" si="155"/>
        <v>0</v>
      </c>
      <c r="OJ135" s="2">
        <f t="shared" si="156"/>
        <v>0</v>
      </c>
      <c r="OK135" s="2">
        <f t="shared" si="157"/>
        <v>0</v>
      </c>
      <c r="OL135" s="2">
        <f t="shared" si="158"/>
        <v>0</v>
      </c>
      <c r="OM135" s="2">
        <f t="shared" si="159"/>
        <v>0</v>
      </c>
      <c r="ON135" s="2">
        <f t="shared" si="160"/>
        <v>8</v>
      </c>
      <c r="OO135" s="2">
        <f t="shared" si="161"/>
        <v>0</v>
      </c>
      <c r="OP135" s="2">
        <f t="shared" si="162"/>
        <v>0</v>
      </c>
      <c r="OQ135" s="2">
        <f t="shared" si="163"/>
        <v>0</v>
      </c>
      <c r="OR135" s="2">
        <f t="shared" si="164"/>
        <v>0</v>
      </c>
      <c r="OS135" s="2">
        <f t="shared" si="165"/>
        <v>0</v>
      </c>
      <c r="OT135" s="2">
        <f t="shared" si="166"/>
        <v>0</v>
      </c>
      <c r="OU135" s="2">
        <f t="shared" si="167"/>
        <v>0</v>
      </c>
      <c r="OV135" s="2">
        <f t="shared" si="168"/>
        <v>0</v>
      </c>
      <c r="OW135" s="2">
        <f t="shared" si="169"/>
        <v>0</v>
      </c>
      <c r="OX135" s="2">
        <f t="shared" si="170"/>
        <v>0</v>
      </c>
      <c r="OY135" s="2">
        <f t="shared" si="171"/>
        <v>0</v>
      </c>
      <c r="OZ135" s="2">
        <f t="shared" si="172"/>
        <v>0</v>
      </c>
      <c r="PA135" s="2">
        <f t="shared" si="173"/>
        <v>0</v>
      </c>
      <c r="PB135" s="2">
        <f t="shared" si="174"/>
        <v>0</v>
      </c>
      <c r="PC135" s="2">
        <f t="shared" si="175"/>
        <v>0</v>
      </c>
      <c r="PD135" s="2">
        <f t="shared" si="176"/>
        <v>0</v>
      </c>
      <c r="PE135" s="2">
        <f t="shared" si="177"/>
        <v>0</v>
      </c>
      <c r="PF135" s="2">
        <f t="shared" si="178"/>
        <v>0</v>
      </c>
      <c r="PG135" s="2">
        <f t="shared" si="179"/>
        <v>0</v>
      </c>
      <c r="PH135" s="2">
        <f t="shared" si="180"/>
        <v>0</v>
      </c>
      <c r="PI135" s="2">
        <f t="shared" si="181"/>
        <v>0</v>
      </c>
      <c r="PJ135" s="2">
        <f t="shared" si="182"/>
        <v>0</v>
      </c>
      <c r="PK135" s="2">
        <f t="shared" si="183"/>
        <v>0</v>
      </c>
      <c r="PL135" s="2">
        <f t="shared" si="184"/>
        <v>0</v>
      </c>
      <c r="PM135" s="2">
        <f t="shared" si="185"/>
        <v>0</v>
      </c>
      <c r="PN135" s="2">
        <f t="shared" si="186"/>
        <v>4</v>
      </c>
      <c r="PO135" s="2">
        <f t="shared" si="187"/>
        <v>4</v>
      </c>
      <c r="PP135" s="2">
        <f t="shared" si="188"/>
        <v>0</v>
      </c>
      <c r="PQ135" s="2">
        <f t="shared" si="189"/>
        <v>0</v>
      </c>
      <c r="PR135" s="2">
        <f t="shared" si="190"/>
        <v>4</v>
      </c>
      <c r="PS135" s="2">
        <f t="shared" si="191"/>
        <v>0</v>
      </c>
      <c r="PT135" s="2">
        <f t="shared" si="192"/>
        <v>0</v>
      </c>
      <c r="PU135" s="2">
        <f t="shared" si="193"/>
        <v>4</v>
      </c>
      <c r="PV135" s="2">
        <f t="shared" si="194"/>
        <v>0</v>
      </c>
      <c r="PW135" s="2">
        <f t="shared" si="195"/>
        <v>0</v>
      </c>
      <c r="PX135" s="2">
        <f t="shared" si="196"/>
        <v>4</v>
      </c>
      <c r="PY135" s="2">
        <f t="shared" si="197"/>
        <v>0</v>
      </c>
      <c r="PZ135" s="2">
        <f t="shared" si="198"/>
        <v>0</v>
      </c>
    </row>
    <row r="136" spans="1:442" x14ac:dyDescent="0.35">
      <c r="A136" t="s">
        <v>81</v>
      </c>
      <c r="B136" t="s">
        <v>9</v>
      </c>
      <c r="C136" t="s">
        <v>345</v>
      </c>
      <c r="D136">
        <v>0</v>
      </c>
      <c r="E136">
        <v>0</v>
      </c>
      <c r="F136">
        <v>0</v>
      </c>
      <c r="G136">
        <v>0</v>
      </c>
      <c r="H136"/>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1</v>
      </c>
      <c r="DC136">
        <v>0</v>
      </c>
      <c r="DD136">
        <v>4</v>
      </c>
      <c r="DE136">
        <v>4</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1</v>
      </c>
      <c r="FD136">
        <v>1</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3</v>
      </c>
      <c r="HW136">
        <v>0</v>
      </c>
      <c r="HX136">
        <v>0</v>
      </c>
      <c r="HY136">
        <v>0</v>
      </c>
      <c r="HZ136">
        <v>0</v>
      </c>
      <c r="IA136">
        <v>0</v>
      </c>
      <c r="IB136">
        <v>0</v>
      </c>
      <c r="IC136">
        <v>0</v>
      </c>
      <c r="ID136">
        <v>0</v>
      </c>
      <c r="IE136">
        <v>3</v>
      </c>
      <c r="IF136">
        <v>0</v>
      </c>
      <c r="IG136">
        <v>0</v>
      </c>
      <c r="IH136">
        <v>3</v>
      </c>
      <c r="II136">
        <v>0</v>
      </c>
      <c r="IJ136">
        <v>0</v>
      </c>
      <c r="IK136">
        <v>3</v>
      </c>
      <c r="IL136">
        <v>0</v>
      </c>
      <c r="IM136">
        <v>0</v>
      </c>
      <c r="IN136">
        <v>3</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R136" s="2" t="str">
        <f t="shared" si="139"/>
        <v>Arua City</v>
      </c>
      <c r="NS136" s="2" t="str">
        <f t="shared" si="140"/>
        <v>Oluko Solidale Health Centre III</v>
      </c>
      <c r="NT136" s="2" t="str">
        <f>VLOOKUP(C136,Weeks!$A$1:$B$53,2,0)</f>
        <v>Week 1</v>
      </c>
      <c r="NU136" s="2">
        <f t="shared" si="141"/>
        <v>11</v>
      </c>
      <c r="NV136" s="2">
        <f t="shared" si="142"/>
        <v>0</v>
      </c>
      <c r="NW136" s="2">
        <f t="shared" si="143"/>
        <v>0</v>
      </c>
      <c r="NX136" s="2">
        <f t="shared" si="144"/>
        <v>0</v>
      </c>
      <c r="NY136" s="2">
        <f t="shared" si="145"/>
        <v>0</v>
      </c>
      <c r="NZ136" s="2">
        <f t="shared" si="146"/>
        <v>0</v>
      </c>
      <c r="OA136" s="2">
        <f t="shared" si="147"/>
        <v>0</v>
      </c>
      <c r="OB136" s="2">
        <f t="shared" si="148"/>
        <v>0</v>
      </c>
      <c r="OC136" s="2">
        <f t="shared" si="149"/>
        <v>0</v>
      </c>
      <c r="OD136" s="2">
        <f t="shared" si="150"/>
        <v>2</v>
      </c>
      <c r="OE136" s="2">
        <f t="shared" si="151"/>
        <v>0</v>
      </c>
      <c r="OF136" s="2">
        <f t="shared" si="152"/>
        <v>0</v>
      </c>
      <c r="OG136" s="2">
        <f t="shared" si="153"/>
        <v>0</v>
      </c>
      <c r="OH136" s="2">
        <f t="shared" si="154"/>
        <v>0</v>
      </c>
      <c r="OI136" s="2">
        <f t="shared" si="155"/>
        <v>0</v>
      </c>
      <c r="OJ136" s="2">
        <f t="shared" si="156"/>
        <v>0</v>
      </c>
      <c r="OK136" s="2">
        <f t="shared" si="157"/>
        <v>0</v>
      </c>
      <c r="OL136" s="2">
        <f t="shared" si="158"/>
        <v>0</v>
      </c>
      <c r="OM136" s="2">
        <f t="shared" si="159"/>
        <v>0</v>
      </c>
      <c r="ON136" s="2">
        <f t="shared" si="160"/>
        <v>9</v>
      </c>
      <c r="OO136" s="2">
        <f t="shared" si="161"/>
        <v>0</v>
      </c>
      <c r="OP136" s="2">
        <f t="shared" si="162"/>
        <v>0</v>
      </c>
      <c r="OQ136" s="2">
        <f t="shared" si="163"/>
        <v>0</v>
      </c>
      <c r="OR136" s="2">
        <f t="shared" si="164"/>
        <v>0</v>
      </c>
      <c r="OS136" s="2">
        <f t="shared" si="165"/>
        <v>0</v>
      </c>
      <c r="OT136" s="2">
        <f t="shared" si="166"/>
        <v>0</v>
      </c>
      <c r="OU136" s="2">
        <f t="shared" si="167"/>
        <v>0</v>
      </c>
      <c r="OV136" s="2">
        <f t="shared" si="168"/>
        <v>0</v>
      </c>
      <c r="OW136" s="2">
        <f t="shared" si="169"/>
        <v>0</v>
      </c>
      <c r="OX136" s="2">
        <f t="shared" si="170"/>
        <v>0</v>
      </c>
      <c r="OY136" s="2">
        <f t="shared" si="171"/>
        <v>0</v>
      </c>
      <c r="OZ136" s="2">
        <f t="shared" si="172"/>
        <v>0</v>
      </c>
      <c r="PA136" s="2">
        <f t="shared" si="173"/>
        <v>0</v>
      </c>
      <c r="PB136" s="2">
        <f t="shared" si="174"/>
        <v>0</v>
      </c>
      <c r="PC136" s="2">
        <f t="shared" si="175"/>
        <v>0</v>
      </c>
      <c r="PD136" s="2">
        <f t="shared" si="176"/>
        <v>0</v>
      </c>
      <c r="PE136" s="2">
        <f t="shared" si="177"/>
        <v>0</v>
      </c>
      <c r="PF136" s="2">
        <f t="shared" si="178"/>
        <v>0</v>
      </c>
      <c r="PG136" s="2">
        <f t="shared" si="179"/>
        <v>0</v>
      </c>
      <c r="PH136" s="2">
        <f t="shared" si="180"/>
        <v>0</v>
      </c>
      <c r="PI136" s="2">
        <f t="shared" si="181"/>
        <v>0</v>
      </c>
      <c r="PJ136" s="2">
        <f t="shared" si="182"/>
        <v>0</v>
      </c>
      <c r="PK136" s="2">
        <f t="shared" si="183"/>
        <v>0</v>
      </c>
      <c r="PL136" s="2">
        <f t="shared" si="184"/>
        <v>0</v>
      </c>
      <c r="PM136" s="2">
        <f t="shared" si="185"/>
        <v>0</v>
      </c>
      <c r="PN136" s="2">
        <f t="shared" si="186"/>
        <v>3</v>
      </c>
      <c r="PO136" s="2">
        <f t="shared" si="187"/>
        <v>3</v>
      </c>
      <c r="PP136" s="2">
        <f t="shared" si="188"/>
        <v>0</v>
      </c>
      <c r="PQ136" s="2">
        <f t="shared" si="189"/>
        <v>0</v>
      </c>
      <c r="PR136" s="2">
        <f t="shared" si="190"/>
        <v>3</v>
      </c>
      <c r="PS136" s="2">
        <f t="shared" si="191"/>
        <v>0</v>
      </c>
      <c r="PT136" s="2">
        <f t="shared" si="192"/>
        <v>0</v>
      </c>
      <c r="PU136" s="2">
        <f t="shared" si="193"/>
        <v>3</v>
      </c>
      <c r="PV136" s="2">
        <f t="shared" si="194"/>
        <v>0</v>
      </c>
      <c r="PW136" s="2">
        <f t="shared" si="195"/>
        <v>0</v>
      </c>
      <c r="PX136" s="2">
        <f t="shared" si="196"/>
        <v>3</v>
      </c>
      <c r="PY136" s="2">
        <f t="shared" si="197"/>
        <v>0</v>
      </c>
      <c r="PZ136" s="2">
        <f t="shared" si="198"/>
        <v>0</v>
      </c>
    </row>
    <row r="137" spans="1:442" x14ac:dyDescent="0.35">
      <c r="A137" t="s">
        <v>81</v>
      </c>
      <c r="B137" t="s">
        <v>9</v>
      </c>
      <c r="C137" t="s">
        <v>343</v>
      </c>
      <c r="D137">
        <v>0</v>
      </c>
      <c r="E137">
        <v>0</v>
      </c>
      <c r="F137">
        <v>0</v>
      </c>
      <c r="G137">
        <v>0</v>
      </c>
      <c r="H137"/>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3</v>
      </c>
      <c r="DE137">
        <v>2</v>
      </c>
      <c r="DF137">
        <v>0</v>
      </c>
      <c r="DG137">
        <v>0</v>
      </c>
      <c r="DH137">
        <v>0</v>
      </c>
      <c r="DI137">
        <v>0</v>
      </c>
      <c r="DJ137">
        <v>1</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2</v>
      </c>
      <c r="FD137">
        <v>3</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3</v>
      </c>
      <c r="HW137">
        <v>0</v>
      </c>
      <c r="HX137">
        <v>0</v>
      </c>
      <c r="HY137">
        <v>0</v>
      </c>
      <c r="HZ137">
        <v>0</v>
      </c>
      <c r="IA137">
        <v>0</v>
      </c>
      <c r="IB137">
        <v>0</v>
      </c>
      <c r="IC137">
        <v>0</v>
      </c>
      <c r="ID137">
        <v>0</v>
      </c>
      <c r="IE137">
        <v>3</v>
      </c>
      <c r="IF137">
        <v>0</v>
      </c>
      <c r="IG137">
        <v>0</v>
      </c>
      <c r="IH137">
        <v>3</v>
      </c>
      <c r="II137">
        <v>0</v>
      </c>
      <c r="IJ137">
        <v>0</v>
      </c>
      <c r="IK137">
        <v>3</v>
      </c>
      <c r="IL137">
        <v>0</v>
      </c>
      <c r="IM137">
        <v>0</v>
      </c>
      <c r="IN137">
        <v>3</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1</v>
      </c>
      <c r="KN137">
        <v>0</v>
      </c>
      <c r="KO137">
        <v>0</v>
      </c>
      <c r="KP137">
        <v>0</v>
      </c>
      <c r="KQ137">
        <v>0</v>
      </c>
      <c r="KR137">
        <v>0</v>
      </c>
      <c r="KS137">
        <v>0</v>
      </c>
      <c r="KT137">
        <v>0</v>
      </c>
      <c r="KU137">
        <v>1</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1</v>
      </c>
      <c r="NE137">
        <v>0</v>
      </c>
      <c r="NF137">
        <v>0</v>
      </c>
      <c r="NG137">
        <v>0</v>
      </c>
      <c r="NH137">
        <v>0</v>
      </c>
      <c r="NI137">
        <v>0</v>
      </c>
      <c r="NJ137">
        <v>0</v>
      </c>
      <c r="NK137">
        <v>0</v>
      </c>
      <c r="NL137">
        <v>0</v>
      </c>
      <c r="NM137">
        <v>0</v>
      </c>
      <c r="NN137">
        <v>0</v>
      </c>
      <c r="NO137">
        <v>0</v>
      </c>
      <c r="NP137">
        <v>0</v>
      </c>
      <c r="NR137" s="2" t="str">
        <f t="shared" si="139"/>
        <v>Arua City</v>
      </c>
      <c r="NS137" s="2" t="str">
        <f t="shared" si="140"/>
        <v>Oluko Solidale Health Centre III</v>
      </c>
      <c r="NT137" s="2" t="str">
        <f>VLOOKUP(C137,Weeks!$A$1:$B$53,2,0)</f>
        <v>Week 2</v>
      </c>
      <c r="NU137" s="2">
        <f t="shared" si="141"/>
        <v>11</v>
      </c>
      <c r="NV137" s="2">
        <f t="shared" si="142"/>
        <v>1</v>
      </c>
      <c r="NW137" s="2">
        <f t="shared" si="143"/>
        <v>0</v>
      </c>
      <c r="NX137" s="2">
        <f t="shared" si="144"/>
        <v>1</v>
      </c>
      <c r="NY137" s="2">
        <f t="shared" si="145"/>
        <v>1</v>
      </c>
      <c r="NZ137" s="2">
        <f t="shared" si="146"/>
        <v>0</v>
      </c>
      <c r="OA137" s="2">
        <f t="shared" si="147"/>
        <v>0</v>
      </c>
      <c r="OB137" s="2">
        <f t="shared" si="148"/>
        <v>0</v>
      </c>
      <c r="OC137" s="2">
        <f t="shared" si="149"/>
        <v>0</v>
      </c>
      <c r="OD137" s="2">
        <f t="shared" si="150"/>
        <v>5</v>
      </c>
      <c r="OE137" s="2">
        <f t="shared" si="151"/>
        <v>0</v>
      </c>
      <c r="OF137" s="2">
        <f t="shared" si="152"/>
        <v>0</v>
      </c>
      <c r="OG137" s="2">
        <f t="shared" si="153"/>
        <v>0</v>
      </c>
      <c r="OH137" s="2">
        <f t="shared" si="154"/>
        <v>0</v>
      </c>
      <c r="OI137" s="2">
        <f t="shared" si="155"/>
        <v>0</v>
      </c>
      <c r="OJ137" s="2">
        <f t="shared" si="156"/>
        <v>0</v>
      </c>
      <c r="OK137" s="2">
        <f t="shared" si="157"/>
        <v>0</v>
      </c>
      <c r="OL137" s="2">
        <f t="shared" si="158"/>
        <v>0</v>
      </c>
      <c r="OM137" s="2">
        <f t="shared" si="159"/>
        <v>0</v>
      </c>
      <c r="ON137" s="2">
        <f t="shared" si="160"/>
        <v>6</v>
      </c>
      <c r="OO137" s="2">
        <f t="shared" si="161"/>
        <v>1</v>
      </c>
      <c r="OP137" s="2">
        <f t="shared" si="162"/>
        <v>0</v>
      </c>
      <c r="OQ137" s="2">
        <f t="shared" si="163"/>
        <v>0</v>
      </c>
      <c r="OR137" s="2">
        <f t="shared" si="164"/>
        <v>0</v>
      </c>
      <c r="OS137" s="2">
        <f t="shared" si="165"/>
        <v>0</v>
      </c>
      <c r="OT137" s="2">
        <f t="shared" si="166"/>
        <v>0</v>
      </c>
      <c r="OU137" s="2">
        <f t="shared" si="167"/>
        <v>0</v>
      </c>
      <c r="OV137" s="2">
        <f t="shared" si="168"/>
        <v>0</v>
      </c>
      <c r="OW137" s="2">
        <f t="shared" si="169"/>
        <v>0</v>
      </c>
      <c r="OX137" s="2">
        <f t="shared" si="170"/>
        <v>0</v>
      </c>
      <c r="OY137" s="2">
        <f t="shared" si="171"/>
        <v>0</v>
      </c>
      <c r="OZ137" s="2">
        <f t="shared" si="172"/>
        <v>0</v>
      </c>
      <c r="PA137" s="2">
        <f t="shared" si="173"/>
        <v>0</v>
      </c>
      <c r="PB137" s="2">
        <f t="shared" si="174"/>
        <v>1</v>
      </c>
      <c r="PC137" s="2">
        <f t="shared" si="175"/>
        <v>1</v>
      </c>
      <c r="PD137" s="2">
        <f t="shared" si="176"/>
        <v>0</v>
      </c>
      <c r="PE137" s="2">
        <f t="shared" si="177"/>
        <v>0</v>
      </c>
      <c r="PF137" s="2">
        <f t="shared" si="178"/>
        <v>0</v>
      </c>
      <c r="PG137" s="2">
        <f t="shared" si="179"/>
        <v>0</v>
      </c>
      <c r="PH137" s="2">
        <f t="shared" si="180"/>
        <v>0</v>
      </c>
      <c r="PI137" s="2">
        <f t="shared" si="181"/>
        <v>0</v>
      </c>
      <c r="PJ137" s="2">
        <f t="shared" si="182"/>
        <v>0</v>
      </c>
      <c r="PK137" s="2">
        <f t="shared" si="183"/>
        <v>0</v>
      </c>
      <c r="PL137" s="2">
        <f t="shared" si="184"/>
        <v>0</v>
      </c>
      <c r="PM137" s="2">
        <f t="shared" si="185"/>
        <v>0</v>
      </c>
      <c r="PN137" s="2">
        <f t="shared" si="186"/>
        <v>3</v>
      </c>
      <c r="PO137" s="2">
        <f t="shared" si="187"/>
        <v>3</v>
      </c>
      <c r="PP137" s="2">
        <f t="shared" si="188"/>
        <v>0</v>
      </c>
      <c r="PQ137" s="2">
        <f t="shared" si="189"/>
        <v>0</v>
      </c>
      <c r="PR137" s="2">
        <f t="shared" si="190"/>
        <v>3</v>
      </c>
      <c r="PS137" s="2">
        <f t="shared" si="191"/>
        <v>0</v>
      </c>
      <c r="PT137" s="2">
        <f t="shared" si="192"/>
        <v>0</v>
      </c>
      <c r="PU137" s="2">
        <f t="shared" si="193"/>
        <v>3</v>
      </c>
      <c r="PV137" s="2">
        <f t="shared" si="194"/>
        <v>0</v>
      </c>
      <c r="PW137" s="2">
        <f t="shared" si="195"/>
        <v>0</v>
      </c>
      <c r="PX137" s="2">
        <f t="shared" si="196"/>
        <v>3</v>
      </c>
      <c r="PY137" s="2">
        <f t="shared" si="197"/>
        <v>0</v>
      </c>
      <c r="PZ137" s="2">
        <f t="shared" si="198"/>
        <v>0</v>
      </c>
    </row>
    <row r="138" spans="1:442" x14ac:dyDescent="0.35">
      <c r="A138" t="s">
        <v>81</v>
      </c>
      <c r="B138" t="s">
        <v>9</v>
      </c>
      <c r="C138" t="s">
        <v>341</v>
      </c>
      <c r="D138">
        <v>0</v>
      </c>
      <c r="E138">
        <v>0</v>
      </c>
      <c r="F138">
        <v>0</v>
      </c>
      <c r="G138">
        <v>0</v>
      </c>
      <c r="H138"/>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1</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3</v>
      </c>
      <c r="HW138">
        <v>0</v>
      </c>
      <c r="HX138">
        <v>0</v>
      </c>
      <c r="HY138">
        <v>0</v>
      </c>
      <c r="HZ138">
        <v>0</v>
      </c>
      <c r="IA138">
        <v>0</v>
      </c>
      <c r="IB138">
        <v>0</v>
      </c>
      <c r="IC138">
        <v>0</v>
      </c>
      <c r="ID138">
        <v>0</v>
      </c>
      <c r="IE138">
        <v>3</v>
      </c>
      <c r="IF138">
        <v>0</v>
      </c>
      <c r="IG138">
        <v>0</v>
      </c>
      <c r="IH138">
        <v>3</v>
      </c>
      <c r="II138">
        <v>0</v>
      </c>
      <c r="IJ138">
        <v>0</v>
      </c>
      <c r="IK138">
        <v>3</v>
      </c>
      <c r="IL138">
        <v>0</v>
      </c>
      <c r="IM138">
        <v>0</v>
      </c>
      <c r="IN138">
        <v>3</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c r="KG138"/>
      <c r="KH138"/>
      <c r="KI138"/>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R138" s="2" t="str">
        <f t="shared" si="139"/>
        <v>Arua City</v>
      </c>
      <c r="NS138" s="2" t="str">
        <f t="shared" si="140"/>
        <v>Oluko Solidale Health Centre III</v>
      </c>
      <c r="NT138" s="2" t="str">
        <f>VLOOKUP(C138,Weeks!$A$1:$B$53,2,0)</f>
        <v>Week 3</v>
      </c>
      <c r="NU138" s="2">
        <f t="shared" si="141"/>
        <v>2</v>
      </c>
      <c r="NV138" s="2">
        <f t="shared" si="142"/>
        <v>0</v>
      </c>
      <c r="NW138" s="2">
        <f t="shared" si="143"/>
        <v>0</v>
      </c>
      <c r="NX138" s="2">
        <f t="shared" si="144"/>
        <v>0</v>
      </c>
      <c r="NY138" s="2">
        <f t="shared" si="145"/>
        <v>0</v>
      </c>
      <c r="NZ138" s="2">
        <f t="shared" si="146"/>
        <v>0</v>
      </c>
      <c r="OA138" s="2">
        <f t="shared" si="147"/>
        <v>0</v>
      </c>
      <c r="OB138" s="2">
        <f t="shared" si="148"/>
        <v>0</v>
      </c>
      <c r="OC138" s="2">
        <f t="shared" si="149"/>
        <v>0</v>
      </c>
      <c r="OD138" s="2">
        <f t="shared" si="150"/>
        <v>0</v>
      </c>
      <c r="OE138" s="2">
        <f t="shared" si="151"/>
        <v>0</v>
      </c>
      <c r="OF138" s="2">
        <f t="shared" si="152"/>
        <v>0</v>
      </c>
      <c r="OG138" s="2">
        <f t="shared" si="153"/>
        <v>0</v>
      </c>
      <c r="OH138" s="2">
        <f t="shared" si="154"/>
        <v>0</v>
      </c>
      <c r="OI138" s="2">
        <f t="shared" si="155"/>
        <v>0</v>
      </c>
      <c r="OJ138" s="2">
        <f t="shared" si="156"/>
        <v>0</v>
      </c>
      <c r="OK138" s="2">
        <f t="shared" si="157"/>
        <v>0</v>
      </c>
      <c r="OL138" s="2">
        <f t="shared" si="158"/>
        <v>0</v>
      </c>
      <c r="OM138" s="2">
        <f t="shared" si="159"/>
        <v>0</v>
      </c>
      <c r="ON138" s="2">
        <f t="shared" si="160"/>
        <v>2</v>
      </c>
      <c r="OO138" s="2">
        <f t="shared" si="161"/>
        <v>0</v>
      </c>
      <c r="OP138" s="2">
        <f t="shared" si="162"/>
        <v>0</v>
      </c>
      <c r="OQ138" s="2">
        <f t="shared" si="163"/>
        <v>0</v>
      </c>
      <c r="OR138" s="2">
        <f t="shared" si="164"/>
        <v>0</v>
      </c>
      <c r="OS138" s="2">
        <f t="shared" si="165"/>
        <v>0</v>
      </c>
      <c r="OT138" s="2">
        <f t="shared" si="166"/>
        <v>0</v>
      </c>
      <c r="OU138" s="2">
        <f t="shared" si="167"/>
        <v>0</v>
      </c>
      <c r="OV138" s="2">
        <f t="shared" si="168"/>
        <v>0</v>
      </c>
      <c r="OW138" s="2">
        <f t="shared" si="169"/>
        <v>0</v>
      </c>
      <c r="OX138" s="2">
        <f t="shared" si="170"/>
        <v>0</v>
      </c>
      <c r="OY138" s="2">
        <f t="shared" si="171"/>
        <v>0</v>
      </c>
      <c r="OZ138" s="2">
        <f t="shared" si="172"/>
        <v>0</v>
      </c>
      <c r="PA138" s="2">
        <f t="shared" si="173"/>
        <v>0</v>
      </c>
      <c r="PB138" s="2">
        <f t="shared" si="174"/>
        <v>0</v>
      </c>
      <c r="PC138" s="2">
        <f t="shared" si="175"/>
        <v>0</v>
      </c>
      <c r="PD138" s="2">
        <f t="shared" si="176"/>
        <v>0</v>
      </c>
      <c r="PE138" s="2">
        <f t="shared" si="177"/>
        <v>0</v>
      </c>
      <c r="PF138" s="2">
        <f t="shared" si="178"/>
        <v>0</v>
      </c>
      <c r="PG138" s="2">
        <f t="shared" si="179"/>
        <v>0</v>
      </c>
      <c r="PH138" s="2">
        <f t="shared" si="180"/>
        <v>0</v>
      </c>
      <c r="PI138" s="2">
        <f t="shared" si="181"/>
        <v>0</v>
      </c>
      <c r="PJ138" s="2">
        <f t="shared" si="182"/>
        <v>0</v>
      </c>
      <c r="PK138" s="2">
        <f t="shared" si="183"/>
        <v>0</v>
      </c>
      <c r="PL138" s="2">
        <f t="shared" si="184"/>
        <v>0</v>
      </c>
      <c r="PM138" s="2">
        <f t="shared" si="185"/>
        <v>0</v>
      </c>
      <c r="PN138" s="2">
        <f t="shared" si="186"/>
        <v>3</v>
      </c>
      <c r="PO138" s="2">
        <f t="shared" si="187"/>
        <v>3</v>
      </c>
      <c r="PP138" s="2">
        <f t="shared" si="188"/>
        <v>0</v>
      </c>
      <c r="PQ138" s="2">
        <f t="shared" si="189"/>
        <v>0</v>
      </c>
      <c r="PR138" s="2">
        <f t="shared" si="190"/>
        <v>3</v>
      </c>
      <c r="PS138" s="2">
        <f t="shared" si="191"/>
        <v>0</v>
      </c>
      <c r="PT138" s="2">
        <f t="shared" si="192"/>
        <v>0</v>
      </c>
      <c r="PU138" s="2">
        <f t="shared" si="193"/>
        <v>3</v>
      </c>
      <c r="PV138" s="2">
        <f t="shared" si="194"/>
        <v>0</v>
      </c>
      <c r="PW138" s="2">
        <f t="shared" si="195"/>
        <v>0</v>
      </c>
      <c r="PX138" s="2">
        <f t="shared" si="196"/>
        <v>3</v>
      </c>
      <c r="PY138" s="2">
        <f t="shared" si="197"/>
        <v>0</v>
      </c>
      <c r="PZ138" s="2">
        <f t="shared" si="198"/>
        <v>0</v>
      </c>
    </row>
    <row r="139" spans="1:442" x14ac:dyDescent="0.35">
      <c r="A139" t="s">
        <v>81</v>
      </c>
      <c r="B139" t="s">
        <v>9</v>
      </c>
      <c r="C139" t="s">
        <v>339</v>
      </c>
      <c r="D139">
        <v>0</v>
      </c>
      <c r="E139">
        <v>0</v>
      </c>
      <c r="F139">
        <v>0</v>
      </c>
      <c r="G139">
        <v>0</v>
      </c>
      <c r="H139"/>
      <c r="I139">
        <v>0</v>
      </c>
      <c r="J139">
        <v>0</v>
      </c>
      <c r="K139">
        <v>1</v>
      </c>
      <c r="L139">
        <v>0</v>
      </c>
      <c r="M139">
        <v>0</v>
      </c>
      <c r="N139">
        <v>0</v>
      </c>
      <c r="O139">
        <v>1</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1</v>
      </c>
      <c r="AL139">
        <v>0</v>
      </c>
      <c r="AM139">
        <v>1</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5</v>
      </c>
      <c r="DE139">
        <v>3</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1</v>
      </c>
      <c r="FD139">
        <v>1</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c r="HV139">
        <v>2</v>
      </c>
      <c r="HW139">
        <v>2</v>
      </c>
      <c r="HX139">
        <v>0</v>
      </c>
      <c r="HY139">
        <v>0</v>
      </c>
      <c r="HZ139">
        <v>0</v>
      </c>
      <c r="IA139">
        <v>0</v>
      </c>
      <c r="IB139">
        <v>0</v>
      </c>
      <c r="IC139">
        <v>0</v>
      </c>
      <c r="ID139">
        <v>0</v>
      </c>
      <c r="IE139">
        <v>2</v>
      </c>
      <c r="IF139">
        <v>2</v>
      </c>
      <c r="IG139">
        <v>0</v>
      </c>
      <c r="IH139">
        <v>2</v>
      </c>
      <c r="II139">
        <v>2</v>
      </c>
      <c r="IJ139">
        <v>0</v>
      </c>
      <c r="IK139">
        <v>2</v>
      </c>
      <c r="IL139">
        <v>2</v>
      </c>
      <c r="IM139">
        <v>0</v>
      </c>
      <c r="IN139">
        <v>2</v>
      </c>
      <c r="IO139">
        <v>2</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2</v>
      </c>
      <c r="KN139">
        <v>0</v>
      </c>
      <c r="KO139">
        <v>0</v>
      </c>
      <c r="KP139">
        <v>0</v>
      </c>
      <c r="KQ139">
        <v>0</v>
      </c>
      <c r="KR139">
        <v>0</v>
      </c>
      <c r="KS139">
        <v>0</v>
      </c>
      <c r="KT139">
        <v>0</v>
      </c>
      <c r="KU139">
        <v>2</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c r="LX139">
        <v>0</v>
      </c>
      <c r="LY139">
        <v>0</v>
      </c>
      <c r="LZ139">
        <v>0</v>
      </c>
      <c r="MA139">
        <v>0</v>
      </c>
      <c r="MB139">
        <v>0</v>
      </c>
      <c r="MC139">
        <v>0</v>
      </c>
      <c r="MD139">
        <v>0</v>
      </c>
      <c r="ME139">
        <v>0</v>
      </c>
      <c r="MF139">
        <v>0</v>
      </c>
      <c r="MG139">
        <v>0</v>
      </c>
      <c r="MH139">
        <v>0</v>
      </c>
      <c r="MI139">
        <v>0</v>
      </c>
      <c r="MJ139">
        <v>0</v>
      </c>
      <c r="MK139">
        <v>0</v>
      </c>
      <c r="ML139">
        <v>1</v>
      </c>
      <c r="MM139">
        <v>0</v>
      </c>
      <c r="MN139">
        <v>0</v>
      </c>
      <c r="MO139">
        <v>0</v>
      </c>
      <c r="MP139">
        <v>0</v>
      </c>
      <c r="MQ139">
        <v>0</v>
      </c>
      <c r="MR139">
        <v>0</v>
      </c>
      <c r="MS139">
        <v>0</v>
      </c>
      <c r="MT139">
        <v>0</v>
      </c>
      <c r="MU139">
        <v>0</v>
      </c>
      <c r="MV139">
        <v>0</v>
      </c>
      <c r="MW139">
        <v>1</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R139" s="2" t="str">
        <f t="shared" si="139"/>
        <v>Arua City</v>
      </c>
      <c r="NS139" s="2" t="str">
        <f t="shared" si="140"/>
        <v>Oluko Solidale Health Centre III</v>
      </c>
      <c r="NT139" s="2" t="str">
        <f>VLOOKUP(C139,Weeks!$A$1:$B$53,2,0)</f>
        <v>Week 4</v>
      </c>
      <c r="NU139" s="2">
        <f t="shared" si="141"/>
        <v>10</v>
      </c>
      <c r="NV139" s="2">
        <f t="shared" si="142"/>
        <v>0</v>
      </c>
      <c r="NW139" s="2">
        <f t="shared" si="143"/>
        <v>0</v>
      </c>
      <c r="NX139" s="2">
        <f t="shared" si="144"/>
        <v>0</v>
      </c>
      <c r="NY139" s="2">
        <f t="shared" si="145"/>
        <v>0</v>
      </c>
      <c r="NZ139" s="2">
        <f t="shared" si="146"/>
        <v>0</v>
      </c>
      <c r="OA139" s="2">
        <f t="shared" si="147"/>
        <v>0</v>
      </c>
      <c r="OB139" s="2">
        <f t="shared" si="148"/>
        <v>0</v>
      </c>
      <c r="OC139" s="2">
        <f t="shared" si="149"/>
        <v>0</v>
      </c>
      <c r="OD139" s="2">
        <f t="shared" si="150"/>
        <v>2</v>
      </c>
      <c r="OE139" s="2">
        <f t="shared" si="151"/>
        <v>0</v>
      </c>
      <c r="OF139" s="2">
        <f t="shared" si="152"/>
        <v>0</v>
      </c>
      <c r="OG139" s="2">
        <f t="shared" si="153"/>
        <v>0</v>
      </c>
      <c r="OH139" s="2">
        <f t="shared" si="154"/>
        <v>0</v>
      </c>
      <c r="OI139" s="2">
        <f t="shared" si="155"/>
        <v>0</v>
      </c>
      <c r="OJ139" s="2">
        <f t="shared" si="156"/>
        <v>0</v>
      </c>
      <c r="OK139" s="2">
        <f t="shared" si="157"/>
        <v>0</v>
      </c>
      <c r="OL139" s="2">
        <f t="shared" si="158"/>
        <v>0</v>
      </c>
      <c r="OM139" s="2">
        <f t="shared" si="159"/>
        <v>0</v>
      </c>
      <c r="ON139" s="2">
        <f t="shared" si="160"/>
        <v>8</v>
      </c>
      <c r="OO139" s="2">
        <f t="shared" si="161"/>
        <v>0</v>
      </c>
      <c r="OP139" s="2">
        <f t="shared" si="162"/>
        <v>0</v>
      </c>
      <c r="OQ139" s="2">
        <f t="shared" si="163"/>
        <v>0</v>
      </c>
      <c r="OR139" s="2">
        <f t="shared" si="164"/>
        <v>0</v>
      </c>
      <c r="OS139" s="2">
        <f t="shared" si="165"/>
        <v>0</v>
      </c>
      <c r="OT139" s="2">
        <f t="shared" si="166"/>
        <v>0</v>
      </c>
      <c r="OU139" s="2">
        <f t="shared" si="167"/>
        <v>0</v>
      </c>
      <c r="OV139" s="2">
        <f t="shared" si="168"/>
        <v>0</v>
      </c>
      <c r="OW139" s="2">
        <f t="shared" si="169"/>
        <v>0</v>
      </c>
      <c r="OX139" s="2">
        <f t="shared" si="170"/>
        <v>1</v>
      </c>
      <c r="OY139" s="2">
        <f t="shared" si="171"/>
        <v>1</v>
      </c>
      <c r="OZ139" s="2">
        <f t="shared" si="172"/>
        <v>0</v>
      </c>
      <c r="PA139" s="2">
        <f t="shared" si="173"/>
        <v>0</v>
      </c>
      <c r="PB139" s="2">
        <f t="shared" si="174"/>
        <v>2</v>
      </c>
      <c r="PC139" s="2">
        <f t="shared" si="175"/>
        <v>2</v>
      </c>
      <c r="PD139" s="2">
        <f t="shared" si="176"/>
        <v>0</v>
      </c>
      <c r="PE139" s="2">
        <f t="shared" si="177"/>
        <v>0</v>
      </c>
      <c r="PF139" s="2">
        <f t="shared" si="178"/>
        <v>0</v>
      </c>
      <c r="PG139" s="2">
        <f t="shared" si="179"/>
        <v>0</v>
      </c>
      <c r="PH139" s="2">
        <f t="shared" si="180"/>
        <v>0</v>
      </c>
      <c r="PI139" s="2">
        <f t="shared" si="181"/>
        <v>1</v>
      </c>
      <c r="PJ139" s="2">
        <f t="shared" si="182"/>
        <v>1</v>
      </c>
      <c r="PK139" s="2">
        <f t="shared" si="183"/>
        <v>0</v>
      </c>
      <c r="PL139" s="2">
        <f t="shared" si="184"/>
        <v>0</v>
      </c>
      <c r="PM139" s="2">
        <f t="shared" si="185"/>
        <v>0</v>
      </c>
      <c r="PN139" s="2">
        <f t="shared" si="186"/>
        <v>4</v>
      </c>
      <c r="PO139" s="2">
        <f t="shared" si="187"/>
        <v>4</v>
      </c>
      <c r="PP139" s="2">
        <f t="shared" si="188"/>
        <v>0</v>
      </c>
      <c r="PQ139" s="2">
        <f t="shared" si="189"/>
        <v>0</v>
      </c>
      <c r="PR139" s="2">
        <f t="shared" si="190"/>
        <v>4</v>
      </c>
      <c r="PS139" s="2">
        <f t="shared" si="191"/>
        <v>0</v>
      </c>
      <c r="PT139" s="2">
        <f t="shared" si="192"/>
        <v>0</v>
      </c>
      <c r="PU139" s="2">
        <f t="shared" si="193"/>
        <v>4</v>
      </c>
      <c r="PV139" s="2">
        <f t="shared" si="194"/>
        <v>0</v>
      </c>
      <c r="PW139" s="2">
        <f t="shared" si="195"/>
        <v>0</v>
      </c>
      <c r="PX139" s="2">
        <f t="shared" si="196"/>
        <v>4</v>
      </c>
      <c r="PY139" s="2">
        <f t="shared" si="197"/>
        <v>0</v>
      </c>
      <c r="PZ139" s="2">
        <f t="shared" si="198"/>
        <v>0</v>
      </c>
    </row>
    <row r="140" spans="1:442" x14ac:dyDescent="0.35">
      <c r="A140" t="s">
        <v>81</v>
      </c>
      <c r="B140" t="s">
        <v>9</v>
      </c>
      <c r="C140" t="s">
        <v>337</v>
      </c>
      <c r="D140">
        <v>0</v>
      </c>
      <c r="E140">
        <v>0</v>
      </c>
      <c r="F140">
        <v>0</v>
      </c>
      <c r="G140">
        <v>0</v>
      </c>
      <c r="H140"/>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1</v>
      </c>
      <c r="DC140">
        <v>0</v>
      </c>
      <c r="DD140">
        <v>1</v>
      </c>
      <c r="DE140">
        <v>1</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2</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1</v>
      </c>
      <c r="HW140">
        <v>1</v>
      </c>
      <c r="HX140">
        <v>0</v>
      </c>
      <c r="HY140">
        <v>0</v>
      </c>
      <c r="HZ140">
        <v>0</v>
      </c>
      <c r="IA140">
        <v>0</v>
      </c>
      <c r="IB140">
        <v>0</v>
      </c>
      <c r="IC140">
        <v>0</v>
      </c>
      <c r="ID140">
        <v>0</v>
      </c>
      <c r="IE140">
        <v>1</v>
      </c>
      <c r="IF140">
        <v>1</v>
      </c>
      <c r="IG140">
        <v>0</v>
      </c>
      <c r="IH140">
        <v>1</v>
      </c>
      <c r="II140">
        <v>1</v>
      </c>
      <c r="IJ140">
        <v>0</v>
      </c>
      <c r="IK140">
        <v>1</v>
      </c>
      <c r="IL140">
        <v>1</v>
      </c>
      <c r="IM140">
        <v>0</v>
      </c>
      <c r="IN140">
        <v>1</v>
      </c>
      <c r="IO140">
        <v>1</v>
      </c>
      <c r="IP140">
        <v>0</v>
      </c>
      <c r="IQ140"/>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c r="KG140"/>
      <c r="KH140"/>
      <c r="KI140"/>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1</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R140" s="2" t="str">
        <f t="shared" si="139"/>
        <v>Arua City</v>
      </c>
      <c r="NS140" s="2" t="str">
        <f t="shared" si="140"/>
        <v>Oluko Solidale Health Centre III</v>
      </c>
      <c r="NT140" s="2" t="str">
        <f>VLOOKUP(C140,Weeks!$A$1:$B$53,2,0)</f>
        <v>Week 5</v>
      </c>
      <c r="NU140" s="2">
        <f t="shared" si="141"/>
        <v>5</v>
      </c>
      <c r="NV140" s="2">
        <f t="shared" si="142"/>
        <v>0</v>
      </c>
      <c r="NW140" s="2">
        <f t="shared" si="143"/>
        <v>0</v>
      </c>
      <c r="NX140" s="2">
        <f t="shared" si="144"/>
        <v>0</v>
      </c>
      <c r="NY140" s="2">
        <f t="shared" si="145"/>
        <v>0</v>
      </c>
      <c r="NZ140" s="2">
        <f t="shared" si="146"/>
        <v>0</v>
      </c>
      <c r="OA140" s="2">
        <f t="shared" si="147"/>
        <v>0</v>
      </c>
      <c r="OB140" s="2">
        <f t="shared" si="148"/>
        <v>0</v>
      </c>
      <c r="OC140" s="2">
        <f t="shared" si="149"/>
        <v>0</v>
      </c>
      <c r="OD140" s="2">
        <f t="shared" si="150"/>
        <v>2</v>
      </c>
      <c r="OE140" s="2">
        <f t="shared" si="151"/>
        <v>0</v>
      </c>
      <c r="OF140" s="2">
        <f t="shared" si="152"/>
        <v>0</v>
      </c>
      <c r="OG140" s="2">
        <f t="shared" si="153"/>
        <v>0</v>
      </c>
      <c r="OH140" s="2">
        <f t="shared" si="154"/>
        <v>0</v>
      </c>
      <c r="OI140" s="2">
        <f t="shared" si="155"/>
        <v>0</v>
      </c>
      <c r="OJ140" s="2">
        <f t="shared" si="156"/>
        <v>0</v>
      </c>
      <c r="OK140" s="2">
        <f t="shared" si="157"/>
        <v>0</v>
      </c>
      <c r="OL140" s="2">
        <f t="shared" si="158"/>
        <v>0</v>
      </c>
      <c r="OM140" s="2">
        <f t="shared" si="159"/>
        <v>0</v>
      </c>
      <c r="ON140" s="2">
        <f t="shared" si="160"/>
        <v>3</v>
      </c>
      <c r="OO140" s="2">
        <f t="shared" si="161"/>
        <v>0</v>
      </c>
      <c r="OP140" s="2">
        <f t="shared" si="162"/>
        <v>0</v>
      </c>
      <c r="OQ140" s="2">
        <f t="shared" si="163"/>
        <v>0</v>
      </c>
      <c r="OR140" s="2">
        <f t="shared" si="164"/>
        <v>0</v>
      </c>
      <c r="OS140" s="2">
        <f t="shared" si="165"/>
        <v>0</v>
      </c>
      <c r="OT140" s="2">
        <f t="shared" si="166"/>
        <v>0</v>
      </c>
      <c r="OU140" s="2">
        <f t="shared" si="167"/>
        <v>0</v>
      </c>
      <c r="OV140" s="2">
        <f t="shared" si="168"/>
        <v>0</v>
      </c>
      <c r="OW140" s="2">
        <f t="shared" si="169"/>
        <v>0</v>
      </c>
      <c r="OX140" s="2">
        <f t="shared" si="170"/>
        <v>0</v>
      </c>
      <c r="OY140" s="2">
        <f t="shared" si="171"/>
        <v>1</v>
      </c>
      <c r="OZ140" s="2">
        <f t="shared" si="172"/>
        <v>0</v>
      </c>
      <c r="PA140" s="2">
        <f t="shared" si="173"/>
        <v>0</v>
      </c>
      <c r="PB140" s="2">
        <f t="shared" si="174"/>
        <v>0</v>
      </c>
      <c r="PC140" s="2">
        <f t="shared" si="175"/>
        <v>0</v>
      </c>
      <c r="PD140" s="2">
        <f t="shared" si="176"/>
        <v>0</v>
      </c>
      <c r="PE140" s="2">
        <f t="shared" si="177"/>
        <v>0</v>
      </c>
      <c r="PF140" s="2">
        <f t="shared" si="178"/>
        <v>0</v>
      </c>
      <c r="PG140" s="2">
        <f t="shared" si="179"/>
        <v>0</v>
      </c>
      <c r="PH140" s="2">
        <f t="shared" si="180"/>
        <v>0</v>
      </c>
      <c r="PI140" s="2">
        <f t="shared" si="181"/>
        <v>0</v>
      </c>
      <c r="PJ140" s="2">
        <f t="shared" si="182"/>
        <v>0</v>
      </c>
      <c r="PK140" s="2">
        <f t="shared" si="183"/>
        <v>0</v>
      </c>
      <c r="PL140" s="2">
        <f t="shared" si="184"/>
        <v>0</v>
      </c>
      <c r="PM140" s="2">
        <f t="shared" si="185"/>
        <v>0</v>
      </c>
      <c r="PN140" s="2">
        <f t="shared" si="186"/>
        <v>2</v>
      </c>
      <c r="PO140" s="2">
        <f t="shared" si="187"/>
        <v>2</v>
      </c>
      <c r="PP140" s="2">
        <f t="shared" si="188"/>
        <v>0</v>
      </c>
      <c r="PQ140" s="2">
        <f t="shared" si="189"/>
        <v>0</v>
      </c>
      <c r="PR140" s="2">
        <f t="shared" si="190"/>
        <v>2</v>
      </c>
      <c r="PS140" s="2">
        <f t="shared" si="191"/>
        <v>0</v>
      </c>
      <c r="PT140" s="2">
        <f t="shared" si="192"/>
        <v>0</v>
      </c>
      <c r="PU140" s="2">
        <f t="shared" si="193"/>
        <v>2</v>
      </c>
      <c r="PV140" s="2">
        <f t="shared" si="194"/>
        <v>0</v>
      </c>
      <c r="PW140" s="2">
        <f t="shared" si="195"/>
        <v>0</v>
      </c>
      <c r="PX140" s="2">
        <f t="shared" si="196"/>
        <v>2</v>
      </c>
      <c r="PY140" s="2">
        <f t="shared" si="197"/>
        <v>0</v>
      </c>
      <c r="PZ140" s="2">
        <f t="shared" si="198"/>
        <v>0</v>
      </c>
    </row>
    <row r="141" spans="1:442" x14ac:dyDescent="0.35">
      <c r="A141" t="s">
        <v>81</v>
      </c>
      <c r="B141" t="s">
        <v>9</v>
      </c>
      <c r="C141" t="s">
        <v>335</v>
      </c>
      <c r="D141">
        <v>0</v>
      </c>
      <c r="E141">
        <v>0</v>
      </c>
      <c r="F141">
        <v>0</v>
      </c>
      <c r="G141">
        <v>0</v>
      </c>
      <c r="H141"/>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3</v>
      </c>
      <c r="DC141">
        <v>0</v>
      </c>
      <c r="DD141">
        <v>1</v>
      </c>
      <c r="DE141">
        <v>2</v>
      </c>
      <c r="DF141">
        <v>0</v>
      </c>
      <c r="DG141">
        <v>0</v>
      </c>
      <c r="DH141">
        <v>0</v>
      </c>
      <c r="DI141">
        <v>0</v>
      </c>
      <c r="DJ141">
        <v>1</v>
      </c>
      <c r="DK141">
        <v>1</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1</v>
      </c>
      <c r="FD141">
        <v>3</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1</v>
      </c>
      <c r="HW141">
        <v>0</v>
      </c>
      <c r="HX141">
        <v>0</v>
      </c>
      <c r="HY141">
        <v>0</v>
      </c>
      <c r="HZ141">
        <v>0</v>
      </c>
      <c r="IA141">
        <v>0</v>
      </c>
      <c r="IB141">
        <v>0</v>
      </c>
      <c r="IC141">
        <v>0</v>
      </c>
      <c r="ID141">
        <v>0</v>
      </c>
      <c r="IE141">
        <v>1</v>
      </c>
      <c r="IF141">
        <v>0</v>
      </c>
      <c r="IG141">
        <v>0</v>
      </c>
      <c r="IH141">
        <v>1</v>
      </c>
      <c r="II141">
        <v>0</v>
      </c>
      <c r="IJ141">
        <v>0</v>
      </c>
      <c r="IK141">
        <v>1</v>
      </c>
      <c r="IL141">
        <v>0</v>
      </c>
      <c r="IM141">
        <v>0</v>
      </c>
      <c r="IN141">
        <v>1</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c r="KG141"/>
      <c r="KH141"/>
      <c r="KI141"/>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1</v>
      </c>
      <c r="NE141">
        <v>1</v>
      </c>
      <c r="NF141">
        <v>0</v>
      </c>
      <c r="NG141">
        <v>0</v>
      </c>
      <c r="NH141">
        <v>0</v>
      </c>
      <c r="NI141">
        <v>0</v>
      </c>
      <c r="NJ141">
        <v>0</v>
      </c>
      <c r="NK141">
        <v>0</v>
      </c>
      <c r="NL141">
        <v>0</v>
      </c>
      <c r="NM141">
        <v>0</v>
      </c>
      <c r="NN141">
        <v>0</v>
      </c>
      <c r="NO141">
        <v>0</v>
      </c>
      <c r="NP141">
        <v>0</v>
      </c>
      <c r="NR141" s="2" t="str">
        <f t="shared" si="139"/>
        <v>Arua City</v>
      </c>
      <c r="NS141" s="2" t="str">
        <f t="shared" si="140"/>
        <v>Oluko Solidale Health Centre III</v>
      </c>
      <c r="NT141" s="2" t="str">
        <f>VLOOKUP(C141,Weeks!$A$1:$B$53,2,0)</f>
        <v>Week 6</v>
      </c>
      <c r="NU141" s="2">
        <f t="shared" si="141"/>
        <v>12</v>
      </c>
      <c r="NV141" s="2">
        <f t="shared" si="142"/>
        <v>2</v>
      </c>
      <c r="NW141" s="2">
        <f t="shared" si="143"/>
        <v>0</v>
      </c>
      <c r="NX141" s="2">
        <f t="shared" si="144"/>
        <v>2</v>
      </c>
      <c r="NY141" s="2">
        <f t="shared" si="145"/>
        <v>2</v>
      </c>
      <c r="NZ141" s="2">
        <f t="shared" si="146"/>
        <v>0</v>
      </c>
      <c r="OA141" s="2">
        <f t="shared" si="147"/>
        <v>0</v>
      </c>
      <c r="OB141" s="2">
        <f t="shared" si="148"/>
        <v>0</v>
      </c>
      <c r="OC141" s="2">
        <f t="shared" si="149"/>
        <v>0</v>
      </c>
      <c r="OD141" s="2">
        <f t="shared" si="150"/>
        <v>4</v>
      </c>
      <c r="OE141" s="2">
        <f t="shared" si="151"/>
        <v>0</v>
      </c>
      <c r="OF141" s="2">
        <f t="shared" si="152"/>
        <v>0</v>
      </c>
      <c r="OG141" s="2">
        <f t="shared" si="153"/>
        <v>0</v>
      </c>
      <c r="OH141" s="2">
        <f t="shared" si="154"/>
        <v>0</v>
      </c>
      <c r="OI141" s="2">
        <f t="shared" si="155"/>
        <v>0</v>
      </c>
      <c r="OJ141" s="2">
        <f t="shared" si="156"/>
        <v>0</v>
      </c>
      <c r="OK141" s="2">
        <f t="shared" si="157"/>
        <v>0</v>
      </c>
      <c r="OL141" s="2">
        <f t="shared" si="158"/>
        <v>0</v>
      </c>
      <c r="OM141" s="2">
        <f t="shared" si="159"/>
        <v>0</v>
      </c>
      <c r="ON141" s="2">
        <f t="shared" si="160"/>
        <v>8</v>
      </c>
      <c r="OO141" s="2">
        <f t="shared" si="161"/>
        <v>2</v>
      </c>
      <c r="OP141" s="2">
        <f t="shared" si="162"/>
        <v>0</v>
      </c>
      <c r="OQ141" s="2">
        <f t="shared" si="163"/>
        <v>0</v>
      </c>
      <c r="OR141" s="2">
        <f t="shared" si="164"/>
        <v>0</v>
      </c>
      <c r="OS141" s="2">
        <f t="shared" si="165"/>
        <v>0</v>
      </c>
      <c r="OT141" s="2">
        <f t="shared" si="166"/>
        <v>0</v>
      </c>
      <c r="OU141" s="2">
        <f t="shared" si="167"/>
        <v>0</v>
      </c>
      <c r="OV141" s="2">
        <f t="shared" si="168"/>
        <v>0</v>
      </c>
      <c r="OW141" s="2">
        <f t="shared" si="169"/>
        <v>0</v>
      </c>
      <c r="OX141" s="2">
        <f t="shared" si="170"/>
        <v>0</v>
      </c>
      <c r="OY141" s="2">
        <f t="shared" si="171"/>
        <v>0</v>
      </c>
      <c r="OZ141" s="2">
        <f t="shared" si="172"/>
        <v>0</v>
      </c>
      <c r="PA141" s="2">
        <f t="shared" si="173"/>
        <v>0</v>
      </c>
      <c r="PB141" s="2">
        <f t="shared" si="174"/>
        <v>0</v>
      </c>
      <c r="PC141" s="2">
        <f t="shared" si="175"/>
        <v>0</v>
      </c>
      <c r="PD141" s="2">
        <f t="shared" si="176"/>
        <v>0</v>
      </c>
      <c r="PE141" s="2">
        <f t="shared" si="177"/>
        <v>0</v>
      </c>
      <c r="PF141" s="2">
        <f t="shared" si="178"/>
        <v>0</v>
      </c>
      <c r="PG141" s="2">
        <f t="shared" si="179"/>
        <v>0</v>
      </c>
      <c r="PH141" s="2">
        <f t="shared" si="180"/>
        <v>0</v>
      </c>
      <c r="PI141" s="2">
        <f t="shared" si="181"/>
        <v>0</v>
      </c>
      <c r="PJ141" s="2">
        <f t="shared" si="182"/>
        <v>0</v>
      </c>
      <c r="PK141" s="2">
        <f t="shared" si="183"/>
        <v>0</v>
      </c>
      <c r="PL141" s="2">
        <f t="shared" si="184"/>
        <v>0</v>
      </c>
      <c r="PM141" s="2">
        <f t="shared" si="185"/>
        <v>0</v>
      </c>
      <c r="PN141" s="2">
        <f t="shared" si="186"/>
        <v>1</v>
      </c>
      <c r="PO141" s="2">
        <f t="shared" si="187"/>
        <v>1</v>
      </c>
      <c r="PP141" s="2">
        <f t="shared" si="188"/>
        <v>0</v>
      </c>
      <c r="PQ141" s="2">
        <f t="shared" si="189"/>
        <v>0</v>
      </c>
      <c r="PR141" s="2">
        <f t="shared" si="190"/>
        <v>1</v>
      </c>
      <c r="PS141" s="2">
        <f t="shared" si="191"/>
        <v>0</v>
      </c>
      <c r="PT141" s="2">
        <f t="shared" si="192"/>
        <v>0</v>
      </c>
      <c r="PU141" s="2">
        <f t="shared" si="193"/>
        <v>1</v>
      </c>
      <c r="PV141" s="2">
        <f t="shared" si="194"/>
        <v>0</v>
      </c>
      <c r="PW141" s="2">
        <f t="shared" si="195"/>
        <v>0</v>
      </c>
      <c r="PX141" s="2">
        <f t="shared" si="196"/>
        <v>1</v>
      </c>
      <c r="PY141" s="2">
        <f t="shared" si="197"/>
        <v>0</v>
      </c>
      <c r="PZ141" s="2">
        <f t="shared" si="198"/>
        <v>0</v>
      </c>
    </row>
    <row r="142" spans="1:442" x14ac:dyDescent="0.35">
      <c r="A142" t="s">
        <v>81</v>
      </c>
      <c r="B142" t="s">
        <v>9</v>
      </c>
      <c r="C142" t="s">
        <v>333</v>
      </c>
      <c r="D142">
        <v>0</v>
      </c>
      <c r="E142">
        <v>0</v>
      </c>
      <c r="F142">
        <v>0</v>
      </c>
      <c r="G142">
        <v>0</v>
      </c>
      <c r="H142"/>
      <c r="I142">
        <v>0</v>
      </c>
      <c r="J142"/>
      <c r="K142">
        <v>0</v>
      </c>
      <c r="L142"/>
      <c r="M142">
        <v>0</v>
      </c>
      <c r="N142"/>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3</v>
      </c>
      <c r="DF142">
        <v>0</v>
      </c>
      <c r="DG142">
        <v>0</v>
      </c>
      <c r="DH142">
        <v>0</v>
      </c>
      <c r="DI142">
        <v>0</v>
      </c>
      <c r="DJ142">
        <v>1</v>
      </c>
      <c r="DK142">
        <v>1</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1</v>
      </c>
      <c r="FD142">
        <v>1</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1</v>
      </c>
      <c r="HW142">
        <v>0</v>
      </c>
      <c r="HX142">
        <v>0</v>
      </c>
      <c r="HY142">
        <v>0</v>
      </c>
      <c r="HZ142">
        <v>0</v>
      </c>
      <c r="IA142">
        <v>0</v>
      </c>
      <c r="IB142">
        <v>0</v>
      </c>
      <c r="IC142">
        <v>0</v>
      </c>
      <c r="ID142">
        <v>0</v>
      </c>
      <c r="IE142">
        <v>1</v>
      </c>
      <c r="IF142">
        <v>0</v>
      </c>
      <c r="IG142">
        <v>0</v>
      </c>
      <c r="IH142">
        <v>1</v>
      </c>
      <c r="II142">
        <v>0</v>
      </c>
      <c r="IJ142">
        <v>0</v>
      </c>
      <c r="IK142">
        <v>1</v>
      </c>
      <c r="IL142">
        <v>0</v>
      </c>
      <c r="IM142">
        <v>0</v>
      </c>
      <c r="IN142">
        <v>1</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1</v>
      </c>
      <c r="NE142">
        <v>1</v>
      </c>
      <c r="NF142">
        <v>0</v>
      </c>
      <c r="NG142">
        <v>0</v>
      </c>
      <c r="NH142">
        <v>0</v>
      </c>
      <c r="NI142">
        <v>0</v>
      </c>
      <c r="NJ142">
        <v>0</v>
      </c>
      <c r="NK142">
        <v>0</v>
      </c>
      <c r="NL142">
        <v>0</v>
      </c>
      <c r="NM142">
        <v>0</v>
      </c>
      <c r="NN142">
        <v>0</v>
      </c>
      <c r="NO142">
        <v>0</v>
      </c>
      <c r="NP142">
        <v>0</v>
      </c>
      <c r="NR142" s="2" t="str">
        <f t="shared" si="139"/>
        <v>Arua City</v>
      </c>
      <c r="NS142" s="2" t="str">
        <f t="shared" si="140"/>
        <v>Oluko Solidale Health Centre III</v>
      </c>
      <c r="NT142" s="2" t="str">
        <f>VLOOKUP(C142,Weeks!$A$1:$B$53,2,0)</f>
        <v>Week 7</v>
      </c>
      <c r="NU142" s="2">
        <f t="shared" si="141"/>
        <v>7</v>
      </c>
      <c r="NV142" s="2">
        <f t="shared" si="142"/>
        <v>2</v>
      </c>
      <c r="NW142" s="2">
        <f t="shared" si="143"/>
        <v>0</v>
      </c>
      <c r="NX142" s="2">
        <f t="shared" si="144"/>
        <v>2</v>
      </c>
      <c r="NY142" s="2">
        <f t="shared" si="145"/>
        <v>2</v>
      </c>
      <c r="NZ142" s="2">
        <f t="shared" si="146"/>
        <v>0</v>
      </c>
      <c r="OA142" s="2">
        <f t="shared" si="147"/>
        <v>0</v>
      </c>
      <c r="OB142" s="2">
        <f t="shared" si="148"/>
        <v>0</v>
      </c>
      <c r="OC142" s="2">
        <f t="shared" si="149"/>
        <v>0</v>
      </c>
      <c r="OD142" s="2">
        <f t="shared" si="150"/>
        <v>2</v>
      </c>
      <c r="OE142" s="2">
        <f t="shared" si="151"/>
        <v>0</v>
      </c>
      <c r="OF142" s="2">
        <f t="shared" si="152"/>
        <v>0</v>
      </c>
      <c r="OG142" s="2">
        <f t="shared" si="153"/>
        <v>0</v>
      </c>
      <c r="OH142" s="2">
        <f t="shared" si="154"/>
        <v>0</v>
      </c>
      <c r="OI142" s="2">
        <f t="shared" si="155"/>
        <v>0</v>
      </c>
      <c r="OJ142" s="2">
        <f t="shared" si="156"/>
        <v>0</v>
      </c>
      <c r="OK142" s="2">
        <f t="shared" si="157"/>
        <v>0</v>
      </c>
      <c r="OL142" s="2">
        <f t="shared" si="158"/>
        <v>0</v>
      </c>
      <c r="OM142" s="2">
        <f t="shared" si="159"/>
        <v>0</v>
      </c>
      <c r="ON142" s="2">
        <f t="shared" si="160"/>
        <v>5</v>
      </c>
      <c r="OO142" s="2">
        <f t="shared" si="161"/>
        <v>2</v>
      </c>
      <c r="OP142" s="2">
        <f t="shared" si="162"/>
        <v>0</v>
      </c>
      <c r="OQ142" s="2">
        <f t="shared" si="163"/>
        <v>0</v>
      </c>
      <c r="OR142" s="2">
        <f t="shared" si="164"/>
        <v>0</v>
      </c>
      <c r="OS142" s="2">
        <f t="shared" si="165"/>
        <v>0</v>
      </c>
      <c r="OT142" s="2">
        <f t="shared" si="166"/>
        <v>0</v>
      </c>
      <c r="OU142" s="2">
        <f t="shared" si="167"/>
        <v>0</v>
      </c>
      <c r="OV142" s="2">
        <f t="shared" si="168"/>
        <v>0</v>
      </c>
      <c r="OW142" s="2">
        <f t="shared" si="169"/>
        <v>0</v>
      </c>
      <c r="OX142" s="2">
        <f t="shared" si="170"/>
        <v>0</v>
      </c>
      <c r="OY142" s="2">
        <f t="shared" si="171"/>
        <v>0</v>
      </c>
      <c r="OZ142" s="2">
        <f t="shared" si="172"/>
        <v>0</v>
      </c>
      <c r="PA142" s="2">
        <f t="shared" si="173"/>
        <v>0</v>
      </c>
      <c r="PB142" s="2">
        <f t="shared" si="174"/>
        <v>0</v>
      </c>
      <c r="PC142" s="2">
        <f t="shared" si="175"/>
        <v>0</v>
      </c>
      <c r="PD142" s="2">
        <f t="shared" si="176"/>
        <v>0</v>
      </c>
      <c r="PE142" s="2">
        <f t="shared" si="177"/>
        <v>0</v>
      </c>
      <c r="PF142" s="2">
        <f t="shared" si="178"/>
        <v>0</v>
      </c>
      <c r="PG142" s="2">
        <f t="shared" si="179"/>
        <v>0</v>
      </c>
      <c r="PH142" s="2">
        <f t="shared" si="180"/>
        <v>0</v>
      </c>
      <c r="PI142" s="2">
        <f t="shared" si="181"/>
        <v>0</v>
      </c>
      <c r="PJ142" s="2">
        <f t="shared" si="182"/>
        <v>0</v>
      </c>
      <c r="PK142" s="2">
        <f t="shared" si="183"/>
        <v>0</v>
      </c>
      <c r="PL142" s="2">
        <f t="shared" si="184"/>
        <v>0</v>
      </c>
      <c r="PM142" s="2">
        <f t="shared" si="185"/>
        <v>0</v>
      </c>
      <c r="PN142" s="2">
        <f t="shared" si="186"/>
        <v>1</v>
      </c>
      <c r="PO142" s="2">
        <f t="shared" si="187"/>
        <v>1</v>
      </c>
      <c r="PP142" s="2">
        <f t="shared" si="188"/>
        <v>0</v>
      </c>
      <c r="PQ142" s="2">
        <f t="shared" si="189"/>
        <v>0</v>
      </c>
      <c r="PR142" s="2">
        <f t="shared" si="190"/>
        <v>1</v>
      </c>
      <c r="PS142" s="2">
        <f t="shared" si="191"/>
        <v>0</v>
      </c>
      <c r="PT142" s="2">
        <f t="shared" si="192"/>
        <v>0</v>
      </c>
      <c r="PU142" s="2">
        <f t="shared" si="193"/>
        <v>1</v>
      </c>
      <c r="PV142" s="2">
        <f t="shared" si="194"/>
        <v>0</v>
      </c>
      <c r="PW142" s="2">
        <f t="shared" si="195"/>
        <v>0</v>
      </c>
      <c r="PX142" s="2">
        <f t="shared" si="196"/>
        <v>1</v>
      </c>
      <c r="PY142" s="2">
        <f t="shared" si="197"/>
        <v>0</v>
      </c>
      <c r="PZ142" s="2">
        <f t="shared" si="198"/>
        <v>0</v>
      </c>
    </row>
    <row r="143" spans="1:442" x14ac:dyDescent="0.35">
      <c r="A143" t="s">
        <v>81</v>
      </c>
      <c r="B143" t="s">
        <v>9</v>
      </c>
      <c r="C143" t="s">
        <v>331</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1</v>
      </c>
      <c r="DE143">
        <v>1</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2</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c r="HV143">
        <v>1</v>
      </c>
      <c r="HW143"/>
      <c r="HX143"/>
      <c r="HY143"/>
      <c r="HZ143"/>
      <c r="IA143"/>
      <c r="IB143"/>
      <c r="IC143"/>
      <c r="ID143"/>
      <c r="IE143">
        <v>1</v>
      </c>
      <c r="IF143"/>
      <c r="IG143"/>
      <c r="IH143">
        <v>1</v>
      </c>
      <c r="II143"/>
      <c r="IJ143"/>
      <c r="IK143">
        <v>1</v>
      </c>
      <c r="IL143"/>
      <c r="IM143"/>
      <c r="IN143">
        <v>1</v>
      </c>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R143" s="2" t="str">
        <f t="shared" si="139"/>
        <v>Arua City</v>
      </c>
      <c r="NS143" s="2" t="str">
        <f t="shared" si="140"/>
        <v>Oluko Solidale Health Centre III</v>
      </c>
      <c r="NT143" s="2" t="str">
        <f>VLOOKUP(C143,Weeks!$A$1:$B$53,2,0)</f>
        <v>Week 8</v>
      </c>
      <c r="NU143" s="2">
        <f t="shared" si="141"/>
        <v>4</v>
      </c>
      <c r="NV143" s="2">
        <f t="shared" si="142"/>
        <v>0</v>
      </c>
      <c r="NW143" s="2">
        <f t="shared" si="143"/>
        <v>0</v>
      </c>
      <c r="NX143" s="2">
        <f t="shared" si="144"/>
        <v>0</v>
      </c>
      <c r="NY143" s="2">
        <f t="shared" si="145"/>
        <v>0</v>
      </c>
      <c r="NZ143" s="2">
        <f t="shared" si="146"/>
        <v>0</v>
      </c>
      <c r="OA143" s="2">
        <f t="shared" si="147"/>
        <v>0</v>
      </c>
      <c r="OB143" s="2">
        <f t="shared" si="148"/>
        <v>0</v>
      </c>
      <c r="OC143" s="2">
        <f t="shared" si="149"/>
        <v>0</v>
      </c>
      <c r="OD143" s="2">
        <f t="shared" si="150"/>
        <v>2</v>
      </c>
      <c r="OE143" s="2">
        <f t="shared" si="151"/>
        <v>0</v>
      </c>
      <c r="OF143" s="2">
        <f t="shared" si="152"/>
        <v>0</v>
      </c>
      <c r="OG143" s="2">
        <f t="shared" si="153"/>
        <v>0</v>
      </c>
      <c r="OH143" s="2">
        <f t="shared" si="154"/>
        <v>0</v>
      </c>
      <c r="OI143" s="2">
        <f t="shared" si="155"/>
        <v>0</v>
      </c>
      <c r="OJ143" s="2">
        <f t="shared" si="156"/>
        <v>0</v>
      </c>
      <c r="OK143" s="2">
        <f t="shared" si="157"/>
        <v>0</v>
      </c>
      <c r="OL143" s="2">
        <f t="shared" si="158"/>
        <v>0</v>
      </c>
      <c r="OM143" s="2">
        <f t="shared" si="159"/>
        <v>0</v>
      </c>
      <c r="ON143" s="2">
        <f t="shared" si="160"/>
        <v>2</v>
      </c>
      <c r="OO143" s="2">
        <f t="shared" si="161"/>
        <v>0</v>
      </c>
      <c r="OP143" s="2">
        <f t="shared" si="162"/>
        <v>0</v>
      </c>
      <c r="OQ143" s="2">
        <f t="shared" si="163"/>
        <v>0</v>
      </c>
      <c r="OR143" s="2">
        <f t="shared" si="164"/>
        <v>0</v>
      </c>
      <c r="OS143" s="2">
        <f t="shared" si="165"/>
        <v>0</v>
      </c>
      <c r="OT143" s="2">
        <f t="shared" si="166"/>
        <v>0</v>
      </c>
      <c r="OU143" s="2">
        <f t="shared" si="167"/>
        <v>0</v>
      </c>
      <c r="OV143" s="2">
        <f t="shared" si="168"/>
        <v>0</v>
      </c>
      <c r="OW143" s="2">
        <f t="shared" si="169"/>
        <v>0</v>
      </c>
      <c r="OX143" s="2">
        <f t="shared" si="170"/>
        <v>0</v>
      </c>
      <c r="OY143" s="2">
        <f t="shared" si="171"/>
        <v>0</v>
      </c>
      <c r="OZ143" s="2">
        <f t="shared" si="172"/>
        <v>0</v>
      </c>
      <c r="PA143" s="2">
        <f t="shared" si="173"/>
        <v>0</v>
      </c>
      <c r="PB143" s="2">
        <f t="shared" si="174"/>
        <v>0</v>
      </c>
      <c r="PC143" s="2">
        <f t="shared" si="175"/>
        <v>0</v>
      </c>
      <c r="PD143" s="2">
        <f t="shared" si="176"/>
        <v>0</v>
      </c>
      <c r="PE143" s="2">
        <f t="shared" si="177"/>
        <v>0</v>
      </c>
      <c r="PF143" s="2">
        <f t="shared" si="178"/>
        <v>0</v>
      </c>
      <c r="PG143" s="2">
        <f t="shared" si="179"/>
        <v>0</v>
      </c>
      <c r="PH143" s="2">
        <f t="shared" si="180"/>
        <v>0</v>
      </c>
      <c r="PI143" s="2">
        <f t="shared" si="181"/>
        <v>0</v>
      </c>
      <c r="PJ143" s="2">
        <f t="shared" si="182"/>
        <v>0</v>
      </c>
      <c r="PK143" s="2">
        <f t="shared" si="183"/>
        <v>0</v>
      </c>
      <c r="PL143" s="2">
        <f t="shared" si="184"/>
        <v>0</v>
      </c>
      <c r="PM143" s="2">
        <f t="shared" si="185"/>
        <v>0</v>
      </c>
      <c r="PN143" s="2">
        <f t="shared" si="186"/>
        <v>1</v>
      </c>
      <c r="PO143" s="2">
        <f t="shared" si="187"/>
        <v>1</v>
      </c>
      <c r="PP143" s="2">
        <f t="shared" si="188"/>
        <v>0</v>
      </c>
      <c r="PQ143" s="2">
        <f t="shared" si="189"/>
        <v>0</v>
      </c>
      <c r="PR143" s="2">
        <f t="shared" si="190"/>
        <v>1</v>
      </c>
      <c r="PS143" s="2">
        <f t="shared" si="191"/>
        <v>0</v>
      </c>
      <c r="PT143" s="2">
        <f t="shared" si="192"/>
        <v>0</v>
      </c>
      <c r="PU143" s="2">
        <f t="shared" si="193"/>
        <v>1</v>
      </c>
      <c r="PV143" s="2">
        <f t="shared" si="194"/>
        <v>0</v>
      </c>
      <c r="PW143" s="2">
        <f t="shared" si="195"/>
        <v>0</v>
      </c>
      <c r="PX143" s="2">
        <f t="shared" si="196"/>
        <v>1</v>
      </c>
      <c r="PY143" s="2">
        <f t="shared" si="197"/>
        <v>0</v>
      </c>
      <c r="PZ143" s="2">
        <f t="shared" si="198"/>
        <v>0</v>
      </c>
    </row>
    <row r="144" spans="1:442" x14ac:dyDescent="0.35">
      <c r="A144" t="s">
        <v>81</v>
      </c>
      <c r="B144" t="s">
        <v>9</v>
      </c>
      <c r="C144" t="s">
        <v>329</v>
      </c>
      <c r="D144">
        <v>0</v>
      </c>
      <c r="E144">
        <v>0</v>
      </c>
      <c r="F144">
        <v>0</v>
      </c>
      <c r="G144">
        <v>0</v>
      </c>
      <c r="H144"/>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1</v>
      </c>
      <c r="DC144">
        <v>1</v>
      </c>
      <c r="DD144">
        <v>2</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1</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R144" s="2" t="str">
        <f t="shared" si="139"/>
        <v>Arua City</v>
      </c>
      <c r="NS144" s="2" t="str">
        <f t="shared" si="140"/>
        <v>Oluko Solidale Health Centre III</v>
      </c>
      <c r="NT144" s="2" t="str">
        <f>VLOOKUP(C144,Weeks!$A$1:$B$53,2,0)</f>
        <v>Week 9</v>
      </c>
      <c r="NU144" s="2">
        <f t="shared" si="141"/>
        <v>5</v>
      </c>
      <c r="NV144" s="2">
        <f t="shared" si="142"/>
        <v>0</v>
      </c>
      <c r="NW144" s="2">
        <f t="shared" si="143"/>
        <v>0</v>
      </c>
      <c r="NX144" s="2">
        <f t="shared" si="144"/>
        <v>0</v>
      </c>
      <c r="NY144" s="2">
        <f t="shared" si="145"/>
        <v>0</v>
      </c>
      <c r="NZ144" s="2">
        <f t="shared" si="146"/>
        <v>0</v>
      </c>
      <c r="OA144" s="2">
        <f t="shared" si="147"/>
        <v>0</v>
      </c>
      <c r="OB144" s="2">
        <f t="shared" si="148"/>
        <v>0</v>
      </c>
      <c r="OC144" s="2">
        <f t="shared" si="149"/>
        <v>0</v>
      </c>
      <c r="OD144" s="2">
        <f t="shared" si="150"/>
        <v>1</v>
      </c>
      <c r="OE144" s="2">
        <f t="shared" si="151"/>
        <v>0</v>
      </c>
      <c r="OF144" s="2">
        <f t="shared" si="152"/>
        <v>0</v>
      </c>
      <c r="OG144" s="2">
        <f t="shared" si="153"/>
        <v>0</v>
      </c>
      <c r="OH144" s="2">
        <f t="shared" si="154"/>
        <v>0</v>
      </c>
      <c r="OI144" s="2">
        <f t="shared" si="155"/>
        <v>0</v>
      </c>
      <c r="OJ144" s="2">
        <f t="shared" si="156"/>
        <v>0</v>
      </c>
      <c r="OK144" s="2">
        <f t="shared" si="157"/>
        <v>0</v>
      </c>
      <c r="OL144" s="2">
        <f t="shared" si="158"/>
        <v>0</v>
      </c>
      <c r="OM144" s="2">
        <f t="shared" si="159"/>
        <v>0</v>
      </c>
      <c r="ON144" s="2">
        <f t="shared" si="160"/>
        <v>4</v>
      </c>
      <c r="OO144" s="2">
        <f t="shared" si="161"/>
        <v>0</v>
      </c>
      <c r="OP144" s="2">
        <f t="shared" si="162"/>
        <v>0</v>
      </c>
      <c r="OQ144" s="2">
        <f t="shared" si="163"/>
        <v>0</v>
      </c>
      <c r="OR144" s="2">
        <f t="shared" si="164"/>
        <v>0</v>
      </c>
      <c r="OS144" s="2">
        <f t="shared" si="165"/>
        <v>0</v>
      </c>
      <c r="OT144" s="2">
        <f t="shared" si="166"/>
        <v>0</v>
      </c>
      <c r="OU144" s="2">
        <f t="shared" si="167"/>
        <v>0</v>
      </c>
      <c r="OV144" s="2">
        <f t="shared" si="168"/>
        <v>0</v>
      </c>
      <c r="OW144" s="2">
        <f t="shared" si="169"/>
        <v>0</v>
      </c>
      <c r="OX144" s="2">
        <f t="shared" si="170"/>
        <v>0</v>
      </c>
      <c r="OY144" s="2">
        <f t="shared" si="171"/>
        <v>0</v>
      </c>
      <c r="OZ144" s="2">
        <f t="shared" si="172"/>
        <v>0</v>
      </c>
      <c r="PA144" s="2">
        <f t="shared" si="173"/>
        <v>0</v>
      </c>
      <c r="PB144" s="2">
        <f t="shared" si="174"/>
        <v>0</v>
      </c>
      <c r="PC144" s="2">
        <f t="shared" si="175"/>
        <v>0</v>
      </c>
      <c r="PD144" s="2">
        <f t="shared" si="176"/>
        <v>0</v>
      </c>
      <c r="PE144" s="2">
        <f t="shared" si="177"/>
        <v>0</v>
      </c>
      <c r="PF144" s="2">
        <f t="shared" si="178"/>
        <v>0</v>
      </c>
      <c r="PG144" s="2">
        <f t="shared" si="179"/>
        <v>0</v>
      </c>
      <c r="PH144" s="2">
        <f t="shared" si="180"/>
        <v>0</v>
      </c>
      <c r="PI144" s="2">
        <f t="shared" si="181"/>
        <v>0</v>
      </c>
      <c r="PJ144" s="2">
        <f t="shared" si="182"/>
        <v>0</v>
      </c>
      <c r="PK144" s="2">
        <f t="shared" si="183"/>
        <v>0</v>
      </c>
      <c r="PL144" s="2">
        <f t="shared" si="184"/>
        <v>0</v>
      </c>
      <c r="PM144" s="2">
        <f t="shared" si="185"/>
        <v>0</v>
      </c>
      <c r="PN144" s="2">
        <f t="shared" si="186"/>
        <v>0</v>
      </c>
      <c r="PO144" s="2">
        <f t="shared" si="187"/>
        <v>0</v>
      </c>
      <c r="PP144" s="2">
        <f t="shared" si="188"/>
        <v>0</v>
      </c>
      <c r="PQ144" s="2">
        <f t="shared" si="189"/>
        <v>0</v>
      </c>
      <c r="PR144" s="2">
        <f t="shared" si="190"/>
        <v>0</v>
      </c>
      <c r="PS144" s="2">
        <f t="shared" si="191"/>
        <v>0</v>
      </c>
      <c r="PT144" s="2">
        <f t="shared" si="192"/>
        <v>0</v>
      </c>
      <c r="PU144" s="2">
        <f t="shared" si="193"/>
        <v>0</v>
      </c>
      <c r="PV144" s="2">
        <f t="shared" si="194"/>
        <v>0</v>
      </c>
      <c r="PW144" s="2">
        <f t="shared" si="195"/>
        <v>0</v>
      </c>
      <c r="PX144" s="2">
        <f t="shared" si="196"/>
        <v>0</v>
      </c>
      <c r="PY144" s="2">
        <f t="shared" si="197"/>
        <v>0</v>
      </c>
      <c r="PZ144" s="2">
        <f t="shared" si="198"/>
        <v>0</v>
      </c>
    </row>
    <row r="145" spans="1:442" x14ac:dyDescent="0.35">
      <c r="A145" t="s">
        <v>81</v>
      </c>
      <c r="B145" t="s">
        <v>9</v>
      </c>
      <c r="C145" t="s">
        <v>327</v>
      </c>
      <c r="D145">
        <v>0</v>
      </c>
      <c r="E145">
        <v>0</v>
      </c>
      <c r="F145">
        <v>0</v>
      </c>
      <c r="G145">
        <v>0</v>
      </c>
      <c r="H145"/>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1</v>
      </c>
      <c r="DC145">
        <v>0</v>
      </c>
      <c r="DD145">
        <v>0</v>
      </c>
      <c r="DE145">
        <v>3</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1</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2</v>
      </c>
      <c r="HW145">
        <v>0</v>
      </c>
      <c r="HX145">
        <v>0</v>
      </c>
      <c r="HY145">
        <v>0</v>
      </c>
      <c r="HZ145">
        <v>0</v>
      </c>
      <c r="IA145">
        <v>0</v>
      </c>
      <c r="IB145">
        <v>0</v>
      </c>
      <c r="IC145">
        <v>0</v>
      </c>
      <c r="ID145">
        <v>0</v>
      </c>
      <c r="IE145">
        <v>2</v>
      </c>
      <c r="IF145">
        <v>0</v>
      </c>
      <c r="IG145">
        <v>0</v>
      </c>
      <c r="IH145">
        <v>2</v>
      </c>
      <c r="II145">
        <v>0</v>
      </c>
      <c r="IJ145">
        <v>0</v>
      </c>
      <c r="IK145">
        <v>2</v>
      </c>
      <c r="IL145">
        <v>0</v>
      </c>
      <c r="IM145">
        <v>0</v>
      </c>
      <c r="IN145">
        <v>2</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R145" s="2" t="str">
        <f t="shared" si="139"/>
        <v>Arua City</v>
      </c>
      <c r="NS145" s="2" t="str">
        <f t="shared" si="140"/>
        <v>Oluko Solidale Health Centre III</v>
      </c>
      <c r="NT145" s="2" t="str">
        <f>VLOOKUP(C145,Weeks!$A$1:$B$53,2,0)</f>
        <v>Week 10</v>
      </c>
      <c r="NU145" s="2">
        <f t="shared" si="141"/>
        <v>5</v>
      </c>
      <c r="NV145" s="2">
        <f t="shared" si="142"/>
        <v>0</v>
      </c>
      <c r="NW145" s="2">
        <f t="shared" si="143"/>
        <v>0</v>
      </c>
      <c r="NX145" s="2">
        <f t="shared" si="144"/>
        <v>0</v>
      </c>
      <c r="NY145" s="2">
        <f t="shared" si="145"/>
        <v>0</v>
      </c>
      <c r="NZ145" s="2">
        <f t="shared" si="146"/>
        <v>0</v>
      </c>
      <c r="OA145" s="2">
        <f t="shared" si="147"/>
        <v>0</v>
      </c>
      <c r="OB145" s="2">
        <f t="shared" si="148"/>
        <v>0</v>
      </c>
      <c r="OC145" s="2">
        <f t="shared" si="149"/>
        <v>0</v>
      </c>
      <c r="OD145" s="2">
        <f t="shared" si="150"/>
        <v>1</v>
      </c>
      <c r="OE145" s="2">
        <f t="shared" si="151"/>
        <v>0</v>
      </c>
      <c r="OF145" s="2">
        <f t="shared" si="152"/>
        <v>0</v>
      </c>
      <c r="OG145" s="2">
        <f t="shared" si="153"/>
        <v>0</v>
      </c>
      <c r="OH145" s="2">
        <f t="shared" si="154"/>
        <v>0</v>
      </c>
      <c r="OI145" s="2">
        <f t="shared" si="155"/>
        <v>0</v>
      </c>
      <c r="OJ145" s="2">
        <f t="shared" si="156"/>
        <v>0</v>
      </c>
      <c r="OK145" s="2">
        <f t="shared" si="157"/>
        <v>0</v>
      </c>
      <c r="OL145" s="2">
        <f t="shared" si="158"/>
        <v>0</v>
      </c>
      <c r="OM145" s="2">
        <f t="shared" si="159"/>
        <v>0</v>
      </c>
      <c r="ON145" s="2">
        <f t="shared" si="160"/>
        <v>4</v>
      </c>
      <c r="OO145" s="2">
        <f t="shared" si="161"/>
        <v>0</v>
      </c>
      <c r="OP145" s="2">
        <f t="shared" si="162"/>
        <v>0</v>
      </c>
      <c r="OQ145" s="2">
        <f t="shared" si="163"/>
        <v>0</v>
      </c>
      <c r="OR145" s="2">
        <f t="shared" si="164"/>
        <v>0</v>
      </c>
      <c r="OS145" s="2">
        <f t="shared" si="165"/>
        <v>0</v>
      </c>
      <c r="OT145" s="2">
        <f t="shared" si="166"/>
        <v>0</v>
      </c>
      <c r="OU145" s="2">
        <f t="shared" si="167"/>
        <v>0</v>
      </c>
      <c r="OV145" s="2">
        <f t="shared" si="168"/>
        <v>0</v>
      </c>
      <c r="OW145" s="2">
        <f t="shared" si="169"/>
        <v>0</v>
      </c>
      <c r="OX145" s="2">
        <f t="shared" si="170"/>
        <v>0</v>
      </c>
      <c r="OY145" s="2">
        <f t="shared" si="171"/>
        <v>0</v>
      </c>
      <c r="OZ145" s="2">
        <f t="shared" si="172"/>
        <v>0</v>
      </c>
      <c r="PA145" s="2">
        <f t="shared" si="173"/>
        <v>0</v>
      </c>
      <c r="PB145" s="2">
        <f t="shared" si="174"/>
        <v>0</v>
      </c>
      <c r="PC145" s="2">
        <f t="shared" si="175"/>
        <v>0</v>
      </c>
      <c r="PD145" s="2">
        <f t="shared" si="176"/>
        <v>0</v>
      </c>
      <c r="PE145" s="2">
        <f t="shared" si="177"/>
        <v>0</v>
      </c>
      <c r="PF145" s="2">
        <f t="shared" si="178"/>
        <v>0</v>
      </c>
      <c r="PG145" s="2">
        <f t="shared" si="179"/>
        <v>0</v>
      </c>
      <c r="PH145" s="2">
        <f t="shared" si="180"/>
        <v>0</v>
      </c>
      <c r="PI145" s="2">
        <f t="shared" si="181"/>
        <v>0</v>
      </c>
      <c r="PJ145" s="2">
        <f t="shared" si="182"/>
        <v>0</v>
      </c>
      <c r="PK145" s="2">
        <f t="shared" si="183"/>
        <v>0</v>
      </c>
      <c r="PL145" s="2">
        <f t="shared" si="184"/>
        <v>0</v>
      </c>
      <c r="PM145" s="2">
        <f t="shared" si="185"/>
        <v>0</v>
      </c>
      <c r="PN145" s="2">
        <f t="shared" si="186"/>
        <v>2</v>
      </c>
      <c r="PO145" s="2">
        <f t="shared" si="187"/>
        <v>2</v>
      </c>
      <c r="PP145" s="2">
        <f t="shared" si="188"/>
        <v>0</v>
      </c>
      <c r="PQ145" s="2">
        <f t="shared" si="189"/>
        <v>0</v>
      </c>
      <c r="PR145" s="2">
        <f t="shared" si="190"/>
        <v>2</v>
      </c>
      <c r="PS145" s="2">
        <f t="shared" si="191"/>
        <v>0</v>
      </c>
      <c r="PT145" s="2">
        <f t="shared" si="192"/>
        <v>0</v>
      </c>
      <c r="PU145" s="2">
        <f t="shared" si="193"/>
        <v>2</v>
      </c>
      <c r="PV145" s="2">
        <f t="shared" si="194"/>
        <v>0</v>
      </c>
      <c r="PW145" s="2">
        <f t="shared" si="195"/>
        <v>0</v>
      </c>
      <c r="PX145" s="2">
        <f t="shared" si="196"/>
        <v>2</v>
      </c>
      <c r="PY145" s="2">
        <f t="shared" si="197"/>
        <v>0</v>
      </c>
      <c r="PZ145" s="2">
        <f t="shared" si="198"/>
        <v>0</v>
      </c>
    </row>
    <row r="146" spans="1:442" x14ac:dyDescent="0.35">
      <c r="A146" t="s">
        <v>81</v>
      </c>
      <c r="B146" t="s">
        <v>9</v>
      </c>
      <c r="C146" t="s">
        <v>325</v>
      </c>
      <c r="D146">
        <v>0</v>
      </c>
      <c r="E146">
        <v>0</v>
      </c>
      <c r="F146">
        <v>0</v>
      </c>
      <c r="G146">
        <v>0</v>
      </c>
      <c r="H146"/>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2</v>
      </c>
      <c r="DC146">
        <v>0</v>
      </c>
      <c r="DD146">
        <v>8</v>
      </c>
      <c r="DE146">
        <v>5</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7</v>
      </c>
      <c r="FN146">
        <v>1</v>
      </c>
      <c r="FO146">
        <v>17</v>
      </c>
      <c r="FP146">
        <v>16</v>
      </c>
      <c r="FQ146">
        <v>0</v>
      </c>
      <c r="FR146">
        <v>0</v>
      </c>
      <c r="FS146">
        <v>0</v>
      </c>
      <c r="FT146">
        <v>0</v>
      </c>
      <c r="FU146">
        <v>1</v>
      </c>
      <c r="FV146">
        <v>0</v>
      </c>
      <c r="FW146">
        <v>0</v>
      </c>
      <c r="FX146">
        <v>0</v>
      </c>
      <c r="FY146">
        <v>0</v>
      </c>
      <c r="FZ146">
        <v>0</v>
      </c>
      <c r="GA146">
        <v>0</v>
      </c>
      <c r="GB146">
        <v>0</v>
      </c>
      <c r="GC146">
        <v>1</v>
      </c>
      <c r="GD146">
        <v>2</v>
      </c>
      <c r="GE146">
        <v>0</v>
      </c>
      <c r="GF146">
        <v>0</v>
      </c>
      <c r="GG146">
        <v>12</v>
      </c>
      <c r="GH146">
        <v>24</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2</v>
      </c>
      <c r="HW146">
        <v>0</v>
      </c>
      <c r="HX146">
        <v>0</v>
      </c>
      <c r="HY146">
        <v>0</v>
      </c>
      <c r="HZ146">
        <v>0</v>
      </c>
      <c r="IA146">
        <v>0</v>
      </c>
      <c r="IB146">
        <v>0</v>
      </c>
      <c r="IC146">
        <v>0</v>
      </c>
      <c r="ID146">
        <v>0</v>
      </c>
      <c r="IE146">
        <v>2</v>
      </c>
      <c r="IF146">
        <v>0</v>
      </c>
      <c r="IG146">
        <v>0</v>
      </c>
      <c r="IH146">
        <v>2</v>
      </c>
      <c r="II146">
        <v>0</v>
      </c>
      <c r="IJ146">
        <v>0</v>
      </c>
      <c r="IK146">
        <v>2</v>
      </c>
      <c r="IL146">
        <v>0</v>
      </c>
      <c r="IM146">
        <v>0</v>
      </c>
      <c r="IN146">
        <v>2</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2</v>
      </c>
      <c r="KN146">
        <v>0</v>
      </c>
      <c r="KO146">
        <v>0</v>
      </c>
      <c r="KP146">
        <v>0</v>
      </c>
      <c r="KQ146">
        <v>0</v>
      </c>
      <c r="KR146">
        <v>0</v>
      </c>
      <c r="KS146">
        <v>0</v>
      </c>
      <c r="KT146">
        <v>0</v>
      </c>
      <c r="KU146">
        <v>2</v>
      </c>
      <c r="KV146">
        <v>0</v>
      </c>
      <c r="KW146">
        <v>0</v>
      </c>
      <c r="KX146">
        <v>0</v>
      </c>
      <c r="KY146">
        <v>0</v>
      </c>
      <c r="KZ146">
        <v>0</v>
      </c>
      <c r="LA146">
        <v>0</v>
      </c>
      <c r="LB146">
        <v>0</v>
      </c>
      <c r="LC146">
        <v>1</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5</v>
      </c>
      <c r="LZ146">
        <v>7</v>
      </c>
      <c r="MA146">
        <v>2</v>
      </c>
      <c r="MB146">
        <v>0</v>
      </c>
      <c r="MC146">
        <v>2</v>
      </c>
      <c r="MD146">
        <v>4</v>
      </c>
      <c r="ME146">
        <v>2</v>
      </c>
      <c r="MF146">
        <v>0</v>
      </c>
      <c r="MG146">
        <v>2</v>
      </c>
      <c r="MH146">
        <v>4</v>
      </c>
      <c r="MI146">
        <v>2</v>
      </c>
      <c r="MJ146">
        <v>0</v>
      </c>
      <c r="MK146">
        <v>0</v>
      </c>
      <c r="ML146">
        <v>0</v>
      </c>
      <c r="MM146">
        <v>0</v>
      </c>
      <c r="MN146">
        <v>0</v>
      </c>
      <c r="MO146">
        <v>0</v>
      </c>
      <c r="MP146">
        <v>0</v>
      </c>
      <c r="MQ146">
        <v>0</v>
      </c>
      <c r="MR146">
        <v>0</v>
      </c>
      <c r="MS146">
        <v>0</v>
      </c>
      <c r="MT146">
        <v>0</v>
      </c>
      <c r="MU146">
        <v>0</v>
      </c>
      <c r="MV146">
        <v>0</v>
      </c>
      <c r="MW146">
        <v>0</v>
      </c>
      <c r="MX146">
        <v>1</v>
      </c>
      <c r="MY146">
        <v>0</v>
      </c>
      <c r="MZ146">
        <v>0</v>
      </c>
      <c r="NA146">
        <v>0</v>
      </c>
      <c r="NB146">
        <v>0</v>
      </c>
      <c r="NC146">
        <v>0</v>
      </c>
      <c r="ND146">
        <v>1</v>
      </c>
      <c r="NE146">
        <v>0</v>
      </c>
      <c r="NF146">
        <v>1</v>
      </c>
      <c r="NG146">
        <v>0</v>
      </c>
      <c r="NH146">
        <v>0</v>
      </c>
      <c r="NI146">
        <v>0</v>
      </c>
      <c r="NJ146">
        <v>1</v>
      </c>
      <c r="NK146">
        <v>0</v>
      </c>
      <c r="NL146">
        <v>0</v>
      </c>
      <c r="NM146">
        <v>0</v>
      </c>
      <c r="NN146">
        <v>0</v>
      </c>
      <c r="NO146">
        <v>0</v>
      </c>
      <c r="NP146">
        <v>0</v>
      </c>
      <c r="NR146" s="2" t="str">
        <f t="shared" si="139"/>
        <v>Arua City</v>
      </c>
      <c r="NS146" s="2" t="str">
        <f t="shared" si="140"/>
        <v>Oluko Solidale Health Centre III</v>
      </c>
      <c r="NT146" s="2" t="str">
        <f>VLOOKUP(C146,Weeks!$A$1:$B$53,2,0)</f>
        <v>Week 11</v>
      </c>
      <c r="NU146" s="2">
        <f t="shared" si="141"/>
        <v>96</v>
      </c>
      <c r="NV146" s="2">
        <f t="shared" si="142"/>
        <v>1</v>
      </c>
      <c r="NW146" s="2">
        <f t="shared" si="143"/>
        <v>0</v>
      </c>
      <c r="NX146" s="2">
        <f t="shared" si="144"/>
        <v>1</v>
      </c>
      <c r="NY146" s="2">
        <f t="shared" si="145"/>
        <v>1</v>
      </c>
      <c r="NZ146" s="2">
        <f t="shared" si="146"/>
        <v>0</v>
      </c>
      <c r="OA146" s="2">
        <f t="shared" si="147"/>
        <v>0</v>
      </c>
      <c r="OB146" s="2">
        <f t="shared" si="148"/>
        <v>42</v>
      </c>
      <c r="OC146" s="2">
        <f t="shared" si="149"/>
        <v>1</v>
      </c>
      <c r="OD146" s="2">
        <f t="shared" si="150"/>
        <v>0</v>
      </c>
      <c r="OE146" s="2">
        <f t="shared" si="151"/>
        <v>0</v>
      </c>
      <c r="OF146" s="2">
        <f t="shared" si="152"/>
        <v>0</v>
      </c>
      <c r="OG146" s="2">
        <f t="shared" si="153"/>
        <v>0</v>
      </c>
      <c r="OH146" s="2">
        <f t="shared" si="154"/>
        <v>0</v>
      </c>
      <c r="OI146" s="2">
        <f t="shared" si="155"/>
        <v>0</v>
      </c>
      <c r="OJ146" s="2">
        <f t="shared" si="156"/>
        <v>0</v>
      </c>
      <c r="OK146" s="2">
        <f t="shared" si="157"/>
        <v>0</v>
      </c>
      <c r="OL146" s="2">
        <f t="shared" si="158"/>
        <v>39</v>
      </c>
      <c r="OM146" s="2">
        <f t="shared" si="159"/>
        <v>0</v>
      </c>
      <c r="ON146" s="2">
        <f t="shared" si="160"/>
        <v>15</v>
      </c>
      <c r="OO146" s="2">
        <f t="shared" si="161"/>
        <v>0</v>
      </c>
      <c r="OP146" s="2">
        <f t="shared" si="162"/>
        <v>0</v>
      </c>
      <c r="OQ146" s="2">
        <f t="shared" si="163"/>
        <v>0</v>
      </c>
      <c r="OR146" s="2">
        <f t="shared" si="164"/>
        <v>0</v>
      </c>
      <c r="OS146" s="2">
        <f t="shared" si="165"/>
        <v>0</v>
      </c>
      <c r="OT146" s="2">
        <f t="shared" si="166"/>
        <v>0</v>
      </c>
      <c r="OU146" s="2">
        <f t="shared" si="167"/>
        <v>0</v>
      </c>
      <c r="OV146" s="2">
        <f t="shared" si="168"/>
        <v>0</v>
      </c>
      <c r="OW146" s="2">
        <f t="shared" si="169"/>
        <v>0</v>
      </c>
      <c r="OX146" s="2">
        <f t="shared" si="170"/>
        <v>0</v>
      </c>
      <c r="OY146" s="2">
        <f t="shared" si="171"/>
        <v>1</v>
      </c>
      <c r="OZ146" s="2">
        <f t="shared" si="172"/>
        <v>14</v>
      </c>
      <c r="PA146" s="2">
        <f t="shared" si="173"/>
        <v>8</v>
      </c>
      <c r="PB146" s="2">
        <f t="shared" si="174"/>
        <v>2</v>
      </c>
      <c r="PC146" s="2">
        <f t="shared" si="175"/>
        <v>2</v>
      </c>
      <c r="PD146" s="2">
        <f t="shared" si="176"/>
        <v>1</v>
      </c>
      <c r="PE146" s="2">
        <f t="shared" si="177"/>
        <v>0</v>
      </c>
      <c r="PF146" s="2">
        <f t="shared" si="178"/>
        <v>0</v>
      </c>
      <c r="PG146" s="2">
        <f t="shared" si="179"/>
        <v>0</v>
      </c>
      <c r="PH146" s="2">
        <f t="shared" si="180"/>
        <v>0</v>
      </c>
      <c r="PI146" s="2">
        <f t="shared" si="181"/>
        <v>0</v>
      </c>
      <c r="PJ146" s="2">
        <f t="shared" si="182"/>
        <v>0</v>
      </c>
      <c r="PK146" s="2">
        <f t="shared" si="183"/>
        <v>1</v>
      </c>
      <c r="PL146" s="2">
        <f t="shared" si="184"/>
        <v>1</v>
      </c>
      <c r="PM146" s="2">
        <f t="shared" si="185"/>
        <v>0</v>
      </c>
      <c r="PN146" s="2">
        <f t="shared" si="186"/>
        <v>2</v>
      </c>
      <c r="PO146" s="2">
        <f t="shared" si="187"/>
        <v>2</v>
      </c>
      <c r="PP146" s="2">
        <f t="shared" si="188"/>
        <v>0</v>
      </c>
      <c r="PQ146" s="2">
        <f t="shared" si="189"/>
        <v>0</v>
      </c>
      <c r="PR146" s="2">
        <f t="shared" si="190"/>
        <v>2</v>
      </c>
      <c r="PS146" s="2">
        <f t="shared" si="191"/>
        <v>0</v>
      </c>
      <c r="PT146" s="2">
        <f t="shared" si="192"/>
        <v>0</v>
      </c>
      <c r="PU146" s="2">
        <f t="shared" si="193"/>
        <v>2</v>
      </c>
      <c r="PV146" s="2">
        <f t="shared" si="194"/>
        <v>0</v>
      </c>
      <c r="PW146" s="2">
        <f t="shared" si="195"/>
        <v>0</v>
      </c>
      <c r="PX146" s="2">
        <f t="shared" si="196"/>
        <v>2</v>
      </c>
      <c r="PY146" s="2">
        <f t="shared" si="197"/>
        <v>0</v>
      </c>
      <c r="PZ146" s="2">
        <f t="shared" si="198"/>
        <v>0</v>
      </c>
    </row>
    <row r="147" spans="1:442" x14ac:dyDescent="0.35">
      <c r="A147" t="s">
        <v>81</v>
      </c>
      <c r="B147" t="s">
        <v>3</v>
      </c>
      <c r="C147" t="s">
        <v>72</v>
      </c>
      <c r="D147">
        <v>0</v>
      </c>
      <c r="E147">
        <v>0</v>
      </c>
      <c r="F147">
        <v>0</v>
      </c>
      <c r="G147">
        <v>0</v>
      </c>
      <c r="H147"/>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6</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4</v>
      </c>
      <c r="FB147">
        <v>0</v>
      </c>
      <c r="FC147">
        <v>0</v>
      </c>
      <c r="FD147">
        <v>6</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2</v>
      </c>
      <c r="HW147">
        <v>0</v>
      </c>
      <c r="HX147">
        <v>0</v>
      </c>
      <c r="HY147">
        <v>0</v>
      </c>
      <c r="HZ147">
        <v>0</v>
      </c>
      <c r="IA147">
        <v>0</v>
      </c>
      <c r="IB147">
        <v>0</v>
      </c>
      <c r="IC147">
        <v>0</v>
      </c>
      <c r="ID147">
        <v>0</v>
      </c>
      <c r="IE147">
        <v>2</v>
      </c>
      <c r="IF147">
        <v>0</v>
      </c>
      <c r="IG147">
        <v>0</v>
      </c>
      <c r="IH147">
        <v>2</v>
      </c>
      <c r="II147">
        <v>0</v>
      </c>
      <c r="IJ147">
        <v>0</v>
      </c>
      <c r="IK147">
        <v>2</v>
      </c>
      <c r="IL147">
        <v>0</v>
      </c>
      <c r="IM147">
        <v>0</v>
      </c>
      <c r="IN147">
        <v>2</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c r="KG147"/>
      <c r="KH147"/>
      <c r="KI147"/>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R147" s="2" t="str">
        <f t="shared" si="139"/>
        <v>Arua City</v>
      </c>
      <c r="NS147" s="2" t="str">
        <f t="shared" si="140"/>
        <v>St. Assumpta Health Centre III</v>
      </c>
      <c r="NT147" s="2" t="str">
        <f>VLOOKUP(C147,Weeks!$A$1:$B$53,2,0)</f>
        <v>Week 40</v>
      </c>
      <c r="NU147" s="2">
        <f t="shared" si="141"/>
        <v>16</v>
      </c>
      <c r="NV147" s="2">
        <f t="shared" si="142"/>
        <v>0</v>
      </c>
      <c r="NW147" s="2">
        <f t="shared" si="143"/>
        <v>0</v>
      </c>
      <c r="NX147" s="2">
        <f t="shared" si="144"/>
        <v>0</v>
      </c>
      <c r="NY147" s="2">
        <f t="shared" si="145"/>
        <v>0</v>
      </c>
      <c r="NZ147" s="2">
        <f t="shared" si="146"/>
        <v>0</v>
      </c>
      <c r="OA147" s="2">
        <f t="shared" si="147"/>
        <v>0</v>
      </c>
      <c r="OB147" s="2">
        <f t="shared" si="148"/>
        <v>0</v>
      </c>
      <c r="OC147" s="2">
        <f t="shared" si="149"/>
        <v>0</v>
      </c>
      <c r="OD147" s="2">
        <f t="shared" si="150"/>
        <v>6</v>
      </c>
      <c r="OE147" s="2">
        <f t="shared" si="151"/>
        <v>0</v>
      </c>
      <c r="OF147" s="2">
        <f t="shared" si="152"/>
        <v>4</v>
      </c>
      <c r="OG147" s="2">
        <f t="shared" si="153"/>
        <v>0</v>
      </c>
      <c r="OH147" s="2">
        <f t="shared" si="154"/>
        <v>0</v>
      </c>
      <c r="OI147" s="2">
        <f t="shared" si="155"/>
        <v>0</v>
      </c>
      <c r="OJ147" s="2">
        <f t="shared" si="156"/>
        <v>0</v>
      </c>
      <c r="OK147" s="2">
        <f t="shared" si="157"/>
        <v>0</v>
      </c>
      <c r="OL147" s="2">
        <f t="shared" si="158"/>
        <v>0</v>
      </c>
      <c r="OM147" s="2">
        <f t="shared" si="159"/>
        <v>0</v>
      </c>
      <c r="ON147" s="2">
        <f t="shared" si="160"/>
        <v>6</v>
      </c>
      <c r="OO147" s="2">
        <f t="shared" si="161"/>
        <v>0</v>
      </c>
      <c r="OP147" s="2">
        <f t="shared" si="162"/>
        <v>0</v>
      </c>
      <c r="OQ147" s="2">
        <f t="shared" si="163"/>
        <v>0</v>
      </c>
      <c r="OR147" s="2">
        <f t="shared" si="164"/>
        <v>0</v>
      </c>
      <c r="OS147" s="2">
        <f t="shared" si="165"/>
        <v>0</v>
      </c>
      <c r="OT147" s="2">
        <f t="shared" si="166"/>
        <v>0</v>
      </c>
      <c r="OU147" s="2">
        <f t="shared" si="167"/>
        <v>0</v>
      </c>
      <c r="OV147" s="2">
        <f t="shared" si="168"/>
        <v>0</v>
      </c>
      <c r="OW147" s="2">
        <f t="shared" si="169"/>
        <v>0</v>
      </c>
      <c r="OX147" s="2">
        <f t="shared" si="170"/>
        <v>0</v>
      </c>
      <c r="OY147" s="2">
        <f t="shared" si="171"/>
        <v>0</v>
      </c>
      <c r="OZ147" s="2">
        <f t="shared" si="172"/>
        <v>0</v>
      </c>
      <c r="PA147" s="2">
        <f t="shared" si="173"/>
        <v>0</v>
      </c>
      <c r="PB147" s="2">
        <f t="shared" si="174"/>
        <v>0</v>
      </c>
      <c r="PC147" s="2">
        <f t="shared" si="175"/>
        <v>0</v>
      </c>
      <c r="PD147" s="2">
        <f t="shared" si="176"/>
        <v>0</v>
      </c>
      <c r="PE147" s="2">
        <f t="shared" si="177"/>
        <v>0</v>
      </c>
      <c r="PF147" s="2">
        <f t="shared" si="178"/>
        <v>0</v>
      </c>
      <c r="PG147" s="2">
        <f t="shared" si="179"/>
        <v>0</v>
      </c>
      <c r="PH147" s="2">
        <f t="shared" si="180"/>
        <v>0</v>
      </c>
      <c r="PI147" s="2">
        <f t="shared" si="181"/>
        <v>0</v>
      </c>
      <c r="PJ147" s="2">
        <f t="shared" si="182"/>
        <v>0</v>
      </c>
      <c r="PK147" s="2">
        <f t="shared" si="183"/>
        <v>0</v>
      </c>
      <c r="PL147" s="2">
        <f t="shared" si="184"/>
        <v>0</v>
      </c>
      <c r="PM147" s="2">
        <f t="shared" si="185"/>
        <v>0</v>
      </c>
      <c r="PN147" s="2">
        <f t="shared" si="186"/>
        <v>2</v>
      </c>
      <c r="PO147" s="2">
        <f t="shared" si="187"/>
        <v>2</v>
      </c>
      <c r="PP147" s="2">
        <f t="shared" si="188"/>
        <v>0</v>
      </c>
      <c r="PQ147" s="2">
        <f t="shared" si="189"/>
        <v>0</v>
      </c>
      <c r="PR147" s="2">
        <f t="shared" si="190"/>
        <v>2</v>
      </c>
      <c r="PS147" s="2">
        <f t="shared" si="191"/>
        <v>0</v>
      </c>
      <c r="PT147" s="2">
        <f t="shared" si="192"/>
        <v>0</v>
      </c>
      <c r="PU147" s="2">
        <f t="shared" si="193"/>
        <v>2</v>
      </c>
      <c r="PV147" s="2">
        <f t="shared" si="194"/>
        <v>0</v>
      </c>
      <c r="PW147" s="2">
        <f t="shared" si="195"/>
        <v>0</v>
      </c>
      <c r="PX147" s="2">
        <f t="shared" si="196"/>
        <v>2</v>
      </c>
      <c r="PY147" s="2">
        <f t="shared" si="197"/>
        <v>0</v>
      </c>
      <c r="PZ147" s="2">
        <f t="shared" si="198"/>
        <v>0</v>
      </c>
    </row>
    <row r="148" spans="1:442" x14ac:dyDescent="0.35">
      <c r="A148" t="s">
        <v>81</v>
      </c>
      <c r="B148" t="s">
        <v>3</v>
      </c>
      <c r="C148" t="s">
        <v>71</v>
      </c>
      <c r="D148">
        <v>0</v>
      </c>
      <c r="E148">
        <v>0</v>
      </c>
      <c r="F148">
        <v>0</v>
      </c>
      <c r="G148">
        <v>0</v>
      </c>
      <c r="H148"/>
      <c r="I148">
        <v>0</v>
      </c>
      <c r="J148"/>
      <c r="K148">
        <v>0</v>
      </c>
      <c r="L148"/>
      <c r="M148">
        <v>0</v>
      </c>
      <c r="N148"/>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13</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9</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c r="KG148"/>
      <c r="KH148"/>
      <c r="KI148"/>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R148" s="2" t="str">
        <f t="shared" si="139"/>
        <v>Arua City</v>
      </c>
      <c r="NS148" s="2" t="str">
        <f t="shared" si="140"/>
        <v>St. Assumpta Health Centre III</v>
      </c>
      <c r="NT148" s="2" t="str">
        <f>VLOOKUP(C148,Weeks!$A$1:$B$53,2,0)</f>
        <v>Week 41</v>
      </c>
      <c r="NU148" s="2">
        <f t="shared" si="141"/>
        <v>22</v>
      </c>
      <c r="NV148" s="2">
        <f t="shared" si="142"/>
        <v>0</v>
      </c>
      <c r="NW148" s="2">
        <f t="shared" si="143"/>
        <v>0</v>
      </c>
      <c r="NX148" s="2">
        <f t="shared" si="144"/>
        <v>0</v>
      </c>
      <c r="NY148" s="2">
        <f t="shared" si="145"/>
        <v>0</v>
      </c>
      <c r="NZ148" s="2">
        <f t="shared" si="146"/>
        <v>0</v>
      </c>
      <c r="OA148" s="2">
        <f t="shared" si="147"/>
        <v>0</v>
      </c>
      <c r="OB148" s="2">
        <f t="shared" si="148"/>
        <v>0</v>
      </c>
      <c r="OC148" s="2">
        <f t="shared" si="149"/>
        <v>0</v>
      </c>
      <c r="OD148" s="2">
        <f t="shared" si="150"/>
        <v>9</v>
      </c>
      <c r="OE148" s="2">
        <f t="shared" si="151"/>
        <v>0</v>
      </c>
      <c r="OF148" s="2">
        <f t="shared" si="152"/>
        <v>0</v>
      </c>
      <c r="OG148" s="2">
        <f t="shared" si="153"/>
        <v>0</v>
      </c>
      <c r="OH148" s="2">
        <f t="shared" si="154"/>
        <v>0</v>
      </c>
      <c r="OI148" s="2">
        <f t="shared" si="155"/>
        <v>0</v>
      </c>
      <c r="OJ148" s="2">
        <f t="shared" si="156"/>
        <v>0</v>
      </c>
      <c r="OK148" s="2">
        <f t="shared" si="157"/>
        <v>0</v>
      </c>
      <c r="OL148" s="2">
        <f t="shared" si="158"/>
        <v>0</v>
      </c>
      <c r="OM148" s="2">
        <f t="shared" si="159"/>
        <v>0</v>
      </c>
      <c r="ON148" s="2">
        <f t="shared" si="160"/>
        <v>13</v>
      </c>
      <c r="OO148" s="2">
        <f t="shared" si="161"/>
        <v>0</v>
      </c>
      <c r="OP148" s="2">
        <f t="shared" si="162"/>
        <v>0</v>
      </c>
      <c r="OQ148" s="2">
        <f t="shared" si="163"/>
        <v>0</v>
      </c>
      <c r="OR148" s="2">
        <f t="shared" si="164"/>
        <v>0</v>
      </c>
      <c r="OS148" s="2">
        <f t="shared" si="165"/>
        <v>0</v>
      </c>
      <c r="OT148" s="2">
        <f t="shared" si="166"/>
        <v>0</v>
      </c>
      <c r="OU148" s="2">
        <f t="shared" si="167"/>
        <v>0</v>
      </c>
      <c r="OV148" s="2">
        <f t="shared" si="168"/>
        <v>0</v>
      </c>
      <c r="OW148" s="2">
        <f t="shared" si="169"/>
        <v>0</v>
      </c>
      <c r="OX148" s="2">
        <f t="shared" si="170"/>
        <v>0</v>
      </c>
      <c r="OY148" s="2">
        <f t="shared" si="171"/>
        <v>0</v>
      </c>
      <c r="OZ148" s="2">
        <f t="shared" si="172"/>
        <v>0</v>
      </c>
      <c r="PA148" s="2">
        <f t="shared" si="173"/>
        <v>0</v>
      </c>
      <c r="PB148" s="2">
        <f t="shared" si="174"/>
        <v>0</v>
      </c>
      <c r="PC148" s="2">
        <f t="shared" si="175"/>
        <v>0</v>
      </c>
      <c r="PD148" s="2">
        <f t="shared" si="176"/>
        <v>0</v>
      </c>
      <c r="PE148" s="2">
        <f t="shared" si="177"/>
        <v>0</v>
      </c>
      <c r="PF148" s="2">
        <f t="shared" si="178"/>
        <v>0</v>
      </c>
      <c r="PG148" s="2">
        <f t="shared" si="179"/>
        <v>0</v>
      </c>
      <c r="PH148" s="2">
        <f t="shared" si="180"/>
        <v>0</v>
      </c>
      <c r="PI148" s="2">
        <f t="shared" si="181"/>
        <v>0</v>
      </c>
      <c r="PJ148" s="2">
        <f t="shared" si="182"/>
        <v>0</v>
      </c>
      <c r="PK148" s="2">
        <f t="shared" si="183"/>
        <v>0</v>
      </c>
      <c r="PL148" s="2">
        <f t="shared" si="184"/>
        <v>0</v>
      </c>
      <c r="PM148" s="2">
        <f t="shared" si="185"/>
        <v>0</v>
      </c>
      <c r="PN148" s="2">
        <f t="shared" si="186"/>
        <v>0</v>
      </c>
      <c r="PO148" s="2">
        <f t="shared" si="187"/>
        <v>0</v>
      </c>
      <c r="PP148" s="2">
        <f t="shared" si="188"/>
        <v>0</v>
      </c>
      <c r="PQ148" s="2">
        <f t="shared" si="189"/>
        <v>0</v>
      </c>
      <c r="PR148" s="2">
        <f t="shared" si="190"/>
        <v>0</v>
      </c>
      <c r="PS148" s="2">
        <f t="shared" si="191"/>
        <v>0</v>
      </c>
      <c r="PT148" s="2">
        <f t="shared" si="192"/>
        <v>0</v>
      </c>
      <c r="PU148" s="2">
        <f t="shared" si="193"/>
        <v>0</v>
      </c>
      <c r="PV148" s="2">
        <f t="shared" si="194"/>
        <v>0</v>
      </c>
      <c r="PW148" s="2">
        <f t="shared" si="195"/>
        <v>0</v>
      </c>
      <c r="PX148" s="2">
        <f t="shared" si="196"/>
        <v>0</v>
      </c>
      <c r="PY148" s="2">
        <f t="shared" si="197"/>
        <v>0</v>
      </c>
      <c r="PZ148" s="2">
        <f t="shared" si="198"/>
        <v>0</v>
      </c>
    </row>
    <row r="149" spans="1:442" x14ac:dyDescent="0.35">
      <c r="A149" t="s">
        <v>81</v>
      </c>
      <c r="B149" t="s">
        <v>3</v>
      </c>
      <c r="C149" t="s">
        <v>70</v>
      </c>
      <c r="D149">
        <v>0</v>
      </c>
      <c r="E149">
        <v>0</v>
      </c>
      <c r="F149">
        <v>0</v>
      </c>
      <c r="G149">
        <v>0</v>
      </c>
      <c r="H149"/>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9</v>
      </c>
      <c r="DE149">
        <v>0</v>
      </c>
      <c r="DF149">
        <v>0</v>
      </c>
      <c r="DG149">
        <v>0</v>
      </c>
      <c r="DH149">
        <v>0</v>
      </c>
      <c r="DI149">
        <v>0</v>
      </c>
      <c r="DJ149">
        <v>0</v>
      </c>
      <c r="DK149">
        <v>1</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4</v>
      </c>
      <c r="FB149">
        <v>0</v>
      </c>
      <c r="FC149">
        <v>0</v>
      </c>
      <c r="FD149">
        <v>9</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c r="KG149"/>
      <c r="KH149"/>
      <c r="KI149"/>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1</v>
      </c>
      <c r="NF149">
        <v>0</v>
      </c>
      <c r="NG149">
        <v>0</v>
      </c>
      <c r="NH149">
        <v>0</v>
      </c>
      <c r="NI149">
        <v>0</v>
      </c>
      <c r="NJ149">
        <v>0</v>
      </c>
      <c r="NK149">
        <v>0</v>
      </c>
      <c r="NL149">
        <v>0</v>
      </c>
      <c r="NM149">
        <v>0</v>
      </c>
      <c r="NN149">
        <v>0</v>
      </c>
      <c r="NO149">
        <v>0</v>
      </c>
      <c r="NP149">
        <v>0</v>
      </c>
      <c r="NR149" s="2" t="str">
        <f t="shared" si="139"/>
        <v>Arua City</v>
      </c>
      <c r="NS149" s="2" t="str">
        <f t="shared" si="140"/>
        <v>St. Assumpta Health Centre III</v>
      </c>
      <c r="NT149" s="2" t="str">
        <f>VLOOKUP(C149,Weeks!$A$1:$B$53,2,0)</f>
        <v>Week 42</v>
      </c>
      <c r="NU149" s="2">
        <f t="shared" si="141"/>
        <v>23</v>
      </c>
      <c r="NV149" s="2">
        <f t="shared" si="142"/>
        <v>1</v>
      </c>
      <c r="NW149" s="2">
        <f t="shared" si="143"/>
        <v>0</v>
      </c>
      <c r="NX149" s="2">
        <f t="shared" si="144"/>
        <v>1</v>
      </c>
      <c r="NY149" s="2">
        <f t="shared" si="145"/>
        <v>1</v>
      </c>
      <c r="NZ149" s="2">
        <f t="shared" si="146"/>
        <v>0</v>
      </c>
      <c r="OA149" s="2">
        <f t="shared" si="147"/>
        <v>0</v>
      </c>
      <c r="OB149" s="2">
        <f t="shared" si="148"/>
        <v>0</v>
      </c>
      <c r="OC149" s="2">
        <f t="shared" si="149"/>
        <v>0</v>
      </c>
      <c r="OD149" s="2">
        <f t="shared" si="150"/>
        <v>9</v>
      </c>
      <c r="OE149" s="2">
        <f t="shared" si="151"/>
        <v>0</v>
      </c>
      <c r="OF149" s="2">
        <f t="shared" si="152"/>
        <v>4</v>
      </c>
      <c r="OG149" s="2">
        <f t="shared" si="153"/>
        <v>0</v>
      </c>
      <c r="OH149" s="2">
        <f t="shared" si="154"/>
        <v>0</v>
      </c>
      <c r="OI149" s="2">
        <f t="shared" si="155"/>
        <v>0</v>
      </c>
      <c r="OJ149" s="2">
        <f t="shared" si="156"/>
        <v>0</v>
      </c>
      <c r="OK149" s="2">
        <f t="shared" si="157"/>
        <v>0</v>
      </c>
      <c r="OL149" s="2">
        <f t="shared" si="158"/>
        <v>0</v>
      </c>
      <c r="OM149" s="2">
        <f t="shared" si="159"/>
        <v>0</v>
      </c>
      <c r="ON149" s="2">
        <f t="shared" si="160"/>
        <v>10</v>
      </c>
      <c r="OO149" s="2">
        <f t="shared" si="161"/>
        <v>1</v>
      </c>
      <c r="OP149" s="2">
        <f t="shared" si="162"/>
        <v>0</v>
      </c>
      <c r="OQ149" s="2">
        <f t="shared" si="163"/>
        <v>0</v>
      </c>
      <c r="OR149" s="2">
        <f t="shared" si="164"/>
        <v>0</v>
      </c>
      <c r="OS149" s="2">
        <f t="shared" si="165"/>
        <v>0</v>
      </c>
      <c r="OT149" s="2">
        <f t="shared" si="166"/>
        <v>0</v>
      </c>
      <c r="OU149" s="2">
        <f t="shared" si="167"/>
        <v>0</v>
      </c>
      <c r="OV149" s="2">
        <f t="shared" si="168"/>
        <v>0</v>
      </c>
      <c r="OW149" s="2">
        <f t="shared" si="169"/>
        <v>0</v>
      </c>
      <c r="OX149" s="2">
        <f t="shared" si="170"/>
        <v>0</v>
      </c>
      <c r="OY149" s="2">
        <f t="shared" si="171"/>
        <v>0</v>
      </c>
      <c r="OZ149" s="2">
        <f t="shared" si="172"/>
        <v>0</v>
      </c>
      <c r="PA149" s="2">
        <f t="shared" si="173"/>
        <v>0</v>
      </c>
      <c r="PB149" s="2">
        <f t="shared" si="174"/>
        <v>0</v>
      </c>
      <c r="PC149" s="2">
        <f t="shared" si="175"/>
        <v>0</v>
      </c>
      <c r="PD149" s="2">
        <f t="shared" si="176"/>
        <v>0</v>
      </c>
      <c r="PE149" s="2">
        <f t="shared" si="177"/>
        <v>0</v>
      </c>
      <c r="PF149" s="2">
        <f t="shared" si="178"/>
        <v>0</v>
      </c>
      <c r="PG149" s="2">
        <f t="shared" si="179"/>
        <v>0</v>
      </c>
      <c r="PH149" s="2">
        <f t="shared" si="180"/>
        <v>0</v>
      </c>
      <c r="PI149" s="2">
        <f t="shared" si="181"/>
        <v>0</v>
      </c>
      <c r="PJ149" s="2">
        <f t="shared" si="182"/>
        <v>0</v>
      </c>
      <c r="PK149" s="2">
        <f t="shared" si="183"/>
        <v>0</v>
      </c>
      <c r="PL149" s="2">
        <f t="shared" si="184"/>
        <v>0</v>
      </c>
      <c r="PM149" s="2">
        <f t="shared" si="185"/>
        <v>0</v>
      </c>
      <c r="PN149" s="2">
        <f t="shared" si="186"/>
        <v>0</v>
      </c>
      <c r="PO149" s="2">
        <f t="shared" si="187"/>
        <v>0</v>
      </c>
      <c r="PP149" s="2">
        <f t="shared" si="188"/>
        <v>0</v>
      </c>
      <c r="PQ149" s="2">
        <f t="shared" si="189"/>
        <v>0</v>
      </c>
      <c r="PR149" s="2">
        <f t="shared" si="190"/>
        <v>0</v>
      </c>
      <c r="PS149" s="2">
        <f t="shared" si="191"/>
        <v>0</v>
      </c>
      <c r="PT149" s="2">
        <f t="shared" si="192"/>
        <v>0</v>
      </c>
      <c r="PU149" s="2">
        <f t="shared" si="193"/>
        <v>0</v>
      </c>
      <c r="PV149" s="2">
        <f t="shared" si="194"/>
        <v>0</v>
      </c>
      <c r="PW149" s="2">
        <f t="shared" si="195"/>
        <v>0</v>
      </c>
      <c r="PX149" s="2">
        <f t="shared" si="196"/>
        <v>0</v>
      </c>
      <c r="PY149" s="2">
        <f t="shared" si="197"/>
        <v>0</v>
      </c>
      <c r="PZ149" s="2">
        <f t="shared" si="198"/>
        <v>0</v>
      </c>
    </row>
    <row r="150" spans="1:442" x14ac:dyDescent="0.35">
      <c r="A150" t="s">
        <v>81</v>
      </c>
      <c r="B150" t="s">
        <v>3</v>
      </c>
      <c r="C150" t="s">
        <v>69</v>
      </c>
      <c r="D150">
        <v>0</v>
      </c>
      <c r="E150">
        <v>0</v>
      </c>
      <c r="F150">
        <v>0</v>
      </c>
      <c r="G150">
        <v>0</v>
      </c>
      <c r="H150"/>
      <c r="I150">
        <v>0</v>
      </c>
      <c r="J150"/>
      <c r="K150">
        <v>0</v>
      </c>
      <c r="L150"/>
      <c r="M150">
        <v>0</v>
      </c>
      <c r="N150"/>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1</v>
      </c>
      <c r="DE150">
        <v>2</v>
      </c>
      <c r="DF150">
        <v>0</v>
      </c>
      <c r="DG150">
        <v>0</v>
      </c>
      <c r="DH150">
        <v>0</v>
      </c>
      <c r="DI150">
        <v>0</v>
      </c>
      <c r="DJ150">
        <v>1</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5</v>
      </c>
      <c r="FB150">
        <v>0</v>
      </c>
      <c r="FC150">
        <v>0</v>
      </c>
      <c r="FD150">
        <v>1</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c r="KG150"/>
      <c r="KH150"/>
      <c r="KI150"/>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1</v>
      </c>
      <c r="NE150">
        <v>0</v>
      </c>
      <c r="NF150">
        <v>0</v>
      </c>
      <c r="NG150">
        <v>0</v>
      </c>
      <c r="NH150">
        <v>0</v>
      </c>
      <c r="NI150">
        <v>0</v>
      </c>
      <c r="NJ150">
        <v>0</v>
      </c>
      <c r="NK150">
        <v>0</v>
      </c>
      <c r="NL150">
        <v>0</v>
      </c>
      <c r="NM150">
        <v>0</v>
      </c>
      <c r="NN150">
        <v>0</v>
      </c>
      <c r="NO150">
        <v>0</v>
      </c>
      <c r="NP150">
        <v>0</v>
      </c>
      <c r="NR150" s="2" t="str">
        <f t="shared" si="139"/>
        <v>Arua City</v>
      </c>
      <c r="NS150" s="2" t="str">
        <f t="shared" si="140"/>
        <v>St. Assumpta Health Centre III</v>
      </c>
      <c r="NT150" s="2" t="str">
        <f>VLOOKUP(C150,Weeks!$A$1:$B$53,2,0)</f>
        <v>Week 43</v>
      </c>
      <c r="NU150" s="2">
        <f t="shared" si="141"/>
        <v>10</v>
      </c>
      <c r="NV150" s="2">
        <f t="shared" si="142"/>
        <v>1</v>
      </c>
      <c r="NW150" s="2">
        <f t="shared" si="143"/>
        <v>0</v>
      </c>
      <c r="NX150" s="2">
        <f t="shared" si="144"/>
        <v>1</v>
      </c>
      <c r="NY150" s="2">
        <f t="shared" si="145"/>
        <v>1</v>
      </c>
      <c r="NZ150" s="2">
        <f t="shared" si="146"/>
        <v>0</v>
      </c>
      <c r="OA150" s="2">
        <f t="shared" si="147"/>
        <v>0</v>
      </c>
      <c r="OB150" s="2">
        <f t="shared" si="148"/>
        <v>0</v>
      </c>
      <c r="OC150" s="2">
        <f t="shared" si="149"/>
        <v>0</v>
      </c>
      <c r="OD150" s="2">
        <f t="shared" si="150"/>
        <v>1</v>
      </c>
      <c r="OE150" s="2">
        <f t="shared" si="151"/>
        <v>0</v>
      </c>
      <c r="OF150" s="2">
        <f t="shared" si="152"/>
        <v>5</v>
      </c>
      <c r="OG150" s="2">
        <f t="shared" si="153"/>
        <v>0</v>
      </c>
      <c r="OH150" s="2">
        <f t="shared" si="154"/>
        <v>0</v>
      </c>
      <c r="OI150" s="2">
        <f t="shared" si="155"/>
        <v>0</v>
      </c>
      <c r="OJ150" s="2">
        <f t="shared" si="156"/>
        <v>0</v>
      </c>
      <c r="OK150" s="2">
        <f t="shared" si="157"/>
        <v>0</v>
      </c>
      <c r="OL150" s="2">
        <f t="shared" si="158"/>
        <v>0</v>
      </c>
      <c r="OM150" s="2">
        <f t="shared" si="159"/>
        <v>0</v>
      </c>
      <c r="ON150" s="2">
        <f t="shared" si="160"/>
        <v>4</v>
      </c>
      <c r="OO150" s="2">
        <f t="shared" si="161"/>
        <v>1</v>
      </c>
      <c r="OP150" s="2">
        <f t="shared" si="162"/>
        <v>0</v>
      </c>
      <c r="OQ150" s="2">
        <f t="shared" si="163"/>
        <v>0</v>
      </c>
      <c r="OR150" s="2">
        <f t="shared" si="164"/>
        <v>0</v>
      </c>
      <c r="OS150" s="2">
        <f t="shared" si="165"/>
        <v>0</v>
      </c>
      <c r="OT150" s="2">
        <f t="shared" si="166"/>
        <v>0</v>
      </c>
      <c r="OU150" s="2">
        <f t="shared" si="167"/>
        <v>0</v>
      </c>
      <c r="OV150" s="2">
        <f t="shared" si="168"/>
        <v>0</v>
      </c>
      <c r="OW150" s="2">
        <f t="shared" si="169"/>
        <v>0</v>
      </c>
      <c r="OX150" s="2">
        <f t="shared" si="170"/>
        <v>0</v>
      </c>
      <c r="OY150" s="2">
        <f t="shared" si="171"/>
        <v>0</v>
      </c>
      <c r="OZ150" s="2">
        <f t="shared" si="172"/>
        <v>0</v>
      </c>
      <c r="PA150" s="2">
        <f t="shared" si="173"/>
        <v>0</v>
      </c>
      <c r="PB150" s="2">
        <f t="shared" si="174"/>
        <v>0</v>
      </c>
      <c r="PC150" s="2">
        <f t="shared" si="175"/>
        <v>0</v>
      </c>
      <c r="PD150" s="2">
        <f t="shared" si="176"/>
        <v>0</v>
      </c>
      <c r="PE150" s="2">
        <f t="shared" si="177"/>
        <v>0</v>
      </c>
      <c r="PF150" s="2">
        <f t="shared" si="178"/>
        <v>0</v>
      </c>
      <c r="PG150" s="2">
        <f t="shared" si="179"/>
        <v>0</v>
      </c>
      <c r="PH150" s="2">
        <f t="shared" si="180"/>
        <v>0</v>
      </c>
      <c r="PI150" s="2">
        <f t="shared" si="181"/>
        <v>0</v>
      </c>
      <c r="PJ150" s="2">
        <f t="shared" si="182"/>
        <v>0</v>
      </c>
      <c r="PK150" s="2">
        <f t="shared" si="183"/>
        <v>0</v>
      </c>
      <c r="PL150" s="2">
        <f t="shared" si="184"/>
        <v>0</v>
      </c>
      <c r="PM150" s="2">
        <f t="shared" si="185"/>
        <v>0</v>
      </c>
      <c r="PN150" s="2">
        <f t="shared" si="186"/>
        <v>0</v>
      </c>
      <c r="PO150" s="2">
        <f t="shared" si="187"/>
        <v>0</v>
      </c>
      <c r="PP150" s="2">
        <f t="shared" si="188"/>
        <v>0</v>
      </c>
      <c r="PQ150" s="2">
        <f t="shared" si="189"/>
        <v>0</v>
      </c>
      <c r="PR150" s="2">
        <f t="shared" si="190"/>
        <v>0</v>
      </c>
      <c r="PS150" s="2">
        <f t="shared" si="191"/>
        <v>0</v>
      </c>
      <c r="PT150" s="2">
        <f t="shared" si="192"/>
        <v>0</v>
      </c>
      <c r="PU150" s="2">
        <f t="shared" si="193"/>
        <v>0</v>
      </c>
      <c r="PV150" s="2">
        <f t="shared" si="194"/>
        <v>0</v>
      </c>
      <c r="PW150" s="2">
        <f t="shared" si="195"/>
        <v>0</v>
      </c>
      <c r="PX150" s="2">
        <f t="shared" si="196"/>
        <v>0</v>
      </c>
      <c r="PY150" s="2">
        <f t="shared" si="197"/>
        <v>0</v>
      </c>
      <c r="PZ150" s="2">
        <f t="shared" si="198"/>
        <v>0</v>
      </c>
    </row>
    <row r="151" spans="1:442" x14ac:dyDescent="0.35">
      <c r="A151" t="s">
        <v>81</v>
      </c>
      <c r="B151" t="s">
        <v>3</v>
      </c>
      <c r="C151" t="s">
        <v>67</v>
      </c>
      <c r="D151">
        <v>0</v>
      </c>
      <c r="E151">
        <v>0</v>
      </c>
      <c r="F151">
        <v>0</v>
      </c>
      <c r="G151">
        <v>0</v>
      </c>
      <c r="H151"/>
      <c r="I151">
        <v>0</v>
      </c>
      <c r="J151"/>
      <c r="K151">
        <v>0</v>
      </c>
      <c r="L151"/>
      <c r="M151">
        <v>0</v>
      </c>
      <c r="N151"/>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8</v>
      </c>
      <c r="DE151">
        <v>1</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2</v>
      </c>
      <c r="EM151">
        <v>0</v>
      </c>
      <c r="EN151">
        <v>0</v>
      </c>
      <c r="EO151">
        <v>0</v>
      </c>
      <c r="EP151">
        <v>0</v>
      </c>
      <c r="EQ151">
        <v>0</v>
      </c>
      <c r="ER151">
        <v>0</v>
      </c>
      <c r="ES151">
        <v>0</v>
      </c>
      <c r="ET151">
        <v>0</v>
      </c>
      <c r="EU151">
        <v>0</v>
      </c>
      <c r="EV151">
        <v>0</v>
      </c>
      <c r="EW151">
        <v>0</v>
      </c>
      <c r="EX151">
        <v>0</v>
      </c>
      <c r="EY151">
        <v>0</v>
      </c>
      <c r="EZ151">
        <v>0</v>
      </c>
      <c r="FA151">
        <v>0</v>
      </c>
      <c r="FB151">
        <v>0</v>
      </c>
      <c r="FC151">
        <v>0</v>
      </c>
      <c r="FD151">
        <v>7</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c r="KG151"/>
      <c r="KH151"/>
      <c r="KI151"/>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R151" s="2" t="str">
        <f t="shared" si="139"/>
        <v>Arua City</v>
      </c>
      <c r="NS151" s="2" t="str">
        <f t="shared" si="140"/>
        <v>St. Assumpta Health Centre III</v>
      </c>
      <c r="NT151" s="2" t="str">
        <f>VLOOKUP(C151,Weeks!$A$1:$B$53,2,0)</f>
        <v>Week 44</v>
      </c>
      <c r="NU151" s="2">
        <f t="shared" si="141"/>
        <v>18</v>
      </c>
      <c r="NV151" s="2">
        <f t="shared" si="142"/>
        <v>0</v>
      </c>
      <c r="NW151" s="2">
        <f t="shared" si="143"/>
        <v>0</v>
      </c>
      <c r="NX151" s="2">
        <f t="shared" si="144"/>
        <v>0</v>
      </c>
      <c r="NY151" s="2">
        <f t="shared" si="145"/>
        <v>0</v>
      </c>
      <c r="NZ151" s="2">
        <f t="shared" si="146"/>
        <v>0</v>
      </c>
      <c r="OA151" s="2">
        <f t="shared" si="147"/>
        <v>0</v>
      </c>
      <c r="OB151" s="2">
        <f t="shared" si="148"/>
        <v>0</v>
      </c>
      <c r="OC151" s="2">
        <f t="shared" si="149"/>
        <v>0</v>
      </c>
      <c r="OD151" s="2">
        <f t="shared" si="150"/>
        <v>7</v>
      </c>
      <c r="OE151" s="2">
        <f t="shared" si="151"/>
        <v>0</v>
      </c>
      <c r="OF151" s="2">
        <f t="shared" si="152"/>
        <v>2</v>
      </c>
      <c r="OG151" s="2">
        <f t="shared" si="153"/>
        <v>0</v>
      </c>
      <c r="OH151" s="2">
        <f t="shared" si="154"/>
        <v>0</v>
      </c>
      <c r="OI151" s="2">
        <f t="shared" si="155"/>
        <v>0</v>
      </c>
      <c r="OJ151" s="2">
        <f t="shared" si="156"/>
        <v>0</v>
      </c>
      <c r="OK151" s="2">
        <f t="shared" si="157"/>
        <v>0</v>
      </c>
      <c r="OL151" s="2">
        <f t="shared" si="158"/>
        <v>0</v>
      </c>
      <c r="OM151" s="2">
        <f t="shared" si="159"/>
        <v>0</v>
      </c>
      <c r="ON151" s="2">
        <f t="shared" si="160"/>
        <v>9</v>
      </c>
      <c r="OO151" s="2">
        <f t="shared" si="161"/>
        <v>0</v>
      </c>
      <c r="OP151" s="2">
        <f t="shared" si="162"/>
        <v>0</v>
      </c>
      <c r="OQ151" s="2">
        <f t="shared" si="163"/>
        <v>0</v>
      </c>
      <c r="OR151" s="2">
        <f t="shared" si="164"/>
        <v>0</v>
      </c>
      <c r="OS151" s="2">
        <f t="shared" si="165"/>
        <v>0</v>
      </c>
      <c r="OT151" s="2">
        <f t="shared" si="166"/>
        <v>0</v>
      </c>
      <c r="OU151" s="2">
        <f t="shared" si="167"/>
        <v>0</v>
      </c>
      <c r="OV151" s="2">
        <f t="shared" si="168"/>
        <v>0</v>
      </c>
      <c r="OW151" s="2">
        <f t="shared" si="169"/>
        <v>0</v>
      </c>
      <c r="OX151" s="2">
        <f t="shared" si="170"/>
        <v>0</v>
      </c>
      <c r="OY151" s="2">
        <f t="shared" si="171"/>
        <v>0</v>
      </c>
      <c r="OZ151" s="2">
        <f t="shared" si="172"/>
        <v>0</v>
      </c>
      <c r="PA151" s="2">
        <f t="shared" si="173"/>
        <v>0</v>
      </c>
      <c r="PB151" s="2">
        <f t="shared" si="174"/>
        <v>0</v>
      </c>
      <c r="PC151" s="2">
        <f t="shared" si="175"/>
        <v>0</v>
      </c>
      <c r="PD151" s="2">
        <f t="shared" si="176"/>
        <v>0</v>
      </c>
      <c r="PE151" s="2">
        <f t="shared" si="177"/>
        <v>0</v>
      </c>
      <c r="PF151" s="2">
        <f t="shared" si="178"/>
        <v>0</v>
      </c>
      <c r="PG151" s="2">
        <f t="shared" si="179"/>
        <v>0</v>
      </c>
      <c r="PH151" s="2">
        <f t="shared" si="180"/>
        <v>0</v>
      </c>
      <c r="PI151" s="2">
        <f t="shared" si="181"/>
        <v>0</v>
      </c>
      <c r="PJ151" s="2">
        <f t="shared" si="182"/>
        <v>0</v>
      </c>
      <c r="PK151" s="2">
        <f t="shared" si="183"/>
        <v>0</v>
      </c>
      <c r="PL151" s="2">
        <f t="shared" si="184"/>
        <v>0</v>
      </c>
      <c r="PM151" s="2">
        <f t="shared" si="185"/>
        <v>0</v>
      </c>
      <c r="PN151" s="2">
        <f t="shared" si="186"/>
        <v>0</v>
      </c>
      <c r="PO151" s="2">
        <f t="shared" si="187"/>
        <v>0</v>
      </c>
      <c r="PP151" s="2">
        <f t="shared" si="188"/>
        <v>0</v>
      </c>
      <c r="PQ151" s="2">
        <f t="shared" si="189"/>
        <v>0</v>
      </c>
      <c r="PR151" s="2">
        <f t="shared" si="190"/>
        <v>0</v>
      </c>
      <c r="PS151" s="2">
        <f t="shared" si="191"/>
        <v>0</v>
      </c>
      <c r="PT151" s="2">
        <f t="shared" si="192"/>
        <v>0</v>
      </c>
      <c r="PU151" s="2">
        <f t="shared" si="193"/>
        <v>0</v>
      </c>
      <c r="PV151" s="2">
        <f t="shared" si="194"/>
        <v>0</v>
      </c>
      <c r="PW151" s="2">
        <f t="shared" si="195"/>
        <v>0</v>
      </c>
      <c r="PX151" s="2">
        <f t="shared" si="196"/>
        <v>0</v>
      </c>
      <c r="PY151" s="2">
        <f t="shared" si="197"/>
        <v>0</v>
      </c>
      <c r="PZ151" s="2">
        <f t="shared" si="198"/>
        <v>0</v>
      </c>
    </row>
    <row r="152" spans="1:442" x14ac:dyDescent="0.35">
      <c r="A152" t="s">
        <v>81</v>
      </c>
      <c r="B152" t="s">
        <v>3</v>
      </c>
      <c r="C152" t="s">
        <v>361</v>
      </c>
      <c r="D152">
        <v>0</v>
      </c>
      <c r="E152">
        <v>0</v>
      </c>
      <c r="F152">
        <v>0</v>
      </c>
      <c r="G152">
        <v>0</v>
      </c>
      <c r="H152"/>
      <c r="I152">
        <v>0</v>
      </c>
      <c r="J152"/>
      <c r="K152">
        <v>0</v>
      </c>
      <c r="L152"/>
      <c r="M152">
        <v>0</v>
      </c>
      <c r="N152"/>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12</v>
      </c>
      <c r="DE152">
        <v>2</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3</v>
      </c>
      <c r="FB152">
        <v>0</v>
      </c>
      <c r="FC152">
        <v>0</v>
      </c>
      <c r="FD152">
        <v>5</v>
      </c>
      <c r="FE152">
        <v>0</v>
      </c>
      <c r="FF152">
        <v>0</v>
      </c>
      <c r="FG152">
        <v>1</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c r="KG152"/>
      <c r="KH152"/>
      <c r="KI152"/>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1</v>
      </c>
      <c r="NE152">
        <v>0</v>
      </c>
      <c r="NF152">
        <v>0</v>
      </c>
      <c r="NG152">
        <v>0</v>
      </c>
      <c r="NH152">
        <v>0</v>
      </c>
      <c r="NI152">
        <v>0</v>
      </c>
      <c r="NJ152">
        <v>0</v>
      </c>
      <c r="NK152">
        <v>0</v>
      </c>
      <c r="NL152">
        <v>0</v>
      </c>
      <c r="NM152">
        <v>0</v>
      </c>
      <c r="NN152">
        <v>0</v>
      </c>
      <c r="NO152">
        <v>0</v>
      </c>
      <c r="NP152">
        <v>0</v>
      </c>
      <c r="NR152" s="2" t="str">
        <f t="shared" si="139"/>
        <v>Arua City</v>
      </c>
      <c r="NS152" s="2" t="str">
        <f t="shared" si="140"/>
        <v>St. Assumpta Health Centre III</v>
      </c>
      <c r="NT152" s="2" t="str">
        <f>VLOOKUP(C152,Weeks!$A$1:$B$53,2,0)</f>
        <v>Week 45</v>
      </c>
      <c r="NU152" s="2">
        <f t="shared" si="141"/>
        <v>23</v>
      </c>
      <c r="NV152" s="2">
        <f t="shared" si="142"/>
        <v>1</v>
      </c>
      <c r="NW152" s="2">
        <f t="shared" si="143"/>
        <v>0</v>
      </c>
      <c r="NX152" s="2">
        <f t="shared" si="144"/>
        <v>1</v>
      </c>
      <c r="NY152" s="2">
        <f t="shared" si="145"/>
        <v>1</v>
      </c>
      <c r="NZ152" s="2">
        <f t="shared" si="146"/>
        <v>0</v>
      </c>
      <c r="OA152" s="2">
        <f t="shared" si="147"/>
        <v>0</v>
      </c>
      <c r="OB152" s="2">
        <f t="shared" si="148"/>
        <v>0</v>
      </c>
      <c r="OC152" s="2">
        <f t="shared" si="149"/>
        <v>0</v>
      </c>
      <c r="OD152" s="2">
        <f t="shared" si="150"/>
        <v>6</v>
      </c>
      <c r="OE152" s="2">
        <f t="shared" si="151"/>
        <v>1</v>
      </c>
      <c r="OF152" s="2">
        <f t="shared" si="152"/>
        <v>3</v>
      </c>
      <c r="OG152" s="2">
        <f t="shared" si="153"/>
        <v>0</v>
      </c>
      <c r="OH152" s="2">
        <f t="shared" si="154"/>
        <v>0</v>
      </c>
      <c r="OI152" s="2">
        <f t="shared" si="155"/>
        <v>0</v>
      </c>
      <c r="OJ152" s="2">
        <f t="shared" si="156"/>
        <v>0</v>
      </c>
      <c r="OK152" s="2">
        <f t="shared" si="157"/>
        <v>0</v>
      </c>
      <c r="OL152" s="2">
        <f t="shared" si="158"/>
        <v>0</v>
      </c>
      <c r="OM152" s="2">
        <f t="shared" si="159"/>
        <v>0</v>
      </c>
      <c r="ON152" s="2">
        <f t="shared" si="160"/>
        <v>14</v>
      </c>
      <c r="OO152" s="2">
        <f t="shared" si="161"/>
        <v>0</v>
      </c>
      <c r="OP152" s="2">
        <f t="shared" si="162"/>
        <v>0</v>
      </c>
      <c r="OQ152" s="2">
        <f t="shared" si="163"/>
        <v>0</v>
      </c>
      <c r="OR152" s="2">
        <f t="shared" si="164"/>
        <v>0</v>
      </c>
      <c r="OS152" s="2">
        <f t="shared" si="165"/>
        <v>0</v>
      </c>
      <c r="OT152" s="2">
        <f t="shared" si="166"/>
        <v>0</v>
      </c>
      <c r="OU152" s="2">
        <f t="shared" si="167"/>
        <v>0</v>
      </c>
      <c r="OV152" s="2">
        <f t="shared" si="168"/>
        <v>0</v>
      </c>
      <c r="OW152" s="2">
        <f t="shared" si="169"/>
        <v>0</v>
      </c>
      <c r="OX152" s="2">
        <f t="shared" si="170"/>
        <v>0</v>
      </c>
      <c r="OY152" s="2">
        <f t="shared" si="171"/>
        <v>0</v>
      </c>
      <c r="OZ152" s="2">
        <f t="shared" si="172"/>
        <v>0</v>
      </c>
      <c r="PA152" s="2">
        <f t="shared" si="173"/>
        <v>0</v>
      </c>
      <c r="PB152" s="2">
        <f t="shared" si="174"/>
        <v>0</v>
      </c>
      <c r="PC152" s="2">
        <f t="shared" si="175"/>
        <v>0</v>
      </c>
      <c r="PD152" s="2">
        <f t="shared" si="176"/>
        <v>0</v>
      </c>
      <c r="PE152" s="2">
        <f t="shared" si="177"/>
        <v>0</v>
      </c>
      <c r="PF152" s="2">
        <f t="shared" si="178"/>
        <v>0</v>
      </c>
      <c r="PG152" s="2">
        <f t="shared" si="179"/>
        <v>0</v>
      </c>
      <c r="PH152" s="2">
        <f t="shared" si="180"/>
        <v>0</v>
      </c>
      <c r="PI152" s="2">
        <f t="shared" si="181"/>
        <v>0</v>
      </c>
      <c r="PJ152" s="2">
        <f t="shared" si="182"/>
        <v>0</v>
      </c>
      <c r="PK152" s="2">
        <f t="shared" si="183"/>
        <v>0</v>
      </c>
      <c r="PL152" s="2">
        <f t="shared" si="184"/>
        <v>0</v>
      </c>
      <c r="PM152" s="2">
        <f t="shared" si="185"/>
        <v>0</v>
      </c>
      <c r="PN152" s="2">
        <f t="shared" si="186"/>
        <v>0</v>
      </c>
      <c r="PO152" s="2">
        <f t="shared" si="187"/>
        <v>0</v>
      </c>
      <c r="PP152" s="2">
        <f t="shared" si="188"/>
        <v>0</v>
      </c>
      <c r="PQ152" s="2">
        <f t="shared" si="189"/>
        <v>0</v>
      </c>
      <c r="PR152" s="2">
        <f t="shared" si="190"/>
        <v>0</v>
      </c>
      <c r="PS152" s="2">
        <f t="shared" si="191"/>
        <v>0</v>
      </c>
      <c r="PT152" s="2">
        <f t="shared" si="192"/>
        <v>0</v>
      </c>
      <c r="PU152" s="2">
        <f t="shared" si="193"/>
        <v>0</v>
      </c>
      <c r="PV152" s="2">
        <f t="shared" si="194"/>
        <v>0</v>
      </c>
      <c r="PW152" s="2">
        <f t="shared" si="195"/>
        <v>0</v>
      </c>
      <c r="PX152" s="2">
        <f t="shared" si="196"/>
        <v>0</v>
      </c>
      <c r="PY152" s="2">
        <f t="shared" si="197"/>
        <v>0</v>
      </c>
      <c r="PZ152" s="2">
        <f t="shared" si="198"/>
        <v>0</v>
      </c>
    </row>
    <row r="153" spans="1:442" x14ac:dyDescent="0.35">
      <c r="A153" t="s">
        <v>81</v>
      </c>
      <c r="B153" t="s">
        <v>3</v>
      </c>
      <c r="C153" t="s">
        <v>359</v>
      </c>
      <c r="D153">
        <v>0</v>
      </c>
      <c r="E153">
        <v>0</v>
      </c>
      <c r="F153">
        <v>0</v>
      </c>
      <c r="G153">
        <v>0</v>
      </c>
      <c r="H153"/>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8</v>
      </c>
      <c r="DE153">
        <v>3</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4</v>
      </c>
      <c r="FB153">
        <v>0</v>
      </c>
      <c r="FC153">
        <v>0</v>
      </c>
      <c r="FD153">
        <v>7</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R153" s="2" t="str">
        <f t="shared" si="139"/>
        <v>Arua City</v>
      </c>
      <c r="NS153" s="2" t="str">
        <f t="shared" si="140"/>
        <v>St. Assumpta Health Centre III</v>
      </c>
      <c r="NT153" s="2" t="str">
        <f>VLOOKUP(C153,Weeks!$A$1:$B$53,2,0)</f>
        <v>Week 46</v>
      </c>
      <c r="NU153" s="2">
        <f t="shared" si="141"/>
        <v>22</v>
      </c>
      <c r="NV153" s="2">
        <f t="shared" si="142"/>
        <v>0</v>
      </c>
      <c r="NW153" s="2">
        <f t="shared" si="143"/>
        <v>0</v>
      </c>
      <c r="NX153" s="2">
        <f t="shared" si="144"/>
        <v>0</v>
      </c>
      <c r="NY153" s="2">
        <f t="shared" si="145"/>
        <v>0</v>
      </c>
      <c r="NZ153" s="2">
        <f t="shared" si="146"/>
        <v>0</v>
      </c>
      <c r="OA153" s="2">
        <f t="shared" si="147"/>
        <v>0</v>
      </c>
      <c r="OB153" s="2">
        <f t="shared" si="148"/>
        <v>0</v>
      </c>
      <c r="OC153" s="2">
        <f t="shared" si="149"/>
        <v>0</v>
      </c>
      <c r="OD153" s="2">
        <f t="shared" si="150"/>
        <v>7</v>
      </c>
      <c r="OE153" s="2">
        <f t="shared" si="151"/>
        <v>0</v>
      </c>
      <c r="OF153" s="2">
        <f t="shared" si="152"/>
        <v>4</v>
      </c>
      <c r="OG153" s="2">
        <f t="shared" si="153"/>
        <v>0</v>
      </c>
      <c r="OH153" s="2">
        <f t="shared" si="154"/>
        <v>0</v>
      </c>
      <c r="OI153" s="2">
        <f t="shared" si="155"/>
        <v>0</v>
      </c>
      <c r="OJ153" s="2">
        <f t="shared" si="156"/>
        <v>0</v>
      </c>
      <c r="OK153" s="2">
        <f t="shared" si="157"/>
        <v>0</v>
      </c>
      <c r="OL153" s="2">
        <f t="shared" si="158"/>
        <v>0</v>
      </c>
      <c r="OM153" s="2">
        <f t="shared" si="159"/>
        <v>0</v>
      </c>
      <c r="ON153" s="2">
        <f t="shared" si="160"/>
        <v>11</v>
      </c>
      <c r="OO153" s="2">
        <f t="shared" si="161"/>
        <v>0</v>
      </c>
      <c r="OP153" s="2">
        <f t="shared" si="162"/>
        <v>0</v>
      </c>
      <c r="OQ153" s="2">
        <f t="shared" si="163"/>
        <v>0</v>
      </c>
      <c r="OR153" s="2">
        <f t="shared" si="164"/>
        <v>0</v>
      </c>
      <c r="OS153" s="2">
        <f t="shared" si="165"/>
        <v>0</v>
      </c>
      <c r="OT153" s="2">
        <f t="shared" si="166"/>
        <v>0</v>
      </c>
      <c r="OU153" s="2">
        <f t="shared" si="167"/>
        <v>0</v>
      </c>
      <c r="OV153" s="2">
        <f t="shared" si="168"/>
        <v>0</v>
      </c>
      <c r="OW153" s="2">
        <f t="shared" si="169"/>
        <v>0</v>
      </c>
      <c r="OX153" s="2">
        <f t="shared" si="170"/>
        <v>0</v>
      </c>
      <c r="OY153" s="2">
        <f t="shared" si="171"/>
        <v>0</v>
      </c>
      <c r="OZ153" s="2">
        <f t="shared" si="172"/>
        <v>0</v>
      </c>
      <c r="PA153" s="2">
        <f t="shared" si="173"/>
        <v>0</v>
      </c>
      <c r="PB153" s="2">
        <f t="shared" si="174"/>
        <v>0</v>
      </c>
      <c r="PC153" s="2">
        <f t="shared" si="175"/>
        <v>0</v>
      </c>
      <c r="PD153" s="2">
        <f t="shared" si="176"/>
        <v>0</v>
      </c>
      <c r="PE153" s="2">
        <f t="shared" si="177"/>
        <v>0</v>
      </c>
      <c r="PF153" s="2">
        <f t="shared" si="178"/>
        <v>0</v>
      </c>
      <c r="PG153" s="2">
        <f t="shared" si="179"/>
        <v>0</v>
      </c>
      <c r="PH153" s="2">
        <f t="shared" si="180"/>
        <v>0</v>
      </c>
      <c r="PI153" s="2">
        <f t="shared" si="181"/>
        <v>0</v>
      </c>
      <c r="PJ153" s="2">
        <f t="shared" si="182"/>
        <v>0</v>
      </c>
      <c r="PK153" s="2">
        <f t="shared" si="183"/>
        <v>0</v>
      </c>
      <c r="PL153" s="2">
        <f t="shared" si="184"/>
        <v>0</v>
      </c>
      <c r="PM153" s="2">
        <f t="shared" si="185"/>
        <v>0</v>
      </c>
      <c r="PN153" s="2">
        <f t="shared" si="186"/>
        <v>0</v>
      </c>
      <c r="PO153" s="2">
        <f t="shared" si="187"/>
        <v>0</v>
      </c>
      <c r="PP153" s="2">
        <f t="shared" si="188"/>
        <v>0</v>
      </c>
      <c r="PQ153" s="2">
        <f t="shared" si="189"/>
        <v>0</v>
      </c>
      <c r="PR153" s="2">
        <f t="shared" si="190"/>
        <v>0</v>
      </c>
      <c r="PS153" s="2">
        <f t="shared" si="191"/>
        <v>0</v>
      </c>
      <c r="PT153" s="2">
        <f t="shared" si="192"/>
        <v>0</v>
      </c>
      <c r="PU153" s="2">
        <f t="shared" si="193"/>
        <v>0</v>
      </c>
      <c r="PV153" s="2">
        <f t="shared" si="194"/>
        <v>0</v>
      </c>
      <c r="PW153" s="2">
        <f t="shared" si="195"/>
        <v>0</v>
      </c>
      <c r="PX153" s="2">
        <f t="shared" si="196"/>
        <v>0</v>
      </c>
      <c r="PY153" s="2">
        <f t="shared" si="197"/>
        <v>0</v>
      </c>
      <c r="PZ153" s="2">
        <f t="shared" si="198"/>
        <v>0</v>
      </c>
    </row>
    <row r="154" spans="1:442" x14ac:dyDescent="0.35">
      <c r="A154" t="s">
        <v>81</v>
      </c>
      <c r="B154" t="s">
        <v>3</v>
      </c>
      <c r="C154" t="s">
        <v>357</v>
      </c>
      <c r="D154">
        <v>0</v>
      </c>
      <c r="E154">
        <v>0</v>
      </c>
      <c r="F154">
        <v>0</v>
      </c>
      <c r="G154">
        <v>0</v>
      </c>
      <c r="H154"/>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9</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1</v>
      </c>
      <c r="FB154">
        <v>0</v>
      </c>
      <c r="FC154">
        <v>0</v>
      </c>
      <c r="FD154">
        <v>6</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2</v>
      </c>
      <c r="HV154">
        <v>1</v>
      </c>
      <c r="HW154">
        <v>1</v>
      </c>
      <c r="HX154">
        <v>0</v>
      </c>
      <c r="HY154">
        <v>0</v>
      </c>
      <c r="HZ154">
        <v>0</v>
      </c>
      <c r="IA154">
        <v>0</v>
      </c>
      <c r="IB154">
        <v>0</v>
      </c>
      <c r="IC154">
        <v>0</v>
      </c>
      <c r="ID154">
        <v>2</v>
      </c>
      <c r="IE154">
        <v>1</v>
      </c>
      <c r="IF154">
        <v>1</v>
      </c>
      <c r="IG154">
        <v>2</v>
      </c>
      <c r="IH154">
        <v>1</v>
      </c>
      <c r="II154">
        <v>1</v>
      </c>
      <c r="IJ154">
        <v>2</v>
      </c>
      <c r="IK154">
        <v>1</v>
      </c>
      <c r="IL154">
        <v>1</v>
      </c>
      <c r="IM154">
        <v>2</v>
      </c>
      <c r="IN154">
        <v>1</v>
      </c>
      <c r="IO154">
        <v>1</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R154" s="2" t="str">
        <f t="shared" si="139"/>
        <v>Arua City</v>
      </c>
      <c r="NS154" s="2" t="str">
        <f t="shared" si="140"/>
        <v>St. Assumpta Health Centre III</v>
      </c>
      <c r="NT154" s="2" t="str">
        <f>VLOOKUP(C154,Weeks!$A$1:$B$53,2,0)</f>
        <v>Week 47</v>
      </c>
      <c r="NU154" s="2">
        <f t="shared" si="141"/>
        <v>16</v>
      </c>
      <c r="NV154" s="2">
        <f t="shared" si="142"/>
        <v>0</v>
      </c>
      <c r="NW154" s="2">
        <f t="shared" si="143"/>
        <v>0</v>
      </c>
      <c r="NX154" s="2">
        <f t="shared" si="144"/>
        <v>0</v>
      </c>
      <c r="NY154" s="2">
        <f t="shared" si="145"/>
        <v>0</v>
      </c>
      <c r="NZ154" s="2">
        <f t="shared" si="146"/>
        <v>0</v>
      </c>
      <c r="OA154" s="2">
        <f t="shared" si="147"/>
        <v>0</v>
      </c>
      <c r="OB154" s="2">
        <f t="shared" si="148"/>
        <v>0</v>
      </c>
      <c r="OC154" s="2">
        <f t="shared" si="149"/>
        <v>0</v>
      </c>
      <c r="OD154" s="2">
        <f t="shared" si="150"/>
        <v>6</v>
      </c>
      <c r="OE154" s="2">
        <f t="shared" si="151"/>
        <v>0</v>
      </c>
      <c r="OF154" s="2">
        <f t="shared" si="152"/>
        <v>1</v>
      </c>
      <c r="OG154" s="2">
        <f t="shared" si="153"/>
        <v>0</v>
      </c>
      <c r="OH154" s="2">
        <f t="shared" si="154"/>
        <v>0</v>
      </c>
      <c r="OI154" s="2">
        <f t="shared" si="155"/>
        <v>0</v>
      </c>
      <c r="OJ154" s="2">
        <f t="shared" si="156"/>
        <v>0</v>
      </c>
      <c r="OK154" s="2">
        <f t="shared" si="157"/>
        <v>0</v>
      </c>
      <c r="OL154" s="2">
        <f t="shared" si="158"/>
        <v>0</v>
      </c>
      <c r="OM154" s="2">
        <f t="shared" si="159"/>
        <v>0</v>
      </c>
      <c r="ON154" s="2">
        <f t="shared" si="160"/>
        <v>9</v>
      </c>
      <c r="OO154" s="2">
        <f t="shared" si="161"/>
        <v>0</v>
      </c>
      <c r="OP154" s="2">
        <f t="shared" si="162"/>
        <v>0</v>
      </c>
      <c r="OQ154" s="2">
        <f t="shared" si="163"/>
        <v>0</v>
      </c>
      <c r="OR154" s="2">
        <f t="shared" si="164"/>
        <v>0</v>
      </c>
      <c r="OS154" s="2">
        <f t="shared" si="165"/>
        <v>0</v>
      </c>
      <c r="OT154" s="2">
        <f t="shared" si="166"/>
        <v>0</v>
      </c>
      <c r="OU154" s="2">
        <f t="shared" si="167"/>
        <v>0</v>
      </c>
      <c r="OV154" s="2">
        <f t="shared" si="168"/>
        <v>0</v>
      </c>
      <c r="OW154" s="2">
        <f t="shared" si="169"/>
        <v>0</v>
      </c>
      <c r="OX154" s="2">
        <f t="shared" si="170"/>
        <v>0</v>
      </c>
      <c r="OY154" s="2">
        <f t="shared" si="171"/>
        <v>0</v>
      </c>
      <c r="OZ154" s="2">
        <f t="shared" si="172"/>
        <v>0</v>
      </c>
      <c r="PA154" s="2">
        <f t="shared" si="173"/>
        <v>0</v>
      </c>
      <c r="PB154" s="2">
        <f t="shared" si="174"/>
        <v>0</v>
      </c>
      <c r="PC154" s="2">
        <f t="shared" si="175"/>
        <v>0</v>
      </c>
      <c r="PD154" s="2">
        <f t="shared" si="176"/>
        <v>0</v>
      </c>
      <c r="PE154" s="2">
        <f t="shared" si="177"/>
        <v>0</v>
      </c>
      <c r="PF154" s="2">
        <f t="shared" si="178"/>
        <v>0</v>
      </c>
      <c r="PG154" s="2">
        <f t="shared" si="179"/>
        <v>0</v>
      </c>
      <c r="PH154" s="2">
        <f t="shared" si="180"/>
        <v>0</v>
      </c>
      <c r="PI154" s="2">
        <f t="shared" si="181"/>
        <v>0</v>
      </c>
      <c r="PJ154" s="2">
        <f t="shared" si="182"/>
        <v>0</v>
      </c>
      <c r="PK154" s="2">
        <f t="shared" si="183"/>
        <v>0</v>
      </c>
      <c r="PL154" s="2">
        <f t="shared" si="184"/>
        <v>0</v>
      </c>
      <c r="PM154" s="2">
        <f t="shared" si="185"/>
        <v>0</v>
      </c>
      <c r="PN154" s="2">
        <f t="shared" si="186"/>
        <v>4</v>
      </c>
      <c r="PO154" s="2">
        <f t="shared" si="187"/>
        <v>4</v>
      </c>
      <c r="PP154" s="2">
        <f t="shared" si="188"/>
        <v>0</v>
      </c>
      <c r="PQ154" s="2">
        <f t="shared" si="189"/>
        <v>0</v>
      </c>
      <c r="PR154" s="2">
        <f t="shared" si="190"/>
        <v>4</v>
      </c>
      <c r="PS154" s="2">
        <f t="shared" si="191"/>
        <v>0</v>
      </c>
      <c r="PT154" s="2">
        <f t="shared" si="192"/>
        <v>0</v>
      </c>
      <c r="PU154" s="2">
        <f t="shared" si="193"/>
        <v>4</v>
      </c>
      <c r="PV154" s="2">
        <f t="shared" si="194"/>
        <v>0</v>
      </c>
      <c r="PW154" s="2">
        <f t="shared" si="195"/>
        <v>0</v>
      </c>
      <c r="PX154" s="2">
        <f t="shared" si="196"/>
        <v>4</v>
      </c>
      <c r="PY154" s="2">
        <f t="shared" si="197"/>
        <v>0</v>
      </c>
      <c r="PZ154" s="2">
        <f t="shared" si="198"/>
        <v>0</v>
      </c>
    </row>
    <row r="155" spans="1:442" x14ac:dyDescent="0.35">
      <c r="A155" t="s">
        <v>81</v>
      </c>
      <c r="B155" t="s">
        <v>3</v>
      </c>
      <c r="C155" t="s">
        <v>355</v>
      </c>
      <c r="D155">
        <v>0</v>
      </c>
      <c r="E155">
        <v>0</v>
      </c>
      <c r="F155">
        <v>0</v>
      </c>
      <c r="G155">
        <v>0</v>
      </c>
      <c r="H155"/>
      <c r="I155">
        <v>0</v>
      </c>
      <c r="J155">
        <v>0</v>
      </c>
      <c r="K155">
        <v>0</v>
      </c>
      <c r="L155">
        <v>0</v>
      </c>
      <c r="M155">
        <v>0</v>
      </c>
      <c r="N155">
        <v>0</v>
      </c>
      <c r="O155">
        <v>0</v>
      </c>
      <c r="P155">
        <v>0</v>
      </c>
      <c r="Q155">
        <v>0</v>
      </c>
      <c r="R155">
        <v>0</v>
      </c>
      <c r="S155">
        <v>0</v>
      </c>
      <c r="T155">
        <v>0</v>
      </c>
      <c r="U155">
        <v>0</v>
      </c>
      <c r="V155">
        <v>0</v>
      </c>
      <c r="W155">
        <v>2</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1</v>
      </c>
      <c r="DE155">
        <v>1</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3</v>
      </c>
      <c r="FB155">
        <v>0</v>
      </c>
      <c r="FC155">
        <v>0</v>
      </c>
      <c r="FD155">
        <v>2</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1</v>
      </c>
      <c r="HV155">
        <v>2</v>
      </c>
      <c r="HW155">
        <v>1</v>
      </c>
      <c r="HX155">
        <v>0</v>
      </c>
      <c r="HY155">
        <v>0</v>
      </c>
      <c r="HZ155">
        <v>0</v>
      </c>
      <c r="IA155">
        <v>0</v>
      </c>
      <c r="IB155">
        <v>0</v>
      </c>
      <c r="IC155">
        <v>0</v>
      </c>
      <c r="ID155">
        <v>1</v>
      </c>
      <c r="IE155">
        <v>2</v>
      </c>
      <c r="IF155">
        <v>1</v>
      </c>
      <c r="IG155">
        <v>1</v>
      </c>
      <c r="IH155">
        <v>2</v>
      </c>
      <c r="II155">
        <v>1</v>
      </c>
      <c r="IJ155">
        <v>1</v>
      </c>
      <c r="IK155">
        <v>2</v>
      </c>
      <c r="IL155">
        <v>1</v>
      </c>
      <c r="IM155">
        <v>1</v>
      </c>
      <c r="IN155">
        <v>2</v>
      </c>
      <c r="IO155">
        <v>1</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R155" s="2" t="str">
        <f t="shared" si="139"/>
        <v>Arua City</v>
      </c>
      <c r="NS155" s="2" t="str">
        <f t="shared" si="140"/>
        <v>St. Assumpta Health Centre III</v>
      </c>
      <c r="NT155" s="2" t="str">
        <f>VLOOKUP(C155,Weeks!$A$1:$B$53,2,0)</f>
        <v>Week 48</v>
      </c>
      <c r="NU155" s="2">
        <f t="shared" si="141"/>
        <v>7</v>
      </c>
      <c r="NV155" s="2">
        <f t="shared" si="142"/>
        <v>0</v>
      </c>
      <c r="NW155" s="2">
        <f t="shared" si="143"/>
        <v>0</v>
      </c>
      <c r="NX155" s="2">
        <f t="shared" si="144"/>
        <v>0</v>
      </c>
      <c r="NY155" s="2">
        <f t="shared" si="145"/>
        <v>0</v>
      </c>
      <c r="NZ155" s="2">
        <f t="shared" si="146"/>
        <v>0</v>
      </c>
      <c r="OA155" s="2">
        <f t="shared" si="147"/>
        <v>0</v>
      </c>
      <c r="OB155" s="2">
        <f t="shared" si="148"/>
        <v>0</v>
      </c>
      <c r="OC155" s="2">
        <f t="shared" si="149"/>
        <v>0</v>
      </c>
      <c r="OD155" s="2">
        <f t="shared" si="150"/>
        <v>2</v>
      </c>
      <c r="OE155" s="2">
        <f t="shared" si="151"/>
        <v>0</v>
      </c>
      <c r="OF155" s="2">
        <f t="shared" si="152"/>
        <v>3</v>
      </c>
      <c r="OG155" s="2">
        <f t="shared" si="153"/>
        <v>0</v>
      </c>
      <c r="OH155" s="2">
        <f t="shared" si="154"/>
        <v>0</v>
      </c>
      <c r="OI155" s="2">
        <f t="shared" si="155"/>
        <v>0</v>
      </c>
      <c r="OJ155" s="2">
        <f t="shared" si="156"/>
        <v>0</v>
      </c>
      <c r="OK155" s="2">
        <f t="shared" si="157"/>
        <v>0</v>
      </c>
      <c r="OL155" s="2">
        <f t="shared" si="158"/>
        <v>0</v>
      </c>
      <c r="OM155" s="2">
        <f t="shared" si="159"/>
        <v>0</v>
      </c>
      <c r="ON155" s="2">
        <f t="shared" si="160"/>
        <v>2</v>
      </c>
      <c r="OO155" s="2">
        <f t="shared" si="161"/>
        <v>0</v>
      </c>
      <c r="OP155" s="2">
        <f t="shared" si="162"/>
        <v>0</v>
      </c>
      <c r="OQ155" s="2">
        <f t="shared" si="163"/>
        <v>0</v>
      </c>
      <c r="OR155" s="2">
        <f t="shared" si="164"/>
        <v>0</v>
      </c>
      <c r="OS155" s="2">
        <f t="shared" si="165"/>
        <v>0</v>
      </c>
      <c r="OT155" s="2">
        <f t="shared" si="166"/>
        <v>0</v>
      </c>
      <c r="OU155" s="2">
        <f t="shared" si="167"/>
        <v>2</v>
      </c>
      <c r="OV155" s="2">
        <f t="shared" si="168"/>
        <v>0</v>
      </c>
      <c r="OW155" s="2">
        <f t="shared" si="169"/>
        <v>0</v>
      </c>
      <c r="OX155" s="2">
        <f t="shared" si="170"/>
        <v>0</v>
      </c>
      <c r="OY155" s="2">
        <f t="shared" si="171"/>
        <v>0</v>
      </c>
      <c r="OZ155" s="2">
        <f t="shared" si="172"/>
        <v>0</v>
      </c>
      <c r="PA155" s="2">
        <f t="shared" si="173"/>
        <v>0</v>
      </c>
      <c r="PB155" s="2">
        <f t="shared" si="174"/>
        <v>0</v>
      </c>
      <c r="PC155" s="2">
        <f t="shared" si="175"/>
        <v>0</v>
      </c>
      <c r="PD155" s="2">
        <f t="shared" si="176"/>
        <v>0</v>
      </c>
      <c r="PE155" s="2">
        <f t="shared" si="177"/>
        <v>0</v>
      </c>
      <c r="PF155" s="2">
        <f t="shared" si="178"/>
        <v>0</v>
      </c>
      <c r="PG155" s="2">
        <f t="shared" si="179"/>
        <v>0</v>
      </c>
      <c r="PH155" s="2">
        <f t="shared" si="180"/>
        <v>0</v>
      </c>
      <c r="PI155" s="2">
        <f t="shared" si="181"/>
        <v>0</v>
      </c>
      <c r="PJ155" s="2">
        <f t="shared" si="182"/>
        <v>0</v>
      </c>
      <c r="PK155" s="2">
        <f t="shared" si="183"/>
        <v>0</v>
      </c>
      <c r="PL155" s="2">
        <f t="shared" si="184"/>
        <v>0</v>
      </c>
      <c r="PM155" s="2">
        <f t="shared" si="185"/>
        <v>0</v>
      </c>
      <c r="PN155" s="2">
        <f t="shared" si="186"/>
        <v>4</v>
      </c>
      <c r="PO155" s="2">
        <f t="shared" si="187"/>
        <v>4</v>
      </c>
      <c r="PP155" s="2">
        <f t="shared" si="188"/>
        <v>0</v>
      </c>
      <c r="PQ155" s="2">
        <f t="shared" si="189"/>
        <v>0</v>
      </c>
      <c r="PR155" s="2">
        <f t="shared" si="190"/>
        <v>4</v>
      </c>
      <c r="PS155" s="2">
        <f t="shared" si="191"/>
        <v>0</v>
      </c>
      <c r="PT155" s="2">
        <f t="shared" si="192"/>
        <v>0</v>
      </c>
      <c r="PU155" s="2">
        <f t="shared" si="193"/>
        <v>4</v>
      </c>
      <c r="PV155" s="2">
        <f t="shared" si="194"/>
        <v>0</v>
      </c>
      <c r="PW155" s="2">
        <f t="shared" si="195"/>
        <v>0</v>
      </c>
      <c r="PX155" s="2">
        <f t="shared" si="196"/>
        <v>4</v>
      </c>
      <c r="PY155" s="2">
        <f t="shared" si="197"/>
        <v>0</v>
      </c>
      <c r="PZ155" s="2">
        <f t="shared" si="198"/>
        <v>0</v>
      </c>
    </row>
    <row r="156" spans="1:442" x14ac:dyDescent="0.35">
      <c r="A156" t="s">
        <v>81</v>
      </c>
      <c r="B156" t="s">
        <v>3</v>
      </c>
      <c r="C156" t="s">
        <v>353</v>
      </c>
      <c r="D156">
        <v>0</v>
      </c>
      <c r="E156">
        <v>0</v>
      </c>
      <c r="F156">
        <v>0</v>
      </c>
      <c r="G156">
        <v>0</v>
      </c>
      <c r="H156"/>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9</v>
      </c>
      <c r="DE156">
        <v>1</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5</v>
      </c>
      <c r="FB156">
        <v>0</v>
      </c>
      <c r="FC156">
        <v>0</v>
      </c>
      <c r="FD156">
        <v>8</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1</v>
      </c>
      <c r="HV156">
        <v>3</v>
      </c>
      <c r="HW156">
        <v>0</v>
      </c>
      <c r="HX156">
        <v>0</v>
      </c>
      <c r="HY156">
        <v>0</v>
      </c>
      <c r="HZ156">
        <v>0</v>
      </c>
      <c r="IA156">
        <v>0</v>
      </c>
      <c r="IB156">
        <v>0</v>
      </c>
      <c r="IC156">
        <v>0</v>
      </c>
      <c r="ID156">
        <v>1</v>
      </c>
      <c r="IE156">
        <v>3</v>
      </c>
      <c r="IF156">
        <v>0</v>
      </c>
      <c r="IG156">
        <v>1</v>
      </c>
      <c r="IH156">
        <v>3</v>
      </c>
      <c r="II156">
        <v>0</v>
      </c>
      <c r="IJ156">
        <v>1</v>
      </c>
      <c r="IK156">
        <v>3</v>
      </c>
      <c r="IL156">
        <v>0</v>
      </c>
      <c r="IM156">
        <v>1</v>
      </c>
      <c r="IN156">
        <v>3</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R156" s="2" t="str">
        <f t="shared" si="139"/>
        <v>Arua City</v>
      </c>
      <c r="NS156" s="2" t="str">
        <f t="shared" si="140"/>
        <v>St. Assumpta Health Centre III</v>
      </c>
      <c r="NT156" s="2" t="str">
        <f>VLOOKUP(C156,Weeks!$A$1:$B$53,2,0)</f>
        <v>Week 49</v>
      </c>
      <c r="NU156" s="2">
        <f t="shared" si="141"/>
        <v>23</v>
      </c>
      <c r="NV156" s="2">
        <f t="shared" si="142"/>
        <v>0</v>
      </c>
      <c r="NW156" s="2">
        <f t="shared" si="143"/>
        <v>0</v>
      </c>
      <c r="NX156" s="2">
        <f t="shared" si="144"/>
        <v>0</v>
      </c>
      <c r="NY156" s="2">
        <f t="shared" si="145"/>
        <v>0</v>
      </c>
      <c r="NZ156" s="2">
        <f t="shared" si="146"/>
        <v>0</v>
      </c>
      <c r="OA156" s="2">
        <f t="shared" si="147"/>
        <v>0</v>
      </c>
      <c r="OB156" s="2">
        <f t="shared" si="148"/>
        <v>0</v>
      </c>
      <c r="OC156" s="2">
        <f t="shared" si="149"/>
        <v>0</v>
      </c>
      <c r="OD156" s="2">
        <f t="shared" si="150"/>
        <v>8</v>
      </c>
      <c r="OE156" s="2">
        <f t="shared" si="151"/>
        <v>0</v>
      </c>
      <c r="OF156" s="2">
        <f t="shared" si="152"/>
        <v>5</v>
      </c>
      <c r="OG156" s="2">
        <f t="shared" si="153"/>
        <v>0</v>
      </c>
      <c r="OH156" s="2">
        <f t="shared" si="154"/>
        <v>0</v>
      </c>
      <c r="OI156" s="2">
        <f t="shared" si="155"/>
        <v>0</v>
      </c>
      <c r="OJ156" s="2">
        <f t="shared" si="156"/>
        <v>0</v>
      </c>
      <c r="OK156" s="2">
        <f t="shared" si="157"/>
        <v>0</v>
      </c>
      <c r="OL156" s="2">
        <f t="shared" si="158"/>
        <v>0</v>
      </c>
      <c r="OM156" s="2">
        <f t="shared" si="159"/>
        <v>0</v>
      </c>
      <c r="ON156" s="2">
        <f t="shared" si="160"/>
        <v>10</v>
      </c>
      <c r="OO156" s="2">
        <f t="shared" si="161"/>
        <v>0</v>
      </c>
      <c r="OP156" s="2">
        <f t="shared" si="162"/>
        <v>0</v>
      </c>
      <c r="OQ156" s="2">
        <f t="shared" si="163"/>
        <v>0</v>
      </c>
      <c r="OR156" s="2">
        <f t="shared" si="164"/>
        <v>0</v>
      </c>
      <c r="OS156" s="2">
        <f t="shared" si="165"/>
        <v>0</v>
      </c>
      <c r="OT156" s="2">
        <f t="shared" si="166"/>
        <v>0</v>
      </c>
      <c r="OU156" s="2">
        <f t="shared" si="167"/>
        <v>0</v>
      </c>
      <c r="OV156" s="2">
        <f t="shared" si="168"/>
        <v>0</v>
      </c>
      <c r="OW156" s="2">
        <f t="shared" si="169"/>
        <v>0</v>
      </c>
      <c r="OX156" s="2">
        <f t="shared" si="170"/>
        <v>0</v>
      </c>
      <c r="OY156" s="2">
        <f t="shared" si="171"/>
        <v>0</v>
      </c>
      <c r="OZ156" s="2">
        <f t="shared" si="172"/>
        <v>0</v>
      </c>
      <c r="PA156" s="2">
        <f t="shared" si="173"/>
        <v>0</v>
      </c>
      <c r="PB156" s="2">
        <f t="shared" si="174"/>
        <v>0</v>
      </c>
      <c r="PC156" s="2">
        <f t="shared" si="175"/>
        <v>0</v>
      </c>
      <c r="PD156" s="2">
        <f t="shared" si="176"/>
        <v>0</v>
      </c>
      <c r="PE156" s="2">
        <f t="shared" si="177"/>
        <v>0</v>
      </c>
      <c r="PF156" s="2">
        <f t="shared" si="178"/>
        <v>0</v>
      </c>
      <c r="PG156" s="2">
        <f t="shared" si="179"/>
        <v>0</v>
      </c>
      <c r="PH156" s="2">
        <f t="shared" si="180"/>
        <v>0</v>
      </c>
      <c r="PI156" s="2">
        <f t="shared" si="181"/>
        <v>0</v>
      </c>
      <c r="PJ156" s="2">
        <f t="shared" si="182"/>
        <v>0</v>
      </c>
      <c r="PK156" s="2">
        <f t="shared" si="183"/>
        <v>0</v>
      </c>
      <c r="PL156" s="2">
        <f t="shared" si="184"/>
        <v>0</v>
      </c>
      <c r="PM156" s="2">
        <f t="shared" si="185"/>
        <v>0</v>
      </c>
      <c r="PN156" s="2">
        <f t="shared" si="186"/>
        <v>4</v>
      </c>
      <c r="PO156" s="2">
        <f t="shared" si="187"/>
        <v>4</v>
      </c>
      <c r="PP156" s="2">
        <f t="shared" si="188"/>
        <v>0</v>
      </c>
      <c r="PQ156" s="2">
        <f t="shared" si="189"/>
        <v>0</v>
      </c>
      <c r="PR156" s="2">
        <f t="shared" si="190"/>
        <v>4</v>
      </c>
      <c r="PS156" s="2">
        <f t="shared" si="191"/>
        <v>0</v>
      </c>
      <c r="PT156" s="2">
        <f t="shared" si="192"/>
        <v>0</v>
      </c>
      <c r="PU156" s="2">
        <f t="shared" si="193"/>
        <v>4</v>
      </c>
      <c r="PV156" s="2">
        <f t="shared" si="194"/>
        <v>0</v>
      </c>
      <c r="PW156" s="2">
        <f t="shared" si="195"/>
        <v>0</v>
      </c>
      <c r="PX156" s="2">
        <f t="shared" si="196"/>
        <v>4</v>
      </c>
      <c r="PY156" s="2">
        <f t="shared" si="197"/>
        <v>0</v>
      </c>
      <c r="PZ156" s="2">
        <f t="shared" si="198"/>
        <v>0</v>
      </c>
    </row>
    <row r="157" spans="1:442" x14ac:dyDescent="0.35">
      <c r="A157" t="s">
        <v>81</v>
      </c>
      <c r="B157" t="s">
        <v>3</v>
      </c>
      <c r="C157" t="s">
        <v>351</v>
      </c>
      <c r="D157">
        <v>0</v>
      </c>
      <c r="E157">
        <v>0</v>
      </c>
      <c r="F157">
        <v>0</v>
      </c>
      <c r="G157">
        <v>0</v>
      </c>
      <c r="H157"/>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2</v>
      </c>
      <c r="DE157">
        <v>2</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4</v>
      </c>
      <c r="EM157">
        <v>0</v>
      </c>
      <c r="EN157">
        <v>0</v>
      </c>
      <c r="EO157">
        <v>0</v>
      </c>
      <c r="EP157">
        <v>0</v>
      </c>
      <c r="EQ157">
        <v>0</v>
      </c>
      <c r="ER157">
        <v>0</v>
      </c>
      <c r="ES157">
        <v>0</v>
      </c>
      <c r="ET157">
        <v>0</v>
      </c>
      <c r="EU157">
        <v>0</v>
      </c>
      <c r="EV157">
        <v>0</v>
      </c>
      <c r="EW157">
        <v>0</v>
      </c>
      <c r="EX157">
        <v>0</v>
      </c>
      <c r="EY157">
        <v>0</v>
      </c>
      <c r="EZ157">
        <v>0</v>
      </c>
      <c r="FA157">
        <v>5</v>
      </c>
      <c r="FB157">
        <v>0</v>
      </c>
      <c r="FC157">
        <v>0</v>
      </c>
      <c r="FD157">
        <v>7</v>
      </c>
      <c r="FE157">
        <v>0</v>
      </c>
      <c r="FF157">
        <v>0</v>
      </c>
      <c r="FG157">
        <v>1</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1</v>
      </c>
      <c r="HV157">
        <v>3</v>
      </c>
      <c r="HW157">
        <v>1</v>
      </c>
      <c r="HX157">
        <v>0</v>
      </c>
      <c r="HY157">
        <v>0</v>
      </c>
      <c r="HZ157">
        <v>0</v>
      </c>
      <c r="IA157">
        <v>0</v>
      </c>
      <c r="IB157">
        <v>0</v>
      </c>
      <c r="IC157">
        <v>0</v>
      </c>
      <c r="ID157">
        <v>1</v>
      </c>
      <c r="IE157">
        <v>3</v>
      </c>
      <c r="IF157">
        <v>1</v>
      </c>
      <c r="IG157">
        <v>1</v>
      </c>
      <c r="IH157">
        <v>3</v>
      </c>
      <c r="II157">
        <v>1</v>
      </c>
      <c r="IJ157">
        <v>1</v>
      </c>
      <c r="IK157">
        <v>3</v>
      </c>
      <c r="IL157">
        <v>1</v>
      </c>
      <c r="IM157">
        <v>1</v>
      </c>
      <c r="IN157">
        <v>3</v>
      </c>
      <c r="IO157">
        <v>1</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1</v>
      </c>
      <c r="NE157">
        <v>0</v>
      </c>
      <c r="NF157">
        <v>0</v>
      </c>
      <c r="NG157">
        <v>0</v>
      </c>
      <c r="NH157">
        <v>0</v>
      </c>
      <c r="NI157">
        <v>0</v>
      </c>
      <c r="NJ157">
        <v>0</v>
      </c>
      <c r="NK157">
        <v>0</v>
      </c>
      <c r="NL157">
        <v>0</v>
      </c>
      <c r="NM157">
        <v>0</v>
      </c>
      <c r="NN157">
        <v>0</v>
      </c>
      <c r="NO157">
        <v>0</v>
      </c>
      <c r="NP157">
        <v>0</v>
      </c>
      <c r="NR157" s="2" t="str">
        <f t="shared" si="139"/>
        <v>Arua City</v>
      </c>
      <c r="NS157" s="2" t="str">
        <f t="shared" si="140"/>
        <v>St. Assumpta Health Centre III</v>
      </c>
      <c r="NT157" s="2" t="str">
        <f>VLOOKUP(C157,Weeks!$A$1:$B$53,2,0)</f>
        <v>Week 50</v>
      </c>
      <c r="NU157" s="2">
        <f t="shared" si="141"/>
        <v>21</v>
      </c>
      <c r="NV157" s="2">
        <f t="shared" si="142"/>
        <v>1</v>
      </c>
      <c r="NW157" s="2">
        <f t="shared" si="143"/>
        <v>0</v>
      </c>
      <c r="NX157" s="2">
        <f t="shared" si="144"/>
        <v>1</v>
      </c>
      <c r="NY157" s="2">
        <f t="shared" si="145"/>
        <v>1</v>
      </c>
      <c r="NZ157" s="2">
        <f t="shared" si="146"/>
        <v>0</v>
      </c>
      <c r="OA157" s="2">
        <f t="shared" si="147"/>
        <v>0</v>
      </c>
      <c r="OB157" s="2">
        <f t="shared" si="148"/>
        <v>0</v>
      </c>
      <c r="OC157" s="2">
        <f t="shared" si="149"/>
        <v>0</v>
      </c>
      <c r="OD157" s="2">
        <f t="shared" si="150"/>
        <v>8</v>
      </c>
      <c r="OE157" s="2">
        <f t="shared" si="151"/>
        <v>1</v>
      </c>
      <c r="OF157" s="2">
        <f t="shared" si="152"/>
        <v>9</v>
      </c>
      <c r="OG157" s="2">
        <f t="shared" si="153"/>
        <v>0</v>
      </c>
      <c r="OH157" s="2">
        <f t="shared" si="154"/>
        <v>0</v>
      </c>
      <c r="OI157" s="2">
        <f t="shared" si="155"/>
        <v>0</v>
      </c>
      <c r="OJ157" s="2">
        <f t="shared" si="156"/>
        <v>0</v>
      </c>
      <c r="OK157" s="2">
        <f t="shared" si="157"/>
        <v>0</v>
      </c>
      <c r="OL157" s="2">
        <f t="shared" si="158"/>
        <v>0</v>
      </c>
      <c r="OM157" s="2">
        <f t="shared" si="159"/>
        <v>0</v>
      </c>
      <c r="ON157" s="2">
        <f t="shared" si="160"/>
        <v>4</v>
      </c>
      <c r="OO157" s="2">
        <f t="shared" si="161"/>
        <v>0</v>
      </c>
      <c r="OP157" s="2">
        <f t="shared" si="162"/>
        <v>0</v>
      </c>
      <c r="OQ157" s="2">
        <f t="shared" si="163"/>
        <v>0</v>
      </c>
      <c r="OR157" s="2">
        <f t="shared" si="164"/>
        <v>0</v>
      </c>
      <c r="OS157" s="2">
        <f t="shared" si="165"/>
        <v>0</v>
      </c>
      <c r="OT157" s="2">
        <f t="shared" si="166"/>
        <v>0</v>
      </c>
      <c r="OU157" s="2">
        <f t="shared" si="167"/>
        <v>0</v>
      </c>
      <c r="OV157" s="2">
        <f t="shared" si="168"/>
        <v>0</v>
      </c>
      <c r="OW157" s="2">
        <f t="shared" si="169"/>
        <v>0</v>
      </c>
      <c r="OX157" s="2">
        <f t="shared" si="170"/>
        <v>0</v>
      </c>
      <c r="OY157" s="2">
        <f t="shared" si="171"/>
        <v>0</v>
      </c>
      <c r="OZ157" s="2">
        <f t="shared" si="172"/>
        <v>0</v>
      </c>
      <c r="PA157" s="2">
        <f t="shared" si="173"/>
        <v>0</v>
      </c>
      <c r="PB157" s="2">
        <f t="shared" si="174"/>
        <v>0</v>
      </c>
      <c r="PC157" s="2">
        <f t="shared" si="175"/>
        <v>0</v>
      </c>
      <c r="PD157" s="2">
        <f t="shared" si="176"/>
        <v>0</v>
      </c>
      <c r="PE157" s="2">
        <f t="shared" si="177"/>
        <v>0</v>
      </c>
      <c r="PF157" s="2">
        <f t="shared" si="178"/>
        <v>0</v>
      </c>
      <c r="PG157" s="2">
        <f t="shared" si="179"/>
        <v>0</v>
      </c>
      <c r="PH157" s="2">
        <f t="shared" si="180"/>
        <v>0</v>
      </c>
      <c r="PI157" s="2">
        <f t="shared" si="181"/>
        <v>0</v>
      </c>
      <c r="PJ157" s="2">
        <f t="shared" si="182"/>
        <v>0</v>
      </c>
      <c r="PK157" s="2">
        <f t="shared" si="183"/>
        <v>0</v>
      </c>
      <c r="PL157" s="2">
        <f t="shared" si="184"/>
        <v>0</v>
      </c>
      <c r="PM157" s="2">
        <f t="shared" si="185"/>
        <v>0</v>
      </c>
      <c r="PN157" s="2">
        <f t="shared" si="186"/>
        <v>5</v>
      </c>
      <c r="PO157" s="2">
        <f t="shared" si="187"/>
        <v>5</v>
      </c>
      <c r="PP157" s="2">
        <f t="shared" si="188"/>
        <v>0</v>
      </c>
      <c r="PQ157" s="2">
        <f t="shared" si="189"/>
        <v>0</v>
      </c>
      <c r="PR157" s="2">
        <f t="shared" si="190"/>
        <v>5</v>
      </c>
      <c r="PS157" s="2">
        <f t="shared" si="191"/>
        <v>0</v>
      </c>
      <c r="PT157" s="2">
        <f t="shared" si="192"/>
        <v>0</v>
      </c>
      <c r="PU157" s="2">
        <f t="shared" si="193"/>
        <v>5</v>
      </c>
      <c r="PV157" s="2">
        <f t="shared" si="194"/>
        <v>0</v>
      </c>
      <c r="PW157" s="2">
        <f t="shared" si="195"/>
        <v>0</v>
      </c>
      <c r="PX157" s="2">
        <f t="shared" si="196"/>
        <v>5</v>
      </c>
      <c r="PY157" s="2">
        <f t="shared" si="197"/>
        <v>0</v>
      </c>
      <c r="PZ157" s="2">
        <f t="shared" si="198"/>
        <v>0</v>
      </c>
    </row>
    <row r="158" spans="1:442" x14ac:dyDescent="0.35">
      <c r="A158" t="s">
        <v>81</v>
      </c>
      <c r="B158" t="s">
        <v>3</v>
      </c>
      <c r="C158" t="s">
        <v>349</v>
      </c>
      <c r="D158">
        <v>0</v>
      </c>
      <c r="E158">
        <v>0</v>
      </c>
      <c r="F158">
        <v>0</v>
      </c>
      <c r="G158">
        <v>0</v>
      </c>
      <c r="H158"/>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3</v>
      </c>
      <c r="DE158">
        <v>1</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3</v>
      </c>
      <c r="EM158">
        <v>0</v>
      </c>
      <c r="EN158">
        <v>0</v>
      </c>
      <c r="EO158">
        <v>0</v>
      </c>
      <c r="EP158">
        <v>0</v>
      </c>
      <c r="EQ158">
        <v>0</v>
      </c>
      <c r="ER158">
        <v>0</v>
      </c>
      <c r="ES158">
        <v>0</v>
      </c>
      <c r="ET158">
        <v>0</v>
      </c>
      <c r="EU158">
        <v>0</v>
      </c>
      <c r="EV158">
        <v>0</v>
      </c>
      <c r="EW158">
        <v>0</v>
      </c>
      <c r="EX158">
        <v>0</v>
      </c>
      <c r="EY158">
        <v>0</v>
      </c>
      <c r="EZ158">
        <v>0</v>
      </c>
      <c r="FA158">
        <v>2</v>
      </c>
      <c r="FB158">
        <v>0</v>
      </c>
      <c r="FC158">
        <v>1</v>
      </c>
      <c r="FD158">
        <v>4</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1</v>
      </c>
      <c r="HV158">
        <v>2</v>
      </c>
      <c r="HW158">
        <v>0</v>
      </c>
      <c r="HX158">
        <v>0</v>
      </c>
      <c r="HY158">
        <v>0</v>
      </c>
      <c r="HZ158">
        <v>0</v>
      </c>
      <c r="IA158">
        <v>0</v>
      </c>
      <c r="IB158">
        <v>0</v>
      </c>
      <c r="IC158">
        <v>0</v>
      </c>
      <c r="ID158">
        <v>1</v>
      </c>
      <c r="IE158">
        <v>2</v>
      </c>
      <c r="IF158">
        <v>0</v>
      </c>
      <c r="IG158">
        <v>1</v>
      </c>
      <c r="IH158">
        <v>2</v>
      </c>
      <c r="II158">
        <v>0</v>
      </c>
      <c r="IJ158">
        <v>1</v>
      </c>
      <c r="IK158">
        <v>2</v>
      </c>
      <c r="IL158">
        <v>0</v>
      </c>
      <c r="IM158">
        <v>1</v>
      </c>
      <c r="IN158">
        <v>2</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R158" s="2" t="str">
        <f t="shared" si="139"/>
        <v>Arua City</v>
      </c>
      <c r="NS158" s="2" t="str">
        <f t="shared" si="140"/>
        <v>St. Assumpta Health Centre III</v>
      </c>
      <c r="NT158" s="2" t="str">
        <f>VLOOKUP(C158,Weeks!$A$1:$B$53,2,0)</f>
        <v>Week 51</v>
      </c>
      <c r="NU158" s="2">
        <f t="shared" si="141"/>
        <v>14</v>
      </c>
      <c r="NV158" s="2">
        <f t="shared" si="142"/>
        <v>0</v>
      </c>
      <c r="NW158" s="2">
        <f t="shared" si="143"/>
        <v>0</v>
      </c>
      <c r="NX158" s="2">
        <f t="shared" si="144"/>
        <v>0</v>
      </c>
      <c r="NY158" s="2">
        <f t="shared" si="145"/>
        <v>0</v>
      </c>
      <c r="NZ158" s="2">
        <f t="shared" si="146"/>
        <v>0</v>
      </c>
      <c r="OA158" s="2">
        <f t="shared" si="147"/>
        <v>0</v>
      </c>
      <c r="OB158" s="2">
        <f t="shared" si="148"/>
        <v>0</v>
      </c>
      <c r="OC158" s="2">
        <f t="shared" si="149"/>
        <v>0</v>
      </c>
      <c r="OD158" s="2">
        <f t="shared" si="150"/>
        <v>5</v>
      </c>
      <c r="OE158" s="2">
        <f t="shared" si="151"/>
        <v>0</v>
      </c>
      <c r="OF158" s="2">
        <f t="shared" si="152"/>
        <v>5</v>
      </c>
      <c r="OG158" s="2">
        <f t="shared" si="153"/>
        <v>0</v>
      </c>
      <c r="OH158" s="2">
        <f t="shared" si="154"/>
        <v>0</v>
      </c>
      <c r="OI158" s="2">
        <f t="shared" si="155"/>
        <v>0</v>
      </c>
      <c r="OJ158" s="2">
        <f t="shared" si="156"/>
        <v>0</v>
      </c>
      <c r="OK158" s="2">
        <f t="shared" si="157"/>
        <v>0</v>
      </c>
      <c r="OL158" s="2">
        <f t="shared" si="158"/>
        <v>0</v>
      </c>
      <c r="OM158" s="2">
        <f t="shared" si="159"/>
        <v>0</v>
      </c>
      <c r="ON158" s="2">
        <f t="shared" si="160"/>
        <v>4</v>
      </c>
      <c r="OO158" s="2">
        <f t="shared" si="161"/>
        <v>0</v>
      </c>
      <c r="OP158" s="2">
        <f t="shared" si="162"/>
        <v>0</v>
      </c>
      <c r="OQ158" s="2">
        <f t="shared" si="163"/>
        <v>0</v>
      </c>
      <c r="OR158" s="2">
        <f t="shared" si="164"/>
        <v>0</v>
      </c>
      <c r="OS158" s="2">
        <f t="shared" si="165"/>
        <v>0</v>
      </c>
      <c r="OT158" s="2">
        <f t="shared" si="166"/>
        <v>0</v>
      </c>
      <c r="OU158" s="2">
        <f t="shared" si="167"/>
        <v>0</v>
      </c>
      <c r="OV158" s="2">
        <f t="shared" si="168"/>
        <v>0</v>
      </c>
      <c r="OW158" s="2">
        <f t="shared" si="169"/>
        <v>0</v>
      </c>
      <c r="OX158" s="2">
        <f t="shared" si="170"/>
        <v>0</v>
      </c>
      <c r="OY158" s="2">
        <f t="shared" si="171"/>
        <v>0</v>
      </c>
      <c r="OZ158" s="2">
        <f t="shared" si="172"/>
        <v>0</v>
      </c>
      <c r="PA158" s="2">
        <f t="shared" si="173"/>
        <v>0</v>
      </c>
      <c r="PB158" s="2">
        <f t="shared" si="174"/>
        <v>0</v>
      </c>
      <c r="PC158" s="2">
        <f t="shared" si="175"/>
        <v>0</v>
      </c>
      <c r="PD158" s="2">
        <f t="shared" si="176"/>
        <v>0</v>
      </c>
      <c r="PE158" s="2">
        <f t="shared" si="177"/>
        <v>0</v>
      </c>
      <c r="PF158" s="2">
        <f t="shared" si="178"/>
        <v>0</v>
      </c>
      <c r="PG158" s="2">
        <f t="shared" si="179"/>
        <v>0</v>
      </c>
      <c r="PH158" s="2">
        <f t="shared" si="180"/>
        <v>0</v>
      </c>
      <c r="PI158" s="2">
        <f t="shared" si="181"/>
        <v>0</v>
      </c>
      <c r="PJ158" s="2">
        <f t="shared" si="182"/>
        <v>0</v>
      </c>
      <c r="PK158" s="2">
        <f t="shared" si="183"/>
        <v>0</v>
      </c>
      <c r="PL158" s="2">
        <f t="shared" si="184"/>
        <v>0</v>
      </c>
      <c r="PM158" s="2">
        <f t="shared" si="185"/>
        <v>0</v>
      </c>
      <c r="PN158" s="2">
        <f t="shared" si="186"/>
        <v>3</v>
      </c>
      <c r="PO158" s="2">
        <f t="shared" si="187"/>
        <v>3</v>
      </c>
      <c r="PP158" s="2">
        <f t="shared" si="188"/>
        <v>0</v>
      </c>
      <c r="PQ158" s="2">
        <f t="shared" si="189"/>
        <v>0</v>
      </c>
      <c r="PR158" s="2">
        <f t="shared" si="190"/>
        <v>3</v>
      </c>
      <c r="PS158" s="2">
        <f t="shared" si="191"/>
        <v>0</v>
      </c>
      <c r="PT158" s="2">
        <f t="shared" si="192"/>
        <v>0</v>
      </c>
      <c r="PU158" s="2">
        <f t="shared" si="193"/>
        <v>3</v>
      </c>
      <c r="PV158" s="2">
        <f t="shared" si="194"/>
        <v>0</v>
      </c>
      <c r="PW158" s="2">
        <f t="shared" si="195"/>
        <v>0</v>
      </c>
      <c r="PX158" s="2">
        <f t="shared" si="196"/>
        <v>3</v>
      </c>
      <c r="PY158" s="2">
        <f t="shared" si="197"/>
        <v>0</v>
      </c>
      <c r="PZ158" s="2">
        <f t="shared" si="198"/>
        <v>0</v>
      </c>
    </row>
    <row r="159" spans="1:442" x14ac:dyDescent="0.35">
      <c r="A159" t="s">
        <v>81</v>
      </c>
      <c r="B159" t="s">
        <v>3</v>
      </c>
      <c r="C159" t="s">
        <v>347</v>
      </c>
      <c r="D159">
        <v>0</v>
      </c>
      <c r="E159">
        <v>0</v>
      </c>
      <c r="F159">
        <v>0</v>
      </c>
      <c r="G159">
        <v>0</v>
      </c>
      <c r="H159"/>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1</v>
      </c>
      <c r="DC159">
        <v>1</v>
      </c>
      <c r="DD159">
        <v>10</v>
      </c>
      <c r="DE159">
        <v>5</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2</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1</v>
      </c>
      <c r="HW159">
        <v>0</v>
      </c>
      <c r="HX159">
        <v>0</v>
      </c>
      <c r="HY159">
        <v>0</v>
      </c>
      <c r="HZ159">
        <v>0</v>
      </c>
      <c r="IA159">
        <v>0</v>
      </c>
      <c r="IB159">
        <v>0</v>
      </c>
      <c r="IC159">
        <v>0</v>
      </c>
      <c r="ID159">
        <v>0</v>
      </c>
      <c r="IE159">
        <v>1</v>
      </c>
      <c r="IF159">
        <v>0</v>
      </c>
      <c r="IG159">
        <v>0</v>
      </c>
      <c r="IH159">
        <v>1</v>
      </c>
      <c r="II159">
        <v>0</v>
      </c>
      <c r="IJ159">
        <v>0</v>
      </c>
      <c r="IK159">
        <v>1</v>
      </c>
      <c r="IL159">
        <v>0</v>
      </c>
      <c r="IM159">
        <v>0</v>
      </c>
      <c r="IN159">
        <v>1</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R159" s="2" t="str">
        <f t="shared" si="139"/>
        <v>Arua City</v>
      </c>
      <c r="NS159" s="2" t="str">
        <f t="shared" si="140"/>
        <v>St. Assumpta Health Centre III</v>
      </c>
      <c r="NT159" s="2" t="str">
        <f>VLOOKUP(C159,Weeks!$A$1:$B$53,2,0)</f>
        <v>Week 52</v>
      </c>
      <c r="NU159" s="2">
        <f t="shared" si="141"/>
        <v>19</v>
      </c>
      <c r="NV159" s="2">
        <f t="shared" si="142"/>
        <v>0</v>
      </c>
      <c r="NW159" s="2">
        <f t="shared" si="143"/>
        <v>0</v>
      </c>
      <c r="NX159" s="2">
        <f t="shared" si="144"/>
        <v>0</v>
      </c>
      <c r="NY159" s="2">
        <f t="shared" si="145"/>
        <v>0</v>
      </c>
      <c r="NZ159" s="2">
        <f t="shared" si="146"/>
        <v>0</v>
      </c>
      <c r="OA159" s="2">
        <f t="shared" si="147"/>
        <v>0</v>
      </c>
      <c r="OB159" s="2">
        <f t="shared" si="148"/>
        <v>0</v>
      </c>
      <c r="OC159" s="2">
        <f t="shared" si="149"/>
        <v>0</v>
      </c>
      <c r="OD159" s="2">
        <f t="shared" si="150"/>
        <v>2</v>
      </c>
      <c r="OE159" s="2">
        <f t="shared" si="151"/>
        <v>0</v>
      </c>
      <c r="OF159" s="2">
        <f t="shared" si="152"/>
        <v>0</v>
      </c>
      <c r="OG159" s="2">
        <f t="shared" si="153"/>
        <v>0</v>
      </c>
      <c r="OH159" s="2">
        <f t="shared" si="154"/>
        <v>0</v>
      </c>
      <c r="OI159" s="2">
        <f t="shared" si="155"/>
        <v>0</v>
      </c>
      <c r="OJ159" s="2">
        <f t="shared" si="156"/>
        <v>0</v>
      </c>
      <c r="OK159" s="2">
        <f t="shared" si="157"/>
        <v>0</v>
      </c>
      <c r="OL159" s="2">
        <f t="shared" si="158"/>
        <v>0</v>
      </c>
      <c r="OM159" s="2">
        <f t="shared" si="159"/>
        <v>0</v>
      </c>
      <c r="ON159" s="2">
        <f t="shared" si="160"/>
        <v>17</v>
      </c>
      <c r="OO159" s="2">
        <f t="shared" si="161"/>
        <v>0</v>
      </c>
      <c r="OP159" s="2">
        <f t="shared" si="162"/>
        <v>0</v>
      </c>
      <c r="OQ159" s="2">
        <f t="shared" si="163"/>
        <v>0</v>
      </c>
      <c r="OR159" s="2">
        <f t="shared" si="164"/>
        <v>0</v>
      </c>
      <c r="OS159" s="2">
        <f t="shared" si="165"/>
        <v>0</v>
      </c>
      <c r="OT159" s="2">
        <f t="shared" si="166"/>
        <v>0</v>
      </c>
      <c r="OU159" s="2">
        <f t="shared" si="167"/>
        <v>0</v>
      </c>
      <c r="OV159" s="2">
        <f t="shared" si="168"/>
        <v>0</v>
      </c>
      <c r="OW159" s="2">
        <f t="shared" si="169"/>
        <v>0</v>
      </c>
      <c r="OX159" s="2">
        <f t="shared" si="170"/>
        <v>0</v>
      </c>
      <c r="OY159" s="2">
        <f t="shared" si="171"/>
        <v>0</v>
      </c>
      <c r="OZ159" s="2">
        <f t="shared" si="172"/>
        <v>0</v>
      </c>
      <c r="PA159" s="2">
        <f t="shared" si="173"/>
        <v>0</v>
      </c>
      <c r="PB159" s="2">
        <f t="shared" si="174"/>
        <v>0</v>
      </c>
      <c r="PC159" s="2">
        <f t="shared" si="175"/>
        <v>0</v>
      </c>
      <c r="PD159" s="2">
        <f t="shared" si="176"/>
        <v>0</v>
      </c>
      <c r="PE159" s="2">
        <f t="shared" si="177"/>
        <v>0</v>
      </c>
      <c r="PF159" s="2">
        <f t="shared" si="178"/>
        <v>0</v>
      </c>
      <c r="PG159" s="2">
        <f t="shared" si="179"/>
        <v>0</v>
      </c>
      <c r="PH159" s="2">
        <f t="shared" si="180"/>
        <v>0</v>
      </c>
      <c r="PI159" s="2">
        <f t="shared" si="181"/>
        <v>0</v>
      </c>
      <c r="PJ159" s="2">
        <f t="shared" si="182"/>
        <v>0</v>
      </c>
      <c r="PK159" s="2">
        <f t="shared" si="183"/>
        <v>0</v>
      </c>
      <c r="PL159" s="2">
        <f t="shared" si="184"/>
        <v>0</v>
      </c>
      <c r="PM159" s="2">
        <f t="shared" si="185"/>
        <v>0</v>
      </c>
      <c r="PN159" s="2">
        <f t="shared" si="186"/>
        <v>1</v>
      </c>
      <c r="PO159" s="2">
        <f t="shared" si="187"/>
        <v>1</v>
      </c>
      <c r="PP159" s="2">
        <f t="shared" si="188"/>
        <v>0</v>
      </c>
      <c r="PQ159" s="2">
        <f t="shared" si="189"/>
        <v>0</v>
      </c>
      <c r="PR159" s="2">
        <f t="shared" si="190"/>
        <v>1</v>
      </c>
      <c r="PS159" s="2">
        <f t="shared" si="191"/>
        <v>0</v>
      </c>
      <c r="PT159" s="2">
        <f t="shared" si="192"/>
        <v>0</v>
      </c>
      <c r="PU159" s="2">
        <f t="shared" si="193"/>
        <v>1</v>
      </c>
      <c r="PV159" s="2">
        <f t="shared" si="194"/>
        <v>0</v>
      </c>
      <c r="PW159" s="2">
        <f t="shared" si="195"/>
        <v>0</v>
      </c>
      <c r="PX159" s="2">
        <f t="shared" si="196"/>
        <v>1</v>
      </c>
      <c r="PY159" s="2">
        <f t="shared" si="197"/>
        <v>0</v>
      </c>
      <c r="PZ159" s="2">
        <f t="shared" si="198"/>
        <v>0</v>
      </c>
    </row>
    <row r="160" spans="1:442" x14ac:dyDescent="0.35">
      <c r="A160" t="s">
        <v>81</v>
      </c>
      <c r="B160" t="s">
        <v>3</v>
      </c>
      <c r="C160" t="s">
        <v>345</v>
      </c>
      <c r="D160">
        <v>0</v>
      </c>
      <c r="E160">
        <v>0</v>
      </c>
      <c r="F160">
        <v>0</v>
      </c>
      <c r="G160">
        <v>0</v>
      </c>
      <c r="H160"/>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2</v>
      </c>
      <c r="DE160">
        <v>3</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1</v>
      </c>
      <c r="EM160">
        <v>0</v>
      </c>
      <c r="EN160">
        <v>0</v>
      </c>
      <c r="EO160">
        <v>0</v>
      </c>
      <c r="EP160">
        <v>0</v>
      </c>
      <c r="EQ160">
        <v>0</v>
      </c>
      <c r="ER160">
        <v>0</v>
      </c>
      <c r="ES160">
        <v>0</v>
      </c>
      <c r="ET160">
        <v>0</v>
      </c>
      <c r="EU160">
        <v>0</v>
      </c>
      <c r="EV160">
        <v>0</v>
      </c>
      <c r="EW160">
        <v>0</v>
      </c>
      <c r="EX160">
        <v>0</v>
      </c>
      <c r="EY160">
        <v>0</v>
      </c>
      <c r="EZ160">
        <v>0</v>
      </c>
      <c r="FA160">
        <v>3</v>
      </c>
      <c r="FB160">
        <v>0</v>
      </c>
      <c r="FC160">
        <v>1</v>
      </c>
      <c r="FD160">
        <v>3</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1</v>
      </c>
      <c r="HV160">
        <v>1</v>
      </c>
      <c r="HW160">
        <v>0</v>
      </c>
      <c r="HX160">
        <v>0</v>
      </c>
      <c r="HY160">
        <v>0</v>
      </c>
      <c r="HZ160">
        <v>0</v>
      </c>
      <c r="IA160">
        <v>0</v>
      </c>
      <c r="IB160">
        <v>0</v>
      </c>
      <c r="IC160">
        <v>0</v>
      </c>
      <c r="ID160">
        <v>1</v>
      </c>
      <c r="IE160">
        <v>1</v>
      </c>
      <c r="IF160">
        <v>0</v>
      </c>
      <c r="IG160">
        <v>1</v>
      </c>
      <c r="IH160">
        <v>1</v>
      </c>
      <c r="II160">
        <v>0</v>
      </c>
      <c r="IJ160">
        <v>1</v>
      </c>
      <c r="IK160">
        <v>1</v>
      </c>
      <c r="IL160">
        <v>0</v>
      </c>
      <c r="IM160">
        <v>1</v>
      </c>
      <c r="IN160">
        <v>1</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R160" s="2" t="str">
        <f t="shared" si="139"/>
        <v>Arua City</v>
      </c>
      <c r="NS160" s="2" t="str">
        <f t="shared" si="140"/>
        <v>St. Assumpta Health Centre III</v>
      </c>
      <c r="NT160" s="2" t="str">
        <f>VLOOKUP(C160,Weeks!$A$1:$B$53,2,0)</f>
        <v>Week 1</v>
      </c>
      <c r="NU160" s="2">
        <f t="shared" si="141"/>
        <v>13</v>
      </c>
      <c r="NV160" s="2">
        <f t="shared" si="142"/>
        <v>0</v>
      </c>
      <c r="NW160" s="2">
        <f t="shared" si="143"/>
        <v>0</v>
      </c>
      <c r="NX160" s="2">
        <f t="shared" si="144"/>
        <v>0</v>
      </c>
      <c r="NY160" s="2">
        <f t="shared" si="145"/>
        <v>0</v>
      </c>
      <c r="NZ160" s="2">
        <f t="shared" si="146"/>
        <v>0</v>
      </c>
      <c r="OA160" s="2">
        <f t="shared" si="147"/>
        <v>0</v>
      </c>
      <c r="OB160" s="2">
        <f t="shared" si="148"/>
        <v>0</v>
      </c>
      <c r="OC160" s="2">
        <f t="shared" si="149"/>
        <v>0</v>
      </c>
      <c r="OD160" s="2">
        <f t="shared" si="150"/>
        <v>4</v>
      </c>
      <c r="OE160" s="2">
        <f t="shared" si="151"/>
        <v>0</v>
      </c>
      <c r="OF160" s="2">
        <f t="shared" si="152"/>
        <v>4</v>
      </c>
      <c r="OG160" s="2">
        <f t="shared" si="153"/>
        <v>0</v>
      </c>
      <c r="OH160" s="2">
        <f t="shared" si="154"/>
        <v>0</v>
      </c>
      <c r="OI160" s="2">
        <f t="shared" si="155"/>
        <v>0</v>
      </c>
      <c r="OJ160" s="2">
        <f t="shared" si="156"/>
        <v>0</v>
      </c>
      <c r="OK160" s="2">
        <f t="shared" si="157"/>
        <v>0</v>
      </c>
      <c r="OL160" s="2">
        <f t="shared" si="158"/>
        <v>0</v>
      </c>
      <c r="OM160" s="2">
        <f t="shared" si="159"/>
        <v>0</v>
      </c>
      <c r="ON160" s="2">
        <f t="shared" si="160"/>
        <v>5</v>
      </c>
      <c r="OO160" s="2">
        <f t="shared" si="161"/>
        <v>0</v>
      </c>
      <c r="OP160" s="2">
        <f t="shared" si="162"/>
        <v>0</v>
      </c>
      <c r="OQ160" s="2">
        <f t="shared" si="163"/>
        <v>0</v>
      </c>
      <c r="OR160" s="2">
        <f t="shared" si="164"/>
        <v>0</v>
      </c>
      <c r="OS160" s="2">
        <f t="shared" si="165"/>
        <v>0</v>
      </c>
      <c r="OT160" s="2">
        <f t="shared" si="166"/>
        <v>0</v>
      </c>
      <c r="OU160" s="2">
        <f t="shared" si="167"/>
        <v>0</v>
      </c>
      <c r="OV160" s="2">
        <f t="shared" si="168"/>
        <v>0</v>
      </c>
      <c r="OW160" s="2">
        <f t="shared" si="169"/>
        <v>0</v>
      </c>
      <c r="OX160" s="2">
        <f t="shared" si="170"/>
        <v>0</v>
      </c>
      <c r="OY160" s="2">
        <f t="shared" si="171"/>
        <v>0</v>
      </c>
      <c r="OZ160" s="2">
        <f t="shared" si="172"/>
        <v>0</v>
      </c>
      <c r="PA160" s="2">
        <f t="shared" si="173"/>
        <v>0</v>
      </c>
      <c r="PB160" s="2">
        <f t="shared" si="174"/>
        <v>0</v>
      </c>
      <c r="PC160" s="2">
        <f t="shared" si="175"/>
        <v>0</v>
      </c>
      <c r="PD160" s="2">
        <f t="shared" si="176"/>
        <v>0</v>
      </c>
      <c r="PE160" s="2">
        <f t="shared" si="177"/>
        <v>0</v>
      </c>
      <c r="PF160" s="2">
        <f t="shared" si="178"/>
        <v>0</v>
      </c>
      <c r="PG160" s="2">
        <f t="shared" si="179"/>
        <v>0</v>
      </c>
      <c r="PH160" s="2">
        <f t="shared" si="180"/>
        <v>0</v>
      </c>
      <c r="PI160" s="2">
        <f t="shared" si="181"/>
        <v>0</v>
      </c>
      <c r="PJ160" s="2">
        <f t="shared" si="182"/>
        <v>0</v>
      </c>
      <c r="PK160" s="2">
        <f t="shared" si="183"/>
        <v>0</v>
      </c>
      <c r="PL160" s="2">
        <f t="shared" si="184"/>
        <v>0</v>
      </c>
      <c r="PM160" s="2">
        <f t="shared" si="185"/>
        <v>0</v>
      </c>
      <c r="PN160" s="2">
        <f t="shared" si="186"/>
        <v>2</v>
      </c>
      <c r="PO160" s="2">
        <f t="shared" si="187"/>
        <v>2</v>
      </c>
      <c r="PP160" s="2">
        <f t="shared" si="188"/>
        <v>0</v>
      </c>
      <c r="PQ160" s="2">
        <f t="shared" si="189"/>
        <v>0</v>
      </c>
      <c r="PR160" s="2">
        <f t="shared" si="190"/>
        <v>2</v>
      </c>
      <c r="PS160" s="2">
        <f t="shared" si="191"/>
        <v>0</v>
      </c>
      <c r="PT160" s="2">
        <f t="shared" si="192"/>
        <v>0</v>
      </c>
      <c r="PU160" s="2">
        <f t="shared" si="193"/>
        <v>2</v>
      </c>
      <c r="PV160" s="2">
        <f t="shared" si="194"/>
        <v>0</v>
      </c>
      <c r="PW160" s="2">
        <f t="shared" si="195"/>
        <v>0</v>
      </c>
      <c r="PX160" s="2">
        <f t="shared" si="196"/>
        <v>2</v>
      </c>
      <c r="PY160" s="2">
        <f t="shared" si="197"/>
        <v>0</v>
      </c>
      <c r="PZ160" s="2">
        <f t="shared" si="198"/>
        <v>0</v>
      </c>
    </row>
    <row r="161" spans="1:442" x14ac:dyDescent="0.35">
      <c r="A161" t="s">
        <v>81</v>
      </c>
      <c r="B161" t="s">
        <v>3</v>
      </c>
      <c r="C161" t="s">
        <v>343</v>
      </c>
      <c r="D161">
        <v>0</v>
      </c>
      <c r="E161">
        <v>0</v>
      </c>
      <c r="F161">
        <v>0</v>
      </c>
      <c r="G161">
        <v>0</v>
      </c>
      <c r="H161"/>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3</v>
      </c>
      <c r="DE161">
        <v>1</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3</v>
      </c>
      <c r="EM161">
        <v>0</v>
      </c>
      <c r="EN161">
        <v>0</v>
      </c>
      <c r="EO161">
        <v>0</v>
      </c>
      <c r="EP161">
        <v>0</v>
      </c>
      <c r="EQ161">
        <v>0</v>
      </c>
      <c r="ER161">
        <v>0</v>
      </c>
      <c r="ES161">
        <v>0</v>
      </c>
      <c r="ET161">
        <v>0</v>
      </c>
      <c r="EU161">
        <v>0</v>
      </c>
      <c r="EV161">
        <v>0</v>
      </c>
      <c r="EW161">
        <v>0</v>
      </c>
      <c r="EX161">
        <v>0</v>
      </c>
      <c r="EY161">
        <v>0</v>
      </c>
      <c r="EZ161">
        <v>0</v>
      </c>
      <c r="FA161">
        <v>4</v>
      </c>
      <c r="FB161">
        <v>0</v>
      </c>
      <c r="FC161">
        <v>1</v>
      </c>
      <c r="FD161">
        <v>5</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1</v>
      </c>
      <c r="HV161">
        <v>1</v>
      </c>
      <c r="HW161">
        <v>0</v>
      </c>
      <c r="HX161">
        <v>0</v>
      </c>
      <c r="HY161">
        <v>0</v>
      </c>
      <c r="HZ161">
        <v>0</v>
      </c>
      <c r="IA161">
        <v>0</v>
      </c>
      <c r="IB161">
        <v>0</v>
      </c>
      <c r="IC161">
        <v>0</v>
      </c>
      <c r="ID161">
        <v>1</v>
      </c>
      <c r="IE161">
        <v>1</v>
      </c>
      <c r="IF161">
        <v>0</v>
      </c>
      <c r="IG161">
        <v>1</v>
      </c>
      <c r="IH161">
        <v>1</v>
      </c>
      <c r="II161">
        <v>0</v>
      </c>
      <c r="IJ161">
        <v>1</v>
      </c>
      <c r="IK161">
        <v>1</v>
      </c>
      <c r="IL161">
        <v>0</v>
      </c>
      <c r="IM161">
        <v>1</v>
      </c>
      <c r="IN161">
        <v>1</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R161" s="2" t="str">
        <f t="shared" si="139"/>
        <v>Arua City</v>
      </c>
      <c r="NS161" s="2" t="str">
        <f t="shared" si="140"/>
        <v>St. Assumpta Health Centre III</v>
      </c>
      <c r="NT161" s="2" t="str">
        <f>VLOOKUP(C161,Weeks!$A$1:$B$53,2,0)</f>
        <v>Week 2</v>
      </c>
      <c r="NU161" s="2">
        <f t="shared" si="141"/>
        <v>17</v>
      </c>
      <c r="NV161" s="2">
        <f t="shared" si="142"/>
        <v>0</v>
      </c>
      <c r="NW161" s="2">
        <f t="shared" si="143"/>
        <v>0</v>
      </c>
      <c r="NX161" s="2">
        <f t="shared" si="144"/>
        <v>0</v>
      </c>
      <c r="NY161" s="2">
        <f t="shared" si="145"/>
        <v>0</v>
      </c>
      <c r="NZ161" s="2">
        <f t="shared" si="146"/>
        <v>0</v>
      </c>
      <c r="OA161" s="2">
        <f t="shared" si="147"/>
        <v>0</v>
      </c>
      <c r="OB161" s="2">
        <f t="shared" si="148"/>
        <v>0</v>
      </c>
      <c r="OC161" s="2">
        <f t="shared" si="149"/>
        <v>0</v>
      </c>
      <c r="OD161" s="2">
        <f t="shared" si="150"/>
        <v>6</v>
      </c>
      <c r="OE161" s="2">
        <f t="shared" si="151"/>
        <v>0</v>
      </c>
      <c r="OF161" s="2">
        <f t="shared" si="152"/>
        <v>7</v>
      </c>
      <c r="OG161" s="2">
        <f t="shared" si="153"/>
        <v>0</v>
      </c>
      <c r="OH161" s="2">
        <f t="shared" si="154"/>
        <v>0</v>
      </c>
      <c r="OI161" s="2">
        <f t="shared" si="155"/>
        <v>0</v>
      </c>
      <c r="OJ161" s="2">
        <f t="shared" si="156"/>
        <v>0</v>
      </c>
      <c r="OK161" s="2">
        <f t="shared" si="157"/>
        <v>0</v>
      </c>
      <c r="OL161" s="2">
        <f t="shared" si="158"/>
        <v>0</v>
      </c>
      <c r="OM161" s="2">
        <f t="shared" si="159"/>
        <v>0</v>
      </c>
      <c r="ON161" s="2">
        <f t="shared" si="160"/>
        <v>4</v>
      </c>
      <c r="OO161" s="2">
        <f t="shared" si="161"/>
        <v>0</v>
      </c>
      <c r="OP161" s="2">
        <f t="shared" si="162"/>
        <v>0</v>
      </c>
      <c r="OQ161" s="2">
        <f t="shared" si="163"/>
        <v>0</v>
      </c>
      <c r="OR161" s="2">
        <f t="shared" si="164"/>
        <v>0</v>
      </c>
      <c r="OS161" s="2">
        <f t="shared" si="165"/>
        <v>0</v>
      </c>
      <c r="OT161" s="2">
        <f t="shared" si="166"/>
        <v>0</v>
      </c>
      <c r="OU161" s="2">
        <f t="shared" si="167"/>
        <v>0</v>
      </c>
      <c r="OV161" s="2">
        <f t="shared" si="168"/>
        <v>0</v>
      </c>
      <c r="OW161" s="2">
        <f t="shared" si="169"/>
        <v>0</v>
      </c>
      <c r="OX161" s="2">
        <f t="shared" si="170"/>
        <v>0</v>
      </c>
      <c r="OY161" s="2">
        <f t="shared" si="171"/>
        <v>0</v>
      </c>
      <c r="OZ161" s="2">
        <f t="shared" si="172"/>
        <v>0</v>
      </c>
      <c r="PA161" s="2">
        <f t="shared" si="173"/>
        <v>0</v>
      </c>
      <c r="PB161" s="2">
        <f t="shared" si="174"/>
        <v>0</v>
      </c>
      <c r="PC161" s="2">
        <f t="shared" si="175"/>
        <v>0</v>
      </c>
      <c r="PD161" s="2">
        <f t="shared" si="176"/>
        <v>0</v>
      </c>
      <c r="PE161" s="2">
        <f t="shared" si="177"/>
        <v>0</v>
      </c>
      <c r="PF161" s="2">
        <f t="shared" si="178"/>
        <v>0</v>
      </c>
      <c r="PG161" s="2">
        <f t="shared" si="179"/>
        <v>0</v>
      </c>
      <c r="PH161" s="2">
        <f t="shared" si="180"/>
        <v>0</v>
      </c>
      <c r="PI161" s="2">
        <f t="shared" si="181"/>
        <v>0</v>
      </c>
      <c r="PJ161" s="2">
        <f t="shared" si="182"/>
        <v>0</v>
      </c>
      <c r="PK161" s="2">
        <f t="shared" si="183"/>
        <v>0</v>
      </c>
      <c r="PL161" s="2">
        <f t="shared" si="184"/>
        <v>0</v>
      </c>
      <c r="PM161" s="2">
        <f t="shared" si="185"/>
        <v>0</v>
      </c>
      <c r="PN161" s="2">
        <f t="shared" si="186"/>
        <v>2</v>
      </c>
      <c r="PO161" s="2">
        <f t="shared" si="187"/>
        <v>2</v>
      </c>
      <c r="PP161" s="2">
        <f t="shared" si="188"/>
        <v>0</v>
      </c>
      <c r="PQ161" s="2">
        <f t="shared" si="189"/>
        <v>0</v>
      </c>
      <c r="PR161" s="2">
        <f t="shared" si="190"/>
        <v>2</v>
      </c>
      <c r="PS161" s="2">
        <f t="shared" si="191"/>
        <v>0</v>
      </c>
      <c r="PT161" s="2">
        <f t="shared" si="192"/>
        <v>0</v>
      </c>
      <c r="PU161" s="2">
        <f t="shared" si="193"/>
        <v>2</v>
      </c>
      <c r="PV161" s="2">
        <f t="shared" si="194"/>
        <v>0</v>
      </c>
      <c r="PW161" s="2">
        <f t="shared" si="195"/>
        <v>0</v>
      </c>
      <c r="PX161" s="2">
        <f t="shared" si="196"/>
        <v>2</v>
      </c>
      <c r="PY161" s="2">
        <f t="shared" si="197"/>
        <v>0</v>
      </c>
      <c r="PZ161" s="2">
        <f t="shared" si="198"/>
        <v>0</v>
      </c>
    </row>
    <row r="162" spans="1:442" x14ac:dyDescent="0.35">
      <c r="A162" t="s">
        <v>81</v>
      </c>
      <c r="B162" t="s">
        <v>3</v>
      </c>
      <c r="C162" t="s">
        <v>341</v>
      </c>
      <c r="D162">
        <v>0</v>
      </c>
      <c r="E162">
        <v>0</v>
      </c>
      <c r="F162">
        <v>0</v>
      </c>
      <c r="G162">
        <v>0</v>
      </c>
      <c r="H162"/>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10</v>
      </c>
      <c r="DE162">
        <v>5</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3</v>
      </c>
      <c r="EM162">
        <v>0</v>
      </c>
      <c r="EN162">
        <v>0</v>
      </c>
      <c r="EO162">
        <v>0</v>
      </c>
      <c r="EP162">
        <v>0</v>
      </c>
      <c r="EQ162">
        <v>0</v>
      </c>
      <c r="ER162">
        <v>0</v>
      </c>
      <c r="ES162">
        <v>0</v>
      </c>
      <c r="ET162">
        <v>0</v>
      </c>
      <c r="EU162">
        <v>0</v>
      </c>
      <c r="EV162">
        <v>0</v>
      </c>
      <c r="EW162">
        <v>0</v>
      </c>
      <c r="EX162">
        <v>0</v>
      </c>
      <c r="EY162">
        <v>0</v>
      </c>
      <c r="EZ162">
        <v>0</v>
      </c>
      <c r="FA162">
        <v>3</v>
      </c>
      <c r="FB162">
        <v>0</v>
      </c>
      <c r="FC162">
        <v>0</v>
      </c>
      <c r="FD162">
        <v>4</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1</v>
      </c>
      <c r="HV162">
        <v>0</v>
      </c>
      <c r="HW162">
        <v>1</v>
      </c>
      <c r="HX162">
        <v>0</v>
      </c>
      <c r="HY162">
        <v>0</v>
      </c>
      <c r="HZ162">
        <v>0</v>
      </c>
      <c r="IA162">
        <v>0</v>
      </c>
      <c r="IB162">
        <v>0</v>
      </c>
      <c r="IC162">
        <v>0</v>
      </c>
      <c r="ID162">
        <v>1</v>
      </c>
      <c r="IE162">
        <v>0</v>
      </c>
      <c r="IF162">
        <v>1</v>
      </c>
      <c r="IG162">
        <v>1</v>
      </c>
      <c r="IH162">
        <v>0</v>
      </c>
      <c r="II162">
        <v>1</v>
      </c>
      <c r="IJ162">
        <v>1</v>
      </c>
      <c r="IK162">
        <v>0</v>
      </c>
      <c r="IL162">
        <v>1</v>
      </c>
      <c r="IM162">
        <v>1</v>
      </c>
      <c r="IN162">
        <v>0</v>
      </c>
      <c r="IO162">
        <v>1</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R162" s="2" t="str">
        <f t="shared" si="139"/>
        <v>Arua City</v>
      </c>
      <c r="NS162" s="2" t="str">
        <f t="shared" si="140"/>
        <v>St. Assumpta Health Centre III</v>
      </c>
      <c r="NT162" s="2" t="str">
        <f>VLOOKUP(C162,Weeks!$A$1:$B$53,2,0)</f>
        <v>Week 3</v>
      </c>
      <c r="NU162" s="2">
        <f t="shared" si="141"/>
        <v>25</v>
      </c>
      <c r="NV162" s="2">
        <f t="shared" si="142"/>
        <v>0</v>
      </c>
      <c r="NW162" s="2">
        <f t="shared" si="143"/>
        <v>0</v>
      </c>
      <c r="NX162" s="2">
        <f t="shared" si="144"/>
        <v>0</v>
      </c>
      <c r="NY162" s="2">
        <f t="shared" si="145"/>
        <v>0</v>
      </c>
      <c r="NZ162" s="2">
        <f t="shared" si="146"/>
        <v>0</v>
      </c>
      <c r="OA162" s="2">
        <f t="shared" si="147"/>
        <v>0</v>
      </c>
      <c r="OB162" s="2">
        <f t="shared" si="148"/>
        <v>0</v>
      </c>
      <c r="OC162" s="2">
        <f t="shared" si="149"/>
        <v>0</v>
      </c>
      <c r="OD162" s="2">
        <f t="shared" si="150"/>
        <v>4</v>
      </c>
      <c r="OE162" s="2">
        <f t="shared" si="151"/>
        <v>0</v>
      </c>
      <c r="OF162" s="2">
        <f t="shared" si="152"/>
        <v>6</v>
      </c>
      <c r="OG162" s="2">
        <f t="shared" si="153"/>
        <v>0</v>
      </c>
      <c r="OH162" s="2">
        <f t="shared" si="154"/>
        <v>0</v>
      </c>
      <c r="OI162" s="2">
        <f t="shared" si="155"/>
        <v>0</v>
      </c>
      <c r="OJ162" s="2">
        <f t="shared" si="156"/>
        <v>0</v>
      </c>
      <c r="OK162" s="2">
        <f t="shared" si="157"/>
        <v>0</v>
      </c>
      <c r="OL162" s="2">
        <f t="shared" si="158"/>
        <v>0</v>
      </c>
      <c r="OM162" s="2">
        <f t="shared" si="159"/>
        <v>0</v>
      </c>
      <c r="ON162" s="2">
        <f t="shared" si="160"/>
        <v>15</v>
      </c>
      <c r="OO162" s="2">
        <f t="shared" si="161"/>
        <v>0</v>
      </c>
      <c r="OP162" s="2">
        <f t="shared" si="162"/>
        <v>0</v>
      </c>
      <c r="OQ162" s="2">
        <f t="shared" si="163"/>
        <v>0</v>
      </c>
      <c r="OR162" s="2">
        <f t="shared" si="164"/>
        <v>0</v>
      </c>
      <c r="OS162" s="2">
        <f t="shared" si="165"/>
        <v>0</v>
      </c>
      <c r="OT162" s="2">
        <f t="shared" si="166"/>
        <v>0</v>
      </c>
      <c r="OU162" s="2">
        <f t="shared" si="167"/>
        <v>0</v>
      </c>
      <c r="OV162" s="2">
        <f t="shared" si="168"/>
        <v>0</v>
      </c>
      <c r="OW162" s="2">
        <f t="shared" si="169"/>
        <v>0</v>
      </c>
      <c r="OX162" s="2">
        <f t="shared" si="170"/>
        <v>0</v>
      </c>
      <c r="OY162" s="2">
        <f t="shared" si="171"/>
        <v>0</v>
      </c>
      <c r="OZ162" s="2">
        <f t="shared" si="172"/>
        <v>0</v>
      </c>
      <c r="PA162" s="2">
        <f t="shared" si="173"/>
        <v>0</v>
      </c>
      <c r="PB162" s="2">
        <f t="shared" si="174"/>
        <v>0</v>
      </c>
      <c r="PC162" s="2">
        <f t="shared" si="175"/>
        <v>0</v>
      </c>
      <c r="PD162" s="2">
        <f t="shared" si="176"/>
        <v>0</v>
      </c>
      <c r="PE162" s="2">
        <f t="shared" si="177"/>
        <v>0</v>
      </c>
      <c r="PF162" s="2">
        <f t="shared" si="178"/>
        <v>0</v>
      </c>
      <c r="PG162" s="2">
        <f t="shared" si="179"/>
        <v>0</v>
      </c>
      <c r="PH162" s="2">
        <f t="shared" si="180"/>
        <v>0</v>
      </c>
      <c r="PI162" s="2">
        <f t="shared" si="181"/>
        <v>0</v>
      </c>
      <c r="PJ162" s="2">
        <f t="shared" si="182"/>
        <v>0</v>
      </c>
      <c r="PK162" s="2">
        <f t="shared" si="183"/>
        <v>0</v>
      </c>
      <c r="PL162" s="2">
        <f t="shared" si="184"/>
        <v>0</v>
      </c>
      <c r="PM162" s="2">
        <f t="shared" si="185"/>
        <v>0</v>
      </c>
      <c r="PN162" s="2">
        <f t="shared" si="186"/>
        <v>2</v>
      </c>
      <c r="PO162" s="2">
        <f t="shared" si="187"/>
        <v>2</v>
      </c>
      <c r="PP162" s="2">
        <f t="shared" si="188"/>
        <v>0</v>
      </c>
      <c r="PQ162" s="2">
        <f t="shared" si="189"/>
        <v>0</v>
      </c>
      <c r="PR162" s="2">
        <f t="shared" si="190"/>
        <v>2</v>
      </c>
      <c r="PS162" s="2">
        <f t="shared" si="191"/>
        <v>0</v>
      </c>
      <c r="PT162" s="2">
        <f t="shared" si="192"/>
        <v>0</v>
      </c>
      <c r="PU162" s="2">
        <f t="shared" si="193"/>
        <v>2</v>
      </c>
      <c r="PV162" s="2">
        <f t="shared" si="194"/>
        <v>0</v>
      </c>
      <c r="PW162" s="2">
        <f t="shared" si="195"/>
        <v>0</v>
      </c>
      <c r="PX162" s="2">
        <f t="shared" si="196"/>
        <v>2</v>
      </c>
      <c r="PY162" s="2">
        <f t="shared" si="197"/>
        <v>0</v>
      </c>
      <c r="PZ162" s="2">
        <f t="shared" si="198"/>
        <v>0</v>
      </c>
    </row>
    <row r="163" spans="1:442" x14ac:dyDescent="0.35">
      <c r="A163" t="s">
        <v>81</v>
      </c>
      <c r="B163" t="s">
        <v>3</v>
      </c>
      <c r="C163" t="s">
        <v>339</v>
      </c>
      <c r="D163">
        <v>0</v>
      </c>
      <c r="E163">
        <v>0</v>
      </c>
      <c r="F163">
        <v>0</v>
      </c>
      <c r="G163">
        <v>0</v>
      </c>
      <c r="H163"/>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1</v>
      </c>
      <c r="DK163">
        <v>0</v>
      </c>
      <c r="DL163">
        <v>0</v>
      </c>
      <c r="DM163">
        <v>0</v>
      </c>
      <c r="DN163">
        <v>0</v>
      </c>
      <c r="DO163">
        <v>0</v>
      </c>
      <c r="DP163">
        <v>5</v>
      </c>
      <c r="DQ163">
        <v>4</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2</v>
      </c>
      <c r="EM163">
        <v>0</v>
      </c>
      <c r="EN163">
        <v>0</v>
      </c>
      <c r="EO163">
        <v>0</v>
      </c>
      <c r="EP163">
        <v>0</v>
      </c>
      <c r="EQ163">
        <v>0</v>
      </c>
      <c r="ER163">
        <v>0</v>
      </c>
      <c r="ES163">
        <v>0</v>
      </c>
      <c r="ET163">
        <v>0</v>
      </c>
      <c r="EU163">
        <v>0</v>
      </c>
      <c r="EV163">
        <v>0</v>
      </c>
      <c r="EW163">
        <v>0</v>
      </c>
      <c r="EX163">
        <v>0</v>
      </c>
      <c r="EY163">
        <v>0</v>
      </c>
      <c r="EZ163">
        <v>0</v>
      </c>
      <c r="FA163">
        <v>1</v>
      </c>
      <c r="FB163">
        <v>0</v>
      </c>
      <c r="FC163">
        <v>0</v>
      </c>
      <c r="FD163">
        <v>4</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2</v>
      </c>
      <c r="HW163">
        <v>1</v>
      </c>
      <c r="HX163">
        <v>0</v>
      </c>
      <c r="HY163">
        <v>0</v>
      </c>
      <c r="HZ163">
        <v>0</v>
      </c>
      <c r="IA163">
        <v>0</v>
      </c>
      <c r="IB163">
        <v>0</v>
      </c>
      <c r="IC163">
        <v>0</v>
      </c>
      <c r="ID163">
        <v>0</v>
      </c>
      <c r="IE163">
        <v>2</v>
      </c>
      <c r="IF163">
        <v>1</v>
      </c>
      <c r="IG163">
        <v>0</v>
      </c>
      <c r="IH163">
        <v>2</v>
      </c>
      <c r="II163">
        <v>1</v>
      </c>
      <c r="IJ163">
        <v>0</v>
      </c>
      <c r="IK163">
        <v>2</v>
      </c>
      <c r="IL163">
        <v>1</v>
      </c>
      <c r="IM163">
        <v>0</v>
      </c>
      <c r="IN163">
        <v>2</v>
      </c>
      <c r="IO163">
        <v>1</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1</v>
      </c>
      <c r="NE163">
        <v>0</v>
      </c>
      <c r="NF163">
        <v>0</v>
      </c>
      <c r="NG163">
        <v>0</v>
      </c>
      <c r="NH163">
        <v>2</v>
      </c>
      <c r="NI163">
        <v>1</v>
      </c>
      <c r="NJ163">
        <v>0</v>
      </c>
      <c r="NK163">
        <v>0</v>
      </c>
      <c r="NL163">
        <v>2</v>
      </c>
      <c r="NM163">
        <v>1</v>
      </c>
      <c r="NN163">
        <v>0</v>
      </c>
      <c r="NO163">
        <v>0</v>
      </c>
      <c r="NP163">
        <v>0</v>
      </c>
      <c r="NR163" s="2" t="str">
        <f t="shared" si="139"/>
        <v>Arua City</v>
      </c>
      <c r="NS163" s="2" t="str">
        <f t="shared" si="140"/>
        <v>St. Assumpta Health Centre III</v>
      </c>
      <c r="NT163" s="2" t="str">
        <f>VLOOKUP(C163,Weeks!$A$1:$B$53,2,0)</f>
        <v>Week 4</v>
      </c>
      <c r="NU163" s="2">
        <f t="shared" si="141"/>
        <v>17</v>
      </c>
      <c r="NV163" s="2">
        <f t="shared" si="142"/>
        <v>1</v>
      </c>
      <c r="NW163" s="2">
        <f t="shared" si="143"/>
        <v>9</v>
      </c>
      <c r="NX163" s="2">
        <f t="shared" si="144"/>
        <v>10</v>
      </c>
      <c r="NY163" s="2">
        <f t="shared" si="145"/>
        <v>1</v>
      </c>
      <c r="NZ163" s="2">
        <f t="shared" si="146"/>
        <v>0</v>
      </c>
      <c r="OA163" s="2">
        <f t="shared" si="147"/>
        <v>0</v>
      </c>
      <c r="OB163" s="2">
        <f t="shared" si="148"/>
        <v>0</v>
      </c>
      <c r="OC163" s="2">
        <f t="shared" si="149"/>
        <v>0</v>
      </c>
      <c r="OD163" s="2">
        <f t="shared" si="150"/>
        <v>4</v>
      </c>
      <c r="OE163" s="2">
        <f t="shared" si="151"/>
        <v>0</v>
      </c>
      <c r="OF163" s="2">
        <f t="shared" si="152"/>
        <v>3</v>
      </c>
      <c r="OG163" s="2">
        <f t="shared" si="153"/>
        <v>0</v>
      </c>
      <c r="OH163" s="2">
        <f t="shared" si="154"/>
        <v>0</v>
      </c>
      <c r="OI163" s="2">
        <f t="shared" si="155"/>
        <v>0</v>
      </c>
      <c r="OJ163" s="2">
        <f t="shared" si="156"/>
        <v>0</v>
      </c>
      <c r="OK163" s="2">
        <f t="shared" si="157"/>
        <v>0</v>
      </c>
      <c r="OL163" s="2">
        <f t="shared" si="158"/>
        <v>0</v>
      </c>
      <c r="OM163" s="2">
        <f t="shared" si="159"/>
        <v>0</v>
      </c>
      <c r="ON163" s="2">
        <f t="shared" si="160"/>
        <v>10</v>
      </c>
      <c r="OO163" s="2">
        <f t="shared" si="161"/>
        <v>10</v>
      </c>
      <c r="OP163" s="2">
        <f t="shared" si="162"/>
        <v>0</v>
      </c>
      <c r="OQ163" s="2">
        <f t="shared" si="163"/>
        <v>0</v>
      </c>
      <c r="OR163" s="2">
        <f t="shared" si="164"/>
        <v>0</v>
      </c>
      <c r="OS163" s="2">
        <f t="shared" si="165"/>
        <v>0</v>
      </c>
      <c r="OT163" s="2">
        <f t="shared" si="166"/>
        <v>0</v>
      </c>
      <c r="OU163" s="2">
        <f t="shared" si="167"/>
        <v>0</v>
      </c>
      <c r="OV163" s="2">
        <f t="shared" si="168"/>
        <v>0</v>
      </c>
      <c r="OW163" s="2">
        <f t="shared" si="169"/>
        <v>0</v>
      </c>
      <c r="OX163" s="2">
        <f t="shared" si="170"/>
        <v>0</v>
      </c>
      <c r="OY163" s="2">
        <f t="shared" si="171"/>
        <v>0</v>
      </c>
      <c r="OZ163" s="2">
        <f t="shared" si="172"/>
        <v>0</v>
      </c>
      <c r="PA163" s="2">
        <f t="shared" si="173"/>
        <v>0</v>
      </c>
      <c r="PB163" s="2">
        <f t="shared" si="174"/>
        <v>0</v>
      </c>
      <c r="PC163" s="2">
        <f t="shared" si="175"/>
        <v>0</v>
      </c>
      <c r="PD163" s="2">
        <f t="shared" si="176"/>
        <v>0</v>
      </c>
      <c r="PE163" s="2">
        <f t="shared" si="177"/>
        <v>0</v>
      </c>
      <c r="PF163" s="2">
        <f t="shared" si="178"/>
        <v>0</v>
      </c>
      <c r="PG163" s="2">
        <f t="shared" si="179"/>
        <v>0</v>
      </c>
      <c r="PH163" s="2">
        <f t="shared" si="180"/>
        <v>0</v>
      </c>
      <c r="PI163" s="2">
        <f t="shared" si="181"/>
        <v>0</v>
      </c>
      <c r="PJ163" s="2">
        <f t="shared" si="182"/>
        <v>0</v>
      </c>
      <c r="PK163" s="2">
        <f t="shared" si="183"/>
        <v>3</v>
      </c>
      <c r="PL163" s="2">
        <f t="shared" si="184"/>
        <v>3</v>
      </c>
      <c r="PM163" s="2">
        <f t="shared" si="185"/>
        <v>0</v>
      </c>
      <c r="PN163" s="2">
        <f t="shared" si="186"/>
        <v>3</v>
      </c>
      <c r="PO163" s="2">
        <f t="shared" si="187"/>
        <v>3</v>
      </c>
      <c r="PP163" s="2">
        <f t="shared" si="188"/>
        <v>0</v>
      </c>
      <c r="PQ163" s="2">
        <f t="shared" si="189"/>
        <v>0</v>
      </c>
      <c r="PR163" s="2">
        <f t="shared" si="190"/>
        <v>3</v>
      </c>
      <c r="PS163" s="2">
        <f t="shared" si="191"/>
        <v>0</v>
      </c>
      <c r="PT163" s="2">
        <f t="shared" si="192"/>
        <v>0</v>
      </c>
      <c r="PU163" s="2">
        <f t="shared" si="193"/>
        <v>3</v>
      </c>
      <c r="PV163" s="2">
        <f t="shared" si="194"/>
        <v>0</v>
      </c>
      <c r="PW163" s="2">
        <f t="shared" si="195"/>
        <v>0</v>
      </c>
      <c r="PX163" s="2">
        <f t="shared" si="196"/>
        <v>3</v>
      </c>
      <c r="PY163" s="2">
        <f t="shared" si="197"/>
        <v>0</v>
      </c>
      <c r="PZ163" s="2">
        <f t="shared" si="198"/>
        <v>0</v>
      </c>
    </row>
    <row r="164" spans="1:442" x14ac:dyDescent="0.35">
      <c r="A164" t="s">
        <v>81</v>
      </c>
      <c r="B164" t="s">
        <v>3</v>
      </c>
      <c r="C164" t="s">
        <v>337</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7</v>
      </c>
      <c r="DE164">
        <v>3</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3</v>
      </c>
      <c r="FB164">
        <v>0</v>
      </c>
      <c r="FC164">
        <v>0</v>
      </c>
      <c r="FD164">
        <v>5</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R164" s="2" t="str">
        <f t="shared" si="139"/>
        <v>Arua City</v>
      </c>
      <c r="NS164" s="2" t="str">
        <f t="shared" si="140"/>
        <v>St. Assumpta Health Centre III</v>
      </c>
      <c r="NT164" s="2" t="str">
        <f>VLOOKUP(C164,Weeks!$A$1:$B$53,2,0)</f>
        <v>Week 5</v>
      </c>
      <c r="NU164" s="2">
        <f t="shared" si="141"/>
        <v>18</v>
      </c>
      <c r="NV164" s="2">
        <f t="shared" si="142"/>
        <v>0</v>
      </c>
      <c r="NW164" s="2">
        <f t="shared" si="143"/>
        <v>0</v>
      </c>
      <c r="NX164" s="2">
        <f t="shared" si="144"/>
        <v>0</v>
      </c>
      <c r="NY164" s="2">
        <f t="shared" si="145"/>
        <v>0</v>
      </c>
      <c r="NZ164" s="2">
        <f t="shared" si="146"/>
        <v>0</v>
      </c>
      <c r="OA164" s="2">
        <f t="shared" si="147"/>
        <v>0</v>
      </c>
      <c r="OB164" s="2">
        <f t="shared" si="148"/>
        <v>0</v>
      </c>
      <c r="OC164" s="2">
        <f t="shared" si="149"/>
        <v>0</v>
      </c>
      <c r="OD164" s="2">
        <f t="shared" si="150"/>
        <v>5</v>
      </c>
      <c r="OE164" s="2">
        <f t="shared" si="151"/>
        <v>0</v>
      </c>
      <c r="OF164" s="2">
        <f t="shared" si="152"/>
        <v>3</v>
      </c>
      <c r="OG164" s="2">
        <f t="shared" si="153"/>
        <v>0</v>
      </c>
      <c r="OH164" s="2">
        <f t="shared" si="154"/>
        <v>0</v>
      </c>
      <c r="OI164" s="2">
        <f t="shared" si="155"/>
        <v>0</v>
      </c>
      <c r="OJ164" s="2">
        <f t="shared" si="156"/>
        <v>0</v>
      </c>
      <c r="OK164" s="2">
        <f t="shared" si="157"/>
        <v>0</v>
      </c>
      <c r="OL164" s="2">
        <f t="shared" si="158"/>
        <v>0</v>
      </c>
      <c r="OM164" s="2">
        <f t="shared" si="159"/>
        <v>0</v>
      </c>
      <c r="ON164" s="2">
        <f t="shared" si="160"/>
        <v>10</v>
      </c>
      <c r="OO164" s="2">
        <f t="shared" si="161"/>
        <v>0</v>
      </c>
      <c r="OP164" s="2">
        <f t="shared" si="162"/>
        <v>0</v>
      </c>
      <c r="OQ164" s="2">
        <f t="shared" si="163"/>
        <v>0</v>
      </c>
      <c r="OR164" s="2">
        <f t="shared" si="164"/>
        <v>0</v>
      </c>
      <c r="OS164" s="2">
        <f t="shared" si="165"/>
        <v>0</v>
      </c>
      <c r="OT164" s="2">
        <f t="shared" si="166"/>
        <v>0</v>
      </c>
      <c r="OU164" s="2">
        <f t="shared" si="167"/>
        <v>0</v>
      </c>
      <c r="OV164" s="2">
        <f t="shared" si="168"/>
        <v>0</v>
      </c>
      <c r="OW164" s="2">
        <f t="shared" si="169"/>
        <v>0</v>
      </c>
      <c r="OX164" s="2">
        <f t="shared" si="170"/>
        <v>0</v>
      </c>
      <c r="OY164" s="2">
        <f t="shared" si="171"/>
        <v>0</v>
      </c>
      <c r="OZ164" s="2">
        <f t="shared" si="172"/>
        <v>0</v>
      </c>
      <c r="PA164" s="2">
        <f t="shared" si="173"/>
        <v>0</v>
      </c>
      <c r="PB164" s="2">
        <f t="shared" si="174"/>
        <v>0</v>
      </c>
      <c r="PC164" s="2">
        <f t="shared" si="175"/>
        <v>0</v>
      </c>
      <c r="PD164" s="2">
        <f t="shared" si="176"/>
        <v>0</v>
      </c>
      <c r="PE164" s="2">
        <f t="shared" si="177"/>
        <v>0</v>
      </c>
      <c r="PF164" s="2">
        <f t="shared" si="178"/>
        <v>0</v>
      </c>
      <c r="PG164" s="2">
        <f t="shared" si="179"/>
        <v>0</v>
      </c>
      <c r="PH164" s="2">
        <f t="shared" si="180"/>
        <v>0</v>
      </c>
      <c r="PI164" s="2">
        <f t="shared" si="181"/>
        <v>0</v>
      </c>
      <c r="PJ164" s="2">
        <f t="shared" si="182"/>
        <v>0</v>
      </c>
      <c r="PK164" s="2">
        <f t="shared" si="183"/>
        <v>0</v>
      </c>
      <c r="PL164" s="2">
        <f t="shared" si="184"/>
        <v>0</v>
      </c>
      <c r="PM164" s="2">
        <f t="shared" si="185"/>
        <v>0</v>
      </c>
      <c r="PN164" s="2">
        <f t="shared" si="186"/>
        <v>0</v>
      </c>
      <c r="PO164" s="2">
        <f t="shared" si="187"/>
        <v>0</v>
      </c>
      <c r="PP164" s="2">
        <f t="shared" si="188"/>
        <v>0</v>
      </c>
      <c r="PQ164" s="2">
        <f t="shared" si="189"/>
        <v>0</v>
      </c>
      <c r="PR164" s="2">
        <f t="shared" si="190"/>
        <v>0</v>
      </c>
      <c r="PS164" s="2">
        <f t="shared" si="191"/>
        <v>0</v>
      </c>
      <c r="PT164" s="2">
        <f t="shared" si="192"/>
        <v>0</v>
      </c>
      <c r="PU164" s="2">
        <f t="shared" si="193"/>
        <v>0</v>
      </c>
      <c r="PV164" s="2">
        <f t="shared" si="194"/>
        <v>0</v>
      </c>
      <c r="PW164" s="2">
        <f t="shared" si="195"/>
        <v>0</v>
      </c>
      <c r="PX164" s="2">
        <f t="shared" si="196"/>
        <v>0</v>
      </c>
      <c r="PY164" s="2">
        <f t="shared" si="197"/>
        <v>0</v>
      </c>
      <c r="PZ164" s="2">
        <f t="shared" si="198"/>
        <v>0</v>
      </c>
    </row>
    <row r="165" spans="1:442" x14ac:dyDescent="0.35">
      <c r="A165" t="s">
        <v>81</v>
      </c>
      <c r="B165" t="s">
        <v>3</v>
      </c>
      <c r="C165" t="s">
        <v>335</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4</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4</v>
      </c>
      <c r="FB165">
        <v>0</v>
      </c>
      <c r="FC165">
        <v>0</v>
      </c>
      <c r="FD165">
        <v>5</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R165" s="2" t="str">
        <f t="shared" si="139"/>
        <v>Arua City</v>
      </c>
      <c r="NS165" s="2" t="str">
        <f t="shared" si="140"/>
        <v>St. Assumpta Health Centre III</v>
      </c>
      <c r="NT165" s="2" t="str">
        <f>VLOOKUP(C165,Weeks!$A$1:$B$53,2,0)</f>
        <v>Week 6</v>
      </c>
      <c r="NU165" s="2">
        <f t="shared" si="141"/>
        <v>13</v>
      </c>
      <c r="NV165" s="2">
        <f t="shared" si="142"/>
        <v>0</v>
      </c>
      <c r="NW165" s="2">
        <f t="shared" si="143"/>
        <v>0</v>
      </c>
      <c r="NX165" s="2">
        <f t="shared" si="144"/>
        <v>0</v>
      </c>
      <c r="NY165" s="2">
        <f t="shared" si="145"/>
        <v>0</v>
      </c>
      <c r="NZ165" s="2">
        <f t="shared" si="146"/>
        <v>0</v>
      </c>
      <c r="OA165" s="2">
        <f t="shared" si="147"/>
        <v>0</v>
      </c>
      <c r="OB165" s="2">
        <f t="shared" si="148"/>
        <v>0</v>
      </c>
      <c r="OC165" s="2">
        <f t="shared" si="149"/>
        <v>0</v>
      </c>
      <c r="OD165" s="2">
        <f t="shared" si="150"/>
        <v>5</v>
      </c>
      <c r="OE165" s="2">
        <f t="shared" si="151"/>
        <v>0</v>
      </c>
      <c r="OF165" s="2">
        <f t="shared" si="152"/>
        <v>4</v>
      </c>
      <c r="OG165" s="2">
        <f t="shared" si="153"/>
        <v>0</v>
      </c>
      <c r="OH165" s="2">
        <f t="shared" si="154"/>
        <v>0</v>
      </c>
      <c r="OI165" s="2">
        <f t="shared" si="155"/>
        <v>0</v>
      </c>
      <c r="OJ165" s="2">
        <f t="shared" si="156"/>
        <v>0</v>
      </c>
      <c r="OK165" s="2">
        <f t="shared" si="157"/>
        <v>0</v>
      </c>
      <c r="OL165" s="2">
        <f t="shared" si="158"/>
        <v>0</v>
      </c>
      <c r="OM165" s="2">
        <f t="shared" si="159"/>
        <v>0</v>
      </c>
      <c r="ON165" s="2">
        <f t="shared" si="160"/>
        <v>4</v>
      </c>
      <c r="OO165" s="2">
        <f t="shared" si="161"/>
        <v>0</v>
      </c>
      <c r="OP165" s="2">
        <f t="shared" si="162"/>
        <v>0</v>
      </c>
      <c r="OQ165" s="2">
        <f t="shared" si="163"/>
        <v>0</v>
      </c>
      <c r="OR165" s="2">
        <f t="shared" si="164"/>
        <v>0</v>
      </c>
      <c r="OS165" s="2">
        <f t="shared" si="165"/>
        <v>0</v>
      </c>
      <c r="OT165" s="2">
        <f t="shared" si="166"/>
        <v>0</v>
      </c>
      <c r="OU165" s="2">
        <f t="shared" si="167"/>
        <v>0</v>
      </c>
      <c r="OV165" s="2">
        <f t="shared" si="168"/>
        <v>0</v>
      </c>
      <c r="OW165" s="2">
        <f t="shared" si="169"/>
        <v>0</v>
      </c>
      <c r="OX165" s="2">
        <f t="shared" si="170"/>
        <v>0</v>
      </c>
      <c r="OY165" s="2">
        <f t="shared" si="171"/>
        <v>0</v>
      </c>
      <c r="OZ165" s="2">
        <f t="shared" si="172"/>
        <v>0</v>
      </c>
      <c r="PA165" s="2">
        <f t="shared" si="173"/>
        <v>0</v>
      </c>
      <c r="PB165" s="2">
        <f t="shared" si="174"/>
        <v>0</v>
      </c>
      <c r="PC165" s="2">
        <f t="shared" si="175"/>
        <v>0</v>
      </c>
      <c r="PD165" s="2">
        <f t="shared" si="176"/>
        <v>0</v>
      </c>
      <c r="PE165" s="2">
        <f t="shared" si="177"/>
        <v>0</v>
      </c>
      <c r="PF165" s="2">
        <f t="shared" si="178"/>
        <v>0</v>
      </c>
      <c r="PG165" s="2">
        <f t="shared" si="179"/>
        <v>0</v>
      </c>
      <c r="PH165" s="2">
        <f t="shared" si="180"/>
        <v>0</v>
      </c>
      <c r="PI165" s="2">
        <f t="shared" si="181"/>
        <v>0</v>
      </c>
      <c r="PJ165" s="2">
        <f t="shared" si="182"/>
        <v>0</v>
      </c>
      <c r="PK165" s="2">
        <f t="shared" si="183"/>
        <v>0</v>
      </c>
      <c r="PL165" s="2">
        <f t="shared" si="184"/>
        <v>0</v>
      </c>
      <c r="PM165" s="2">
        <f t="shared" si="185"/>
        <v>0</v>
      </c>
      <c r="PN165" s="2">
        <f t="shared" si="186"/>
        <v>0</v>
      </c>
      <c r="PO165" s="2">
        <f t="shared" si="187"/>
        <v>0</v>
      </c>
      <c r="PP165" s="2">
        <f t="shared" si="188"/>
        <v>0</v>
      </c>
      <c r="PQ165" s="2">
        <f t="shared" si="189"/>
        <v>0</v>
      </c>
      <c r="PR165" s="2">
        <f t="shared" si="190"/>
        <v>0</v>
      </c>
      <c r="PS165" s="2">
        <f t="shared" si="191"/>
        <v>0</v>
      </c>
      <c r="PT165" s="2">
        <f t="shared" si="192"/>
        <v>0</v>
      </c>
      <c r="PU165" s="2">
        <f t="shared" si="193"/>
        <v>0</v>
      </c>
      <c r="PV165" s="2">
        <f t="shared" si="194"/>
        <v>0</v>
      </c>
      <c r="PW165" s="2">
        <f t="shared" si="195"/>
        <v>0</v>
      </c>
      <c r="PX165" s="2">
        <f t="shared" si="196"/>
        <v>0</v>
      </c>
      <c r="PY165" s="2">
        <f t="shared" si="197"/>
        <v>0</v>
      </c>
      <c r="PZ165" s="2">
        <f t="shared" si="198"/>
        <v>0</v>
      </c>
    </row>
    <row r="166" spans="1:442" x14ac:dyDescent="0.35">
      <c r="A166" t="s">
        <v>81</v>
      </c>
      <c r="B166" t="s">
        <v>3</v>
      </c>
      <c r="C166" t="s">
        <v>333</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4</v>
      </c>
      <c r="DE166">
        <v>15</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6</v>
      </c>
      <c r="FB166">
        <v>0</v>
      </c>
      <c r="FC166">
        <v>0</v>
      </c>
      <c r="FD166">
        <v>1</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R166" s="2" t="str">
        <f t="shared" si="139"/>
        <v>Arua City</v>
      </c>
      <c r="NS166" s="2" t="str">
        <f t="shared" si="140"/>
        <v>St. Assumpta Health Centre III</v>
      </c>
      <c r="NT166" s="2" t="str">
        <f>VLOOKUP(C166,Weeks!$A$1:$B$53,2,0)</f>
        <v>Week 7</v>
      </c>
      <c r="NU166" s="2">
        <f t="shared" si="141"/>
        <v>26</v>
      </c>
      <c r="NV166" s="2">
        <f t="shared" si="142"/>
        <v>0</v>
      </c>
      <c r="NW166" s="2">
        <f t="shared" si="143"/>
        <v>0</v>
      </c>
      <c r="NX166" s="2">
        <f t="shared" si="144"/>
        <v>0</v>
      </c>
      <c r="NY166" s="2">
        <f t="shared" si="145"/>
        <v>0</v>
      </c>
      <c r="NZ166" s="2">
        <f t="shared" si="146"/>
        <v>0</v>
      </c>
      <c r="OA166" s="2">
        <f t="shared" si="147"/>
        <v>0</v>
      </c>
      <c r="OB166" s="2">
        <f t="shared" si="148"/>
        <v>0</v>
      </c>
      <c r="OC166" s="2">
        <f t="shared" si="149"/>
        <v>0</v>
      </c>
      <c r="OD166" s="2">
        <f t="shared" si="150"/>
        <v>1</v>
      </c>
      <c r="OE166" s="2">
        <f t="shared" si="151"/>
        <v>0</v>
      </c>
      <c r="OF166" s="2">
        <f t="shared" si="152"/>
        <v>6</v>
      </c>
      <c r="OG166" s="2">
        <f t="shared" si="153"/>
        <v>0</v>
      </c>
      <c r="OH166" s="2">
        <f t="shared" si="154"/>
        <v>0</v>
      </c>
      <c r="OI166" s="2">
        <f t="shared" si="155"/>
        <v>0</v>
      </c>
      <c r="OJ166" s="2">
        <f t="shared" si="156"/>
        <v>0</v>
      </c>
      <c r="OK166" s="2">
        <f t="shared" si="157"/>
        <v>0</v>
      </c>
      <c r="OL166" s="2">
        <f t="shared" si="158"/>
        <v>0</v>
      </c>
      <c r="OM166" s="2">
        <f t="shared" si="159"/>
        <v>0</v>
      </c>
      <c r="ON166" s="2">
        <f t="shared" si="160"/>
        <v>19</v>
      </c>
      <c r="OO166" s="2">
        <f t="shared" si="161"/>
        <v>0</v>
      </c>
      <c r="OP166" s="2">
        <f t="shared" si="162"/>
        <v>0</v>
      </c>
      <c r="OQ166" s="2">
        <f t="shared" si="163"/>
        <v>0</v>
      </c>
      <c r="OR166" s="2">
        <f t="shared" si="164"/>
        <v>0</v>
      </c>
      <c r="OS166" s="2">
        <f t="shared" si="165"/>
        <v>0</v>
      </c>
      <c r="OT166" s="2">
        <f t="shared" si="166"/>
        <v>0</v>
      </c>
      <c r="OU166" s="2">
        <f t="shared" si="167"/>
        <v>0</v>
      </c>
      <c r="OV166" s="2">
        <f t="shared" si="168"/>
        <v>0</v>
      </c>
      <c r="OW166" s="2">
        <f t="shared" si="169"/>
        <v>0</v>
      </c>
      <c r="OX166" s="2">
        <f t="shared" si="170"/>
        <v>0</v>
      </c>
      <c r="OY166" s="2">
        <f t="shared" si="171"/>
        <v>0</v>
      </c>
      <c r="OZ166" s="2">
        <f t="shared" si="172"/>
        <v>0</v>
      </c>
      <c r="PA166" s="2">
        <f t="shared" si="173"/>
        <v>0</v>
      </c>
      <c r="PB166" s="2">
        <f t="shared" si="174"/>
        <v>0</v>
      </c>
      <c r="PC166" s="2">
        <f t="shared" si="175"/>
        <v>0</v>
      </c>
      <c r="PD166" s="2">
        <f t="shared" si="176"/>
        <v>0</v>
      </c>
      <c r="PE166" s="2">
        <f t="shared" si="177"/>
        <v>0</v>
      </c>
      <c r="PF166" s="2">
        <f t="shared" si="178"/>
        <v>0</v>
      </c>
      <c r="PG166" s="2">
        <f t="shared" si="179"/>
        <v>0</v>
      </c>
      <c r="PH166" s="2">
        <f t="shared" si="180"/>
        <v>0</v>
      </c>
      <c r="PI166" s="2">
        <f t="shared" si="181"/>
        <v>0</v>
      </c>
      <c r="PJ166" s="2">
        <f t="shared" si="182"/>
        <v>0</v>
      </c>
      <c r="PK166" s="2">
        <f t="shared" si="183"/>
        <v>0</v>
      </c>
      <c r="PL166" s="2">
        <f t="shared" si="184"/>
        <v>0</v>
      </c>
      <c r="PM166" s="2">
        <f t="shared" si="185"/>
        <v>0</v>
      </c>
      <c r="PN166" s="2">
        <f t="shared" si="186"/>
        <v>0</v>
      </c>
      <c r="PO166" s="2">
        <f t="shared" si="187"/>
        <v>0</v>
      </c>
      <c r="PP166" s="2">
        <f t="shared" si="188"/>
        <v>0</v>
      </c>
      <c r="PQ166" s="2">
        <f t="shared" si="189"/>
        <v>0</v>
      </c>
      <c r="PR166" s="2">
        <f t="shared" si="190"/>
        <v>0</v>
      </c>
      <c r="PS166" s="2">
        <f t="shared" si="191"/>
        <v>0</v>
      </c>
      <c r="PT166" s="2">
        <f t="shared" si="192"/>
        <v>0</v>
      </c>
      <c r="PU166" s="2">
        <f t="shared" si="193"/>
        <v>0</v>
      </c>
      <c r="PV166" s="2">
        <f t="shared" si="194"/>
        <v>0</v>
      </c>
      <c r="PW166" s="2">
        <f t="shared" si="195"/>
        <v>0</v>
      </c>
      <c r="PX166" s="2">
        <f t="shared" si="196"/>
        <v>0</v>
      </c>
      <c r="PY166" s="2">
        <f t="shared" si="197"/>
        <v>0</v>
      </c>
      <c r="PZ166" s="2">
        <f t="shared" si="198"/>
        <v>0</v>
      </c>
    </row>
    <row r="167" spans="1:442" x14ac:dyDescent="0.35">
      <c r="A167" t="s">
        <v>81</v>
      </c>
      <c r="B167" t="s">
        <v>3</v>
      </c>
      <c r="C167" t="s">
        <v>331</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8</v>
      </c>
      <c r="DE167">
        <v>2</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1</v>
      </c>
      <c r="FB167">
        <v>0</v>
      </c>
      <c r="FC167">
        <v>0</v>
      </c>
      <c r="FD167">
        <v>4</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1</v>
      </c>
      <c r="GH167">
        <v>1</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2</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R167" s="2" t="str">
        <f t="shared" si="139"/>
        <v>Arua City</v>
      </c>
      <c r="NS167" s="2" t="str">
        <f t="shared" si="140"/>
        <v>St. Assumpta Health Centre III</v>
      </c>
      <c r="NT167" s="2" t="str">
        <f>VLOOKUP(C167,Weeks!$A$1:$B$53,2,0)</f>
        <v>Week 8</v>
      </c>
      <c r="NU167" s="2">
        <f t="shared" si="141"/>
        <v>17</v>
      </c>
      <c r="NV167" s="2">
        <f t="shared" si="142"/>
        <v>0</v>
      </c>
      <c r="NW167" s="2">
        <f t="shared" si="143"/>
        <v>0</v>
      </c>
      <c r="NX167" s="2">
        <f t="shared" si="144"/>
        <v>0</v>
      </c>
      <c r="NY167" s="2">
        <f t="shared" si="145"/>
        <v>0</v>
      </c>
      <c r="NZ167" s="2">
        <f t="shared" si="146"/>
        <v>0</v>
      </c>
      <c r="OA167" s="2">
        <f t="shared" si="147"/>
        <v>0</v>
      </c>
      <c r="OB167" s="2">
        <f t="shared" si="148"/>
        <v>0</v>
      </c>
      <c r="OC167" s="2">
        <f t="shared" si="149"/>
        <v>0</v>
      </c>
      <c r="OD167" s="2">
        <f t="shared" si="150"/>
        <v>4</v>
      </c>
      <c r="OE167" s="2">
        <f t="shared" si="151"/>
        <v>0</v>
      </c>
      <c r="OF167" s="2">
        <f t="shared" si="152"/>
        <v>1</v>
      </c>
      <c r="OG167" s="2">
        <f t="shared" si="153"/>
        <v>0</v>
      </c>
      <c r="OH167" s="2">
        <f t="shared" si="154"/>
        <v>0</v>
      </c>
      <c r="OI167" s="2">
        <f t="shared" si="155"/>
        <v>0</v>
      </c>
      <c r="OJ167" s="2">
        <f t="shared" si="156"/>
        <v>0</v>
      </c>
      <c r="OK167" s="2">
        <f t="shared" si="157"/>
        <v>0</v>
      </c>
      <c r="OL167" s="2">
        <f t="shared" si="158"/>
        <v>2</v>
      </c>
      <c r="OM167" s="2">
        <f t="shared" si="159"/>
        <v>0</v>
      </c>
      <c r="ON167" s="2">
        <f t="shared" si="160"/>
        <v>10</v>
      </c>
      <c r="OO167" s="2">
        <f t="shared" si="161"/>
        <v>0</v>
      </c>
      <c r="OP167" s="2">
        <f t="shared" si="162"/>
        <v>0</v>
      </c>
      <c r="OQ167" s="2">
        <f t="shared" si="163"/>
        <v>0</v>
      </c>
      <c r="OR167" s="2">
        <f t="shared" si="164"/>
        <v>0</v>
      </c>
      <c r="OS167" s="2">
        <f t="shared" si="165"/>
        <v>0</v>
      </c>
      <c r="OT167" s="2">
        <f t="shared" si="166"/>
        <v>0</v>
      </c>
      <c r="OU167" s="2">
        <f t="shared" si="167"/>
        <v>0</v>
      </c>
      <c r="OV167" s="2">
        <f t="shared" si="168"/>
        <v>0</v>
      </c>
      <c r="OW167" s="2">
        <f t="shared" si="169"/>
        <v>0</v>
      </c>
      <c r="OX167" s="2">
        <f t="shared" si="170"/>
        <v>2</v>
      </c>
      <c r="OY167" s="2">
        <f t="shared" si="171"/>
        <v>0</v>
      </c>
      <c r="OZ167" s="2">
        <f t="shared" si="172"/>
        <v>0</v>
      </c>
      <c r="PA167" s="2">
        <f t="shared" si="173"/>
        <v>0</v>
      </c>
      <c r="PB167" s="2">
        <f t="shared" si="174"/>
        <v>0</v>
      </c>
      <c r="PC167" s="2">
        <f t="shared" si="175"/>
        <v>0</v>
      </c>
      <c r="PD167" s="2">
        <f t="shared" si="176"/>
        <v>0</v>
      </c>
      <c r="PE167" s="2">
        <f t="shared" si="177"/>
        <v>0</v>
      </c>
      <c r="PF167" s="2">
        <f t="shared" si="178"/>
        <v>0</v>
      </c>
      <c r="PG167" s="2">
        <f t="shared" si="179"/>
        <v>0</v>
      </c>
      <c r="PH167" s="2">
        <f t="shared" si="180"/>
        <v>0</v>
      </c>
      <c r="PI167" s="2">
        <f t="shared" si="181"/>
        <v>0</v>
      </c>
      <c r="PJ167" s="2">
        <f t="shared" si="182"/>
        <v>0</v>
      </c>
      <c r="PK167" s="2">
        <f t="shared" si="183"/>
        <v>0</v>
      </c>
      <c r="PL167" s="2">
        <f t="shared" si="184"/>
        <v>0</v>
      </c>
      <c r="PM167" s="2">
        <f t="shared" si="185"/>
        <v>0</v>
      </c>
      <c r="PN167" s="2">
        <f t="shared" si="186"/>
        <v>0</v>
      </c>
      <c r="PO167" s="2">
        <f t="shared" si="187"/>
        <v>0</v>
      </c>
      <c r="PP167" s="2">
        <f t="shared" si="188"/>
        <v>0</v>
      </c>
      <c r="PQ167" s="2">
        <f t="shared" si="189"/>
        <v>0</v>
      </c>
      <c r="PR167" s="2">
        <f t="shared" si="190"/>
        <v>0</v>
      </c>
      <c r="PS167" s="2">
        <f t="shared" si="191"/>
        <v>0</v>
      </c>
      <c r="PT167" s="2">
        <f t="shared" si="192"/>
        <v>0</v>
      </c>
      <c r="PU167" s="2">
        <f t="shared" si="193"/>
        <v>0</v>
      </c>
      <c r="PV167" s="2">
        <f t="shared" si="194"/>
        <v>0</v>
      </c>
      <c r="PW167" s="2">
        <f t="shared" si="195"/>
        <v>0</v>
      </c>
      <c r="PX167" s="2">
        <f t="shared" si="196"/>
        <v>0</v>
      </c>
      <c r="PY167" s="2">
        <f t="shared" si="197"/>
        <v>0</v>
      </c>
      <c r="PZ167" s="2">
        <f t="shared" si="198"/>
        <v>0</v>
      </c>
    </row>
    <row r="168" spans="1:442" x14ac:dyDescent="0.35">
      <c r="A168" t="s">
        <v>81</v>
      </c>
      <c r="B168" t="s">
        <v>3</v>
      </c>
      <c r="C168" t="s">
        <v>329</v>
      </c>
      <c r="D168">
        <v>0</v>
      </c>
      <c r="E168">
        <v>0</v>
      </c>
      <c r="F168">
        <v>0</v>
      </c>
      <c r="G168">
        <v>0</v>
      </c>
      <c r="H168"/>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c r="AK168"/>
      <c r="AL168">
        <v>0</v>
      </c>
      <c r="AM168">
        <v>0</v>
      </c>
      <c r="AN168"/>
      <c r="AO168"/>
      <c r="AP168">
        <v>0</v>
      </c>
      <c r="AQ168">
        <v>0</v>
      </c>
      <c r="AR168"/>
      <c r="AS168"/>
      <c r="AT168"/>
      <c r="AU168"/>
      <c r="AV168"/>
      <c r="AW168"/>
      <c r="AX168"/>
      <c r="AY168"/>
      <c r="AZ168"/>
      <c r="BA168"/>
      <c r="BB168"/>
      <c r="BC168"/>
      <c r="BD168"/>
      <c r="BE168"/>
      <c r="BF168"/>
      <c r="BG168"/>
      <c r="BH168"/>
      <c r="BI168"/>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v>0</v>
      </c>
      <c r="DY168">
        <v>0</v>
      </c>
      <c r="DZ168">
        <v>0</v>
      </c>
      <c r="EA168">
        <v>0</v>
      </c>
      <c r="EB168">
        <v>0</v>
      </c>
      <c r="EC168">
        <v>0</v>
      </c>
      <c r="ED168">
        <v>0</v>
      </c>
      <c r="EE168">
        <v>0</v>
      </c>
      <c r="EF168">
        <v>0</v>
      </c>
      <c r="EG168">
        <v>0</v>
      </c>
      <c r="EH168"/>
      <c r="EI168"/>
      <c r="EJ168"/>
      <c r="EK168"/>
      <c r="EL168"/>
      <c r="EM168">
        <v>0</v>
      </c>
      <c r="EN168">
        <v>0</v>
      </c>
      <c r="EO168">
        <v>0</v>
      </c>
      <c r="EP168">
        <v>0</v>
      </c>
      <c r="EQ168">
        <v>0</v>
      </c>
      <c r="ER168">
        <v>0</v>
      </c>
      <c r="ES168">
        <v>0</v>
      </c>
      <c r="ET168">
        <v>0</v>
      </c>
      <c r="EU168">
        <v>0</v>
      </c>
      <c r="EV168">
        <v>0</v>
      </c>
      <c r="EW168">
        <v>0</v>
      </c>
      <c r="EX168">
        <v>0</v>
      </c>
      <c r="EY168">
        <v>0</v>
      </c>
      <c r="EZ168">
        <v>0</v>
      </c>
      <c r="FA168">
        <v>2</v>
      </c>
      <c r="FB168">
        <v>0</v>
      </c>
      <c r="FC168">
        <v>0</v>
      </c>
      <c r="FD168">
        <v>4</v>
      </c>
      <c r="FE168">
        <v>0</v>
      </c>
      <c r="FF168">
        <v>0</v>
      </c>
      <c r="FG168">
        <v>0</v>
      </c>
      <c r="FH168">
        <v>0</v>
      </c>
      <c r="FI168">
        <v>0</v>
      </c>
      <c r="FJ168">
        <v>0</v>
      </c>
      <c r="FK168">
        <v>0</v>
      </c>
      <c r="FL168">
        <v>0</v>
      </c>
      <c r="FM168">
        <v>0</v>
      </c>
      <c r="FN168"/>
      <c r="FO168">
        <v>0</v>
      </c>
      <c r="FP168">
        <v>0</v>
      </c>
      <c r="FQ168">
        <v>0</v>
      </c>
      <c r="FR168">
        <v>0</v>
      </c>
      <c r="FS168">
        <v>0</v>
      </c>
      <c r="FT168">
        <v>0</v>
      </c>
      <c r="FU168">
        <v>0</v>
      </c>
      <c r="FV168">
        <v>0</v>
      </c>
      <c r="FW168">
        <v>0</v>
      </c>
      <c r="FX168">
        <v>0</v>
      </c>
      <c r="FY168">
        <v>0</v>
      </c>
      <c r="FZ168">
        <v>0</v>
      </c>
      <c r="GA168">
        <v>0</v>
      </c>
      <c r="GB168">
        <v>0</v>
      </c>
      <c r="GC168"/>
      <c r="GD168"/>
      <c r="GE168"/>
      <c r="GF168"/>
      <c r="GG168"/>
      <c r="GH168"/>
      <c r="GI168"/>
      <c r="GJ168"/>
      <c r="GK168"/>
      <c r="GL168"/>
      <c r="GM168"/>
      <c r="GN168"/>
      <c r="GO168"/>
      <c r="GP168"/>
      <c r="GQ168"/>
      <c r="GR168"/>
      <c r="GS168"/>
      <c r="GT168"/>
      <c r="GU168">
        <v>3</v>
      </c>
      <c r="GV168">
        <v>4</v>
      </c>
      <c r="GW168"/>
      <c r="GX168"/>
      <c r="GY168">
        <v>75</v>
      </c>
      <c r="GZ168">
        <v>32</v>
      </c>
      <c r="HA168"/>
      <c r="HB168"/>
      <c r="HC168"/>
      <c r="HD168"/>
      <c r="HE168"/>
      <c r="HF168"/>
      <c r="HG168"/>
      <c r="HH168"/>
      <c r="HI168"/>
      <c r="HJ168"/>
      <c r="HK168"/>
      <c r="HL168"/>
      <c r="HM168"/>
      <c r="HN168"/>
      <c r="HO168"/>
      <c r="HP168"/>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R168" s="2" t="str">
        <f t="shared" si="139"/>
        <v>Arua City</v>
      </c>
      <c r="NS168" s="2" t="str">
        <f t="shared" si="140"/>
        <v>St. Assumpta Health Centre III</v>
      </c>
      <c r="NT168" s="2" t="str">
        <f>VLOOKUP(C168,Weeks!$A$1:$B$53,2,0)</f>
        <v>Week 9</v>
      </c>
      <c r="NU168" s="2">
        <f t="shared" si="141"/>
        <v>120</v>
      </c>
      <c r="NV168" s="2">
        <f t="shared" si="142"/>
        <v>0</v>
      </c>
      <c r="NW168" s="2">
        <f t="shared" si="143"/>
        <v>0</v>
      </c>
      <c r="NX168" s="2">
        <f t="shared" si="144"/>
        <v>0</v>
      </c>
      <c r="NY168" s="2">
        <f t="shared" si="145"/>
        <v>0</v>
      </c>
      <c r="NZ168" s="2">
        <f t="shared" si="146"/>
        <v>0</v>
      </c>
      <c r="OA168" s="2">
        <f t="shared" si="147"/>
        <v>0</v>
      </c>
      <c r="OB168" s="2">
        <f t="shared" si="148"/>
        <v>0</v>
      </c>
      <c r="OC168" s="2">
        <f t="shared" si="149"/>
        <v>0</v>
      </c>
      <c r="OD168" s="2">
        <f t="shared" si="150"/>
        <v>4</v>
      </c>
      <c r="OE168" s="2">
        <f t="shared" si="151"/>
        <v>0</v>
      </c>
      <c r="OF168" s="2">
        <f t="shared" si="152"/>
        <v>2</v>
      </c>
      <c r="OG168" s="2">
        <f t="shared" si="153"/>
        <v>0</v>
      </c>
      <c r="OH168" s="2">
        <f t="shared" si="154"/>
        <v>0</v>
      </c>
      <c r="OI168" s="2">
        <f t="shared" si="155"/>
        <v>0</v>
      </c>
      <c r="OJ168" s="2">
        <f t="shared" si="156"/>
        <v>0</v>
      </c>
      <c r="OK168" s="2">
        <f t="shared" si="157"/>
        <v>0</v>
      </c>
      <c r="OL168" s="2">
        <f t="shared" si="158"/>
        <v>0</v>
      </c>
      <c r="OM168" s="2">
        <f t="shared" si="159"/>
        <v>0</v>
      </c>
      <c r="ON168" s="2">
        <f t="shared" si="160"/>
        <v>0</v>
      </c>
      <c r="OO168" s="2">
        <f t="shared" si="161"/>
        <v>0</v>
      </c>
      <c r="OP168" s="2">
        <f t="shared" si="162"/>
        <v>111</v>
      </c>
      <c r="OQ168" s="2">
        <f t="shared" si="163"/>
        <v>0</v>
      </c>
      <c r="OR168" s="2">
        <f t="shared" si="164"/>
        <v>0</v>
      </c>
      <c r="OS168" s="2">
        <f t="shared" si="165"/>
        <v>0</v>
      </c>
      <c r="OT168" s="2">
        <f t="shared" si="166"/>
        <v>0</v>
      </c>
      <c r="OU168" s="2">
        <f t="shared" si="167"/>
        <v>0</v>
      </c>
      <c r="OV168" s="2">
        <f t="shared" si="168"/>
        <v>0</v>
      </c>
      <c r="OW168" s="2">
        <f t="shared" si="169"/>
        <v>0</v>
      </c>
      <c r="OX168" s="2">
        <f t="shared" si="170"/>
        <v>0</v>
      </c>
      <c r="OY168" s="2">
        <f t="shared" si="171"/>
        <v>0</v>
      </c>
      <c r="OZ168" s="2">
        <f t="shared" si="172"/>
        <v>0</v>
      </c>
      <c r="PA168" s="2">
        <f t="shared" si="173"/>
        <v>0</v>
      </c>
      <c r="PB168" s="2">
        <f t="shared" si="174"/>
        <v>0</v>
      </c>
      <c r="PC168" s="2">
        <f t="shared" si="175"/>
        <v>0</v>
      </c>
      <c r="PD168" s="2">
        <f t="shared" si="176"/>
        <v>0</v>
      </c>
      <c r="PE168" s="2">
        <f t="shared" si="177"/>
        <v>0</v>
      </c>
      <c r="PF168" s="2">
        <f t="shared" si="178"/>
        <v>0</v>
      </c>
      <c r="PG168" s="2">
        <f t="shared" si="179"/>
        <v>0</v>
      </c>
      <c r="PH168" s="2">
        <f t="shared" si="180"/>
        <v>0</v>
      </c>
      <c r="PI168" s="2">
        <f t="shared" si="181"/>
        <v>0</v>
      </c>
      <c r="PJ168" s="2">
        <f t="shared" si="182"/>
        <v>0</v>
      </c>
      <c r="PK168" s="2">
        <f t="shared" si="183"/>
        <v>0</v>
      </c>
      <c r="PL168" s="2">
        <f t="shared" si="184"/>
        <v>0</v>
      </c>
      <c r="PM168" s="2">
        <f t="shared" si="185"/>
        <v>0</v>
      </c>
      <c r="PN168" s="2">
        <f t="shared" si="186"/>
        <v>0</v>
      </c>
      <c r="PO168" s="2">
        <f t="shared" si="187"/>
        <v>0</v>
      </c>
      <c r="PP168" s="2">
        <f t="shared" si="188"/>
        <v>0</v>
      </c>
      <c r="PQ168" s="2">
        <f t="shared" si="189"/>
        <v>0</v>
      </c>
      <c r="PR168" s="2">
        <f t="shared" si="190"/>
        <v>0</v>
      </c>
      <c r="PS168" s="2">
        <f t="shared" si="191"/>
        <v>0</v>
      </c>
      <c r="PT168" s="2">
        <f t="shared" si="192"/>
        <v>0</v>
      </c>
      <c r="PU168" s="2">
        <f t="shared" si="193"/>
        <v>0</v>
      </c>
      <c r="PV168" s="2">
        <f t="shared" si="194"/>
        <v>0</v>
      </c>
      <c r="PW168" s="2">
        <f t="shared" si="195"/>
        <v>0</v>
      </c>
      <c r="PX168" s="2">
        <f t="shared" si="196"/>
        <v>0</v>
      </c>
      <c r="PY168" s="2">
        <f t="shared" si="197"/>
        <v>0</v>
      </c>
      <c r="PZ168" s="2">
        <f t="shared" si="198"/>
        <v>0</v>
      </c>
    </row>
    <row r="169" spans="1:442" x14ac:dyDescent="0.35">
      <c r="A169" t="s">
        <v>81</v>
      </c>
      <c r="B169" t="s">
        <v>3</v>
      </c>
      <c r="C169" t="s">
        <v>327</v>
      </c>
      <c r="D169">
        <v>0</v>
      </c>
      <c r="E169">
        <v>0</v>
      </c>
      <c r="F169">
        <v>0</v>
      </c>
      <c r="G169">
        <v>0</v>
      </c>
      <c r="H169"/>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10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5</v>
      </c>
      <c r="FB169">
        <v>0</v>
      </c>
      <c r="FC169">
        <v>0</v>
      </c>
      <c r="FD169">
        <v>7</v>
      </c>
      <c r="FE169">
        <v>0</v>
      </c>
      <c r="FF169">
        <v>0</v>
      </c>
      <c r="FG169">
        <v>0</v>
      </c>
      <c r="FH169">
        <v>0</v>
      </c>
      <c r="FI169">
        <v>0</v>
      </c>
      <c r="FJ169">
        <v>0</v>
      </c>
      <c r="FK169">
        <v>0</v>
      </c>
      <c r="FL169">
        <v>0</v>
      </c>
      <c r="FM169">
        <v>0</v>
      </c>
      <c r="FN169">
        <v>0</v>
      </c>
      <c r="FO169">
        <v>0</v>
      </c>
      <c r="FP169"/>
      <c r="FQ169">
        <v>0</v>
      </c>
      <c r="FR169">
        <v>0</v>
      </c>
      <c r="FS169">
        <v>0</v>
      </c>
      <c r="FT169">
        <v>0</v>
      </c>
      <c r="FU169">
        <v>0</v>
      </c>
      <c r="FV169">
        <v>0</v>
      </c>
      <c r="FW169">
        <v>0</v>
      </c>
      <c r="FX169">
        <v>0</v>
      </c>
      <c r="FY169">
        <v>0</v>
      </c>
      <c r="FZ169">
        <v>0</v>
      </c>
      <c r="GA169">
        <v>0</v>
      </c>
      <c r="GB169"/>
      <c r="GC169">
        <v>0</v>
      </c>
      <c r="GD169">
        <v>0</v>
      </c>
      <c r="GE169">
        <v>0</v>
      </c>
      <c r="GF169">
        <v>0</v>
      </c>
      <c r="GG169">
        <v>0</v>
      </c>
      <c r="GH169"/>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R169" s="2" t="str">
        <f t="shared" si="139"/>
        <v>Arua City</v>
      </c>
      <c r="NS169" s="2" t="str">
        <f t="shared" si="140"/>
        <v>St. Assumpta Health Centre III</v>
      </c>
      <c r="NT169" s="2" t="str">
        <f>VLOOKUP(C169,Weeks!$A$1:$B$53,2,0)</f>
        <v>Week 10</v>
      </c>
      <c r="NU169" s="2">
        <f t="shared" si="141"/>
        <v>22</v>
      </c>
      <c r="NV169" s="2">
        <f t="shared" si="142"/>
        <v>0</v>
      </c>
      <c r="NW169" s="2">
        <f t="shared" si="143"/>
        <v>0</v>
      </c>
      <c r="NX169" s="2">
        <f t="shared" si="144"/>
        <v>0</v>
      </c>
      <c r="NY169" s="2">
        <f t="shared" si="145"/>
        <v>0</v>
      </c>
      <c r="NZ169" s="2">
        <f t="shared" si="146"/>
        <v>0</v>
      </c>
      <c r="OA169" s="2">
        <f t="shared" si="147"/>
        <v>0</v>
      </c>
      <c r="OB169" s="2">
        <f t="shared" si="148"/>
        <v>0</v>
      </c>
      <c r="OC169" s="2">
        <f t="shared" si="149"/>
        <v>0</v>
      </c>
      <c r="OD169" s="2">
        <f t="shared" si="150"/>
        <v>7</v>
      </c>
      <c r="OE169" s="2">
        <f t="shared" si="151"/>
        <v>0</v>
      </c>
      <c r="OF169" s="2">
        <f t="shared" si="152"/>
        <v>5</v>
      </c>
      <c r="OG169" s="2">
        <f t="shared" si="153"/>
        <v>0</v>
      </c>
      <c r="OH169" s="2">
        <f t="shared" si="154"/>
        <v>0</v>
      </c>
      <c r="OI169" s="2">
        <f t="shared" si="155"/>
        <v>0</v>
      </c>
      <c r="OJ169" s="2">
        <f t="shared" si="156"/>
        <v>0</v>
      </c>
      <c r="OK169" s="2">
        <f t="shared" si="157"/>
        <v>0</v>
      </c>
      <c r="OL169" s="2">
        <f t="shared" si="158"/>
        <v>0</v>
      </c>
      <c r="OM169" s="2">
        <f t="shared" si="159"/>
        <v>0</v>
      </c>
      <c r="ON169" s="2">
        <f t="shared" si="160"/>
        <v>10</v>
      </c>
      <c r="OO169" s="2">
        <f t="shared" si="161"/>
        <v>0</v>
      </c>
      <c r="OP169" s="2">
        <f t="shared" si="162"/>
        <v>0</v>
      </c>
      <c r="OQ169" s="2">
        <f t="shared" si="163"/>
        <v>0</v>
      </c>
      <c r="OR169" s="2">
        <f t="shared" si="164"/>
        <v>0</v>
      </c>
      <c r="OS169" s="2">
        <f t="shared" si="165"/>
        <v>0</v>
      </c>
      <c r="OT169" s="2">
        <f t="shared" si="166"/>
        <v>0</v>
      </c>
      <c r="OU169" s="2">
        <f t="shared" si="167"/>
        <v>0</v>
      </c>
      <c r="OV169" s="2">
        <f t="shared" si="168"/>
        <v>0</v>
      </c>
      <c r="OW169" s="2">
        <f t="shared" si="169"/>
        <v>0</v>
      </c>
      <c r="OX169" s="2">
        <f t="shared" si="170"/>
        <v>0</v>
      </c>
      <c r="OY169" s="2">
        <f t="shared" si="171"/>
        <v>0</v>
      </c>
      <c r="OZ169" s="2">
        <f t="shared" si="172"/>
        <v>0</v>
      </c>
      <c r="PA169" s="2">
        <f t="shared" si="173"/>
        <v>0</v>
      </c>
      <c r="PB169" s="2">
        <f t="shared" si="174"/>
        <v>0</v>
      </c>
      <c r="PC169" s="2">
        <f t="shared" si="175"/>
        <v>0</v>
      </c>
      <c r="PD169" s="2">
        <f t="shared" si="176"/>
        <v>0</v>
      </c>
      <c r="PE169" s="2">
        <f t="shared" si="177"/>
        <v>0</v>
      </c>
      <c r="PF169" s="2">
        <f t="shared" si="178"/>
        <v>0</v>
      </c>
      <c r="PG169" s="2">
        <f t="shared" si="179"/>
        <v>0</v>
      </c>
      <c r="PH169" s="2">
        <f t="shared" si="180"/>
        <v>0</v>
      </c>
      <c r="PI169" s="2">
        <f t="shared" si="181"/>
        <v>0</v>
      </c>
      <c r="PJ169" s="2">
        <f t="shared" si="182"/>
        <v>0</v>
      </c>
      <c r="PK169" s="2">
        <f t="shared" si="183"/>
        <v>0</v>
      </c>
      <c r="PL169" s="2">
        <f t="shared" si="184"/>
        <v>0</v>
      </c>
      <c r="PM169" s="2">
        <f t="shared" si="185"/>
        <v>0</v>
      </c>
      <c r="PN169" s="2">
        <f t="shared" si="186"/>
        <v>0</v>
      </c>
      <c r="PO169" s="2">
        <f t="shared" si="187"/>
        <v>0</v>
      </c>
      <c r="PP169" s="2">
        <f t="shared" si="188"/>
        <v>0</v>
      </c>
      <c r="PQ169" s="2">
        <f t="shared" si="189"/>
        <v>0</v>
      </c>
      <c r="PR169" s="2">
        <f t="shared" si="190"/>
        <v>0</v>
      </c>
      <c r="PS169" s="2">
        <f t="shared" si="191"/>
        <v>0</v>
      </c>
      <c r="PT169" s="2">
        <f t="shared" si="192"/>
        <v>0</v>
      </c>
      <c r="PU169" s="2">
        <f t="shared" si="193"/>
        <v>0</v>
      </c>
      <c r="PV169" s="2">
        <f t="shared" si="194"/>
        <v>0</v>
      </c>
      <c r="PW169" s="2">
        <f t="shared" si="195"/>
        <v>0</v>
      </c>
      <c r="PX169" s="2">
        <f t="shared" si="196"/>
        <v>0</v>
      </c>
      <c r="PY169" s="2">
        <f t="shared" si="197"/>
        <v>0</v>
      </c>
      <c r="PZ169" s="2">
        <f t="shared" si="198"/>
        <v>0</v>
      </c>
    </row>
    <row r="170" spans="1:442" x14ac:dyDescent="0.35">
      <c r="A170" t="s">
        <v>81</v>
      </c>
      <c r="B170" t="s">
        <v>3</v>
      </c>
      <c r="C170" t="s">
        <v>325</v>
      </c>
      <c r="D170">
        <v>0</v>
      </c>
      <c r="E170">
        <v>0</v>
      </c>
      <c r="F170">
        <v>0</v>
      </c>
      <c r="G170">
        <v>0</v>
      </c>
      <c r="H170"/>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4</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4</v>
      </c>
      <c r="FB170">
        <v>0</v>
      </c>
      <c r="FC170">
        <v>0</v>
      </c>
      <c r="FD170">
        <v>4</v>
      </c>
      <c r="FE170">
        <v>0</v>
      </c>
      <c r="FF170">
        <v>0</v>
      </c>
      <c r="FG170">
        <v>0</v>
      </c>
      <c r="FH170">
        <v>0</v>
      </c>
      <c r="FI170">
        <v>0</v>
      </c>
      <c r="FJ170">
        <v>0</v>
      </c>
      <c r="FK170">
        <v>0</v>
      </c>
      <c r="FL170">
        <v>0</v>
      </c>
      <c r="FM170">
        <v>0</v>
      </c>
      <c r="FN170">
        <v>0</v>
      </c>
      <c r="FO170">
        <v>0</v>
      </c>
      <c r="FP170">
        <v>0</v>
      </c>
      <c r="FQ170"/>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R170" s="2" t="str">
        <f t="shared" si="139"/>
        <v>Arua City</v>
      </c>
      <c r="NS170" s="2" t="str">
        <f t="shared" si="140"/>
        <v>St. Assumpta Health Centre III</v>
      </c>
      <c r="NT170" s="2" t="str">
        <f>VLOOKUP(C170,Weeks!$A$1:$B$53,2,0)</f>
        <v>Week 11</v>
      </c>
      <c r="NU170" s="2">
        <f t="shared" si="141"/>
        <v>12</v>
      </c>
      <c r="NV170" s="2">
        <f t="shared" si="142"/>
        <v>0</v>
      </c>
      <c r="NW170" s="2">
        <f t="shared" si="143"/>
        <v>0</v>
      </c>
      <c r="NX170" s="2">
        <f t="shared" si="144"/>
        <v>0</v>
      </c>
      <c r="NY170" s="2">
        <f t="shared" si="145"/>
        <v>0</v>
      </c>
      <c r="NZ170" s="2">
        <f t="shared" si="146"/>
        <v>0</v>
      </c>
      <c r="OA170" s="2">
        <f t="shared" si="147"/>
        <v>0</v>
      </c>
      <c r="OB170" s="2">
        <f t="shared" si="148"/>
        <v>0</v>
      </c>
      <c r="OC170" s="2">
        <f t="shared" si="149"/>
        <v>0</v>
      </c>
      <c r="OD170" s="2">
        <f t="shared" si="150"/>
        <v>4</v>
      </c>
      <c r="OE170" s="2">
        <f t="shared" si="151"/>
        <v>0</v>
      </c>
      <c r="OF170" s="2">
        <f t="shared" si="152"/>
        <v>4</v>
      </c>
      <c r="OG170" s="2">
        <f t="shared" si="153"/>
        <v>0</v>
      </c>
      <c r="OH170" s="2">
        <f t="shared" si="154"/>
        <v>0</v>
      </c>
      <c r="OI170" s="2">
        <f t="shared" si="155"/>
        <v>0</v>
      </c>
      <c r="OJ170" s="2">
        <f t="shared" si="156"/>
        <v>0</v>
      </c>
      <c r="OK170" s="2">
        <f t="shared" si="157"/>
        <v>0</v>
      </c>
      <c r="OL170" s="2">
        <f t="shared" si="158"/>
        <v>0</v>
      </c>
      <c r="OM170" s="2">
        <f t="shared" si="159"/>
        <v>0</v>
      </c>
      <c r="ON170" s="2">
        <f t="shared" si="160"/>
        <v>4</v>
      </c>
      <c r="OO170" s="2">
        <f t="shared" si="161"/>
        <v>0</v>
      </c>
      <c r="OP170" s="2">
        <f t="shared" si="162"/>
        <v>0</v>
      </c>
      <c r="OQ170" s="2">
        <f t="shared" si="163"/>
        <v>0</v>
      </c>
      <c r="OR170" s="2">
        <f t="shared" si="164"/>
        <v>0</v>
      </c>
      <c r="OS170" s="2">
        <f t="shared" si="165"/>
        <v>0</v>
      </c>
      <c r="OT170" s="2">
        <f t="shared" si="166"/>
        <v>0</v>
      </c>
      <c r="OU170" s="2">
        <f t="shared" si="167"/>
        <v>0</v>
      </c>
      <c r="OV170" s="2">
        <f t="shared" si="168"/>
        <v>0</v>
      </c>
      <c r="OW170" s="2">
        <f t="shared" si="169"/>
        <v>0</v>
      </c>
      <c r="OX170" s="2">
        <f t="shared" si="170"/>
        <v>0</v>
      </c>
      <c r="OY170" s="2">
        <f t="shared" si="171"/>
        <v>0</v>
      </c>
      <c r="OZ170" s="2">
        <f t="shared" si="172"/>
        <v>0</v>
      </c>
      <c r="PA170" s="2">
        <f t="shared" si="173"/>
        <v>0</v>
      </c>
      <c r="PB170" s="2">
        <f t="shared" si="174"/>
        <v>0</v>
      </c>
      <c r="PC170" s="2">
        <f t="shared" si="175"/>
        <v>0</v>
      </c>
      <c r="PD170" s="2">
        <f t="shared" si="176"/>
        <v>0</v>
      </c>
      <c r="PE170" s="2">
        <f t="shared" si="177"/>
        <v>0</v>
      </c>
      <c r="PF170" s="2">
        <f t="shared" si="178"/>
        <v>0</v>
      </c>
      <c r="PG170" s="2">
        <f t="shared" si="179"/>
        <v>0</v>
      </c>
      <c r="PH170" s="2">
        <f t="shared" si="180"/>
        <v>0</v>
      </c>
      <c r="PI170" s="2">
        <f t="shared" si="181"/>
        <v>0</v>
      </c>
      <c r="PJ170" s="2">
        <f t="shared" si="182"/>
        <v>0</v>
      </c>
      <c r="PK170" s="2">
        <f t="shared" si="183"/>
        <v>0</v>
      </c>
      <c r="PL170" s="2">
        <f t="shared" si="184"/>
        <v>0</v>
      </c>
      <c r="PM170" s="2">
        <f t="shared" si="185"/>
        <v>0</v>
      </c>
      <c r="PN170" s="2">
        <f t="shared" si="186"/>
        <v>0</v>
      </c>
      <c r="PO170" s="2">
        <f t="shared" si="187"/>
        <v>0</v>
      </c>
      <c r="PP170" s="2">
        <f t="shared" si="188"/>
        <v>0</v>
      </c>
      <c r="PQ170" s="2">
        <f t="shared" si="189"/>
        <v>0</v>
      </c>
      <c r="PR170" s="2">
        <f t="shared" si="190"/>
        <v>0</v>
      </c>
      <c r="PS170" s="2">
        <f t="shared" si="191"/>
        <v>0</v>
      </c>
      <c r="PT170" s="2">
        <f t="shared" si="192"/>
        <v>0</v>
      </c>
      <c r="PU170" s="2">
        <f t="shared" si="193"/>
        <v>0</v>
      </c>
      <c r="PV170" s="2">
        <f t="shared" si="194"/>
        <v>0</v>
      </c>
      <c r="PW170" s="2">
        <f t="shared" si="195"/>
        <v>0</v>
      </c>
      <c r="PX170" s="2">
        <f t="shared" si="196"/>
        <v>0</v>
      </c>
      <c r="PY170" s="2">
        <f t="shared" si="197"/>
        <v>0</v>
      </c>
      <c r="PZ170" s="2">
        <f t="shared" si="198"/>
        <v>0</v>
      </c>
    </row>
    <row r="171" spans="1:442" x14ac:dyDescent="0.35">
      <c r="A171" t="s">
        <v>80</v>
      </c>
      <c r="B171" t="s">
        <v>15</v>
      </c>
      <c r="C171" t="s">
        <v>72</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2</v>
      </c>
      <c r="BM171">
        <v>0</v>
      </c>
      <c r="BN171">
        <v>6</v>
      </c>
      <c r="BO171">
        <v>2</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4</v>
      </c>
      <c r="EM171">
        <v>0</v>
      </c>
      <c r="EN171">
        <v>0</v>
      </c>
      <c r="EO171">
        <v>0</v>
      </c>
      <c r="EP171">
        <v>0</v>
      </c>
      <c r="EQ171">
        <v>0</v>
      </c>
      <c r="ER171">
        <v>0</v>
      </c>
      <c r="ES171">
        <v>0</v>
      </c>
      <c r="ET171">
        <v>0</v>
      </c>
      <c r="EU171">
        <v>0</v>
      </c>
      <c r="EV171">
        <v>0</v>
      </c>
      <c r="EW171">
        <v>0</v>
      </c>
      <c r="EX171">
        <v>0</v>
      </c>
      <c r="EY171">
        <v>0</v>
      </c>
      <c r="EZ171">
        <v>0</v>
      </c>
      <c r="FA171">
        <v>0</v>
      </c>
      <c r="FB171">
        <v>0</v>
      </c>
      <c r="FC171">
        <v>0</v>
      </c>
      <c r="FD171">
        <v>7</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11</v>
      </c>
      <c r="HW171">
        <v>1</v>
      </c>
      <c r="HX171">
        <v>0</v>
      </c>
      <c r="HY171">
        <v>0</v>
      </c>
      <c r="HZ171">
        <v>0</v>
      </c>
      <c r="IA171">
        <v>0</v>
      </c>
      <c r="IB171">
        <v>0</v>
      </c>
      <c r="IC171">
        <v>0</v>
      </c>
      <c r="ID171">
        <v>0</v>
      </c>
      <c r="IE171">
        <v>11</v>
      </c>
      <c r="IF171">
        <v>1</v>
      </c>
      <c r="IG171">
        <v>0</v>
      </c>
      <c r="IH171">
        <v>11</v>
      </c>
      <c r="II171">
        <v>1</v>
      </c>
      <c r="IJ171">
        <v>0</v>
      </c>
      <c r="IK171">
        <v>11</v>
      </c>
      <c r="IL171">
        <v>1</v>
      </c>
      <c r="IM171">
        <v>0</v>
      </c>
      <c r="IN171">
        <v>11</v>
      </c>
      <c r="IO171">
        <v>1</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c r="KG171"/>
      <c r="KH171"/>
      <c r="KI171"/>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1</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R171" s="2" t="str">
        <f t="shared" si="139"/>
        <v>Koboko District</v>
      </c>
      <c r="NS171" s="2" t="str">
        <f t="shared" si="140"/>
        <v>Koboko Mission Health Centre III</v>
      </c>
      <c r="NT171" s="2" t="str">
        <f>VLOOKUP(C171,Weeks!$A$1:$B$53,2,0)</f>
        <v>Week 40</v>
      </c>
      <c r="NU171" s="2">
        <f t="shared" si="141"/>
        <v>21</v>
      </c>
      <c r="NV171" s="2">
        <f t="shared" si="142"/>
        <v>0</v>
      </c>
      <c r="NW171" s="2">
        <f t="shared" si="143"/>
        <v>0</v>
      </c>
      <c r="NX171" s="2">
        <f t="shared" si="144"/>
        <v>0</v>
      </c>
      <c r="NY171" s="2">
        <f t="shared" si="145"/>
        <v>0</v>
      </c>
      <c r="NZ171" s="2">
        <f t="shared" si="146"/>
        <v>10</v>
      </c>
      <c r="OA171" s="2">
        <f t="shared" si="147"/>
        <v>0</v>
      </c>
      <c r="OB171" s="2">
        <f t="shared" si="148"/>
        <v>0</v>
      </c>
      <c r="OC171" s="2">
        <f t="shared" si="149"/>
        <v>0</v>
      </c>
      <c r="OD171" s="2">
        <f t="shared" si="150"/>
        <v>7</v>
      </c>
      <c r="OE171" s="2">
        <f t="shared" si="151"/>
        <v>0</v>
      </c>
      <c r="OF171" s="2">
        <f t="shared" si="152"/>
        <v>4</v>
      </c>
      <c r="OG171" s="2">
        <f t="shared" si="153"/>
        <v>0</v>
      </c>
      <c r="OH171" s="2">
        <f t="shared" si="154"/>
        <v>0</v>
      </c>
      <c r="OI171" s="2">
        <f t="shared" si="155"/>
        <v>0</v>
      </c>
      <c r="OJ171" s="2">
        <f t="shared" si="156"/>
        <v>0</v>
      </c>
      <c r="OK171" s="2">
        <f t="shared" si="157"/>
        <v>0</v>
      </c>
      <c r="OL171" s="2">
        <f t="shared" si="158"/>
        <v>0</v>
      </c>
      <c r="OM171" s="2">
        <f t="shared" si="159"/>
        <v>0</v>
      </c>
      <c r="ON171" s="2">
        <f t="shared" si="160"/>
        <v>0</v>
      </c>
      <c r="OO171" s="2">
        <f t="shared" si="161"/>
        <v>0</v>
      </c>
      <c r="OP171" s="2">
        <f t="shared" si="162"/>
        <v>0</v>
      </c>
      <c r="OQ171" s="2">
        <f t="shared" si="163"/>
        <v>0</v>
      </c>
      <c r="OR171" s="2">
        <f t="shared" si="164"/>
        <v>0</v>
      </c>
      <c r="OS171" s="2">
        <f t="shared" si="165"/>
        <v>0</v>
      </c>
      <c r="OT171" s="2">
        <f t="shared" si="166"/>
        <v>0</v>
      </c>
      <c r="OU171" s="2">
        <f t="shared" si="167"/>
        <v>0</v>
      </c>
      <c r="OV171" s="2">
        <f t="shared" si="168"/>
        <v>0</v>
      </c>
      <c r="OW171" s="2">
        <f t="shared" si="169"/>
        <v>0</v>
      </c>
      <c r="OX171" s="2">
        <f t="shared" si="170"/>
        <v>1</v>
      </c>
      <c r="OY171" s="2">
        <f t="shared" si="171"/>
        <v>0</v>
      </c>
      <c r="OZ171" s="2">
        <f t="shared" si="172"/>
        <v>0</v>
      </c>
      <c r="PA171" s="2">
        <f t="shared" si="173"/>
        <v>0</v>
      </c>
      <c r="PB171" s="2">
        <f t="shared" si="174"/>
        <v>0</v>
      </c>
      <c r="PC171" s="2">
        <f t="shared" si="175"/>
        <v>0</v>
      </c>
      <c r="PD171" s="2">
        <f t="shared" si="176"/>
        <v>0</v>
      </c>
      <c r="PE171" s="2">
        <f t="shared" si="177"/>
        <v>0</v>
      </c>
      <c r="PF171" s="2">
        <f t="shared" si="178"/>
        <v>0</v>
      </c>
      <c r="PG171" s="2">
        <f t="shared" si="179"/>
        <v>0</v>
      </c>
      <c r="PH171" s="2">
        <f t="shared" si="180"/>
        <v>0</v>
      </c>
      <c r="PI171" s="2">
        <f t="shared" si="181"/>
        <v>0</v>
      </c>
      <c r="PJ171" s="2">
        <f t="shared" si="182"/>
        <v>0</v>
      </c>
      <c r="PK171" s="2">
        <f t="shared" si="183"/>
        <v>0</v>
      </c>
      <c r="PL171" s="2">
        <f t="shared" si="184"/>
        <v>0</v>
      </c>
      <c r="PM171" s="2">
        <f t="shared" si="185"/>
        <v>0</v>
      </c>
      <c r="PN171" s="2">
        <f t="shared" si="186"/>
        <v>12</v>
      </c>
      <c r="PO171" s="2">
        <f t="shared" si="187"/>
        <v>12</v>
      </c>
      <c r="PP171" s="2">
        <f t="shared" si="188"/>
        <v>0</v>
      </c>
      <c r="PQ171" s="2">
        <f t="shared" si="189"/>
        <v>0</v>
      </c>
      <c r="PR171" s="2">
        <f t="shared" si="190"/>
        <v>12</v>
      </c>
      <c r="PS171" s="2">
        <f t="shared" si="191"/>
        <v>0</v>
      </c>
      <c r="PT171" s="2">
        <f t="shared" si="192"/>
        <v>0</v>
      </c>
      <c r="PU171" s="2">
        <f t="shared" si="193"/>
        <v>12</v>
      </c>
      <c r="PV171" s="2">
        <f t="shared" si="194"/>
        <v>0</v>
      </c>
      <c r="PW171" s="2">
        <f t="shared" si="195"/>
        <v>0</v>
      </c>
      <c r="PX171" s="2">
        <f t="shared" si="196"/>
        <v>12</v>
      </c>
      <c r="PY171" s="2">
        <f t="shared" si="197"/>
        <v>0</v>
      </c>
      <c r="PZ171" s="2">
        <f t="shared" si="198"/>
        <v>0</v>
      </c>
    </row>
    <row r="172" spans="1:442" x14ac:dyDescent="0.35">
      <c r="A172" t="s">
        <v>80</v>
      </c>
      <c r="B172" t="s">
        <v>15</v>
      </c>
      <c r="C172" t="s">
        <v>71</v>
      </c>
      <c r="D172">
        <v>0</v>
      </c>
      <c r="E172">
        <v>1</v>
      </c>
      <c r="F172">
        <v>2</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1</v>
      </c>
      <c r="DA172">
        <v>0</v>
      </c>
      <c r="DB172">
        <v>1</v>
      </c>
      <c r="DC172">
        <v>1</v>
      </c>
      <c r="DD172">
        <v>6</v>
      </c>
      <c r="DE172">
        <v>3</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10</v>
      </c>
      <c r="FB172">
        <v>0</v>
      </c>
      <c r="FC172">
        <v>3</v>
      </c>
      <c r="FD172">
        <v>7</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c r="KG172"/>
      <c r="KH172"/>
      <c r="KI172"/>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v>
      </c>
      <c r="MX172">
        <v>2</v>
      </c>
      <c r="MY172">
        <v>0</v>
      </c>
      <c r="MZ172">
        <v>0</v>
      </c>
      <c r="NA172">
        <v>0</v>
      </c>
      <c r="NB172">
        <v>0</v>
      </c>
      <c r="NC172">
        <v>0</v>
      </c>
      <c r="ND172">
        <v>0</v>
      </c>
      <c r="NE172">
        <v>0</v>
      </c>
      <c r="NF172">
        <v>0</v>
      </c>
      <c r="NG172">
        <v>0</v>
      </c>
      <c r="NH172">
        <v>0</v>
      </c>
      <c r="NI172">
        <v>0</v>
      </c>
      <c r="NJ172">
        <v>0</v>
      </c>
      <c r="NK172">
        <v>0</v>
      </c>
      <c r="NL172">
        <v>0</v>
      </c>
      <c r="NM172">
        <v>0</v>
      </c>
      <c r="NN172">
        <v>0</v>
      </c>
      <c r="NO172">
        <v>0</v>
      </c>
      <c r="NP172">
        <v>0</v>
      </c>
      <c r="NR172" s="2" t="str">
        <f t="shared" si="139"/>
        <v>Koboko District</v>
      </c>
      <c r="NS172" s="2" t="str">
        <f t="shared" si="140"/>
        <v>Koboko Mission Health Centre III</v>
      </c>
      <c r="NT172" s="2" t="str">
        <f>VLOOKUP(C172,Weeks!$A$1:$B$53,2,0)</f>
        <v>Week 41</v>
      </c>
      <c r="NU172" s="2">
        <f t="shared" si="141"/>
        <v>32</v>
      </c>
      <c r="NV172" s="2">
        <f t="shared" si="142"/>
        <v>0</v>
      </c>
      <c r="NW172" s="2">
        <f t="shared" si="143"/>
        <v>0</v>
      </c>
      <c r="NX172" s="2">
        <f t="shared" si="144"/>
        <v>0</v>
      </c>
      <c r="NY172" s="2">
        <f t="shared" si="145"/>
        <v>0</v>
      </c>
      <c r="NZ172" s="2">
        <f t="shared" si="146"/>
        <v>0</v>
      </c>
      <c r="OA172" s="2">
        <f t="shared" si="147"/>
        <v>0</v>
      </c>
      <c r="OB172" s="2">
        <f t="shared" si="148"/>
        <v>0</v>
      </c>
      <c r="OC172" s="2">
        <f t="shared" si="149"/>
        <v>0</v>
      </c>
      <c r="OD172" s="2">
        <f t="shared" si="150"/>
        <v>10</v>
      </c>
      <c r="OE172" s="2">
        <f t="shared" si="151"/>
        <v>0</v>
      </c>
      <c r="OF172" s="2">
        <f t="shared" si="152"/>
        <v>10</v>
      </c>
      <c r="OG172" s="2">
        <f t="shared" si="153"/>
        <v>0</v>
      </c>
      <c r="OH172" s="2">
        <f t="shared" si="154"/>
        <v>0</v>
      </c>
      <c r="OI172" s="2">
        <f t="shared" si="155"/>
        <v>0</v>
      </c>
      <c r="OJ172" s="2">
        <f t="shared" si="156"/>
        <v>0</v>
      </c>
      <c r="OK172" s="2">
        <f t="shared" si="157"/>
        <v>0</v>
      </c>
      <c r="OL172" s="2">
        <f t="shared" si="158"/>
        <v>0</v>
      </c>
      <c r="OM172" s="2">
        <f t="shared" si="159"/>
        <v>0</v>
      </c>
      <c r="ON172" s="2">
        <f t="shared" si="160"/>
        <v>12</v>
      </c>
      <c r="OO172" s="2">
        <f t="shared" si="161"/>
        <v>0</v>
      </c>
      <c r="OP172" s="2">
        <f t="shared" si="162"/>
        <v>0</v>
      </c>
      <c r="OQ172" s="2">
        <f t="shared" si="163"/>
        <v>0</v>
      </c>
      <c r="OR172" s="2">
        <f t="shared" si="164"/>
        <v>0</v>
      </c>
      <c r="OS172" s="2">
        <f t="shared" si="165"/>
        <v>0</v>
      </c>
      <c r="OT172" s="2">
        <f t="shared" si="166"/>
        <v>0</v>
      </c>
      <c r="OU172" s="2">
        <f t="shared" si="167"/>
        <v>0</v>
      </c>
      <c r="OV172" s="2">
        <f t="shared" si="168"/>
        <v>0</v>
      </c>
      <c r="OW172" s="2">
        <f t="shared" si="169"/>
        <v>0</v>
      </c>
      <c r="OX172" s="2">
        <f t="shared" si="170"/>
        <v>0</v>
      </c>
      <c r="OY172" s="2">
        <f t="shared" si="171"/>
        <v>3</v>
      </c>
      <c r="OZ172" s="2">
        <f t="shared" si="172"/>
        <v>0</v>
      </c>
      <c r="PA172" s="2">
        <f t="shared" si="173"/>
        <v>0</v>
      </c>
      <c r="PB172" s="2">
        <f t="shared" si="174"/>
        <v>0</v>
      </c>
      <c r="PC172" s="2">
        <f t="shared" si="175"/>
        <v>0</v>
      </c>
      <c r="PD172" s="2">
        <f t="shared" si="176"/>
        <v>0</v>
      </c>
      <c r="PE172" s="2">
        <f t="shared" si="177"/>
        <v>0</v>
      </c>
      <c r="PF172" s="2">
        <f t="shared" si="178"/>
        <v>0</v>
      </c>
      <c r="PG172" s="2">
        <f t="shared" si="179"/>
        <v>0</v>
      </c>
      <c r="PH172" s="2">
        <f t="shared" si="180"/>
        <v>0</v>
      </c>
      <c r="PI172" s="2">
        <f t="shared" si="181"/>
        <v>0</v>
      </c>
      <c r="PJ172" s="2">
        <f t="shared" si="182"/>
        <v>0</v>
      </c>
      <c r="PK172" s="2">
        <f t="shared" si="183"/>
        <v>0</v>
      </c>
      <c r="PL172" s="2">
        <f t="shared" si="184"/>
        <v>0</v>
      </c>
      <c r="PM172" s="2">
        <f t="shared" si="185"/>
        <v>0</v>
      </c>
      <c r="PN172" s="2">
        <f t="shared" si="186"/>
        <v>0</v>
      </c>
      <c r="PO172" s="2">
        <f t="shared" si="187"/>
        <v>0</v>
      </c>
      <c r="PP172" s="2">
        <f t="shared" si="188"/>
        <v>0</v>
      </c>
      <c r="PQ172" s="2">
        <f t="shared" si="189"/>
        <v>0</v>
      </c>
      <c r="PR172" s="2">
        <f t="shared" si="190"/>
        <v>0</v>
      </c>
      <c r="PS172" s="2">
        <f t="shared" si="191"/>
        <v>0</v>
      </c>
      <c r="PT172" s="2">
        <f t="shared" si="192"/>
        <v>0</v>
      </c>
      <c r="PU172" s="2">
        <f t="shared" si="193"/>
        <v>0</v>
      </c>
      <c r="PV172" s="2">
        <f t="shared" si="194"/>
        <v>0</v>
      </c>
      <c r="PW172" s="2">
        <f t="shared" si="195"/>
        <v>0</v>
      </c>
      <c r="PX172" s="2">
        <f t="shared" si="196"/>
        <v>0</v>
      </c>
      <c r="PY172" s="2">
        <f t="shared" si="197"/>
        <v>0</v>
      </c>
      <c r="PZ172" s="2">
        <f t="shared" si="198"/>
        <v>0</v>
      </c>
    </row>
    <row r="173" spans="1:442" x14ac:dyDescent="0.35">
      <c r="A173" t="s">
        <v>80</v>
      </c>
      <c r="B173" t="s">
        <v>15</v>
      </c>
      <c r="C173" t="s">
        <v>70</v>
      </c>
      <c r="D173">
        <v>0</v>
      </c>
      <c r="E173">
        <v>0</v>
      </c>
      <c r="F173">
        <v>0</v>
      </c>
      <c r="G173">
        <v>0</v>
      </c>
      <c r="H173"/>
      <c r="I173">
        <v>0</v>
      </c>
      <c r="J173">
        <v>0</v>
      </c>
      <c r="K173">
        <v>0</v>
      </c>
      <c r="L173">
        <v>1</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1</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6</v>
      </c>
      <c r="DE173">
        <v>4</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8</v>
      </c>
      <c r="FB173">
        <v>0</v>
      </c>
      <c r="FC173">
        <v>1</v>
      </c>
      <c r="FD173">
        <v>17</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16</v>
      </c>
      <c r="HW173">
        <v>1</v>
      </c>
      <c r="HX173">
        <v>0</v>
      </c>
      <c r="HY173">
        <v>0</v>
      </c>
      <c r="HZ173">
        <v>0</v>
      </c>
      <c r="IA173">
        <v>0</v>
      </c>
      <c r="IB173">
        <v>0</v>
      </c>
      <c r="IC173">
        <v>0</v>
      </c>
      <c r="ID173">
        <v>0</v>
      </c>
      <c r="IE173">
        <v>16</v>
      </c>
      <c r="IF173">
        <v>1</v>
      </c>
      <c r="IG173">
        <v>0</v>
      </c>
      <c r="IH173">
        <v>16</v>
      </c>
      <c r="II173">
        <v>1</v>
      </c>
      <c r="IJ173">
        <v>0</v>
      </c>
      <c r="IK173">
        <v>16</v>
      </c>
      <c r="IL173">
        <v>1</v>
      </c>
      <c r="IM173">
        <v>0</v>
      </c>
      <c r="IN173">
        <v>16</v>
      </c>
      <c r="IO173">
        <v>1</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c r="KG173"/>
      <c r="KH173"/>
      <c r="KI173"/>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1</v>
      </c>
      <c r="LZ173">
        <v>1</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R173" s="2" t="str">
        <f t="shared" si="139"/>
        <v>Koboko District</v>
      </c>
      <c r="NS173" s="2" t="str">
        <f t="shared" si="140"/>
        <v>Koboko Mission Health Centre III</v>
      </c>
      <c r="NT173" s="2" t="str">
        <f>VLOOKUP(C173,Weeks!$A$1:$B$53,2,0)</f>
        <v>Week 42</v>
      </c>
      <c r="NU173" s="2">
        <f t="shared" si="141"/>
        <v>36</v>
      </c>
      <c r="NV173" s="2">
        <f t="shared" si="142"/>
        <v>0</v>
      </c>
      <c r="NW173" s="2">
        <f t="shared" si="143"/>
        <v>0</v>
      </c>
      <c r="NX173" s="2">
        <f t="shared" si="144"/>
        <v>0</v>
      </c>
      <c r="NY173" s="2">
        <f t="shared" si="145"/>
        <v>0</v>
      </c>
      <c r="NZ173" s="2">
        <f t="shared" si="146"/>
        <v>0</v>
      </c>
      <c r="OA173" s="2">
        <f t="shared" si="147"/>
        <v>0</v>
      </c>
      <c r="OB173" s="2">
        <f t="shared" si="148"/>
        <v>0</v>
      </c>
      <c r="OC173" s="2">
        <f t="shared" si="149"/>
        <v>0</v>
      </c>
      <c r="OD173" s="2">
        <f t="shared" si="150"/>
        <v>18</v>
      </c>
      <c r="OE173" s="2">
        <f t="shared" si="151"/>
        <v>0</v>
      </c>
      <c r="OF173" s="2">
        <f t="shared" si="152"/>
        <v>8</v>
      </c>
      <c r="OG173" s="2">
        <f t="shared" si="153"/>
        <v>0</v>
      </c>
      <c r="OH173" s="2">
        <f t="shared" si="154"/>
        <v>0</v>
      </c>
      <c r="OI173" s="2">
        <f t="shared" si="155"/>
        <v>0</v>
      </c>
      <c r="OJ173" s="2">
        <f t="shared" si="156"/>
        <v>0</v>
      </c>
      <c r="OK173" s="2">
        <f t="shared" si="157"/>
        <v>0</v>
      </c>
      <c r="OL173" s="2">
        <f t="shared" si="158"/>
        <v>0</v>
      </c>
      <c r="OM173" s="2">
        <f t="shared" si="159"/>
        <v>0</v>
      </c>
      <c r="ON173" s="2">
        <f t="shared" si="160"/>
        <v>10</v>
      </c>
      <c r="OO173" s="2">
        <f t="shared" si="161"/>
        <v>0</v>
      </c>
      <c r="OP173" s="2">
        <f t="shared" si="162"/>
        <v>0</v>
      </c>
      <c r="OQ173" s="2">
        <f t="shared" si="163"/>
        <v>0</v>
      </c>
      <c r="OR173" s="2">
        <f t="shared" si="164"/>
        <v>0</v>
      </c>
      <c r="OS173" s="2">
        <f t="shared" si="165"/>
        <v>0</v>
      </c>
      <c r="OT173" s="2">
        <f t="shared" si="166"/>
        <v>0</v>
      </c>
      <c r="OU173" s="2">
        <f t="shared" si="167"/>
        <v>0</v>
      </c>
      <c r="OV173" s="2">
        <f t="shared" si="168"/>
        <v>0</v>
      </c>
      <c r="OW173" s="2">
        <f t="shared" si="169"/>
        <v>0</v>
      </c>
      <c r="OX173" s="2">
        <f t="shared" si="170"/>
        <v>0</v>
      </c>
      <c r="OY173" s="2">
        <f t="shared" si="171"/>
        <v>0</v>
      </c>
      <c r="OZ173" s="2">
        <f t="shared" si="172"/>
        <v>2</v>
      </c>
      <c r="PA173" s="2">
        <f t="shared" si="173"/>
        <v>0</v>
      </c>
      <c r="PB173" s="2">
        <f t="shared" si="174"/>
        <v>0</v>
      </c>
      <c r="PC173" s="2">
        <f t="shared" si="175"/>
        <v>0</v>
      </c>
      <c r="PD173" s="2">
        <f t="shared" si="176"/>
        <v>0</v>
      </c>
      <c r="PE173" s="2">
        <f t="shared" si="177"/>
        <v>0</v>
      </c>
      <c r="PF173" s="2">
        <f t="shared" si="178"/>
        <v>0</v>
      </c>
      <c r="PG173" s="2">
        <f t="shared" si="179"/>
        <v>0</v>
      </c>
      <c r="PH173" s="2">
        <f t="shared" si="180"/>
        <v>0</v>
      </c>
      <c r="PI173" s="2">
        <f t="shared" si="181"/>
        <v>0</v>
      </c>
      <c r="PJ173" s="2">
        <f t="shared" si="182"/>
        <v>0</v>
      </c>
      <c r="PK173" s="2">
        <f t="shared" si="183"/>
        <v>0</v>
      </c>
      <c r="PL173" s="2">
        <f t="shared" si="184"/>
        <v>0</v>
      </c>
      <c r="PM173" s="2">
        <f t="shared" si="185"/>
        <v>0</v>
      </c>
      <c r="PN173" s="2">
        <f t="shared" si="186"/>
        <v>17</v>
      </c>
      <c r="PO173" s="2">
        <f t="shared" si="187"/>
        <v>17</v>
      </c>
      <c r="PP173" s="2">
        <f t="shared" si="188"/>
        <v>0</v>
      </c>
      <c r="PQ173" s="2">
        <f t="shared" si="189"/>
        <v>0</v>
      </c>
      <c r="PR173" s="2">
        <f t="shared" si="190"/>
        <v>17</v>
      </c>
      <c r="PS173" s="2">
        <f t="shared" si="191"/>
        <v>0</v>
      </c>
      <c r="PT173" s="2">
        <f t="shared" si="192"/>
        <v>0</v>
      </c>
      <c r="PU173" s="2">
        <f t="shared" si="193"/>
        <v>17</v>
      </c>
      <c r="PV173" s="2">
        <f t="shared" si="194"/>
        <v>0</v>
      </c>
      <c r="PW173" s="2">
        <f t="shared" si="195"/>
        <v>0</v>
      </c>
      <c r="PX173" s="2">
        <f t="shared" si="196"/>
        <v>17</v>
      </c>
      <c r="PY173" s="2">
        <f t="shared" si="197"/>
        <v>0</v>
      </c>
      <c r="PZ173" s="2">
        <f t="shared" si="198"/>
        <v>0</v>
      </c>
    </row>
    <row r="174" spans="1:442" x14ac:dyDescent="0.35">
      <c r="A174" t="s">
        <v>80</v>
      </c>
      <c r="B174" t="s">
        <v>15</v>
      </c>
      <c r="C174" t="s">
        <v>69</v>
      </c>
      <c r="D174">
        <v>0</v>
      </c>
      <c r="E174">
        <v>0</v>
      </c>
      <c r="F174">
        <v>0</v>
      </c>
      <c r="G174">
        <v>0</v>
      </c>
      <c r="H174"/>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1</v>
      </c>
      <c r="DC174">
        <v>3</v>
      </c>
      <c r="DD174">
        <v>5</v>
      </c>
      <c r="DE174">
        <v>9</v>
      </c>
      <c r="DF174">
        <v>0</v>
      </c>
      <c r="DG174">
        <v>0</v>
      </c>
      <c r="DH174">
        <v>0</v>
      </c>
      <c r="DI174">
        <v>0</v>
      </c>
      <c r="DJ174">
        <v>1</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2</v>
      </c>
      <c r="FB174">
        <v>0</v>
      </c>
      <c r="FC174">
        <v>0</v>
      </c>
      <c r="FD174">
        <v>7</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10</v>
      </c>
      <c r="HW174">
        <v>0</v>
      </c>
      <c r="HX174">
        <v>0</v>
      </c>
      <c r="HY174">
        <v>0</v>
      </c>
      <c r="HZ174">
        <v>0</v>
      </c>
      <c r="IA174">
        <v>0</v>
      </c>
      <c r="IB174">
        <v>0</v>
      </c>
      <c r="IC174">
        <v>0</v>
      </c>
      <c r="ID174">
        <v>0</v>
      </c>
      <c r="IE174">
        <v>10</v>
      </c>
      <c r="IF174">
        <v>0</v>
      </c>
      <c r="IG174">
        <v>0</v>
      </c>
      <c r="IH174">
        <v>10</v>
      </c>
      <c r="II174">
        <v>0</v>
      </c>
      <c r="IJ174">
        <v>0</v>
      </c>
      <c r="IK174">
        <v>10</v>
      </c>
      <c r="IL174">
        <v>0</v>
      </c>
      <c r="IM174">
        <v>0</v>
      </c>
      <c r="IN174">
        <v>10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c r="KG174"/>
      <c r="KH174"/>
      <c r="KI174"/>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1</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1</v>
      </c>
      <c r="NE174">
        <v>0</v>
      </c>
      <c r="NF174">
        <v>0</v>
      </c>
      <c r="NG174">
        <v>0</v>
      </c>
      <c r="NH174">
        <v>0</v>
      </c>
      <c r="NI174">
        <v>0</v>
      </c>
      <c r="NJ174">
        <v>0</v>
      </c>
      <c r="NK174">
        <v>0</v>
      </c>
      <c r="NL174">
        <v>0</v>
      </c>
      <c r="NM174">
        <v>0</v>
      </c>
      <c r="NN174">
        <v>0</v>
      </c>
      <c r="NO174">
        <v>0</v>
      </c>
      <c r="NP174">
        <v>0</v>
      </c>
      <c r="NR174" s="2" t="str">
        <f t="shared" si="139"/>
        <v>Koboko District</v>
      </c>
      <c r="NS174" s="2" t="str">
        <f t="shared" si="140"/>
        <v>Koboko Mission Health Centre III</v>
      </c>
      <c r="NT174" s="2" t="str">
        <f>VLOOKUP(C174,Weeks!$A$1:$B$53,2,0)</f>
        <v>Week 43</v>
      </c>
      <c r="NU174" s="2">
        <f t="shared" si="141"/>
        <v>28</v>
      </c>
      <c r="NV174" s="2">
        <f t="shared" si="142"/>
        <v>1</v>
      </c>
      <c r="NW174" s="2">
        <f t="shared" si="143"/>
        <v>0</v>
      </c>
      <c r="NX174" s="2">
        <f t="shared" si="144"/>
        <v>1</v>
      </c>
      <c r="NY174" s="2">
        <f t="shared" si="145"/>
        <v>1</v>
      </c>
      <c r="NZ174" s="2">
        <f t="shared" si="146"/>
        <v>0</v>
      </c>
      <c r="OA174" s="2">
        <f t="shared" si="147"/>
        <v>0</v>
      </c>
      <c r="OB174" s="2">
        <f t="shared" si="148"/>
        <v>0</v>
      </c>
      <c r="OC174" s="2">
        <f t="shared" si="149"/>
        <v>0</v>
      </c>
      <c r="OD174" s="2">
        <f t="shared" si="150"/>
        <v>7</v>
      </c>
      <c r="OE174" s="2">
        <f t="shared" si="151"/>
        <v>0</v>
      </c>
      <c r="OF174" s="2">
        <f t="shared" si="152"/>
        <v>2</v>
      </c>
      <c r="OG174" s="2">
        <f t="shared" si="153"/>
        <v>0</v>
      </c>
      <c r="OH174" s="2">
        <f t="shared" si="154"/>
        <v>0</v>
      </c>
      <c r="OI174" s="2">
        <f t="shared" si="155"/>
        <v>0</v>
      </c>
      <c r="OJ174" s="2">
        <f t="shared" si="156"/>
        <v>0</v>
      </c>
      <c r="OK174" s="2">
        <f t="shared" si="157"/>
        <v>0</v>
      </c>
      <c r="OL174" s="2">
        <f t="shared" si="158"/>
        <v>0</v>
      </c>
      <c r="OM174" s="2">
        <f t="shared" si="159"/>
        <v>0</v>
      </c>
      <c r="ON174" s="2">
        <f t="shared" si="160"/>
        <v>19</v>
      </c>
      <c r="OO174" s="2">
        <f t="shared" si="161"/>
        <v>1</v>
      </c>
      <c r="OP174" s="2">
        <f t="shared" si="162"/>
        <v>0</v>
      </c>
      <c r="OQ174" s="2">
        <f t="shared" si="163"/>
        <v>0</v>
      </c>
      <c r="OR174" s="2">
        <f t="shared" si="164"/>
        <v>0</v>
      </c>
      <c r="OS174" s="2">
        <f t="shared" si="165"/>
        <v>0</v>
      </c>
      <c r="OT174" s="2">
        <f t="shared" si="166"/>
        <v>0</v>
      </c>
      <c r="OU174" s="2">
        <f t="shared" si="167"/>
        <v>0</v>
      </c>
      <c r="OV174" s="2">
        <f t="shared" si="168"/>
        <v>0</v>
      </c>
      <c r="OW174" s="2">
        <f t="shared" si="169"/>
        <v>0</v>
      </c>
      <c r="OX174" s="2">
        <f t="shared" si="170"/>
        <v>1</v>
      </c>
      <c r="OY174" s="2">
        <f t="shared" si="171"/>
        <v>0</v>
      </c>
      <c r="OZ174" s="2">
        <f t="shared" si="172"/>
        <v>0</v>
      </c>
      <c r="PA174" s="2">
        <f t="shared" si="173"/>
        <v>0</v>
      </c>
      <c r="PB174" s="2">
        <f t="shared" si="174"/>
        <v>0</v>
      </c>
      <c r="PC174" s="2">
        <f t="shared" si="175"/>
        <v>0</v>
      </c>
      <c r="PD174" s="2">
        <f t="shared" si="176"/>
        <v>0</v>
      </c>
      <c r="PE174" s="2">
        <f t="shared" si="177"/>
        <v>0</v>
      </c>
      <c r="PF174" s="2">
        <f t="shared" si="178"/>
        <v>0</v>
      </c>
      <c r="PG174" s="2">
        <f t="shared" si="179"/>
        <v>0</v>
      </c>
      <c r="PH174" s="2">
        <f t="shared" si="180"/>
        <v>0</v>
      </c>
      <c r="PI174" s="2">
        <f t="shared" si="181"/>
        <v>0</v>
      </c>
      <c r="PJ174" s="2">
        <f t="shared" si="182"/>
        <v>0</v>
      </c>
      <c r="PK174" s="2">
        <f t="shared" si="183"/>
        <v>0</v>
      </c>
      <c r="PL174" s="2">
        <f t="shared" si="184"/>
        <v>0</v>
      </c>
      <c r="PM174" s="2">
        <f t="shared" si="185"/>
        <v>0</v>
      </c>
      <c r="PN174" s="2">
        <f t="shared" si="186"/>
        <v>10</v>
      </c>
      <c r="PO174" s="2">
        <f t="shared" si="187"/>
        <v>10</v>
      </c>
      <c r="PP174" s="2">
        <f t="shared" si="188"/>
        <v>0</v>
      </c>
      <c r="PQ174" s="2">
        <f t="shared" si="189"/>
        <v>0</v>
      </c>
      <c r="PR174" s="2">
        <f t="shared" si="190"/>
        <v>10</v>
      </c>
      <c r="PS174" s="2">
        <f t="shared" si="191"/>
        <v>0</v>
      </c>
      <c r="PT174" s="2">
        <f t="shared" si="192"/>
        <v>0</v>
      </c>
      <c r="PU174" s="2">
        <f t="shared" si="193"/>
        <v>10</v>
      </c>
      <c r="PV174" s="2">
        <f t="shared" si="194"/>
        <v>0</v>
      </c>
      <c r="PW174" s="2">
        <f t="shared" si="195"/>
        <v>0</v>
      </c>
      <c r="PX174" s="2">
        <f t="shared" si="196"/>
        <v>10</v>
      </c>
      <c r="PY174" s="2">
        <f t="shared" si="197"/>
        <v>0</v>
      </c>
      <c r="PZ174" s="2">
        <f t="shared" si="198"/>
        <v>0</v>
      </c>
    </row>
    <row r="175" spans="1:442" x14ac:dyDescent="0.35">
      <c r="A175" t="s">
        <v>80</v>
      </c>
      <c r="B175" t="s">
        <v>15</v>
      </c>
      <c r="C175" t="s">
        <v>67</v>
      </c>
      <c r="D175">
        <v>0</v>
      </c>
      <c r="E175">
        <v>1</v>
      </c>
      <c r="F175">
        <v>0</v>
      </c>
      <c r="G175">
        <v>0</v>
      </c>
      <c r="H175"/>
      <c r="I175">
        <v>0</v>
      </c>
      <c r="J175">
        <v>2</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2</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4</v>
      </c>
      <c r="BK175">
        <v>1</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2</v>
      </c>
      <c r="DC175">
        <v>0</v>
      </c>
      <c r="DD175">
        <v>5</v>
      </c>
      <c r="DE175">
        <v>13</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1</v>
      </c>
      <c r="FA175">
        <v>4</v>
      </c>
      <c r="FB175">
        <v>0</v>
      </c>
      <c r="FC175">
        <v>1</v>
      </c>
      <c r="FD175">
        <v>11</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16</v>
      </c>
      <c r="GX175">
        <v>8</v>
      </c>
      <c r="GY175">
        <v>5</v>
      </c>
      <c r="GZ175">
        <v>20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5</v>
      </c>
      <c r="HW175">
        <v>0</v>
      </c>
      <c r="HX175">
        <v>0</v>
      </c>
      <c r="HY175">
        <v>0</v>
      </c>
      <c r="HZ175">
        <v>0</v>
      </c>
      <c r="IA175">
        <v>0</v>
      </c>
      <c r="IB175">
        <v>0</v>
      </c>
      <c r="IC175">
        <v>0</v>
      </c>
      <c r="ID175">
        <v>0</v>
      </c>
      <c r="IE175">
        <v>5</v>
      </c>
      <c r="IF175">
        <v>0</v>
      </c>
      <c r="IG175">
        <v>0</v>
      </c>
      <c r="IH175">
        <v>5</v>
      </c>
      <c r="II175">
        <v>0</v>
      </c>
      <c r="IJ175">
        <v>0</v>
      </c>
      <c r="IK175">
        <v>5</v>
      </c>
      <c r="IL175">
        <v>0</v>
      </c>
      <c r="IM175">
        <v>0</v>
      </c>
      <c r="IN175">
        <v>5</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c r="KG175"/>
      <c r="KH175"/>
      <c r="KI175"/>
      <c r="KJ175">
        <v>0</v>
      </c>
      <c r="KK175">
        <v>0</v>
      </c>
      <c r="KL175">
        <v>0</v>
      </c>
      <c r="KM175">
        <v>1</v>
      </c>
      <c r="KN175">
        <v>0</v>
      </c>
      <c r="KO175">
        <v>0</v>
      </c>
      <c r="KP175">
        <v>0</v>
      </c>
      <c r="KQ175">
        <v>1</v>
      </c>
      <c r="KR175">
        <v>0</v>
      </c>
      <c r="KS175">
        <v>0</v>
      </c>
      <c r="KT175">
        <v>0</v>
      </c>
      <c r="KU175">
        <v>1</v>
      </c>
      <c r="KV175">
        <v>0</v>
      </c>
      <c r="KW175">
        <v>0</v>
      </c>
      <c r="KX175">
        <v>0</v>
      </c>
      <c r="KY175">
        <v>1</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R175" s="2" t="str">
        <f t="shared" si="139"/>
        <v>Koboko District</v>
      </c>
      <c r="NS175" s="2" t="str">
        <f t="shared" si="140"/>
        <v>Koboko Mission Health Centre III</v>
      </c>
      <c r="NT175" s="2" t="str">
        <f>VLOOKUP(C175,Weeks!$A$1:$B$53,2,0)</f>
        <v>Week 44</v>
      </c>
      <c r="NU175" s="2">
        <f t="shared" si="141"/>
        <v>91</v>
      </c>
      <c r="NV175" s="2">
        <f t="shared" si="142"/>
        <v>0</v>
      </c>
      <c r="NW175" s="2">
        <f t="shared" si="143"/>
        <v>0</v>
      </c>
      <c r="NX175" s="2">
        <f t="shared" si="144"/>
        <v>0</v>
      </c>
      <c r="NY175" s="2">
        <f t="shared" si="145"/>
        <v>0</v>
      </c>
      <c r="NZ175" s="2">
        <f t="shared" si="146"/>
        <v>5</v>
      </c>
      <c r="OA175" s="2">
        <f t="shared" si="147"/>
        <v>0</v>
      </c>
      <c r="OB175" s="2">
        <f t="shared" si="148"/>
        <v>0</v>
      </c>
      <c r="OC175" s="2">
        <f t="shared" si="149"/>
        <v>0</v>
      </c>
      <c r="OD175" s="2">
        <f t="shared" si="150"/>
        <v>12</v>
      </c>
      <c r="OE175" s="2">
        <f t="shared" si="151"/>
        <v>0</v>
      </c>
      <c r="OF175" s="2">
        <f t="shared" si="152"/>
        <v>5</v>
      </c>
      <c r="OG175" s="2">
        <f t="shared" si="153"/>
        <v>0</v>
      </c>
      <c r="OH175" s="2">
        <f t="shared" si="154"/>
        <v>0</v>
      </c>
      <c r="OI175" s="2">
        <f t="shared" si="155"/>
        <v>0</v>
      </c>
      <c r="OJ175" s="2">
        <f t="shared" si="156"/>
        <v>0</v>
      </c>
      <c r="OK175" s="2">
        <f t="shared" si="157"/>
        <v>0</v>
      </c>
      <c r="OL175" s="2">
        <f t="shared" si="158"/>
        <v>0</v>
      </c>
      <c r="OM175" s="2">
        <f t="shared" si="159"/>
        <v>0</v>
      </c>
      <c r="ON175" s="2">
        <f t="shared" si="160"/>
        <v>20</v>
      </c>
      <c r="OO175" s="2">
        <f t="shared" si="161"/>
        <v>0</v>
      </c>
      <c r="OP175" s="2">
        <f t="shared" si="162"/>
        <v>49</v>
      </c>
      <c r="OQ175" s="2">
        <f t="shared" si="163"/>
        <v>0</v>
      </c>
      <c r="OR175" s="2">
        <f t="shared" si="164"/>
        <v>0</v>
      </c>
      <c r="OS175" s="2">
        <f t="shared" si="165"/>
        <v>0</v>
      </c>
      <c r="OT175" s="2">
        <f t="shared" si="166"/>
        <v>0</v>
      </c>
      <c r="OU175" s="2">
        <f t="shared" si="167"/>
        <v>0</v>
      </c>
      <c r="OV175" s="2">
        <f t="shared" si="168"/>
        <v>0</v>
      </c>
      <c r="OW175" s="2">
        <f t="shared" si="169"/>
        <v>0</v>
      </c>
      <c r="OX175" s="2">
        <f t="shared" si="170"/>
        <v>0</v>
      </c>
      <c r="OY175" s="2">
        <f t="shared" si="171"/>
        <v>1</v>
      </c>
      <c r="OZ175" s="2">
        <f t="shared" si="172"/>
        <v>0</v>
      </c>
      <c r="PA175" s="2">
        <f t="shared" si="173"/>
        <v>0</v>
      </c>
      <c r="PB175" s="2">
        <f t="shared" si="174"/>
        <v>2</v>
      </c>
      <c r="PC175" s="2">
        <f t="shared" si="175"/>
        <v>2</v>
      </c>
      <c r="PD175" s="2">
        <f t="shared" si="176"/>
        <v>0</v>
      </c>
      <c r="PE175" s="2">
        <f t="shared" si="177"/>
        <v>0</v>
      </c>
      <c r="PF175" s="2">
        <f t="shared" si="178"/>
        <v>0</v>
      </c>
      <c r="PG175" s="2">
        <f t="shared" si="179"/>
        <v>0</v>
      </c>
      <c r="PH175" s="2">
        <f t="shared" si="180"/>
        <v>0</v>
      </c>
      <c r="PI175" s="2">
        <f t="shared" si="181"/>
        <v>0</v>
      </c>
      <c r="PJ175" s="2">
        <f t="shared" si="182"/>
        <v>0</v>
      </c>
      <c r="PK175" s="2">
        <f t="shared" si="183"/>
        <v>0</v>
      </c>
      <c r="PL175" s="2">
        <f t="shared" si="184"/>
        <v>0</v>
      </c>
      <c r="PM175" s="2">
        <f t="shared" si="185"/>
        <v>0</v>
      </c>
      <c r="PN175" s="2">
        <f t="shared" si="186"/>
        <v>5</v>
      </c>
      <c r="PO175" s="2">
        <f t="shared" si="187"/>
        <v>5</v>
      </c>
      <c r="PP175" s="2">
        <f t="shared" si="188"/>
        <v>0</v>
      </c>
      <c r="PQ175" s="2">
        <f t="shared" si="189"/>
        <v>0</v>
      </c>
      <c r="PR175" s="2">
        <f t="shared" si="190"/>
        <v>5</v>
      </c>
      <c r="PS175" s="2">
        <f t="shared" si="191"/>
        <v>0</v>
      </c>
      <c r="PT175" s="2">
        <f t="shared" si="192"/>
        <v>0</v>
      </c>
      <c r="PU175" s="2">
        <f t="shared" si="193"/>
        <v>5</v>
      </c>
      <c r="PV175" s="2">
        <f t="shared" si="194"/>
        <v>0</v>
      </c>
      <c r="PW175" s="2">
        <f t="shared" si="195"/>
        <v>0</v>
      </c>
      <c r="PX175" s="2">
        <f t="shared" si="196"/>
        <v>5</v>
      </c>
      <c r="PY175" s="2">
        <f t="shared" si="197"/>
        <v>0</v>
      </c>
      <c r="PZ175" s="2">
        <f t="shared" si="198"/>
        <v>0</v>
      </c>
    </row>
    <row r="176" spans="1:442" x14ac:dyDescent="0.35">
      <c r="A176" t="s">
        <v>80</v>
      </c>
      <c r="B176" t="s">
        <v>15</v>
      </c>
      <c r="C176" t="s">
        <v>361</v>
      </c>
      <c r="D176">
        <v>0</v>
      </c>
      <c r="E176">
        <v>1</v>
      </c>
      <c r="F176">
        <v>0</v>
      </c>
      <c r="G176">
        <v>0</v>
      </c>
      <c r="H176"/>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1</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3</v>
      </c>
      <c r="DE176">
        <v>4</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1</v>
      </c>
      <c r="FB176">
        <v>0</v>
      </c>
      <c r="FC176">
        <v>3</v>
      </c>
      <c r="FD176">
        <v>8</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6</v>
      </c>
      <c r="HW176">
        <v>2</v>
      </c>
      <c r="HX176">
        <v>0</v>
      </c>
      <c r="HY176">
        <v>0</v>
      </c>
      <c r="HZ176">
        <v>0</v>
      </c>
      <c r="IA176">
        <v>0</v>
      </c>
      <c r="IB176">
        <v>0</v>
      </c>
      <c r="IC176">
        <v>0</v>
      </c>
      <c r="ID176">
        <v>0</v>
      </c>
      <c r="IE176">
        <v>6</v>
      </c>
      <c r="IF176">
        <v>2</v>
      </c>
      <c r="IG176">
        <v>0</v>
      </c>
      <c r="IH176">
        <v>6</v>
      </c>
      <c r="II176">
        <v>2</v>
      </c>
      <c r="IJ176">
        <v>0</v>
      </c>
      <c r="IK176">
        <v>6</v>
      </c>
      <c r="IL176">
        <v>2</v>
      </c>
      <c r="IM176">
        <v>0</v>
      </c>
      <c r="IN176">
        <v>6</v>
      </c>
      <c r="IO176">
        <v>2</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c r="KG176"/>
      <c r="KH176"/>
      <c r="KI176"/>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R176" s="2" t="str">
        <f t="shared" si="139"/>
        <v>Koboko District</v>
      </c>
      <c r="NS176" s="2" t="str">
        <f t="shared" si="140"/>
        <v>Koboko Mission Health Centre III</v>
      </c>
      <c r="NT176" s="2" t="str">
        <f>VLOOKUP(C176,Weeks!$A$1:$B$53,2,0)</f>
        <v>Week 45</v>
      </c>
      <c r="NU176" s="2">
        <f t="shared" si="141"/>
        <v>20</v>
      </c>
      <c r="NV176" s="2">
        <f t="shared" si="142"/>
        <v>0</v>
      </c>
      <c r="NW176" s="2">
        <f t="shared" si="143"/>
        <v>0</v>
      </c>
      <c r="NX176" s="2">
        <f t="shared" si="144"/>
        <v>0</v>
      </c>
      <c r="NY176" s="2">
        <f t="shared" si="145"/>
        <v>0</v>
      </c>
      <c r="NZ176" s="2">
        <f t="shared" si="146"/>
        <v>1</v>
      </c>
      <c r="OA176" s="2">
        <f t="shared" si="147"/>
        <v>0</v>
      </c>
      <c r="OB176" s="2">
        <f t="shared" si="148"/>
        <v>0</v>
      </c>
      <c r="OC176" s="2">
        <f t="shared" si="149"/>
        <v>0</v>
      </c>
      <c r="OD176" s="2">
        <f t="shared" si="150"/>
        <v>11</v>
      </c>
      <c r="OE176" s="2">
        <f t="shared" si="151"/>
        <v>0</v>
      </c>
      <c r="OF176" s="2">
        <f t="shared" si="152"/>
        <v>1</v>
      </c>
      <c r="OG176" s="2">
        <f t="shared" si="153"/>
        <v>0</v>
      </c>
      <c r="OH176" s="2">
        <f t="shared" si="154"/>
        <v>0</v>
      </c>
      <c r="OI176" s="2">
        <f t="shared" si="155"/>
        <v>0</v>
      </c>
      <c r="OJ176" s="2">
        <f t="shared" si="156"/>
        <v>0</v>
      </c>
      <c r="OK176" s="2">
        <f t="shared" si="157"/>
        <v>0</v>
      </c>
      <c r="OL176" s="2">
        <f t="shared" si="158"/>
        <v>0</v>
      </c>
      <c r="OM176" s="2">
        <f t="shared" si="159"/>
        <v>0</v>
      </c>
      <c r="ON176" s="2">
        <f t="shared" si="160"/>
        <v>7</v>
      </c>
      <c r="OO176" s="2">
        <f t="shared" si="161"/>
        <v>0</v>
      </c>
      <c r="OP176" s="2">
        <f t="shared" si="162"/>
        <v>0</v>
      </c>
      <c r="OQ176" s="2">
        <f t="shared" si="163"/>
        <v>0</v>
      </c>
      <c r="OR176" s="2">
        <f t="shared" si="164"/>
        <v>0</v>
      </c>
      <c r="OS176" s="2">
        <f t="shared" si="165"/>
        <v>0</v>
      </c>
      <c r="OT176" s="2">
        <f t="shared" si="166"/>
        <v>0</v>
      </c>
      <c r="OU176" s="2">
        <f t="shared" si="167"/>
        <v>0</v>
      </c>
      <c r="OV176" s="2">
        <f t="shared" si="168"/>
        <v>0</v>
      </c>
      <c r="OW176" s="2">
        <f t="shared" si="169"/>
        <v>0</v>
      </c>
      <c r="OX176" s="2">
        <f t="shared" si="170"/>
        <v>0</v>
      </c>
      <c r="OY176" s="2">
        <f t="shared" si="171"/>
        <v>0</v>
      </c>
      <c r="OZ176" s="2">
        <f t="shared" si="172"/>
        <v>0</v>
      </c>
      <c r="PA176" s="2">
        <f t="shared" si="173"/>
        <v>0</v>
      </c>
      <c r="PB176" s="2">
        <f t="shared" si="174"/>
        <v>0</v>
      </c>
      <c r="PC176" s="2">
        <f t="shared" si="175"/>
        <v>0</v>
      </c>
      <c r="PD176" s="2">
        <f t="shared" si="176"/>
        <v>0</v>
      </c>
      <c r="PE176" s="2">
        <f t="shared" si="177"/>
        <v>0</v>
      </c>
      <c r="PF176" s="2">
        <f t="shared" si="178"/>
        <v>0</v>
      </c>
      <c r="PG176" s="2">
        <f t="shared" si="179"/>
        <v>0</v>
      </c>
      <c r="PH176" s="2">
        <f t="shared" si="180"/>
        <v>0</v>
      </c>
      <c r="PI176" s="2">
        <f t="shared" si="181"/>
        <v>0</v>
      </c>
      <c r="PJ176" s="2">
        <f t="shared" si="182"/>
        <v>0</v>
      </c>
      <c r="PK176" s="2">
        <f t="shared" si="183"/>
        <v>0</v>
      </c>
      <c r="PL176" s="2">
        <f t="shared" si="184"/>
        <v>0</v>
      </c>
      <c r="PM176" s="2">
        <f t="shared" si="185"/>
        <v>0</v>
      </c>
      <c r="PN176" s="2">
        <f t="shared" si="186"/>
        <v>8</v>
      </c>
      <c r="PO176" s="2">
        <f t="shared" si="187"/>
        <v>8</v>
      </c>
      <c r="PP176" s="2">
        <f t="shared" si="188"/>
        <v>0</v>
      </c>
      <c r="PQ176" s="2">
        <f t="shared" si="189"/>
        <v>0</v>
      </c>
      <c r="PR176" s="2">
        <f t="shared" si="190"/>
        <v>8</v>
      </c>
      <c r="PS176" s="2">
        <f t="shared" si="191"/>
        <v>0</v>
      </c>
      <c r="PT176" s="2">
        <f t="shared" si="192"/>
        <v>0</v>
      </c>
      <c r="PU176" s="2">
        <f t="shared" si="193"/>
        <v>8</v>
      </c>
      <c r="PV176" s="2">
        <f t="shared" si="194"/>
        <v>0</v>
      </c>
      <c r="PW176" s="2">
        <f t="shared" si="195"/>
        <v>0</v>
      </c>
      <c r="PX176" s="2">
        <f t="shared" si="196"/>
        <v>8</v>
      </c>
      <c r="PY176" s="2">
        <f t="shared" si="197"/>
        <v>0</v>
      </c>
      <c r="PZ176" s="2">
        <f t="shared" si="198"/>
        <v>0</v>
      </c>
    </row>
    <row r="177" spans="1:442" x14ac:dyDescent="0.35">
      <c r="A177" t="s">
        <v>80</v>
      </c>
      <c r="B177" t="s">
        <v>15</v>
      </c>
      <c r="C177" t="s">
        <v>359</v>
      </c>
      <c r="D177">
        <v>0</v>
      </c>
      <c r="E177">
        <v>2</v>
      </c>
      <c r="F177">
        <v>0</v>
      </c>
      <c r="G177">
        <v>0</v>
      </c>
      <c r="H177"/>
      <c r="I177">
        <v>0</v>
      </c>
      <c r="J177">
        <v>1</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v>
      </c>
      <c r="AO177">
        <v>0</v>
      </c>
      <c r="AP177">
        <v>0</v>
      </c>
      <c r="AQ177">
        <v>0</v>
      </c>
      <c r="AR177">
        <v>1</v>
      </c>
      <c r="AS177">
        <v>3</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3</v>
      </c>
      <c r="DC177">
        <v>2</v>
      </c>
      <c r="DD177">
        <v>4</v>
      </c>
      <c r="DE177">
        <v>2</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1</v>
      </c>
      <c r="FB177">
        <v>0</v>
      </c>
      <c r="FC177">
        <v>4</v>
      </c>
      <c r="FD177">
        <v>7</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2</v>
      </c>
      <c r="GV177">
        <v>3</v>
      </c>
      <c r="GW177">
        <v>54</v>
      </c>
      <c r="GX177">
        <v>33</v>
      </c>
      <c r="GY177">
        <v>49</v>
      </c>
      <c r="GZ177">
        <v>22</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6</v>
      </c>
      <c r="HW177">
        <v>0</v>
      </c>
      <c r="HX177">
        <v>0</v>
      </c>
      <c r="HY177">
        <v>0</v>
      </c>
      <c r="HZ177">
        <v>0</v>
      </c>
      <c r="IA177">
        <v>0</v>
      </c>
      <c r="IB177">
        <v>0</v>
      </c>
      <c r="IC177">
        <v>0</v>
      </c>
      <c r="ID177">
        <v>0</v>
      </c>
      <c r="IE177">
        <v>6</v>
      </c>
      <c r="IF177">
        <v>0</v>
      </c>
      <c r="IG177">
        <v>0</v>
      </c>
      <c r="IH177">
        <v>6</v>
      </c>
      <c r="II177">
        <v>0</v>
      </c>
      <c r="IJ177">
        <v>0</v>
      </c>
      <c r="IK177">
        <v>6</v>
      </c>
      <c r="IL177">
        <v>0</v>
      </c>
      <c r="IM177">
        <v>0</v>
      </c>
      <c r="IN177">
        <v>6</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R177" s="2" t="str">
        <f t="shared" si="139"/>
        <v>Koboko District</v>
      </c>
      <c r="NS177" s="2" t="str">
        <f t="shared" si="140"/>
        <v>Koboko Mission Health Centre III</v>
      </c>
      <c r="NT177" s="2" t="str">
        <f>VLOOKUP(C177,Weeks!$A$1:$B$53,2,0)</f>
        <v>Week 46</v>
      </c>
      <c r="NU177" s="2">
        <f t="shared" si="141"/>
        <v>190</v>
      </c>
      <c r="NV177" s="2">
        <f t="shared" si="142"/>
        <v>0</v>
      </c>
      <c r="NW177" s="2">
        <f t="shared" si="143"/>
        <v>0</v>
      </c>
      <c r="NX177" s="2">
        <f t="shared" si="144"/>
        <v>0</v>
      </c>
      <c r="NY177" s="2">
        <f t="shared" si="145"/>
        <v>0</v>
      </c>
      <c r="NZ177" s="2">
        <f t="shared" si="146"/>
        <v>4</v>
      </c>
      <c r="OA177" s="2">
        <f t="shared" si="147"/>
        <v>0</v>
      </c>
      <c r="OB177" s="2">
        <f t="shared" si="148"/>
        <v>0</v>
      </c>
      <c r="OC177" s="2">
        <f t="shared" si="149"/>
        <v>0</v>
      </c>
      <c r="OD177" s="2">
        <f t="shared" si="150"/>
        <v>11</v>
      </c>
      <c r="OE177" s="2">
        <f t="shared" si="151"/>
        <v>0</v>
      </c>
      <c r="OF177" s="2">
        <f t="shared" si="152"/>
        <v>1</v>
      </c>
      <c r="OG177" s="2">
        <f t="shared" si="153"/>
        <v>0</v>
      </c>
      <c r="OH177" s="2">
        <f t="shared" si="154"/>
        <v>0</v>
      </c>
      <c r="OI177" s="2">
        <f t="shared" si="155"/>
        <v>0</v>
      </c>
      <c r="OJ177" s="2">
        <f t="shared" si="156"/>
        <v>0</v>
      </c>
      <c r="OK177" s="2">
        <f t="shared" si="157"/>
        <v>0</v>
      </c>
      <c r="OL177" s="2">
        <f t="shared" si="158"/>
        <v>0</v>
      </c>
      <c r="OM177" s="2">
        <f t="shared" si="159"/>
        <v>0</v>
      </c>
      <c r="ON177" s="2">
        <f t="shared" si="160"/>
        <v>11</v>
      </c>
      <c r="OO177" s="2">
        <f t="shared" si="161"/>
        <v>0</v>
      </c>
      <c r="OP177" s="2">
        <f t="shared" si="162"/>
        <v>161</v>
      </c>
      <c r="OQ177" s="2">
        <f t="shared" si="163"/>
        <v>0</v>
      </c>
      <c r="OR177" s="2">
        <f t="shared" si="164"/>
        <v>0</v>
      </c>
      <c r="OS177" s="2">
        <f t="shared" si="165"/>
        <v>0</v>
      </c>
      <c r="OT177" s="2">
        <f t="shared" si="166"/>
        <v>0</v>
      </c>
      <c r="OU177" s="2">
        <f t="shared" si="167"/>
        <v>0</v>
      </c>
      <c r="OV177" s="2">
        <f t="shared" si="168"/>
        <v>0</v>
      </c>
      <c r="OW177" s="2">
        <f t="shared" si="169"/>
        <v>0</v>
      </c>
      <c r="OX177" s="2">
        <f t="shared" si="170"/>
        <v>0</v>
      </c>
      <c r="OY177" s="2">
        <f t="shared" si="171"/>
        <v>0</v>
      </c>
      <c r="OZ177" s="2">
        <f t="shared" si="172"/>
        <v>0</v>
      </c>
      <c r="PA177" s="2">
        <f t="shared" si="173"/>
        <v>0</v>
      </c>
      <c r="PB177" s="2">
        <f t="shared" si="174"/>
        <v>0</v>
      </c>
      <c r="PC177" s="2">
        <f t="shared" si="175"/>
        <v>0</v>
      </c>
      <c r="PD177" s="2">
        <f t="shared" si="176"/>
        <v>0</v>
      </c>
      <c r="PE177" s="2">
        <f t="shared" si="177"/>
        <v>0</v>
      </c>
      <c r="PF177" s="2">
        <f t="shared" si="178"/>
        <v>0</v>
      </c>
      <c r="PG177" s="2">
        <f t="shared" si="179"/>
        <v>0</v>
      </c>
      <c r="PH177" s="2">
        <f t="shared" si="180"/>
        <v>0</v>
      </c>
      <c r="PI177" s="2">
        <f t="shared" si="181"/>
        <v>0</v>
      </c>
      <c r="PJ177" s="2">
        <f t="shared" si="182"/>
        <v>0</v>
      </c>
      <c r="PK177" s="2">
        <f t="shared" si="183"/>
        <v>0</v>
      </c>
      <c r="PL177" s="2">
        <f t="shared" si="184"/>
        <v>0</v>
      </c>
      <c r="PM177" s="2">
        <f t="shared" si="185"/>
        <v>0</v>
      </c>
      <c r="PN177" s="2">
        <f t="shared" si="186"/>
        <v>6</v>
      </c>
      <c r="PO177" s="2">
        <f t="shared" si="187"/>
        <v>6</v>
      </c>
      <c r="PP177" s="2">
        <f t="shared" si="188"/>
        <v>0</v>
      </c>
      <c r="PQ177" s="2">
        <f t="shared" si="189"/>
        <v>0</v>
      </c>
      <c r="PR177" s="2">
        <f t="shared" si="190"/>
        <v>6</v>
      </c>
      <c r="PS177" s="2">
        <f t="shared" si="191"/>
        <v>0</v>
      </c>
      <c r="PT177" s="2">
        <f t="shared" si="192"/>
        <v>0</v>
      </c>
      <c r="PU177" s="2">
        <f t="shared" si="193"/>
        <v>6</v>
      </c>
      <c r="PV177" s="2">
        <f t="shared" si="194"/>
        <v>0</v>
      </c>
      <c r="PW177" s="2">
        <f t="shared" si="195"/>
        <v>0</v>
      </c>
      <c r="PX177" s="2">
        <f t="shared" si="196"/>
        <v>6</v>
      </c>
      <c r="PY177" s="2">
        <f t="shared" si="197"/>
        <v>0</v>
      </c>
      <c r="PZ177" s="2">
        <f t="shared" si="198"/>
        <v>0</v>
      </c>
    </row>
    <row r="178" spans="1:442" x14ac:dyDescent="0.35">
      <c r="A178" t="s">
        <v>80</v>
      </c>
      <c r="B178" t="s">
        <v>15</v>
      </c>
      <c r="C178" t="s">
        <v>357</v>
      </c>
      <c r="D178">
        <v>0</v>
      </c>
      <c r="E178">
        <v>0</v>
      </c>
      <c r="F178">
        <v>0</v>
      </c>
      <c r="G178">
        <v>0</v>
      </c>
      <c r="H178"/>
      <c r="I178">
        <v>0</v>
      </c>
      <c r="J178">
        <v>3</v>
      </c>
      <c r="K178">
        <v>0</v>
      </c>
      <c r="L178">
        <v>0</v>
      </c>
      <c r="M178">
        <v>0</v>
      </c>
      <c r="N178">
        <v>3</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3</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1</v>
      </c>
      <c r="DC178">
        <v>0</v>
      </c>
      <c r="DD178">
        <v>2</v>
      </c>
      <c r="DE178">
        <v>1</v>
      </c>
      <c r="DF178">
        <v>0</v>
      </c>
      <c r="DG178">
        <v>0</v>
      </c>
      <c r="DH178">
        <v>0</v>
      </c>
      <c r="DI178">
        <v>0</v>
      </c>
      <c r="DJ178">
        <v>1</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3</v>
      </c>
      <c r="FD178">
        <v>9</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2</v>
      </c>
      <c r="HV178">
        <v>9</v>
      </c>
      <c r="HW178">
        <v>3</v>
      </c>
      <c r="HX178">
        <v>0</v>
      </c>
      <c r="HY178">
        <v>0</v>
      </c>
      <c r="HZ178">
        <v>0</v>
      </c>
      <c r="IA178">
        <v>0</v>
      </c>
      <c r="IB178">
        <v>0</v>
      </c>
      <c r="IC178">
        <v>0</v>
      </c>
      <c r="ID178">
        <v>2</v>
      </c>
      <c r="IE178">
        <v>9</v>
      </c>
      <c r="IF178">
        <v>3</v>
      </c>
      <c r="IG178">
        <v>2</v>
      </c>
      <c r="IH178">
        <v>9</v>
      </c>
      <c r="II178">
        <v>3</v>
      </c>
      <c r="IJ178">
        <v>2</v>
      </c>
      <c r="IK178">
        <v>9</v>
      </c>
      <c r="IL178">
        <v>3</v>
      </c>
      <c r="IM178">
        <v>2</v>
      </c>
      <c r="IN178">
        <v>9</v>
      </c>
      <c r="IO178">
        <v>3</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2</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1</v>
      </c>
      <c r="NE178">
        <v>0</v>
      </c>
      <c r="NF178">
        <v>0</v>
      </c>
      <c r="NG178">
        <v>0</v>
      </c>
      <c r="NH178">
        <v>0</v>
      </c>
      <c r="NI178">
        <v>0</v>
      </c>
      <c r="NJ178">
        <v>0</v>
      </c>
      <c r="NK178">
        <v>0</v>
      </c>
      <c r="NL178">
        <v>0</v>
      </c>
      <c r="NM178">
        <v>0</v>
      </c>
      <c r="NN178">
        <v>0</v>
      </c>
      <c r="NO178">
        <v>0</v>
      </c>
      <c r="NP178">
        <v>0</v>
      </c>
      <c r="NR178" s="2" t="str">
        <f t="shared" si="139"/>
        <v>Koboko District</v>
      </c>
      <c r="NS178" s="2" t="str">
        <f t="shared" si="140"/>
        <v>Koboko Mission Health Centre III</v>
      </c>
      <c r="NT178" s="2" t="str">
        <f>VLOOKUP(C178,Weeks!$A$1:$B$53,2,0)</f>
        <v>Week 47</v>
      </c>
      <c r="NU178" s="2">
        <f t="shared" si="141"/>
        <v>18</v>
      </c>
      <c r="NV178" s="2">
        <f t="shared" si="142"/>
        <v>1</v>
      </c>
      <c r="NW178" s="2">
        <f t="shared" si="143"/>
        <v>0</v>
      </c>
      <c r="NX178" s="2">
        <f t="shared" si="144"/>
        <v>1</v>
      </c>
      <c r="NY178" s="2">
        <f t="shared" si="145"/>
        <v>1</v>
      </c>
      <c r="NZ178" s="2">
        <f t="shared" si="146"/>
        <v>1</v>
      </c>
      <c r="OA178" s="2">
        <f t="shared" si="147"/>
        <v>0</v>
      </c>
      <c r="OB178" s="2">
        <f t="shared" si="148"/>
        <v>0</v>
      </c>
      <c r="OC178" s="2">
        <f t="shared" si="149"/>
        <v>0</v>
      </c>
      <c r="OD178" s="2">
        <f t="shared" si="150"/>
        <v>12</v>
      </c>
      <c r="OE178" s="2">
        <f t="shared" si="151"/>
        <v>0</v>
      </c>
      <c r="OF178" s="2">
        <f t="shared" si="152"/>
        <v>0</v>
      </c>
      <c r="OG178" s="2">
        <f t="shared" si="153"/>
        <v>0</v>
      </c>
      <c r="OH178" s="2">
        <f t="shared" si="154"/>
        <v>0</v>
      </c>
      <c r="OI178" s="2">
        <f t="shared" si="155"/>
        <v>0</v>
      </c>
      <c r="OJ178" s="2">
        <f t="shared" si="156"/>
        <v>0</v>
      </c>
      <c r="OK178" s="2">
        <f t="shared" si="157"/>
        <v>0</v>
      </c>
      <c r="OL178" s="2">
        <f t="shared" si="158"/>
        <v>0</v>
      </c>
      <c r="OM178" s="2">
        <f t="shared" si="159"/>
        <v>0</v>
      </c>
      <c r="ON178" s="2">
        <f t="shared" si="160"/>
        <v>5</v>
      </c>
      <c r="OO178" s="2">
        <f t="shared" si="161"/>
        <v>1</v>
      </c>
      <c r="OP178" s="2">
        <f t="shared" si="162"/>
        <v>0</v>
      </c>
      <c r="OQ178" s="2">
        <f t="shared" si="163"/>
        <v>0</v>
      </c>
      <c r="OR178" s="2">
        <f t="shared" si="164"/>
        <v>0</v>
      </c>
      <c r="OS178" s="2">
        <f t="shared" si="165"/>
        <v>0</v>
      </c>
      <c r="OT178" s="2">
        <f t="shared" si="166"/>
        <v>0</v>
      </c>
      <c r="OU178" s="2">
        <f t="shared" si="167"/>
        <v>0</v>
      </c>
      <c r="OV178" s="2">
        <f t="shared" si="168"/>
        <v>0</v>
      </c>
      <c r="OW178" s="2">
        <f t="shared" si="169"/>
        <v>0</v>
      </c>
      <c r="OX178" s="2">
        <f t="shared" si="170"/>
        <v>2</v>
      </c>
      <c r="OY178" s="2">
        <f t="shared" si="171"/>
        <v>0</v>
      </c>
      <c r="OZ178" s="2">
        <f t="shared" si="172"/>
        <v>0</v>
      </c>
      <c r="PA178" s="2">
        <f t="shared" si="173"/>
        <v>0</v>
      </c>
      <c r="PB178" s="2">
        <f t="shared" si="174"/>
        <v>0</v>
      </c>
      <c r="PC178" s="2">
        <f t="shared" si="175"/>
        <v>0</v>
      </c>
      <c r="PD178" s="2">
        <f t="shared" si="176"/>
        <v>0</v>
      </c>
      <c r="PE178" s="2">
        <f t="shared" si="177"/>
        <v>0</v>
      </c>
      <c r="PF178" s="2">
        <f t="shared" si="178"/>
        <v>0</v>
      </c>
      <c r="PG178" s="2">
        <f t="shared" si="179"/>
        <v>0</v>
      </c>
      <c r="PH178" s="2">
        <f t="shared" si="180"/>
        <v>0</v>
      </c>
      <c r="PI178" s="2">
        <f t="shared" si="181"/>
        <v>0</v>
      </c>
      <c r="PJ178" s="2">
        <f t="shared" si="182"/>
        <v>0</v>
      </c>
      <c r="PK178" s="2">
        <f t="shared" si="183"/>
        <v>0</v>
      </c>
      <c r="PL178" s="2">
        <f t="shared" si="184"/>
        <v>0</v>
      </c>
      <c r="PM178" s="2">
        <f t="shared" si="185"/>
        <v>0</v>
      </c>
      <c r="PN178" s="2">
        <f t="shared" si="186"/>
        <v>14</v>
      </c>
      <c r="PO178" s="2">
        <f t="shared" si="187"/>
        <v>14</v>
      </c>
      <c r="PP178" s="2">
        <f t="shared" si="188"/>
        <v>0</v>
      </c>
      <c r="PQ178" s="2">
        <f t="shared" si="189"/>
        <v>0</v>
      </c>
      <c r="PR178" s="2">
        <f t="shared" si="190"/>
        <v>14</v>
      </c>
      <c r="PS178" s="2">
        <f t="shared" si="191"/>
        <v>0</v>
      </c>
      <c r="PT178" s="2">
        <f t="shared" si="192"/>
        <v>0</v>
      </c>
      <c r="PU178" s="2">
        <f t="shared" si="193"/>
        <v>14</v>
      </c>
      <c r="PV178" s="2">
        <f t="shared" si="194"/>
        <v>0</v>
      </c>
      <c r="PW178" s="2">
        <f t="shared" si="195"/>
        <v>0</v>
      </c>
      <c r="PX178" s="2">
        <f t="shared" si="196"/>
        <v>14</v>
      </c>
      <c r="PY178" s="2">
        <f t="shared" si="197"/>
        <v>0</v>
      </c>
      <c r="PZ178" s="2">
        <f t="shared" si="198"/>
        <v>0</v>
      </c>
    </row>
    <row r="179" spans="1:442" x14ac:dyDescent="0.35">
      <c r="A179" t="s">
        <v>80</v>
      </c>
      <c r="B179" t="s">
        <v>15</v>
      </c>
      <c r="C179" t="s">
        <v>355</v>
      </c>
      <c r="D179">
        <v>0</v>
      </c>
      <c r="E179">
        <v>0</v>
      </c>
      <c r="F179">
        <v>0</v>
      </c>
      <c r="G179">
        <v>0</v>
      </c>
      <c r="H179"/>
      <c r="I179">
        <v>0</v>
      </c>
      <c r="J179">
        <v>1</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1</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1</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1</v>
      </c>
      <c r="DA179">
        <v>4</v>
      </c>
      <c r="DB179">
        <v>0</v>
      </c>
      <c r="DC179">
        <v>1</v>
      </c>
      <c r="DD179">
        <v>3</v>
      </c>
      <c r="DE179">
        <v>4</v>
      </c>
      <c r="DF179">
        <v>0</v>
      </c>
      <c r="DG179">
        <v>0</v>
      </c>
      <c r="DH179">
        <v>0</v>
      </c>
      <c r="DI179">
        <v>1</v>
      </c>
      <c r="DJ179">
        <v>1</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1</v>
      </c>
      <c r="EL179">
        <v>0</v>
      </c>
      <c r="EM179">
        <v>0</v>
      </c>
      <c r="EN179">
        <v>0</v>
      </c>
      <c r="EO179">
        <v>0</v>
      </c>
      <c r="EP179">
        <v>0</v>
      </c>
      <c r="EQ179">
        <v>0</v>
      </c>
      <c r="ER179">
        <v>0</v>
      </c>
      <c r="ES179">
        <v>0</v>
      </c>
      <c r="ET179">
        <v>0</v>
      </c>
      <c r="EU179">
        <v>0</v>
      </c>
      <c r="EV179">
        <v>0</v>
      </c>
      <c r="EW179">
        <v>0</v>
      </c>
      <c r="EX179">
        <v>0</v>
      </c>
      <c r="EY179">
        <v>0</v>
      </c>
      <c r="EZ179">
        <v>0</v>
      </c>
      <c r="FA179">
        <v>1</v>
      </c>
      <c r="FB179">
        <v>0</v>
      </c>
      <c r="FC179">
        <v>1</v>
      </c>
      <c r="FD179">
        <v>5</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4</v>
      </c>
      <c r="HW179">
        <v>7</v>
      </c>
      <c r="HX179">
        <v>0</v>
      </c>
      <c r="HY179">
        <v>0</v>
      </c>
      <c r="HZ179">
        <v>0</v>
      </c>
      <c r="IA179">
        <v>0</v>
      </c>
      <c r="IB179">
        <v>0</v>
      </c>
      <c r="IC179">
        <v>0</v>
      </c>
      <c r="ID179">
        <v>0</v>
      </c>
      <c r="IE179">
        <v>4</v>
      </c>
      <c r="IF179">
        <v>7</v>
      </c>
      <c r="IG179">
        <v>0</v>
      </c>
      <c r="IH179">
        <v>4</v>
      </c>
      <c r="II179">
        <v>7</v>
      </c>
      <c r="IJ179">
        <v>0</v>
      </c>
      <c r="IK179">
        <v>4</v>
      </c>
      <c r="IL179">
        <v>7</v>
      </c>
      <c r="IM179">
        <v>0</v>
      </c>
      <c r="IN179">
        <v>4</v>
      </c>
      <c r="IO179">
        <v>7</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1</v>
      </c>
      <c r="ND179">
        <v>1</v>
      </c>
      <c r="NE179">
        <v>0</v>
      </c>
      <c r="NF179">
        <v>0</v>
      </c>
      <c r="NG179">
        <v>0</v>
      </c>
      <c r="NH179">
        <v>0</v>
      </c>
      <c r="NI179">
        <v>0</v>
      </c>
      <c r="NJ179">
        <v>0</v>
      </c>
      <c r="NK179">
        <v>0</v>
      </c>
      <c r="NL179">
        <v>0</v>
      </c>
      <c r="NM179">
        <v>0</v>
      </c>
      <c r="NN179">
        <v>0</v>
      </c>
      <c r="NO179">
        <v>0</v>
      </c>
      <c r="NP179">
        <v>0</v>
      </c>
      <c r="NR179" s="2" t="str">
        <f t="shared" si="139"/>
        <v>Koboko District</v>
      </c>
      <c r="NS179" s="2" t="str">
        <f t="shared" si="140"/>
        <v>Koboko Mission Health Centre III</v>
      </c>
      <c r="NT179" s="2" t="str">
        <f>VLOOKUP(C179,Weeks!$A$1:$B$53,2,0)</f>
        <v>Week 48</v>
      </c>
      <c r="NU179" s="2">
        <f t="shared" si="141"/>
        <v>24</v>
      </c>
      <c r="NV179" s="2">
        <f t="shared" si="142"/>
        <v>2</v>
      </c>
      <c r="NW179" s="2">
        <f t="shared" si="143"/>
        <v>0</v>
      </c>
      <c r="NX179" s="2">
        <f t="shared" si="144"/>
        <v>2</v>
      </c>
      <c r="NY179" s="2">
        <f t="shared" si="145"/>
        <v>2</v>
      </c>
      <c r="NZ179" s="2">
        <f t="shared" si="146"/>
        <v>1</v>
      </c>
      <c r="OA179" s="2">
        <f t="shared" si="147"/>
        <v>0</v>
      </c>
      <c r="OB179" s="2">
        <f t="shared" si="148"/>
        <v>0</v>
      </c>
      <c r="OC179" s="2">
        <f t="shared" si="149"/>
        <v>0</v>
      </c>
      <c r="OD179" s="2">
        <f t="shared" si="150"/>
        <v>6</v>
      </c>
      <c r="OE179" s="2">
        <f t="shared" si="151"/>
        <v>0</v>
      </c>
      <c r="OF179" s="2">
        <f t="shared" si="152"/>
        <v>2</v>
      </c>
      <c r="OG179" s="2">
        <f t="shared" si="153"/>
        <v>0</v>
      </c>
      <c r="OH179" s="2">
        <f t="shared" si="154"/>
        <v>0</v>
      </c>
      <c r="OI179" s="2">
        <f t="shared" si="155"/>
        <v>0</v>
      </c>
      <c r="OJ179" s="2">
        <f t="shared" si="156"/>
        <v>0</v>
      </c>
      <c r="OK179" s="2">
        <f t="shared" si="157"/>
        <v>0</v>
      </c>
      <c r="OL179" s="2">
        <f t="shared" si="158"/>
        <v>0</v>
      </c>
      <c r="OM179" s="2">
        <f t="shared" si="159"/>
        <v>0</v>
      </c>
      <c r="ON179" s="2">
        <f t="shared" si="160"/>
        <v>15</v>
      </c>
      <c r="OO179" s="2">
        <f t="shared" si="161"/>
        <v>2</v>
      </c>
      <c r="OP179" s="2">
        <f t="shared" si="162"/>
        <v>0</v>
      </c>
      <c r="OQ179" s="2">
        <f t="shared" si="163"/>
        <v>0</v>
      </c>
      <c r="OR179" s="2">
        <f t="shared" si="164"/>
        <v>0</v>
      </c>
      <c r="OS179" s="2">
        <f t="shared" si="165"/>
        <v>0</v>
      </c>
      <c r="OT179" s="2">
        <f t="shared" si="166"/>
        <v>0</v>
      </c>
      <c r="OU179" s="2">
        <f t="shared" si="167"/>
        <v>0</v>
      </c>
      <c r="OV179" s="2">
        <f t="shared" si="168"/>
        <v>0</v>
      </c>
      <c r="OW179" s="2">
        <f t="shared" si="169"/>
        <v>0</v>
      </c>
      <c r="OX179" s="2">
        <f t="shared" si="170"/>
        <v>0</v>
      </c>
      <c r="OY179" s="2">
        <f t="shared" si="171"/>
        <v>0</v>
      </c>
      <c r="OZ179" s="2">
        <f t="shared" si="172"/>
        <v>0</v>
      </c>
      <c r="PA179" s="2">
        <f t="shared" si="173"/>
        <v>0</v>
      </c>
      <c r="PB179" s="2">
        <f t="shared" si="174"/>
        <v>0</v>
      </c>
      <c r="PC179" s="2">
        <f t="shared" si="175"/>
        <v>0</v>
      </c>
      <c r="PD179" s="2">
        <f t="shared" si="176"/>
        <v>0</v>
      </c>
      <c r="PE179" s="2">
        <f t="shared" si="177"/>
        <v>0</v>
      </c>
      <c r="PF179" s="2">
        <f t="shared" si="178"/>
        <v>0</v>
      </c>
      <c r="PG179" s="2">
        <f t="shared" si="179"/>
        <v>0</v>
      </c>
      <c r="PH179" s="2">
        <f t="shared" si="180"/>
        <v>0</v>
      </c>
      <c r="PI179" s="2">
        <f t="shared" si="181"/>
        <v>0</v>
      </c>
      <c r="PJ179" s="2">
        <f t="shared" si="182"/>
        <v>0</v>
      </c>
      <c r="PK179" s="2">
        <f t="shared" si="183"/>
        <v>0</v>
      </c>
      <c r="PL179" s="2">
        <f t="shared" si="184"/>
        <v>0</v>
      </c>
      <c r="PM179" s="2">
        <f t="shared" si="185"/>
        <v>0</v>
      </c>
      <c r="PN179" s="2">
        <f t="shared" si="186"/>
        <v>11</v>
      </c>
      <c r="PO179" s="2">
        <f t="shared" si="187"/>
        <v>11</v>
      </c>
      <c r="PP179" s="2">
        <f t="shared" si="188"/>
        <v>0</v>
      </c>
      <c r="PQ179" s="2">
        <f t="shared" si="189"/>
        <v>0</v>
      </c>
      <c r="PR179" s="2">
        <f t="shared" si="190"/>
        <v>11</v>
      </c>
      <c r="PS179" s="2">
        <f t="shared" si="191"/>
        <v>0</v>
      </c>
      <c r="PT179" s="2">
        <f t="shared" si="192"/>
        <v>0</v>
      </c>
      <c r="PU179" s="2">
        <f t="shared" si="193"/>
        <v>11</v>
      </c>
      <c r="PV179" s="2">
        <f t="shared" si="194"/>
        <v>0</v>
      </c>
      <c r="PW179" s="2">
        <f t="shared" si="195"/>
        <v>0</v>
      </c>
      <c r="PX179" s="2">
        <f t="shared" si="196"/>
        <v>11</v>
      </c>
      <c r="PY179" s="2">
        <f t="shared" si="197"/>
        <v>0</v>
      </c>
      <c r="PZ179" s="2">
        <f t="shared" si="198"/>
        <v>0</v>
      </c>
    </row>
    <row r="180" spans="1:442" x14ac:dyDescent="0.35">
      <c r="A180" t="s">
        <v>80</v>
      </c>
      <c r="B180" t="s">
        <v>15</v>
      </c>
      <c r="C180" t="s">
        <v>353</v>
      </c>
      <c r="D180">
        <v>0</v>
      </c>
      <c r="E180">
        <v>0</v>
      </c>
      <c r="F180">
        <v>0</v>
      </c>
      <c r="G180">
        <v>0</v>
      </c>
      <c r="H180"/>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4</v>
      </c>
      <c r="BK180">
        <v>3</v>
      </c>
      <c r="BL180">
        <v>1</v>
      </c>
      <c r="BM180">
        <v>0</v>
      </c>
      <c r="BN180">
        <v>0</v>
      </c>
      <c r="BO180">
        <v>2</v>
      </c>
      <c r="BP180">
        <v>1</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1</v>
      </c>
      <c r="DA180">
        <v>0</v>
      </c>
      <c r="DB180">
        <v>1</v>
      </c>
      <c r="DC180">
        <v>0</v>
      </c>
      <c r="DD180">
        <v>5</v>
      </c>
      <c r="DE180">
        <v>4</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5</v>
      </c>
      <c r="FD180">
        <v>7</v>
      </c>
      <c r="FE180">
        <v>0</v>
      </c>
      <c r="FF180">
        <v>0</v>
      </c>
      <c r="FG180">
        <v>0</v>
      </c>
      <c r="FH180">
        <v>0</v>
      </c>
      <c r="FI180">
        <v>0</v>
      </c>
      <c r="FJ180">
        <v>0</v>
      </c>
      <c r="FK180">
        <v>0</v>
      </c>
      <c r="FL180">
        <v>0</v>
      </c>
      <c r="FM180">
        <v>0</v>
      </c>
      <c r="FN180">
        <v>0</v>
      </c>
      <c r="FO180">
        <v>2</v>
      </c>
      <c r="FP180">
        <v>4</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26</v>
      </c>
      <c r="GX180">
        <v>36</v>
      </c>
      <c r="GY180">
        <v>51</v>
      </c>
      <c r="GZ180">
        <v>72</v>
      </c>
      <c r="HA180">
        <v>0</v>
      </c>
      <c r="HB180">
        <v>0</v>
      </c>
      <c r="HC180">
        <v>0</v>
      </c>
      <c r="HD180">
        <v>0</v>
      </c>
      <c r="HE180">
        <v>1</v>
      </c>
      <c r="HF180">
        <v>0</v>
      </c>
      <c r="HG180">
        <v>0</v>
      </c>
      <c r="HH180">
        <v>0</v>
      </c>
      <c r="HI180">
        <v>0</v>
      </c>
      <c r="HJ180">
        <v>0</v>
      </c>
      <c r="HK180">
        <v>0</v>
      </c>
      <c r="HL180">
        <v>0</v>
      </c>
      <c r="HM180">
        <v>0</v>
      </c>
      <c r="HN180">
        <v>0</v>
      </c>
      <c r="HO180">
        <v>0</v>
      </c>
      <c r="HP180">
        <v>0</v>
      </c>
      <c r="HQ180">
        <v>0</v>
      </c>
      <c r="HR180">
        <v>0</v>
      </c>
      <c r="HS180">
        <v>0</v>
      </c>
      <c r="HT180">
        <v>0</v>
      </c>
      <c r="HU180">
        <v>0</v>
      </c>
      <c r="HV180">
        <v>12</v>
      </c>
      <c r="HW180">
        <v>3</v>
      </c>
      <c r="HX180">
        <v>0</v>
      </c>
      <c r="HY180">
        <v>0</v>
      </c>
      <c r="HZ180">
        <v>0</v>
      </c>
      <c r="IA180">
        <v>0</v>
      </c>
      <c r="IB180">
        <v>0</v>
      </c>
      <c r="IC180">
        <v>0</v>
      </c>
      <c r="ID180">
        <v>0</v>
      </c>
      <c r="IE180">
        <v>12</v>
      </c>
      <c r="IF180">
        <v>3</v>
      </c>
      <c r="IG180">
        <v>0</v>
      </c>
      <c r="IH180">
        <v>12</v>
      </c>
      <c r="II180">
        <v>3</v>
      </c>
      <c r="IJ180">
        <v>0</v>
      </c>
      <c r="IK180">
        <v>12</v>
      </c>
      <c r="IL180">
        <v>3</v>
      </c>
      <c r="IM180">
        <v>0</v>
      </c>
      <c r="IN180">
        <v>12</v>
      </c>
      <c r="IO180">
        <v>3</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1</v>
      </c>
      <c r="NA180">
        <v>0</v>
      </c>
      <c r="NB180">
        <v>0</v>
      </c>
      <c r="NC180">
        <v>0</v>
      </c>
      <c r="ND180">
        <v>1</v>
      </c>
      <c r="NE180">
        <v>0</v>
      </c>
      <c r="NF180">
        <v>0</v>
      </c>
      <c r="NG180">
        <v>0</v>
      </c>
      <c r="NH180">
        <v>0</v>
      </c>
      <c r="NI180">
        <v>0</v>
      </c>
      <c r="NJ180">
        <v>0</v>
      </c>
      <c r="NK180">
        <v>0</v>
      </c>
      <c r="NL180">
        <v>0</v>
      </c>
      <c r="NM180">
        <v>0</v>
      </c>
      <c r="NN180">
        <v>0</v>
      </c>
      <c r="NO180">
        <v>0</v>
      </c>
      <c r="NP180">
        <v>0</v>
      </c>
      <c r="NR180" s="2" t="str">
        <f t="shared" si="139"/>
        <v>Koboko District</v>
      </c>
      <c r="NS180" s="2" t="str">
        <f t="shared" si="140"/>
        <v>Koboko Mission Health Centre III</v>
      </c>
      <c r="NT180" s="2" t="str">
        <f>VLOOKUP(C180,Weeks!$A$1:$B$53,2,0)</f>
        <v>Week 49</v>
      </c>
      <c r="NU180" s="2">
        <f t="shared" si="141"/>
        <v>226</v>
      </c>
      <c r="NV180" s="2">
        <f t="shared" si="142"/>
        <v>2</v>
      </c>
      <c r="NW180" s="2">
        <f t="shared" si="143"/>
        <v>0</v>
      </c>
      <c r="NX180" s="2">
        <f t="shared" si="144"/>
        <v>2</v>
      </c>
      <c r="NY180" s="2">
        <f t="shared" si="145"/>
        <v>2</v>
      </c>
      <c r="NZ180" s="2">
        <f t="shared" si="146"/>
        <v>11</v>
      </c>
      <c r="OA180" s="2">
        <f t="shared" si="147"/>
        <v>1</v>
      </c>
      <c r="OB180" s="2">
        <f t="shared" si="148"/>
        <v>6</v>
      </c>
      <c r="OC180" s="2">
        <f t="shared" si="149"/>
        <v>0</v>
      </c>
      <c r="OD180" s="2">
        <f t="shared" si="150"/>
        <v>12</v>
      </c>
      <c r="OE180" s="2">
        <f t="shared" si="151"/>
        <v>0</v>
      </c>
      <c r="OF180" s="2">
        <f t="shared" si="152"/>
        <v>0</v>
      </c>
      <c r="OG180" s="2">
        <f t="shared" si="153"/>
        <v>0</v>
      </c>
      <c r="OH180" s="2">
        <f t="shared" si="154"/>
        <v>0</v>
      </c>
      <c r="OI180" s="2">
        <f t="shared" si="155"/>
        <v>0</v>
      </c>
      <c r="OJ180" s="2">
        <f t="shared" si="156"/>
        <v>0</v>
      </c>
      <c r="OK180" s="2">
        <f t="shared" si="157"/>
        <v>0</v>
      </c>
      <c r="OL180" s="2">
        <f t="shared" si="158"/>
        <v>0</v>
      </c>
      <c r="OM180" s="2">
        <f t="shared" si="159"/>
        <v>0</v>
      </c>
      <c r="ON180" s="2">
        <f t="shared" si="160"/>
        <v>11</v>
      </c>
      <c r="OO180" s="2">
        <f t="shared" si="161"/>
        <v>0</v>
      </c>
      <c r="OP180" s="2">
        <f t="shared" si="162"/>
        <v>186</v>
      </c>
      <c r="OQ180" s="2">
        <f t="shared" si="163"/>
        <v>1</v>
      </c>
      <c r="OR180" s="2">
        <f t="shared" si="164"/>
        <v>0</v>
      </c>
      <c r="OS180" s="2">
        <f t="shared" si="165"/>
        <v>0</v>
      </c>
      <c r="OT180" s="2">
        <f t="shared" si="166"/>
        <v>0</v>
      </c>
      <c r="OU180" s="2">
        <f t="shared" si="167"/>
        <v>0</v>
      </c>
      <c r="OV180" s="2">
        <f t="shared" si="168"/>
        <v>0</v>
      </c>
      <c r="OW180" s="2">
        <f t="shared" si="169"/>
        <v>0</v>
      </c>
      <c r="OX180" s="2">
        <f t="shared" si="170"/>
        <v>0</v>
      </c>
      <c r="OY180" s="2">
        <f t="shared" si="171"/>
        <v>0</v>
      </c>
      <c r="OZ180" s="2">
        <f t="shared" si="172"/>
        <v>0</v>
      </c>
      <c r="PA180" s="2">
        <f t="shared" si="173"/>
        <v>0</v>
      </c>
      <c r="PB180" s="2">
        <f t="shared" si="174"/>
        <v>0</v>
      </c>
      <c r="PC180" s="2">
        <f t="shared" si="175"/>
        <v>0</v>
      </c>
      <c r="PD180" s="2">
        <f t="shared" si="176"/>
        <v>0</v>
      </c>
      <c r="PE180" s="2">
        <f t="shared" si="177"/>
        <v>0</v>
      </c>
      <c r="PF180" s="2">
        <f t="shared" si="178"/>
        <v>0</v>
      </c>
      <c r="PG180" s="2">
        <f t="shared" si="179"/>
        <v>0</v>
      </c>
      <c r="PH180" s="2">
        <f t="shared" si="180"/>
        <v>0</v>
      </c>
      <c r="PI180" s="2">
        <f t="shared" si="181"/>
        <v>0</v>
      </c>
      <c r="PJ180" s="2">
        <f t="shared" si="182"/>
        <v>0</v>
      </c>
      <c r="PK180" s="2">
        <f t="shared" si="183"/>
        <v>0</v>
      </c>
      <c r="PL180" s="2">
        <f t="shared" si="184"/>
        <v>0</v>
      </c>
      <c r="PM180" s="2">
        <f t="shared" si="185"/>
        <v>0</v>
      </c>
      <c r="PN180" s="2">
        <f t="shared" si="186"/>
        <v>15</v>
      </c>
      <c r="PO180" s="2">
        <f t="shared" si="187"/>
        <v>15</v>
      </c>
      <c r="PP180" s="2">
        <f t="shared" si="188"/>
        <v>0</v>
      </c>
      <c r="PQ180" s="2">
        <f t="shared" si="189"/>
        <v>0</v>
      </c>
      <c r="PR180" s="2">
        <f t="shared" si="190"/>
        <v>15</v>
      </c>
      <c r="PS180" s="2">
        <f t="shared" si="191"/>
        <v>0</v>
      </c>
      <c r="PT180" s="2">
        <f t="shared" si="192"/>
        <v>0</v>
      </c>
      <c r="PU180" s="2">
        <f t="shared" si="193"/>
        <v>15</v>
      </c>
      <c r="PV180" s="2">
        <f t="shared" si="194"/>
        <v>0</v>
      </c>
      <c r="PW180" s="2">
        <f t="shared" si="195"/>
        <v>0</v>
      </c>
      <c r="PX180" s="2">
        <f t="shared" si="196"/>
        <v>15</v>
      </c>
      <c r="PY180" s="2">
        <f t="shared" si="197"/>
        <v>0</v>
      </c>
      <c r="PZ180" s="2">
        <f t="shared" si="198"/>
        <v>0</v>
      </c>
    </row>
    <row r="181" spans="1:442" x14ac:dyDescent="0.35">
      <c r="A181" t="s">
        <v>80</v>
      </c>
      <c r="B181" t="s">
        <v>15</v>
      </c>
      <c r="C181" t="s">
        <v>351</v>
      </c>
      <c r="D181">
        <v>0</v>
      </c>
      <c r="E181">
        <v>0</v>
      </c>
      <c r="F181">
        <v>0</v>
      </c>
      <c r="G181">
        <v>0</v>
      </c>
      <c r="H181"/>
      <c r="I181">
        <v>0</v>
      </c>
      <c r="J181">
        <v>0</v>
      </c>
      <c r="K181">
        <v>0</v>
      </c>
      <c r="L181">
        <v>0</v>
      </c>
      <c r="M181">
        <v>0</v>
      </c>
      <c r="N181">
        <v>0</v>
      </c>
      <c r="O181">
        <v>0</v>
      </c>
      <c r="P181">
        <v>0</v>
      </c>
      <c r="Q181">
        <v>0</v>
      </c>
      <c r="R181">
        <v>0</v>
      </c>
      <c r="S181">
        <v>0</v>
      </c>
      <c r="T181">
        <v>0</v>
      </c>
      <c r="U181">
        <v>0</v>
      </c>
      <c r="V181">
        <v>0</v>
      </c>
      <c r="W181">
        <v>3</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1</v>
      </c>
      <c r="DC181">
        <v>2</v>
      </c>
      <c r="DD181">
        <v>9</v>
      </c>
      <c r="DE181">
        <v>6</v>
      </c>
      <c r="DF181">
        <v>0</v>
      </c>
      <c r="DG181">
        <v>0</v>
      </c>
      <c r="DH181">
        <v>0</v>
      </c>
      <c r="DI181">
        <v>0</v>
      </c>
      <c r="DJ181">
        <v>0</v>
      </c>
      <c r="DK181">
        <v>1</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5</v>
      </c>
      <c r="FD181">
        <v>7</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1</v>
      </c>
      <c r="GV181">
        <v>1</v>
      </c>
      <c r="GW181">
        <v>2</v>
      </c>
      <c r="GX181">
        <v>2</v>
      </c>
      <c r="GY181">
        <v>16</v>
      </c>
      <c r="GZ181">
        <v>25</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7</v>
      </c>
      <c r="HW181">
        <v>0</v>
      </c>
      <c r="HX181">
        <v>0</v>
      </c>
      <c r="HY181">
        <v>0</v>
      </c>
      <c r="HZ181">
        <v>0</v>
      </c>
      <c r="IA181">
        <v>0</v>
      </c>
      <c r="IB181">
        <v>0</v>
      </c>
      <c r="IC181">
        <v>0</v>
      </c>
      <c r="ID181">
        <v>0</v>
      </c>
      <c r="IE181">
        <v>7</v>
      </c>
      <c r="IF181">
        <v>0</v>
      </c>
      <c r="IG181">
        <v>0</v>
      </c>
      <c r="IH181">
        <v>7</v>
      </c>
      <c r="II181">
        <v>0</v>
      </c>
      <c r="IJ181">
        <v>0</v>
      </c>
      <c r="IK181">
        <v>7</v>
      </c>
      <c r="IL181">
        <v>0</v>
      </c>
      <c r="IM181">
        <v>0</v>
      </c>
      <c r="IN181">
        <v>7</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1</v>
      </c>
      <c r="NF181">
        <v>0</v>
      </c>
      <c r="NG181">
        <v>0</v>
      </c>
      <c r="NH181">
        <v>0</v>
      </c>
      <c r="NI181">
        <v>0</v>
      </c>
      <c r="NJ181">
        <v>0</v>
      </c>
      <c r="NK181">
        <v>0</v>
      </c>
      <c r="NL181">
        <v>0</v>
      </c>
      <c r="NM181">
        <v>0</v>
      </c>
      <c r="NN181">
        <v>0</v>
      </c>
      <c r="NO181">
        <v>0</v>
      </c>
      <c r="NP181">
        <v>0</v>
      </c>
      <c r="NR181" s="2" t="str">
        <f t="shared" si="139"/>
        <v>Koboko District</v>
      </c>
      <c r="NS181" s="2" t="str">
        <f t="shared" si="140"/>
        <v>Koboko Mission Health Centre III</v>
      </c>
      <c r="NT181" s="2" t="str">
        <f>VLOOKUP(C181,Weeks!$A$1:$B$53,2,0)</f>
        <v>Week 50</v>
      </c>
      <c r="NU181" s="2">
        <f t="shared" si="141"/>
        <v>78</v>
      </c>
      <c r="NV181" s="2">
        <f t="shared" si="142"/>
        <v>1</v>
      </c>
      <c r="NW181" s="2">
        <f t="shared" si="143"/>
        <v>0</v>
      </c>
      <c r="NX181" s="2">
        <f t="shared" si="144"/>
        <v>1</v>
      </c>
      <c r="NY181" s="2">
        <f t="shared" si="145"/>
        <v>1</v>
      </c>
      <c r="NZ181" s="2">
        <f t="shared" si="146"/>
        <v>0</v>
      </c>
      <c r="OA181" s="2">
        <f t="shared" si="147"/>
        <v>0</v>
      </c>
      <c r="OB181" s="2">
        <f t="shared" si="148"/>
        <v>0</v>
      </c>
      <c r="OC181" s="2">
        <f t="shared" si="149"/>
        <v>0</v>
      </c>
      <c r="OD181" s="2">
        <f t="shared" si="150"/>
        <v>12</v>
      </c>
      <c r="OE181" s="2">
        <f t="shared" si="151"/>
        <v>0</v>
      </c>
      <c r="OF181" s="2">
        <f t="shared" si="152"/>
        <v>0</v>
      </c>
      <c r="OG181" s="2">
        <f t="shared" si="153"/>
        <v>0</v>
      </c>
      <c r="OH181" s="2">
        <f t="shared" si="154"/>
        <v>0</v>
      </c>
      <c r="OI181" s="2">
        <f t="shared" si="155"/>
        <v>0</v>
      </c>
      <c r="OJ181" s="2">
        <f t="shared" si="156"/>
        <v>0</v>
      </c>
      <c r="OK181" s="2">
        <f t="shared" si="157"/>
        <v>0</v>
      </c>
      <c r="OL181" s="2">
        <f t="shared" si="158"/>
        <v>0</v>
      </c>
      <c r="OM181" s="2">
        <f t="shared" si="159"/>
        <v>0</v>
      </c>
      <c r="ON181" s="2">
        <f t="shared" si="160"/>
        <v>19</v>
      </c>
      <c r="OO181" s="2">
        <f t="shared" si="161"/>
        <v>1</v>
      </c>
      <c r="OP181" s="2">
        <f t="shared" si="162"/>
        <v>46</v>
      </c>
      <c r="OQ181" s="2">
        <f t="shared" si="163"/>
        <v>0</v>
      </c>
      <c r="OR181" s="2">
        <f t="shared" si="164"/>
        <v>0</v>
      </c>
      <c r="OS181" s="2">
        <f t="shared" si="165"/>
        <v>0</v>
      </c>
      <c r="OT181" s="2">
        <f t="shared" si="166"/>
        <v>0</v>
      </c>
      <c r="OU181" s="2">
        <f t="shared" si="167"/>
        <v>3</v>
      </c>
      <c r="OV181" s="2">
        <f t="shared" si="168"/>
        <v>0</v>
      </c>
      <c r="OW181" s="2">
        <f t="shared" si="169"/>
        <v>0</v>
      </c>
      <c r="OX181" s="2">
        <f t="shared" si="170"/>
        <v>0</v>
      </c>
      <c r="OY181" s="2">
        <f t="shared" si="171"/>
        <v>0</v>
      </c>
      <c r="OZ181" s="2">
        <f t="shared" si="172"/>
        <v>0</v>
      </c>
      <c r="PA181" s="2">
        <f t="shared" si="173"/>
        <v>0</v>
      </c>
      <c r="PB181" s="2">
        <f t="shared" si="174"/>
        <v>0</v>
      </c>
      <c r="PC181" s="2">
        <f t="shared" si="175"/>
        <v>0</v>
      </c>
      <c r="PD181" s="2">
        <f t="shared" si="176"/>
        <v>0</v>
      </c>
      <c r="PE181" s="2">
        <f t="shared" si="177"/>
        <v>0</v>
      </c>
      <c r="PF181" s="2">
        <f t="shared" si="178"/>
        <v>0</v>
      </c>
      <c r="PG181" s="2">
        <f t="shared" si="179"/>
        <v>0</v>
      </c>
      <c r="PH181" s="2">
        <f t="shared" si="180"/>
        <v>0</v>
      </c>
      <c r="PI181" s="2">
        <f t="shared" si="181"/>
        <v>0</v>
      </c>
      <c r="PJ181" s="2">
        <f t="shared" si="182"/>
        <v>0</v>
      </c>
      <c r="PK181" s="2">
        <f t="shared" si="183"/>
        <v>0</v>
      </c>
      <c r="PL181" s="2">
        <f t="shared" si="184"/>
        <v>0</v>
      </c>
      <c r="PM181" s="2">
        <f t="shared" si="185"/>
        <v>0</v>
      </c>
      <c r="PN181" s="2">
        <f t="shared" si="186"/>
        <v>7</v>
      </c>
      <c r="PO181" s="2">
        <f t="shared" si="187"/>
        <v>7</v>
      </c>
      <c r="PP181" s="2">
        <f t="shared" si="188"/>
        <v>0</v>
      </c>
      <c r="PQ181" s="2">
        <f t="shared" si="189"/>
        <v>0</v>
      </c>
      <c r="PR181" s="2">
        <f t="shared" si="190"/>
        <v>7</v>
      </c>
      <c r="PS181" s="2">
        <f t="shared" si="191"/>
        <v>0</v>
      </c>
      <c r="PT181" s="2">
        <f t="shared" si="192"/>
        <v>0</v>
      </c>
      <c r="PU181" s="2">
        <f t="shared" si="193"/>
        <v>7</v>
      </c>
      <c r="PV181" s="2">
        <f t="shared" si="194"/>
        <v>0</v>
      </c>
      <c r="PW181" s="2">
        <f t="shared" si="195"/>
        <v>0</v>
      </c>
      <c r="PX181" s="2">
        <f t="shared" si="196"/>
        <v>7</v>
      </c>
      <c r="PY181" s="2">
        <f t="shared" si="197"/>
        <v>0</v>
      </c>
      <c r="PZ181" s="2">
        <f t="shared" si="198"/>
        <v>0</v>
      </c>
    </row>
    <row r="182" spans="1:442" x14ac:dyDescent="0.35">
      <c r="A182" t="s">
        <v>80</v>
      </c>
      <c r="B182" t="s">
        <v>15</v>
      </c>
      <c r="C182" t="s">
        <v>349</v>
      </c>
      <c r="D182">
        <v>0</v>
      </c>
      <c r="E182">
        <v>0</v>
      </c>
      <c r="F182">
        <v>0</v>
      </c>
      <c r="G182">
        <v>0</v>
      </c>
      <c r="H182"/>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1</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2</v>
      </c>
      <c r="DC182">
        <v>0</v>
      </c>
      <c r="DD182">
        <v>20</v>
      </c>
      <c r="DE182">
        <v>5</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7</v>
      </c>
      <c r="FD182">
        <v>7</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16</v>
      </c>
      <c r="HW182">
        <v>0</v>
      </c>
      <c r="HX182">
        <v>0</v>
      </c>
      <c r="HY182">
        <v>0</v>
      </c>
      <c r="HZ182">
        <v>0</v>
      </c>
      <c r="IA182">
        <v>0</v>
      </c>
      <c r="IB182">
        <v>0</v>
      </c>
      <c r="IC182">
        <v>0</v>
      </c>
      <c r="ID182">
        <v>0</v>
      </c>
      <c r="IE182">
        <v>16</v>
      </c>
      <c r="IF182">
        <v>0</v>
      </c>
      <c r="IG182">
        <v>0</v>
      </c>
      <c r="IH182">
        <v>16</v>
      </c>
      <c r="II182">
        <v>0</v>
      </c>
      <c r="IJ182">
        <v>0</v>
      </c>
      <c r="IK182">
        <v>16</v>
      </c>
      <c r="IL182">
        <v>0</v>
      </c>
      <c r="IM182">
        <v>0</v>
      </c>
      <c r="IN182">
        <v>16</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1</v>
      </c>
      <c r="ML182">
        <v>0</v>
      </c>
      <c r="MM182">
        <v>0</v>
      </c>
      <c r="MN182">
        <v>0</v>
      </c>
      <c r="MO182">
        <v>1</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R182" s="2" t="str">
        <f t="shared" si="139"/>
        <v>Koboko District</v>
      </c>
      <c r="NS182" s="2" t="str">
        <f t="shared" si="140"/>
        <v>Koboko Mission Health Centre III</v>
      </c>
      <c r="NT182" s="2" t="str">
        <f>VLOOKUP(C182,Weeks!$A$1:$B$53,2,0)</f>
        <v>Week 51</v>
      </c>
      <c r="NU182" s="2">
        <f t="shared" si="141"/>
        <v>42</v>
      </c>
      <c r="NV182" s="2">
        <f t="shared" si="142"/>
        <v>0</v>
      </c>
      <c r="NW182" s="2">
        <f t="shared" si="143"/>
        <v>0</v>
      </c>
      <c r="NX182" s="2">
        <f t="shared" si="144"/>
        <v>0</v>
      </c>
      <c r="NY182" s="2">
        <f t="shared" si="145"/>
        <v>0</v>
      </c>
      <c r="NZ182" s="2">
        <f t="shared" si="146"/>
        <v>1</v>
      </c>
      <c r="OA182" s="2">
        <f t="shared" si="147"/>
        <v>0</v>
      </c>
      <c r="OB182" s="2">
        <f t="shared" si="148"/>
        <v>0</v>
      </c>
      <c r="OC182" s="2">
        <f t="shared" si="149"/>
        <v>0</v>
      </c>
      <c r="OD182" s="2">
        <f t="shared" si="150"/>
        <v>14</v>
      </c>
      <c r="OE182" s="2">
        <f t="shared" si="151"/>
        <v>0</v>
      </c>
      <c r="OF182" s="2">
        <f t="shared" si="152"/>
        <v>0</v>
      </c>
      <c r="OG182" s="2">
        <f t="shared" si="153"/>
        <v>0</v>
      </c>
      <c r="OH182" s="2">
        <f t="shared" si="154"/>
        <v>0</v>
      </c>
      <c r="OI182" s="2">
        <f t="shared" si="155"/>
        <v>0</v>
      </c>
      <c r="OJ182" s="2">
        <f t="shared" si="156"/>
        <v>0</v>
      </c>
      <c r="OK182" s="2">
        <f t="shared" si="157"/>
        <v>0</v>
      </c>
      <c r="OL182" s="2">
        <f t="shared" si="158"/>
        <v>0</v>
      </c>
      <c r="OM182" s="2">
        <f t="shared" si="159"/>
        <v>0</v>
      </c>
      <c r="ON182" s="2">
        <f t="shared" si="160"/>
        <v>27</v>
      </c>
      <c r="OO182" s="2">
        <f t="shared" si="161"/>
        <v>0</v>
      </c>
      <c r="OP182" s="2">
        <f t="shared" si="162"/>
        <v>0</v>
      </c>
      <c r="OQ182" s="2">
        <f t="shared" si="163"/>
        <v>0</v>
      </c>
      <c r="OR182" s="2">
        <f t="shared" si="164"/>
        <v>0</v>
      </c>
      <c r="OS182" s="2">
        <f t="shared" si="165"/>
        <v>0</v>
      </c>
      <c r="OT182" s="2">
        <f t="shared" si="166"/>
        <v>0</v>
      </c>
      <c r="OU182" s="2">
        <f t="shared" si="167"/>
        <v>0</v>
      </c>
      <c r="OV182" s="2">
        <f t="shared" si="168"/>
        <v>0</v>
      </c>
      <c r="OW182" s="2">
        <f t="shared" si="169"/>
        <v>0</v>
      </c>
      <c r="OX182" s="2">
        <f t="shared" si="170"/>
        <v>2</v>
      </c>
      <c r="OY182" s="2">
        <f t="shared" si="171"/>
        <v>0</v>
      </c>
      <c r="OZ182" s="2">
        <f t="shared" si="172"/>
        <v>0</v>
      </c>
      <c r="PA182" s="2">
        <f t="shared" si="173"/>
        <v>0</v>
      </c>
      <c r="PB182" s="2">
        <f t="shared" si="174"/>
        <v>0</v>
      </c>
      <c r="PC182" s="2">
        <f t="shared" si="175"/>
        <v>0</v>
      </c>
      <c r="PD182" s="2">
        <f t="shared" si="176"/>
        <v>0</v>
      </c>
      <c r="PE182" s="2">
        <f t="shared" si="177"/>
        <v>0</v>
      </c>
      <c r="PF182" s="2">
        <f t="shared" si="178"/>
        <v>0</v>
      </c>
      <c r="PG182" s="2">
        <f t="shared" si="179"/>
        <v>0</v>
      </c>
      <c r="PH182" s="2">
        <f t="shared" si="180"/>
        <v>0</v>
      </c>
      <c r="PI182" s="2">
        <f t="shared" si="181"/>
        <v>0</v>
      </c>
      <c r="PJ182" s="2">
        <f t="shared" si="182"/>
        <v>0</v>
      </c>
      <c r="PK182" s="2">
        <f t="shared" si="183"/>
        <v>0</v>
      </c>
      <c r="PL182" s="2">
        <f t="shared" si="184"/>
        <v>0</v>
      </c>
      <c r="PM182" s="2">
        <f t="shared" si="185"/>
        <v>0</v>
      </c>
      <c r="PN182" s="2">
        <f t="shared" si="186"/>
        <v>16</v>
      </c>
      <c r="PO182" s="2">
        <f t="shared" si="187"/>
        <v>16</v>
      </c>
      <c r="PP182" s="2">
        <f t="shared" si="188"/>
        <v>0</v>
      </c>
      <c r="PQ182" s="2">
        <f t="shared" si="189"/>
        <v>0</v>
      </c>
      <c r="PR182" s="2">
        <f t="shared" si="190"/>
        <v>16</v>
      </c>
      <c r="PS182" s="2">
        <f t="shared" si="191"/>
        <v>0</v>
      </c>
      <c r="PT182" s="2">
        <f t="shared" si="192"/>
        <v>0</v>
      </c>
      <c r="PU182" s="2">
        <f t="shared" si="193"/>
        <v>16</v>
      </c>
      <c r="PV182" s="2">
        <f t="shared" si="194"/>
        <v>0</v>
      </c>
      <c r="PW182" s="2">
        <f t="shared" si="195"/>
        <v>0</v>
      </c>
      <c r="PX182" s="2">
        <f t="shared" si="196"/>
        <v>16</v>
      </c>
      <c r="PY182" s="2">
        <f t="shared" si="197"/>
        <v>0</v>
      </c>
      <c r="PZ182" s="2">
        <f t="shared" si="198"/>
        <v>0</v>
      </c>
    </row>
    <row r="183" spans="1:442" x14ac:dyDescent="0.35">
      <c r="A183" t="s">
        <v>80</v>
      </c>
      <c r="B183" t="s">
        <v>15</v>
      </c>
      <c r="C183" t="s">
        <v>347</v>
      </c>
      <c r="D183">
        <v>0</v>
      </c>
      <c r="E183">
        <v>0</v>
      </c>
      <c r="F183">
        <v>0</v>
      </c>
      <c r="G183">
        <v>0</v>
      </c>
      <c r="H183"/>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5</v>
      </c>
      <c r="DE183">
        <v>6</v>
      </c>
      <c r="DF183">
        <v>0</v>
      </c>
      <c r="DG183">
        <v>0</v>
      </c>
      <c r="DH183">
        <v>0</v>
      </c>
      <c r="DI183">
        <v>0</v>
      </c>
      <c r="DJ183">
        <v>1</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3</v>
      </c>
      <c r="FB183">
        <v>0</v>
      </c>
      <c r="FC183">
        <v>2</v>
      </c>
      <c r="FD183">
        <v>9</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2</v>
      </c>
      <c r="HW183">
        <v>0</v>
      </c>
      <c r="HX183">
        <v>0</v>
      </c>
      <c r="HY183">
        <v>0</v>
      </c>
      <c r="HZ183">
        <v>0</v>
      </c>
      <c r="IA183">
        <v>0</v>
      </c>
      <c r="IB183">
        <v>0</v>
      </c>
      <c r="IC183">
        <v>0</v>
      </c>
      <c r="ID183">
        <v>0</v>
      </c>
      <c r="IE183">
        <v>2</v>
      </c>
      <c r="IF183">
        <v>0</v>
      </c>
      <c r="IG183">
        <v>0</v>
      </c>
      <c r="IH183">
        <v>2</v>
      </c>
      <c r="II183">
        <v>0</v>
      </c>
      <c r="IJ183">
        <v>0</v>
      </c>
      <c r="IK183">
        <v>2</v>
      </c>
      <c r="IL183">
        <v>0</v>
      </c>
      <c r="IM183">
        <v>0</v>
      </c>
      <c r="IN183">
        <v>2</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1</v>
      </c>
      <c r="NE183">
        <v>0</v>
      </c>
      <c r="NF183">
        <v>0</v>
      </c>
      <c r="NG183">
        <v>0</v>
      </c>
      <c r="NH183">
        <v>0</v>
      </c>
      <c r="NI183">
        <v>0</v>
      </c>
      <c r="NJ183">
        <v>0</v>
      </c>
      <c r="NK183">
        <v>0</v>
      </c>
      <c r="NL183">
        <v>0</v>
      </c>
      <c r="NM183">
        <v>0</v>
      </c>
      <c r="NN183">
        <v>0</v>
      </c>
      <c r="NO183">
        <v>0</v>
      </c>
      <c r="NP183">
        <v>0</v>
      </c>
      <c r="NR183" s="2" t="str">
        <f t="shared" si="139"/>
        <v>Koboko District</v>
      </c>
      <c r="NS183" s="2" t="str">
        <f t="shared" si="140"/>
        <v>Koboko Mission Health Centre III</v>
      </c>
      <c r="NT183" s="2" t="str">
        <f>VLOOKUP(C183,Weeks!$A$1:$B$53,2,0)</f>
        <v>Week 52</v>
      </c>
      <c r="NU183" s="2">
        <f t="shared" si="141"/>
        <v>26</v>
      </c>
      <c r="NV183" s="2">
        <f t="shared" si="142"/>
        <v>1</v>
      </c>
      <c r="NW183" s="2">
        <f t="shared" si="143"/>
        <v>0</v>
      </c>
      <c r="NX183" s="2">
        <f t="shared" si="144"/>
        <v>1</v>
      </c>
      <c r="NY183" s="2">
        <f t="shared" si="145"/>
        <v>1</v>
      </c>
      <c r="NZ183" s="2">
        <f t="shared" si="146"/>
        <v>0</v>
      </c>
      <c r="OA183" s="2">
        <f t="shared" si="147"/>
        <v>0</v>
      </c>
      <c r="OB183" s="2">
        <f t="shared" si="148"/>
        <v>0</v>
      </c>
      <c r="OC183" s="2">
        <f t="shared" si="149"/>
        <v>0</v>
      </c>
      <c r="OD183" s="2">
        <f t="shared" si="150"/>
        <v>11</v>
      </c>
      <c r="OE183" s="2">
        <f t="shared" si="151"/>
        <v>0</v>
      </c>
      <c r="OF183" s="2">
        <f t="shared" si="152"/>
        <v>3</v>
      </c>
      <c r="OG183" s="2">
        <f t="shared" si="153"/>
        <v>0</v>
      </c>
      <c r="OH183" s="2">
        <f t="shared" si="154"/>
        <v>0</v>
      </c>
      <c r="OI183" s="2">
        <f t="shared" si="155"/>
        <v>0</v>
      </c>
      <c r="OJ183" s="2">
        <f t="shared" si="156"/>
        <v>0</v>
      </c>
      <c r="OK183" s="2">
        <f t="shared" si="157"/>
        <v>0</v>
      </c>
      <c r="OL183" s="2">
        <f t="shared" si="158"/>
        <v>0</v>
      </c>
      <c r="OM183" s="2">
        <f t="shared" si="159"/>
        <v>0</v>
      </c>
      <c r="ON183" s="2">
        <f t="shared" si="160"/>
        <v>12</v>
      </c>
      <c r="OO183" s="2">
        <f t="shared" si="161"/>
        <v>1</v>
      </c>
      <c r="OP183" s="2">
        <f t="shared" si="162"/>
        <v>0</v>
      </c>
      <c r="OQ183" s="2">
        <f t="shared" si="163"/>
        <v>0</v>
      </c>
      <c r="OR183" s="2">
        <f t="shared" si="164"/>
        <v>0</v>
      </c>
      <c r="OS183" s="2">
        <f t="shared" si="165"/>
        <v>0</v>
      </c>
      <c r="OT183" s="2">
        <f t="shared" si="166"/>
        <v>0</v>
      </c>
      <c r="OU183" s="2">
        <f t="shared" si="167"/>
        <v>0</v>
      </c>
      <c r="OV183" s="2">
        <f t="shared" si="168"/>
        <v>0</v>
      </c>
      <c r="OW183" s="2">
        <f t="shared" si="169"/>
        <v>0</v>
      </c>
      <c r="OX183" s="2">
        <f t="shared" si="170"/>
        <v>0</v>
      </c>
      <c r="OY183" s="2">
        <f t="shared" si="171"/>
        <v>0</v>
      </c>
      <c r="OZ183" s="2">
        <f t="shared" si="172"/>
        <v>0</v>
      </c>
      <c r="PA183" s="2">
        <f t="shared" si="173"/>
        <v>0</v>
      </c>
      <c r="PB183" s="2">
        <f t="shared" si="174"/>
        <v>0</v>
      </c>
      <c r="PC183" s="2">
        <f t="shared" si="175"/>
        <v>0</v>
      </c>
      <c r="PD183" s="2">
        <f t="shared" si="176"/>
        <v>0</v>
      </c>
      <c r="PE183" s="2">
        <f t="shared" si="177"/>
        <v>0</v>
      </c>
      <c r="PF183" s="2">
        <f t="shared" si="178"/>
        <v>0</v>
      </c>
      <c r="PG183" s="2">
        <f t="shared" si="179"/>
        <v>0</v>
      </c>
      <c r="PH183" s="2">
        <f t="shared" si="180"/>
        <v>0</v>
      </c>
      <c r="PI183" s="2">
        <f t="shared" si="181"/>
        <v>0</v>
      </c>
      <c r="PJ183" s="2">
        <f t="shared" si="182"/>
        <v>0</v>
      </c>
      <c r="PK183" s="2">
        <f t="shared" si="183"/>
        <v>0</v>
      </c>
      <c r="PL183" s="2">
        <f t="shared" si="184"/>
        <v>0</v>
      </c>
      <c r="PM183" s="2">
        <f t="shared" si="185"/>
        <v>0</v>
      </c>
      <c r="PN183" s="2">
        <f t="shared" si="186"/>
        <v>2</v>
      </c>
      <c r="PO183" s="2">
        <f t="shared" si="187"/>
        <v>2</v>
      </c>
      <c r="PP183" s="2">
        <f t="shared" si="188"/>
        <v>0</v>
      </c>
      <c r="PQ183" s="2">
        <f t="shared" si="189"/>
        <v>0</v>
      </c>
      <c r="PR183" s="2">
        <f t="shared" si="190"/>
        <v>2</v>
      </c>
      <c r="PS183" s="2">
        <f t="shared" si="191"/>
        <v>0</v>
      </c>
      <c r="PT183" s="2">
        <f t="shared" si="192"/>
        <v>0</v>
      </c>
      <c r="PU183" s="2">
        <f t="shared" si="193"/>
        <v>2</v>
      </c>
      <c r="PV183" s="2">
        <f t="shared" si="194"/>
        <v>0</v>
      </c>
      <c r="PW183" s="2">
        <f t="shared" si="195"/>
        <v>0</v>
      </c>
      <c r="PX183" s="2">
        <f t="shared" si="196"/>
        <v>2</v>
      </c>
      <c r="PY183" s="2">
        <f t="shared" si="197"/>
        <v>0</v>
      </c>
      <c r="PZ183" s="2">
        <f t="shared" si="198"/>
        <v>0</v>
      </c>
    </row>
    <row r="184" spans="1:442" x14ac:dyDescent="0.35">
      <c r="A184" t="s">
        <v>80</v>
      </c>
      <c r="B184" t="s">
        <v>15</v>
      </c>
      <c r="C184" t="s">
        <v>345</v>
      </c>
      <c r="D184">
        <v>0</v>
      </c>
      <c r="E184">
        <v>0</v>
      </c>
      <c r="F184">
        <v>0</v>
      </c>
      <c r="G184">
        <v>0</v>
      </c>
      <c r="H184"/>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1</v>
      </c>
      <c r="DB184">
        <v>1</v>
      </c>
      <c r="DC184">
        <v>0</v>
      </c>
      <c r="DD184">
        <v>4</v>
      </c>
      <c r="DE184">
        <v>3</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1</v>
      </c>
      <c r="FA184">
        <v>1</v>
      </c>
      <c r="FB184">
        <v>0</v>
      </c>
      <c r="FC184">
        <v>2</v>
      </c>
      <c r="FD184">
        <v>9</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2</v>
      </c>
      <c r="HW184">
        <v>0</v>
      </c>
      <c r="HX184">
        <v>0</v>
      </c>
      <c r="HY184">
        <v>0</v>
      </c>
      <c r="HZ184">
        <v>0</v>
      </c>
      <c r="IA184">
        <v>0</v>
      </c>
      <c r="IB184">
        <v>0</v>
      </c>
      <c r="IC184">
        <v>0</v>
      </c>
      <c r="ID184">
        <v>0</v>
      </c>
      <c r="IE184">
        <v>2</v>
      </c>
      <c r="IF184">
        <v>0</v>
      </c>
      <c r="IG184">
        <v>0</v>
      </c>
      <c r="IH184">
        <v>2</v>
      </c>
      <c r="II184">
        <v>0</v>
      </c>
      <c r="IJ184">
        <v>0</v>
      </c>
      <c r="IK184">
        <v>2</v>
      </c>
      <c r="IL184">
        <v>0</v>
      </c>
      <c r="IM184">
        <v>0</v>
      </c>
      <c r="IN184">
        <v>2</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R184" s="2" t="str">
        <f t="shared" si="139"/>
        <v>Koboko District</v>
      </c>
      <c r="NS184" s="2" t="str">
        <f t="shared" si="140"/>
        <v>Koboko Mission Health Centre III</v>
      </c>
      <c r="NT184" s="2" t="str">
        <f>VLOOKUP(C184,Weeks!$A$1:$B$53,2,0)</f>
        <v>Week 1</v>
      </c>
      <c r="NU184" s="2">
        <f t="shared" si="141"/>
        <v>22</v>
      </c>
      <c r="NV184" s="2">
        <f t="shared" si="142"/>
        <v>0</v>
      </c>
      <c r="NW184" s="2">
        <f t="shared" si="143"/>
        <v>0</v>
      </c>
      <c r="NX184" s="2">
        <f t="shared" si="144"/>
        <v>0</v>
      </c>
      <c r="NY184" s="2">
        <f t="shared" si="145"/>
        <v>0</v>
      </c>
      <c r="NZ184" s="2">
        <f t="shared" si="146"/>
        <v>0</v>
      </c>
      <c r="OA184" s="2">
        <f t="shared" si="147"/>
        <v>0</v>
      </c>
      <c r="OB184" s="2">
        <f t="shared" si="148"/>
        <v>0</v>
      </c>
      <c r="OC184" s="2">
        <f t="shared" si="149"/>
        <v>0</v>
      </c>
      <c r="OD184" s="2">
        <f t="shared" si="150"/>
        <v>11</v>
      </c>
      <c r="OE184" s="2">
        <f t="shared" si="151"/>
        <v>0</v>
      </c>
      <c r="OF184" s="2">
        <f t="shared" si="152"/>
        <v>2</v>
      </c>
      <c r="OG184" s="2">
        <f t="shared" si="153"/>
        <v>0</v>
      </c>
      <c r="OH184" s="2">
        <f t="shared" si="154"/>
        <v>0</v>
      </c>
      <c r="OI184" s="2">
        <f t="shared" si="155"/>
        <v>0</v>
      </c>
      <c r="OJ184" s="2">
        <f t="shared" si="156"/>
        <v>0</v>
      </c>
      <c r="OK184" s="2">
        <f t="shared" si="157"/>
        <v>0</v>
      </c>
      <c r="OL184" s="2">
        <f t="shared" si="158"/>
        <v>0</v>
      </c>
      <c r="OM184" s="2">
        <f t="shared" si="159"/>
        <v>0</v>
      </c>
      <c r="ON184" s="2">
        <f t="shared" si="160"/>
        <v>9</v>
      </c>
      <c r="OO184" s="2">
        <f t="shared" si="161"/>
        <v>0</v>
      </c>
      <c r="OP184" s="2">
        <f t="shared" si="162"/>
        <v>0</v>
      </c>
      <c r="OQ184" s="2">
        <f t="shared" si="163"/>
        <v>0</v>
      </c>
      <c r="OR184" s="2">
        <f t="shared" si="164"/>
        <v>0</v>
      </c>
      <c r="OS184" s="2">
        <f t="shared" si="165"/>
        <v>0</v>
      </c>
      <c r="OT184" s="2">
        <f t="shared" si="166"/>
        <v>0</v>
      </c>
      <c r="OU184" s="2">
        <f t="shared" si="167"/>
        <v>0</v>
      </c>
      <c r="OV184" s="2">
        <f t="shared" si="168"/>
        <v>0</v>
      </c>
      <c r="OW184" s="2">
        <f t="shared" si="169"/>
        <v>0</v>
      </c>
      <c r="OX184" s="2">
        <f t="shared" si="170"/>
        <v>0</v>
      </c>
      <c r="OY184" s="2">
        <f t="shared" si="171"/>
        <v>0</v>
      </c>
      <c r="OZ184" s="2">
        <f t="shared" si="172"/>
        <v>0</v>
      </c>
      <c r="PA184" s="2">
        <f t="shared" si="173"/>
        <v>0</v>
      </c>
      <c r="PB184" s="2">
        <f t="shared" si="174"/>
        <v>0</v>
      </c>
      <c r="PC184" s="2">
        <f t="shared" si="175"/>
        <v>0</v>
      </c>
      <c r="PD184" s="2">
        <f t="shared" si="176"/>
        <v>0</v>
      </c>
      <c r="PE184" s="2">
        <f t="shared" si="177"/>
        <v>0</v>
      </c>
      <c r="PF184" s="2">
        <f t="shared" si="178"/>
        <v>0</v>
      </c>
      <c r="PG184" s="2">
        <f t="shared" si="179"/>
        <v>0</v>
      </c>
      <c r="PH184" s="2">
        <f t="shared" si="180"/>
        <v>0</v>
      </c>
      <c r="PI184" s="2">
        <f t="shared" si="181"/>
        <v>0</v>
      </c>
      <c r="PJ184" s="2">
        <f t="shared" si="182"/>
        <v>0</v>
      </c>
      <c r="PK184" s="2">
        <f t="shared" si="183"/>
        <v>0</v>
      </c>
      <c r="PL184" s="2">
        <f t="shared" si="184"/>
        <v>0</v>
      </c>
      <c r="PM184" s="2">
        <f t="shared" si="185"/>
        <v>0</v>
      </c>
      <c r="PN184" s="2">
        <f t="shared" si="186"/>
        <v>2</v>
      </c>
      <c r="PO184" s="2">
        <f t="shared" si="187"/>
        <v>2</v>
      </c>
      <c r="PP184" s="2">
        <f t="shared" si="188"/>
        <v>0</v>
      </c>
      <c r="PQ184" s="2">
        <f t="shared" si="189"/>
        <v>0</v>
      </c>
      <c r="PR184" s="2">
        <f t="shared" si="190"/>
        <v>2</v>
      </c>
      <c r="PS184" s="2">
        <f t="shared" si="191"/>
        <v>0</v>
      </c>
      <c r="PT184" s="2">
        <f t="shared" si="192"/>
        <v>0</v>
      </c>
      <c r="PU184" s="2">
        <f t="shared" si="193"/>
        <v>2</v>
      </c>
      <c r="PV184" s="2">
        <f t="shared" si="194"/>
        <v>0</v>
      </c>
      <c r="PW184" s="2">
        <f t="shared" si="195"/>
        <v>0</v>
      </c>
      <c r="PX184" s="2">
        <f t="shared" si="196"/>
        <v>2</v>
      </c>
      <c r="PY184" s="2">
        <f t="shared" si="197"/>
        <v>0</v>
      </c>
      <c r="PZ184" s="2">
        <f t="shared" si="198"/>
        <v>0</v>
      </c>
    </row>
    <row r="185" spans="1:442" x14ac:dyDescent="0.35">
      <c r="A185" t="s">
        <v>80</v>
      </c>
      <c r="B185" t="s">
        <v>15</v>
      </c>
      <c r="C185" t="s">
        <v>343</v>
      </c>
      <c r="D185">
        <v>0</v>
      </c>
      <c r="E185">
        <v>0</v>
      </c>
      <c r="F185">
        <v>0</v>
      </c>
      <c r="G185">
        <v>0</v>
      </c>
      <c r="H185"/>
      <c r="I185">
        <v>0</v>
      </c>
      <c r="J185">
        <v>0</v>
      </c>
      <c r="K185">
        <v>0</v>
      </c>
      <c r="L185">
        <v>0</v>
      </c>
      <c r="M185">
        <v>0</v>
      </c>
      <c r="N185">
        <v>0</v>
      </c>
      <c r="O185">
        <v>0</v>
      </c>
      <c r="P185">
        <v>0</v>
      </c>
      <c r="Q185">
        <v>0</v>
      </c>
      <c r="R185">
        <v>0</v>
      </c>
      <c r="S185">
        <v>0</v>
      </c>
      <c r="T185">
        <v>0</v>
      </c>
      <c r="U185">
        <v>0</v>
      </c>
      <c r="V185">
        <v>0</v>
      </c>
      <c r="W185">
        <v>1</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4</v>
      </c>
      <c r="DA185">
        <v>0</v>
      </c>
      <c r="DB185">
        <v>0</v>
      </c>
      <c r="DC185">
        <v>2</v>
      </c>
      <c r="DD185">
        <v>6</v>
      </c>
      <c r="DE185">
        <v>2</v>
      </c>
      <c r="DF185">
        <v>1</v>
      </c>
      <c r="DG185">
        <v>0</v>
      </c>
      <c r="DH185">
        <v>0</v>
      </c>
      <c r="DI185">
        <v>0</v>
      </c>
      <c r="DJ185">
        <v>1</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4</v>
      </c>
      <c r="FD185">
        <v>16</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2</v>
      </c>
      <c r="HV185">
        <v>10</v>
      </c>
      <c r="HW185">
        <v>6</v>
      </c>
      <c r="HX185">
        <v>0</v>
      </c>
      <c r="HY185">
        <v>0</v>
      </c>
      <c r="HZ185">
        <v>0</v>
      </c>
      <c r="IA185">
        <v>0</v>
      </c>
      <c r="IB185">
        <v>0</v>
      </c>
      <c r="IC185">
        <v>0</v>
      </c>
      <c r="ID185">
        <v>2</v>
      </c>
      <c r="IE185">
        <v>10</v>
      </c>
      <c r="IF185">
        <v>6</v>
      </c>
      <c r="IG185">
        <v>2</v>
      </c>
      <c r="IH185">
        <v>10</v>
      </c>
      <c r="II185">
        <v>6</v>
      </c>
      <c r="IJ185">
        <v>2</v>
      </c>
      <c r="IK185">
        <v>10</v>
      </c>
      <c r="IL185">
        <v>6</v>
      </c>
      <c r="IM185">
        <v>2</v>
      </c>
      <c r="IN185">
        <v>10</v>
      </c>
      <c r="IO185">
        <v>6</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1</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1</v>
      </c>
      <c r="NA185">
        <v>0</v>
      </c>
      <c r="NB185">
        <v>0</v>
      </c>
      <c r="NC185">
        <v>0</v>
      </c>
      <c r="ND185">
        <v>1</v>
      </c>
      <c r="NE185">
        <v>0</v>
      </c>
      <c r="NF185">
        <v>0</v>
      </c>
      <c r="NG185">
        <v>0</v>
      </c>
      <c r="NH185">
        <v>0</v>
      </c>
      <c r="NI185">
        <v>0</v>
      </c>
      <c r="NJ185">
        <v>0</v>
      </c>
      <c r="NK185">
        <v>0</v>
      </c>
      <c r="NL185">
        <v>0</v>
      </c>
      <c r="NM185">
        <v>0</v>
      </c>
      <c r="NN185">
        <v>0</v>
      </c>
      <c r="NO185">
        <v>0</v>
      </c>
      <c r="NP185">
        <v>0</v>
      </c>
      <c r="NR185" s="2" t="str">
        <f t="shared" si="139"/>
        <v>Koboko District</v>
      </c>
      <c r="NS185" s="2" t="str">
        <f t="shared" si="140"/>
        <v>Koboko Mission Health Centre III</v>
      </c>
      <c r="NT185" s="2" t="str">
        <f>VLOOKUP(C185,Weeks!$A$1:$B$53,2,0)</f>
        <v>Week 2</v>
      </c>
      <c r="NU185" s="2">
        <f t="shared" si="141"/>
        <v>36</v>
      </c>
      <c r="NV185" s="2">
        <f t="shared" si="142"/>
        <v>2</v>
      </c>
      <c r="NW185" s="2">
        <f t="shared" si="143"/>
        <v>0</v>
      </c>
      <c r="NX185" s="2">
        <f t="shared" si="144"/>
        <v>2</v>
      </c>
      <c r="NY185" s="2">
        <f t="shared" si="145"/>
        <v>2</v>
      </c>
      <c r="NZ185" s="2">
        <f t="shared" si="146"/>
        <v>0</v>
      </c>
      <c r="OA185" s="2">
        <f t="shared" si="147"/>
        <v>0</v>
      </c>
      <c r="OB185" s="2">
        <f t="shared" si="148"/>
        <v>0</v>
      </c>
      <c r="OC185" s="2">
        <f t="shared" si="149"/>
        <v>0</v>
      </c>
      <c r="OD185" s="2">
        <f t="shared" si="150"/>
        <v>20</v>
      </c>
      <c r="OE185" s="2">
        <f t="shared" si="151"/>
        <v>0</v>
      </c>
      <c r="OF185" s="2">
        <f t="shared" si="152"/>
        <v>0</v>
      </c>
      <c r="OG185" s="2">
        <f t="shared" si="153"/>
        <v>0</v>
      </c>
      <c r="OH185" s="2">
        <f t="shared" si="154"/>
        <v>0</v>
      </c>
      <c r="OI185" s="2">
        <f t="shared" si="155"/>
        <v>0</v>
      </c>
      <c r="OJ185" s="2">
        <f t="shared" si="156"/>
        <v>0</v>
      </c>
      <c r="OK185" s="2">
        <f t="shared" si="157"/>
        <v>0</v>
      </c>
      <c r="OL185" s="2">
        <f t="shared" si="158"/>
        <v>0</v>
      </c>
      <c r="OM185" s="2">
        <f t="shared" si="159"/>
        <v>0</v>
      </c>
      <c r="ON185" s="2">
        <f t="shared" si="160"/>
        <v>16</v>
      </c>
      <c r="OO185" s="2">
        <f t="shared" si="161"/>
        <v>2</v>
      </c>
      <c r="OP185" s="2">
        <f t="shared" si="162"/>
        <v>0</v>
      </c>
      <c r="OQ185" s="2">
        <f t="shared" si="163"/>
        <v>0</v>
      </c>
      <c r="OR185" s="2">
        <f t="shared" si="164"/>
        <v>0</v>
      </c>
      <c r="OS185" s="2">
        <f t="shared" si="165"/>
        <v>0</v>
      </c>
      <c r="OT185" s="2">
        <f t="shared" si="166"/>
        <v>0</v>
      </c>
      <c r="OU185" s="2">
        <f t="shared" si="167"/>
        <v>1</v>
      </c>
      <c r="OV185" s="2">
        <f t="shared" si="168"/>
        <v>0</v>
      </c>
      <c r="OW185" s="2">
        <f t="shared" si="169"/>
        <v>0</v>
      </c>
      <c r="OX185" s="2">
        <f t="shared" si="170"/>
        <v>0</v>
      </c>
      <c r="OY185" s="2">
        <f t="shared" si="171"/>
        <v>0</v>
      </c>
      <c r="OZ185" s="2">
        <f t="shared" si="172"/>
        <v>0</v>
      </c>
      <c r="PA185" s="2">
        <f t="shared" si="173"/>
        <v>0</v>
      </c>
      <c r="PB185" s="2">
        <f t="shared" si="174"/>
        <v>0</v>
      </c>
      <c r="PC185" s="2">
        <f t="shared" si="175"/>
        <v>0</v>
      </c>
      <c r="PD185" s="2">
        <f t="shared" si="176"/>
        <v>0</v>
      </c>
      <c r="PE185" s="2">
        <f t="shared" si="177"/>
        <v>0</v>
      </c>
      <c r="PF185" s="2">
        <f t="shared" si="178"/>
        <v>0</v>
      </c>
      <c r="PG185" s="2">
        <f t="shared" si="179"/>
        <v>0</v>
      </c>
      <c r="PH185" s="2">
        <f t="shared" si="180"/>
        <v>0</v>
      </c>
      <c r="PI185" s="2">
        <f t="shared" si="181"/>
        <v>0</v>
      </c>
      <c r="PJ185" s="2">
        <f t="shared" si="182"/>
        <v>0</v>
      </c>
      <c r="PK185" s="2">
        <f t="shared" si="183"/>
        <v>0</v>
      </c>
      <c r="PL185" s="2">
        <f t="shared" si="184"/>
        <v>0</v>
      </c>
      <c r="PM185" s="2">
        <f t="shared" si="185"/>
        <v>0</v>
      </c>
      <c r="PN185" s="2">
        <f t="shared" si="186"/>
        <v>18</v>
      </c>
      <c r="PO185" s="2">
        <f t="shared" si="187"/>
        <v>18</v>
      </c>
      <c r="PP185" s="2">
        <f t="shared" si="188"/>
        <v>0</v>
      </c>
      <c r="PQ185" s="2">
        <f t="shared" si="189"/>
        <v>0</v>
      </c>
      <c r="PR185" s="2">
        <f t="shared" si="190"/>
        <v>18</v>
      </c>
      <c r="PS185" s="2">
        <f t="shared" si="191"/>
        <v>0</v>
      </c>
      <c r="PT185" s="2">
        <f t="shared" si="192"/>
        <v>0</v>
      </c>
      <c r="PU185" s="2">
        <f t="shared" si="193"/>
        <v>18</v>
      </c>
      <c r="PV185" s="2">
        <f t="shared" si="194"/>
        <v>0</v>
      </c>
      <c r="PW185" s="2">
        <f t="shared" si="195"/>
        <v>0</v>
      </c>
      <c r="PX185" s="2">
        <f t="shared" si="196"/>
        <v>18</v>
      </c>
      <c r="PY185" s="2">
        <f t="shared" si="197"/>
        <v>0</v>
      </c>
      <c r="PZ185" s="2">
        <f t="shared" si="198"/>
        <v>0</v>
      </c>
    </row>
    <row r="186" spans="1:442" x14ac:dyDescent="0.35">
      <c r="A186" t="s">
        <v>80</v>
      </c>
      <c r="B186" t="s">
        <v>15</v>
      </c>
      <c r="C186" t="s">
        <v>341</v>
      </c>
      <c r="D186">
        <v>0</v>
      </c>
      <c r="E186">
        <v>1</v>
      </c>
      <c r="F186">
        <v>0</v>
      </c>
      <c r="G186">
        <v>0</v>
      </c>
      <c r="H186"/>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1</v>
      </c>
      <c r="AK186">
        <v>0</v>
      </c>
      <c r="AL186">
        <v>1</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1</v>
      </c>
      <c r="DA186">
        <v>0</v>
      </c>
      <c r="DB186">
        <v>2</v>
      </c>
      <c r="DC186">
        <v>0</v>
      </c>
      <c r="DD186">
        <v>9</v>
      </c>
      <c r="DE186">
        <v>1</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1</v>
      </c>
      <c r="FA186">
        <v>8</v>
      </c>
      <c r="FB186">
        <v>0</v>
      </c>
      <c r="FC186">
        <v>3</v>
      </c>
      <c r="FD186">
        <v>14</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1</v>
      </c>
      <c r="HV186">
        <v>14</v>
      </c>
      <c r="HW186">
        <v>1</v>
      </c>
      <c r="HX186">
        <v>0</v>
      </c>
      <c r="HY186">
        <v>0</v>
      </c>
      <c r="HZ186">
        <v>0</v>
      </c>
      <c r="IA186">
        <v>0</v>
      </c>
      <c r="IB186">
        <v>0</v>
      </c>
      <c r="IC186">
        <v>0</v>
      </c>
      <c r="ID186">
        <v>1</v>
      </c>
      <c r="IE186">
        <v>14</v>
      </c>
      <c r="IF186">
        <v>1</v>
      </c>
      <c r="IG186">
        <v>1</v>
      </c>
      <c r="IH186">
        <v>14</v>
      </c>
      <c r="II186">
        <v>1</v>
      </c>
      <c r="IJ186">
        <v>1</v>
      </c>
      <c r="IK186">
        <v>14</v>
      </c>
      <c r="IL186">
        <v>1</v>
      </c>
      <c r="IM186">
        <v>1</v>
      </c>
      <c r="IN186">
        <v>14</v>
      </c>
      <c r="IO186">
        <v>1</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R186" s="2" t="str">
        <f t="shared" si="139"/>
        <v>Koboko District</v>
      </c>
      <c r="NS186" s="2" t="str">
        <f t="shared" si="140"/>
        <v>Koboko Mission Health Centre III</v>
      </c>
      <c r="NT186" s="2" t="str">
        <f>VLOOKUP(C186,Weeks!$A$1:$B$53,2,0)</f>
        <v>Week 3</v>
      </c>
      <c r="NU186" s="2">
        <f t="shared" si="141"/>
        <v>39</v>
      </c>
      <c r="NV186" s="2">
        <f t="shared" si="142"/>
        <v>0</v>
      </c>
      <c r="NW186" s="2">
        <f t="shared" si="143"/>
        <v>0</v>
      </c>
      <c r="NX186" s="2">
        <f t="shared" si="144"/>
        <v>0</v>
      </c>
      <c r="NY186" s="2">
        <f t="shared" si="145"/>
        <v>0</v>
      </c>
      <c r="NZ186" s="2">
        <f t="shared" si="146"/>
        <v>0</v>
      </c>
      <c r="OA186" s="2">
        <f t="shared" si="147"/>
        <v>0</v>
      </c>
      <c r="OB186" s="2">
        <f t="shared" si="148"/>
        <v>0</v>
      </c>
      <c r="OC186" s="2">
        <f t="shared" si="149"/>
        <v>0</v>
      </c>
      <c r="OD186" s="2">
        <f t="shared" si="150"/>
        <v>17</v>
      </c>
      <c r="OE186" s="2">
        <f t="shared" si="151"/>
        <v>0</v>
      </c>
      <c r="OF186" s="2">
        <f t="shared" si="152"/>
        <v>9</v>
      </c>
      <c r="OG186" s="2">
        <f t="shared" si="153"/>
        <v>0</v>
      </c>
      <c r="OH186" s="2">
        <f t="shared" si="154"/>
        <v>0</v>
      </c>
      <c r="OI186" s="2">
        <f t="shared" si="155"/>
        <v>0</v>
      </c>
      <c r="OJ186" s="2">
        <f t="shared" si="156"/>
        <v>0</v>
      </c>
      <c r="OK186" s="2">
        <f t="shared" si="157"/>
        <v>0</v>
      </c>
      <c r="OL186" s="2">
        <f t="shared" si="158"/>
        <v>0</v>
      </c>
      <c r="OM186" s="2">
        <f t="shared" si="159"/>
        <v>0</v>
      </c>
      <c r="ON186" s="2">
        <f t="shared" si="160"/>
        <v>13</v>
      </c>
      <c r="OO186" s="2">
        <f t="shared" si="161"/>
        <v>0</v>
      </c>
      <c r="OP186" s="2">
        <f t="shared" si="162"/>
        <v>0</v>
      </c>
      <c r="OQ186" s="2">
        <f t="shared" si="163"/>
        <v>0</v>
      </c>
      <c r="OR186" s="2">
        <f t="shared" si="164"/>
        <v>0</v>
      </c>
      <c r="OS186" s="2">
        <f t="shared" si="165"/>
        <v>0</v>
      </c>
      <c r="OT186" s="2">
        <f t="shared" si="166"/>
        <v>0</v>
      </c>
      <c r="OU186" s="2">
        <f t="shared" si="167"/>
        <v>0</v>
      </c>
      <c r="OV186" s="2">
        <f t="shared" si="168"/>
        <v>0</v>
      </c>
      <c r="OW186" s="2">
        <f t="shared" si="169"/>
        <v>0</v>
      </c>
      <c r="OX186" s="2">
        <f t="shared" si="170"/>
        <v>0</v>
      </c>
      <c r="OY186" s="2">
        <f t="shared" si="171"/>
        <v>0</v>
      </c>
      <c r="OZ186" s="2">
        <f t="shared" si="172"/>
        <v>0</v>
      </c>
      <c r="PA186" s="2">
        <f t="shared" si="173"/>
        <v>0</v>
      </c>
      <c r="PB186" s="2">
        <f t="shared" si="174"/>
        <v>0</v>
      </c>
      <c r="PC186" s="2">
        <f t="shared" si="175"/>
        <v>0</v>
      </c>
      <c r="PD186" s="2">
        <f t="shared" si="176"/>
        <v>0</v>
      </c>
      <c r="PE186" s="2">
        <f t="shared" si="177"/>
        <v>0</v>
      </c>
      <c r="PF186" s="2">
        <f t="shared" si="178"/>
        <v>0</v>
      </c>
      <c r="PG186" s="2">
        <f t="shared" si="179"/>
        <v>0</v>
      </c>
      <c r="PH186" s="2">
        <f t="shared" si="180"/>
        <v>0</v>
      </c>
      <c r="PI186" s="2">
        <f t="shared" si="181"/>
        <v>0</v>
      </c>
      <c r="PJ186" s="2">
        <f t="shared" si="182"/>
        <v>0</v>
      </c>
      <c r="PK186" s="2">
        <f t="shared" si="183"/>
        <v>0</v>
      </c>
      <c r="PL186" s="2">
        <f t="shared" si="184"/>
        <v>0</v>
      </c>
      <c r="PM186" s="2">
        <f t="shared" si="185"/>
        <v>0</v>
      </c>
      <c r="PN186" s="2">
        <f t="shared" si="186"/>
        <v>16</v>
      </c>
      <c r="PO186" s="2">
        <f t="shared" si="187"/>
        <v>16</v>
      </c>
      <c r="PP186" s="2">
        <f t="shared" si="188"/>
        <v>0</v>
      </c>
      <c r="PQ186" s="2">
        <f t="shared" si="189"/>
        <v>0</v>
      </c>
      <c r="PR186" s="2">
        <f t="shared" si="190"/>
        <v>16</v>
      </c>
      <c r="PS186" s="2">
        <f t="shared" si="191"/>
        <v>0</v>
      </c>
      <c r="PT186" s="2">
        <f t="shared" si="192"/>
        <v>0</v>
      </c>
      <c r="PU186" s="2">
        <f t="shared" si="193"/>
        <v>16</v>
      </c>
      <c r="PV186" s="2">
        <f t="shared" si="194"/>
        <v>0</v>
      </c>
      <c r="PW186" s="2">
        <f t="shared" si="195"/>
        <v>0</v>
      </c>
      <c r="PX186" s="2">
        <f t="shared" si="196"/>
        <v>16</v>
      </c>
      <c r="PY186" s="2">
        <f t="shared" si="197"/>
        <v>0</v>
      </c>
      <c r="PZ186" s="2">
        <f t="shared" si="198"/>
        <v>0</v>
      </c>
    </row>
    <row r="187" spans="1:442" x14ac:dyDescent="0.35">
      <c r="A187" t="s">
        <v>80</v>
      </c>
      <c r="B187" t="s">
        <v>15</v>
      </c>
      <c r="C187" t="s">
        <v>339</v>
      </c>
      <c r="D187">
        <v>0</v>
      </c>
      <c r="E187">
        <v>0</v>
      </c>
      <c r="F187">
        <v>0</v>
      </c>
      <c r="G187">
        <v>0</v>
      </c>
      <c r="H187"/>
      <c r="I187">
        <v>0</v>
      </c>
      <c r="J187">
        <v>0</v>
      </c>
      <c r="K187">
        <v>0</v>
      </c>
      <c r="L187">
        <v>0</v>
      </c>
      <c r="M187">
        <v>0</v>
      </c>
      <c r="N187">
        <v>0</v>
      </c>
      <c r="O187">
        <v>0</v>
      </c>
      <c r="P187">
        <v>0</v>
      </c>
      <c r="Q187">
        <v>0</v>
      </c>
      <c r="R187">
        <v>0</v>
      </c>
      <c r="S187">
        <v>0</v>
      </c>
      <c r="T187">
        <v>0</v>
      </c>
      <c r="U187">
        <v>0</v>
      </c>
      <c r="V187">
        <v>0</v>
      </c>
      <c r="W187">
        <v>3</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1</v>
      </c>
      <c r="DA187">
        <v>1</v>
      </c>
      <c r="DB187">
        <v>0</v>
      </c>
      <c r="DC187">
        <v>0</v>
      </c>
      <c r="DD187">
        <v>5</v>
      </c>
      <c r="DE187">
        <v>5</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10</v>
      </c>
      <c r="EM187">
        <v>0</v>
      </c>
      <c r="EN187">
        <v>0</v>
      </c>
      <c r="EO187">
        <v>0</v>
      </c>
      <c r="EP187">
        <v>0</v>
      </c>
      <c r="EQ187">
        <v>0</v>
      </c>
      <c r="ER187">
        <v>0</v>
      </c>
      <c r="ES187">
        <v>0</v>
      </c>
      <c r="ET187">
        <v>0</v>
      </c>
      <c r="EU187">
        <v>0</v>
      </c>
      <c r="EV187">
        <v>0</v>
      </c>
      <c r="EW187">
        <v>0</v>
      </c>
      <c r="EX187">
        <v>0</v>
      </c>
      <c r="EY187">
        <v>0</v>
      </c>
      <c r="EZ187">
        <v>0</v>
      </c>
      <c r="FA187">
        <v>4</v>
      </c>
      <c r="FB187">
        <v>0</v>
      </c>
      <c r="FC187">
        <v>2</v>
      </c>
      <c r="FD187">
        <v>10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2</v>
      </c>
      <c r="HV187">
        <v>6</v>
      </c>
      <c r="HW187">
        <v>2</v>
      </c>
      <c r="HX187">
        <v>0</v>
      </c>
      <c r="HY187">
        <v>0</v>
      </c>
      <c r="HZ187">
        <v>0</v>
      </c>
      <c r="IA187">
        <v>0</v>
      </c>
      <c r="IB187">
        <v>0</v>
      </c>
      <c r="IC187">
        <v>0</v>
      </c>
      <c r="ID187">
        <v>2</v>
      </c>
      <c r="IE187">
        <v>6</v>
      </c>
      <c r="IF187">
        <v>2</v>
      </c>
      <c r="IG187">
        <v>2</v>
      </c>
      <c r="IH187">
        <v>6</v>
      </c>
      <c r="II187">
        <v>2</v>
      </c>
      <c r="IJ187">
        <v>2</v>
      </c>
      <c r="IK187">
        <v>6</v>
      </c>
      <c r="IL187">
        <v>2</v>
      </c>
      <c r="IM187">
        <v>2</v>
      </c>
      <c r="IN187">
        <v>6</v>
      </c>
      <c r="IO187">
        <v>2</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R187" s="2" t="str">
        <f t="shared" si="139"/>
        <v>Koboko District</v>
      </c>
      <c r="NS187" s="2" t="str">
        <f t="shared" si="140"/>
        <v>Koboko Mission Health Centre III</v>
      </c>
      <c r="NT187" s="2" t="str">
        <f>VLOOKUP(C187,Weeks!$A$1:$B$53,2,0)</f>
        <v>Week 4</v>
      </c>
      <c r="NU187" s="2">
        <f t="shared" si="141"/>
        <v>38</v>
      </c>
      <c r="NV187" s="2">
        <f t="shared" si="142"/>
        <v>0</v>
      </c>
      <c r="NW187" s="2">
        <f t="shared" si="143"/>
        <v>0</v>
      </c>
      <c r="NX187" s="2">
        <f t="shared" si="144"/>
        <v>0</v>
      </c>
      <c r="NY187" s="2">
        <f t="shared" si="145"/>
        <v>0</v>
      </c>
      <c r="NZ187" s="2">
        <f t="shared" si="146"/>
        <v>0</v>
      </c>
      <c r="OA187" s="2">
        <f t="shared" si="147"/>
        <v>0</v>
      </c>
      <c r="OB187" s="2">
        <f t="shared" si="148"/>
        <v>0</v>
      </c>
      <c r="OC187" s="2">
        <f t="shared" si="149"/>
        <v>0</v>
      </c>
      <c r="OD187" s="2">
        <f t="shared" si="150"/>
        <v>12</v>
      </c>
      <c r="OE187" s="2">
        <f t="shared" si="151"/>
        <v>0</v>
      </c>
      <c r="OF187" s="2">
        <f t="shared" si="152"/>
        <v>14</v>
      </c>
      <c r="OG187" s="2">
        <f t="shared" si="153"/>
        <v>0</v>
      </c>
      <c r="OH187" s="2">
        <f t="shared" si="154"/>
        <v>0</v>
      </c>
      <c r="OI187" s="2">
        <f t="shared" si="155"/>
        <v>0</v>
      </c>
      <c r="OJ187" s="2">
        <f t="shared" si="156"/>
        <v>0</v>
      </c>
      <c r="OK187" s="2">
        <f t="shared" si="157"/>
        <v>0</v>
      </c>
      <c r="OL187" s="2">
        <f t="shared" si="158"/>
        <v>0</v>
      </c>
      <c r="OM187" s="2">
        <f t="shared" si="159"/>
        <v>0</v>
      </c>
      <c r="ON187" s="2">
        <f t="shared" si="160"/>
        <v>12</v>
      </c>
      <c r="OO187" s="2">
        <f t="shared" si="161"/>
        <v>0</v>
      </c>
      <c r="OP187" s="2">
        <f t="shared" si="162"/>
        <v>0</v>
      </c>
      <c r="OQ187" s="2">
        <f t="shared" si="163"/>
        <v>0</v>
      </c>
      <c r="OR187" s="2">
        <f t="shared" si="164"/>
        <v>0</v>
      </c>
      <c r="OS187" s="2">
        <f t="shared" si="165"/>
        <v>0</v>
      </c>
      <c r="OT187" s="2">
        <f t="shared" si="166"/>
        <v>0</v>
      </c>
      <c r="OU187" s="2">
        <f t="shared" si="167"/>
        <v>3</v>
      </c>
      <c r="OV187" s="2">
        <f t="shared" si="168"/>
        <v>0</v>
      </c>
      <c r="OW187" s="2">
        <f t="shared" si="169"/>
        <v>0</v>
      </c>
      <c r="OX187" s="2">
        <f t="shared" si="170"/>
        <v>0</v>
      </c>
      <c r="OY187" s="2">
        <f t="shared" si="171"/>
        <v>0</v>
      </c>
      <c r="OZ187" s="2">
        <f t="shared" si="172"/>
        <v>0</v>
      </c>
      <c r="PA187" s="2">
        <f t="shared" si="173"/>
        <v>0</v>
      </c>
      <c r="PB187" s="2">
        <f t="shared" si="174"/>
        <v>0</v>
      </c>
      <c r="PC187" s="2">
        <f t="shared" si="175"/>
        <v>0</v>
      </c>
      <c r="PD187" s="2">
        <f t="shared" si="176"/>
        <v>0</v>
      </c>
      <c r="PE187" s="2">
        <f t="shared" si="177"/>
        <v>0</v>
      </c>
      <c r="PF187" s="2">
        <f t="shared" si="178"/>
        <v>0</v>
      </c>
      <c r="PG187" s="2">
        <f t="shared" si="179"/>
        <v>0</v>
      </c>
      <c r="PH187" s="2">
        <f t="shared" si="180"/>
        <v>0</v>
      </c>
      <c r="PI187" s="2">
        <f t="shared" si="181"/>
        <v>0</v>
      </c>
      <c r="PJ187" s="2">
        <f t="shared" si="182"/>
        <v>0</v>
      </c>
      <c r="PK187" s="2">
        <f t="shared" si="183"/>
        <v>0</v>
      </c>
      <c r="PL187" s="2">
        <f t="shared" si="184"/>
        <v>0</v>
      </c>
      <c r="PM187" s="2">
        <f t="shared" si="185"/>
        <v>0</v>
      </c>
      <c r="PN187" s="2">
        <f t="shared" si="186"/>
        <v>10</v>
      </c>
      <c r="PO187" s="2">
        <f t="shared" si="187"/>
        <v>10</v>
      </c>
      <c r="PP187" s="2">
        <f t="shared" si="188"/>
        <v>0</v>
      </c>
      <c r="PQ187" s="2">
        <f t="shared" si="189"/>
        <v>0</v>
      </c>
      <c r="PR187" s="2">
        <f t="shared" si="190"/>
        <v>10</v>
      </c>
      <c r="PS187" s="2">
        <f t="shared" si="191"/>
        <v>0</v>
      </c>
      <c r="PT187" s="2">
        <f t="shared" si="192"/>
        <v>0</v>
      </c>
      <c r="PU187" s="2">
        <f t="shared" si="193"/>
        <v>10</v>
      </c>
      <c r="PV187" s="2">
        <f t="shared" si="194"/>
        <v>0</v>
      </c>
      <c r="PW187" s="2">
        <f t="shared" si="195"/>
        <v>0</v>
      </c>
      <c r="PX187" s="2">
        <f t="shared" si="196"/>
        <v>10</v>
      </c>
      <c r="PY187" s="2">
        <f t="shared" si="197"/>
        <v>0</v>
      </c>
      <c r="PZ187" s="2">
        <f t="shared" si="198"/>
        <v>0</v>
      </c>
    </row>
    <row r="188" spans="1:442" x14ac:dyDescent="0.35">
      <c r="A188" t="s">
        <v>80</v>
      </c>
      <c r="B188" t="s">
        <v>15</v>
      </c>
      <c r="C188" t="s">
        <v>337</v>
      </c>
      <c r="D188">
        <v>0</v>
      </c>
      <c r="E188">
        <v>0</v>
      </c>
      <c r="F188">
        <v>0</v>
      </c>
      <c r="G188">
        <v>0</v>
      </c>
      <c r="H188"/>
      <c r="I188">
        <v>0</v>
      </c>
      <c r="J188">
        <v>0</v>
      </c>
      <c r="K188">
        <v>0</v>
      </c>
      <c r="L188">
        <v>0</v>
      </c>
      <c r="M188">
        <v>0</v>
      </c>
      <c r="N188">
        <v>0</v>
      </c>
      <c r="O188">
        <v>0</v>
      </c>
      <c r="P188">
        <v>0</v>
      </c>
      <c r="Q188">
        <v>0</v>
      </c>
      <c r="R188">
        <v>5</v>
      </c>
      <c r="S188">
        <v>11</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5</v>
      </c>
      <c r="DA188">
        <v>1</v>
      </c>
      <c r="DB188">
        <v>1</v>
      </c>
      <c r="DC188">
        <v>0</v>
      </c>
      <c r="DD188">
        <v>4</v>
      </c>
      <c r="DE188">
        <v>6</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1</v>
      </c>
      <c r="FA188">
        <v>6</v>
      </c>
      <c r="FB188">
        <v>0</v>
      </c>
      <c r="FC188">
        <v>4</v>
      </c>
      <c r="FD188">
        <v>11</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R188" s="2" t="str">
        <f t="shared" si="139"/>
        <v>Koboko District</v>
      </c>
      <c r="NS188" s="2" t="str">
        <f t="shared" si="140"/>
        <v>Koboko Mission Health Centre III</v>
      </c>
      <c r="NT188" s="2" t="str">
        <f>VLOOKUP(C188,Weeks!$A$1:$B$53,2,0)</f>
        <v>Week 5</v>
      </c>
      <c r="NU188" s="2">
        <f t="shared" si="141"/>
        <v>39</v>
      </c>
      <c r="NV188" s="2">
        <f t="shared" si="142"/>
        <v>0</v>
      </c>
      <c r="NW188" s="2">
        <f t="shared" si="143"/>
        <v>0</v>
      </c>
      <c r="NX188" s="2">
        <f t="shared" si="144"/>
        <v>0</v>
      </c>
      <c r="NY188" s="2">
        <f t="shared" si="145"/>
        <v>0</v>
      </c>
      <c r="NZ188" s="2">
        <f t="shared" si="146"/>
        <v>0</v>
      </c>
      <c r="OA188" s="2">
        <f t="shared" si="147"/>
        <v>0</v>
      </c>
      <c r="OB188" s="2">
        <f t="shared" si="148"/>
        <v>0</v>
      </c>
      <c r="OC188" s="2">
        <f t="shared" si="149"/>
        <v>0</v>
      </c>
      <c r="OD188" s="2">
        <f t="shared" si="150"/>
        <v>15</v>
      </c>
      <c r="OE188" s="2">
        <f t="shared" si="151"/>
        <v>0</v>
      </c>
      <c r="OF188" s="2">
        <f t="shared" si="152"/>
        <v>7</v>
      </c>
      <c r="OG188" s="2">
        <f t="shared" si="153"/>
        <v>0</v>
      </c>
      <c r="OH188" s="2">
        <f t="shared" si="154"/>
        <v>0</v>
      </c>
      <c r="OI188" s="2">
        <f t="shared" si="155"/>
        <v>0</v>
      </c>
      <c r="OJ188" s="2">
        <f t="shared" si="156"/>
        <v>0</v>
      </c>
      <c r="OK188" s="2">
        <f t="shared" si="157"/>
        <v>0</v>
      </c>
      <c r="OL188" s="2">
        <f t="shared" si="158"/>
        <v>0</v>
      </c>
      <c r="OM188" s="2">
        <f t="shared" si="159"/>
        <v>0</v>
      </c>
      <c r="ON188" s="2">
        <f t="shared" si="160"/>
        <v>17</v>
      </c>
      <c r="OO188" s="2">
        <f t="shared" si="161"/>
        <v>0</v>
      </c>
      <c r="OP188" s="2">
        <f t="shared" si="162"/>
        <v>0</v>
      </c>
      <c r="OQ188" s="2">
        <f t="shared" si="163"/>
        <v>0</v>
      </c>
      <c r="OR188" s="2">
        <f t="shared" si="164"/>
        <v>0</v>
      </c>
      <c r="OS188" s="2">
        <f t="shared" si="165"/>
        <v>0</v>
      </c>
      <c r="OT188" s="2">
        <f t="shared" si="166"/>
        <v>0</v>
      </c>
      <c r="OU188" s="2">
        <f t="shared" si="167"/>
        <v>16</v>
      </c>
      <c r="OV188" s="2">
        <f t="shared" si="168"/>
        <v>0</v>
      </c>
      <c r="OW188" s="2">
        <f t="shared" si="169"/>
        <v>0</v>
      </c>
      <c r="OX188" s="2">
        <f t="shared" si="170"/>
        <v>0</v>
      </c>
      <c r="OY188" s="2">
        <f t="shared" si="171"/>
        <v>0</v>
      </c>
      <c r="OZ188" s="2">
        <f t="shared" si="172"/>
        <v>0</v>
      </c>
      <c r="PA188" s="2">
        <f t="shared" si="173"/>
        <v>0</v>
      </c>
      <c r="PB188" s="2">
        <f t="shared" si="174"/>
        <v>0</v>
      </c>
      <c r="PC188" s="2">
        <f t="shared" si="175"/>
        <v>0</v>
      </c>
      <c r="PD188" s="2">
        <f t="shared" si="176"/>
        <v>0</v>
      </c>
      <c r="PE188" s="2">
        <f t="shared" si="177"/>
        <v>0</v>
      </c>
      <c r="PF188" s="2">
        <f t="shared" si="178"/>
        <v>0</v>
      </c>
      <c r="PG188" s="2">
        <f t="shared" si="179"/>
        <v>0</v>
      </c>
      <c r="PH188" s="2">
        <f t="shared" si="180"/>
        <v>0</v>
      </c>
      <c r="PI188" s="2">
        <f t="shared" si="181"/>
        <v>0</v>
      </c>
      <c r="PJ188" s="2">
        <f t="shared" si="182"/>
        <v>0</v>
      </c>
      <c r="PK188" s="2">
        <f t="shared" si="183"/>
        <v>0</v>
      </c>
      <c r="PL188" s="2">
        <f t="shared" si="184"/>
        <v>0</v>
      </c>
      <c r="PM188" s="2">
        <f t="shared" si="185"/>
        <v>0</v>
      </c>
      <c r="PN188" s="2">
        <f t="shared" si="186"/>
        <v>0</v>
      </c>
      <c r="PO188" s="2">
        <f t="shared" si="187"/>
        <v>0</v>
      </c>
      <c r="PP188" s="2">
        <f t="shared" si="188"/>
        <v>0</v>
      </c>
      <c r="PQ188" s="2">
        <f t="shared" si="189"/>
        <v>0</v>
      </c>
      <c r="PR188" s="2">
        <f t="shared" si="190"/>
        <v>0</v>
      </c>
      <c r="PS188" s="2">
        <f t="shared" si="191"/>
        <v>0</v>
      </c>
      <c r="PT188" s="2">
        <f t="shared" si="192"/>
        <v>0</v>
      </c>
      <c r="PU188" s="2">
        <f t="shared" si="193"/>
        <v>0</v>
      </c>
      <c r="PV188" s="2">
        <f t="shared" si="194"/>
        <v>0</v>
      </c>
      <c r="PW188" s="2">
        <f t="shared" si="195"/>
        <v>0</v>
      </c>
      <c r="PX188" s="2">
        <f t="shared" si="196"/>
        <v>0</v>
      </c>
      <c r="PY188" s="2">
        <f t="shared" si="197"/>
        <v>0</v>
      </c>
      <c r="PZ188" s="2">
        <f t="shared" si="198"/>
        <v>0</v>
      </c>
    </row>
    <row r="189" spans="1:442" x14ac:dyDescent="0.35">
      <c r="A189" t="s">
        <v>80</v>
      </c>
      <c r="B189" t="s">
        <v>15</v>
      </c>
      <c r="C189" t="s">
        <v>335</v>
      </c>
      <c r="D189">
        <v>0</v>
      </c>
      <c r="E189">
        <v>0</v>
      </c>
      <c r="F189">
        <v>0</v>
      </c>
      <c r="G189">
        <v>0</v>
      </c>
      <c r="H189"/>
      <c r="I189">
        <v>0</v>
      </c>
      <c r="J189">
        <v>0</v>
      </c>
      <c r="K189">
        <v>0</v>
      </c>
      <c r="L189">
        <v>0</v>
      </c>
      <c r="M189">
        <v>0</v>
      </c>
      <c r="N189">
        <v>0</v>
      </c>
      <c r="O189">
        <v>0</v>
      </c>
      <c r="P189">
        <v>0</v>
      </c>
      <c r="Q189">
        <v>0</v>
      </c>
      <c r="R189">
        <v>0</v>
      </c>
      <c r="S189">
        <v>2</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1</v>
      </c>
      <c r="DA189">
        <v>0</v>
      </c>
      <c r="DB189">
        <v>0</v>
      </c>
      <c r="DC189">
        <v>0</v>
      </c>
      <c r="DD189">
        <v>7</v>
      </c>
      <c r="DE189">
        <v>3</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1</v>
      </c>
      <c r="FD189">
        <v>13</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R189" s="2" t="str">
        <f t="shared" si="139"/>
        <v>Koboko District</v>
      </c>
      <c r="NS189" s="2" t="str">
        <f t="shared" si="140"/>
        <v>Koboko Mission Health Centre III</v>
      </c>
      <c r="NT189" s="2" t="str">
        <f>VLOOKUP(C189,Weeks!$A$1:$B$53,2,0)</f>
        <v>Week 6</v>
      </c>
      <c r="NU189" s="2">
        <f t="shared" si="141"/>
        <v>25</v>
      </c>
      <c r="NV189" s="2">
        <f t="shared" si="142"/>
        <v>0</v>
      </c>
      <c r="NW189" s="2">
        <f t="shared" si="143"/>
        <v>0</v>
      </c>
      <c r="NX189" s="2">
        <f t="shared" si="144"/>
        <v>0</v>
      </c>
      <c r="NY189" s="2">
        <f t="shared" si="145"/>
        <v>0</v>
      </c>
      <c r="NZ189" s="2">
        <f t="shared" si="146"/>
        <v>0</v>
      </c>
      <c r="OA189" s="2">
        <f t="shared" si="147"/>
        <v>0</v>
      </c>
      <c r="OB189" s="2">
        <f t="shared" si="148"/>
        <v>0</v>
      </c>
      <c r="OC189" s="2">
        <f t="shared" si="149"/>
        <v>0</v>
      </c>
      <c r="OD189" s="2">
        <f t="shared" si="150"/>
        <v>14</v>
      </c>
      <c r="OE189" s="2">
        <f t="shared" si="151"/>
        <v>0</v>
      </c>
      <c r="OF189" s="2">
        <f t="shared" si="152"/>
        <v>0</v>
      </c>
      <c r="OG189" s="2">
        <f t="shared" si="153"/>
        <v>0</v>
      </c>
      <c r="OH189" s="2">
        <f t="shared" si="154"/>
        <v>0</v>
      </c>
      <c r="OI189" s="2">
        <f t="shared" si="155"/>
        <v>0</v>
      </c>
      <c r="OJ189" s="2">
        <f t="shared" si="156"/>
        <v>0</v>
      </c>
      <c r="OK189" s="2">
        <f t="shared" si="157"/>
        <v>0</v>
      </c>
      <c r="OL189" s="2">
        <f t="shared" si="158"/>
        <v>0</v>
      </c>
      <c r="OM189" s="2">
        <f t="shared" si="159"/>
        <v>0</v>
      </c>
      <c r="ON189" s="2">
        <f t="shared" si="160"/>
        <v>11</v>
      </c>
      <c r="OO189" s="2">
        <f t="shared" si="161"/>
        <v>0</v>
      </c>
      <c r="OP189" s="2">
        <f t="shared" si="162"/>
        <v>0</v>
      </c>
      <c r="OQ189" s="2">
        <f t="shared" si="163"/>
        <v>0</v>
      </c>
      <c r="OR189" s="2">
        <f t="shared" si="164"/>
        <v>0</v>
      </c>
      <c r="OS189" s="2">
        <f t="shared" si="165"/>
        <v>0</v>
      </c>
      <c r="OT189" s="2">
        <f t="shared" si="166"/>
        <v>0</v>
      </c>
      <c r="OU189" s="2">
        <f t="shared" si="167"/>
        <v>2</v>
      </c>
      <c r="OV189" s="2">
        <f t="shared" si="168"/>
        <v>0</v>
      </c>
      <c r="OW189" s="2">
        <f t="shared" si="169"/>
        <v>0</v>
      </c>
      <c r="OX189" s="2">
        <f t="shared" si="170"/>
        <v>0</v>
      </c>
      <c r="OY189" s="2">
        <f t="shared" si="171"/>
        <v>0</v>
      </c>
      <c r="OZ189" s="2">
        <f t="shared" si="172"/>
        <v>0</v>
      </c>
      <c r="PA189" s="2">
        <f t="shared" si="173"/>
        <v>0</v>
      </c>
      <c r="PB189" s="2">
        <f t="shared" si="174"/>
        <v>0</v>
      </c>
      <c r="PC189" s="2">
        <f t="shared" si="175"/>
        <v>0</v>
      </c>
      <c r="PD189" s="2">
        <f t="shared" si="176"/>
        <v>0</v>
      </c>
      <c r="PE189" s="2">
        <f t="shared" si="177"/>
        <v>0</v>
      </c>
      <c r="PF189" s="2">
        <f t="shared" si="178"/>
        <v>0</v>
      </c>
      <c r="PG189" s="2">
        <f t="shared" si="179"/>
        <v>0</v>
      </c>
      <c r="PH189" s="2">
        <f t="shared" si="180"/>
        <v>0</v>
      </c>
      <c r="PI189" s="2">
        <f t="shared" si="181"/>
        <v>0</v>
      </c>
      <c r="PJ189" s="2">
        <f t="shared" si="182"/>
        <v>0</v>
      </c>
      <c r="PK189" s="2">
        <f t="shared" si="183"/>
        <v>0</v>
      </c>
      <c r="PL189" s="2">
        <f t="shared" si="184"/>
        <v>0</v>
      </c>
      <c r="PM189" s="2">
        <f t="shared" si="185"/>
        <v>0</v>
      </c>
      <c r="PN189" s="2">
        <f t="shared" si="186"/>
        <v>0</v>
      </c>
      <c r="PO189" s="2">
        <f t="shared" si="187"/>
        <v>0</v>
      </c>
      <c r="PP189" s="2">
        <f t="shared" si="188"/>
        <v>0</v>
      </c>
      <c r="PQ189" s="2">
        <f t="shared" si="189"/>
        <v>0</v>
      </c>
      <c r="PR189" s="2">
        <f t="shared" si="190"/>
        <v>0</v>
      </c>
      <c r="PS189" s="2">
        <f t="shared" si="191"/>
        <v>0</v>
      </c>
      <c r="PT189" s="2">
        <f t="shared" si="192"/>
        <v>0</v>
      </c>
      <c r="PU189" s="2">
        <f t="shared" si="193"/>
        <v>0</v>
      </c>
      <c r="PV189" s="2">
        <f t="shared" si="194"/>
        <v>0</v>
      </c>
      <c r="PW189" s="2">
        <f t="shared" si="195"/>
        <v>0</v>
      </c>
      <c r="PX189" s="2">
        <f t="shared" si="196"/>
        <v>0</v>
      </c>
      <c r="PY189" s="2">
        <f t="shared" si="197"/>
        <v>0</v>
      </c>
      <c r="PZ189" s="2">
        <f t="shared" si="198"/>
        <v>0</v>
      </c>
    </row>
    <row r="190" spans="1:442" x14ac:dyDescent="0.35">
      <c r="A190" t="s">
        <v>80</v>
      </c>
      <c r="B190" t="s">
        <v>15</v>
      </c>
      <c r="C190" t="s">
        <v>333</v>
      </c>
      <c r="D190">
        <v>0</v>
      </c>
      <c r="E190">
        <v>0</v>
      </c>
      <c r="F190">
        <v>0</v>
      </c>
      <c r="G190">
        <v>0</v>
      </c>
      <c r="H190"/>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5</v>
      </c>
      <c r="DA190">
        <v>1</v>
      </c>
      <c r="DB190">
        <v>1</v>
      </c>
      <c r="DC190">
        <v>1</v>
      </c>
      <c r="DD190">
        <v>4</v>
      </c>
      <c r="DE190">
        <v>4</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1</v>
      </c>
      <c r="FD190">
        <v>10</v>
      </c>
      <c r="FE190">
        <v>0</v>
      </c>
      <c r="FF190">
        <v>0</v>
      </c>
      <c r="FG190">
        <v>1</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5</v>
      </c>
      <c r="HW190">
        <v>0</v>
      </c>
      <c r="HX190">
        <v>0</v>
      </c>
      <c r="HY190">
        <v>0</v>
      </c>
      <c r="HZ190">
        <v>0</v>
      </c>
      <c r="IA190">
        <v>0</v>
      </c>
      <c r="IB190">
        <v>0</v>
      </c>
      <c r="IC190">
        <v>0</v>
      </c>
      <c r="ID190">
        <v>0</v>
      </c>
      <c r="IE190">
        <v>5</v>
      </c>
      <c r="IF190">
        <v>0</v>
      </c>
      <c r="IG190">
        <v>0</v>
      </c>
      <c r="IH190">
        <v>5</v>
      </c>
      <c r="II190">
        <v>0</v>
      </c>
      <c r="IJ190">
        <v>0</v>
      </c>
      <c r="IK190">
        <v>5</v>
      </c>
      <c r="IL190">
        <v>0</v>
      </c>
      <c r="IM190">
        <v>0</v>
      </c>
      <c r="IN190">
        <v>5</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1</v>
      </c>
      <c r="NE190">
        <v>0</v>
      </c>
      <c r="NF190">
        <v>0</v>
      </c>
      <c r="NG190">
        <v>0</v>
      </c>
      <c r="NH190">
        <v>0</v>
      </c>
      <c r="NI190">
        <v>0</v>
      </c>
      <c r="NJ190">
        <v>0</v>
      </c>
      <c r="NK190">
        <v>0</v>
      </c>
      <c r="NL190">
        <v>0</v>
      </c>
      <c r="NM190">
        <v>0</v>
      </c>
      <c r="NN190">
        <v>0</v>
      </c>
      <c r="NO190">
        <v>0</v>
      </c>
      <c r="NP190">
        <v>0</v>
      </c>
      <c r="NR190" s="2" t="str">
        <f t="shared" si="139"/>
        <v>Koboko District</v>
      </c>
      <c r="NS190" s="2" t="str">
        <f t="shared" si="140"/>
        <v>Koboko Mission Health Centre III</v>
      </c>
      <c r="NT190" s="2" t="str">
        <f>VLOOKUP(C190,Weeks!$A$1:$B$53,2,0)</f>
        <v>Week 7</v>
      </c>
      <c r="NU190" s="2">
        <f t="shared" si="141"/>
        <v>28</v>
      </c>
      <c r="NV190" s="2">
        <f t="shared" si="142"/>
        <v>1</v>
      </c>
      <c r="NW190" s="2">
        <f t="shared" si="143"/>
        <v>0</v>
      </c>
      <c r="NX190" s="2">
        <f t="shared" si="144"/>
        <v>1</v>
      </c>
      <c r="NY190" s="2">
        <f t="shared" si="145"/>
        <v>1</v>
      </c>
      <c r="NZ190" s="2">
        <f t="shared" si="146"/>
        <v>0</v>
      </c>
      <c r="OA190" s="2">
        <f t="shared" si="147"/>
        <v>0</v>
      </c>
      <c r="OB190" s="2">
        <f t="shared" si="148"/>
        <v>0</v>
      </c>
      <c r="OC190" s="2">
        <f t="shared" si="149"/>
        <v>0</v>
      </c>
      <c r="OD190" s="2">
        <f t="shared" si="150"/>
        <v>12</v>
      </c>
      <c r="OE190" s="2">
        <f t="shared" si="151"/>
        <v>1</v>
      </c>
      <c r="OF190" s="2">
        <f t="shared" si="152"/>
        <v>0</v>
      </c>
      <c r="OG190" s="2">
        <f t="shared" si="153"/>
        <v>0</v>
      </c>
      <c r="OH190" s="2">
        <f t="shared" si="154"/>
        <v>0</v>
      </c>
      <c r="OI190" s="2">
        <f t="shared" si="155"/>
        <v>0</v>
      </c>
      <c r="OJ190" s="2">
        <f t="shared" si="156"/>
        <v>0</v>
      </c>
      <c r="OK190" s="2">
        <f t="shared" si="157"/>
        <v>0</v>
      </c>
      <c r="OL190" s="2">
        <f t="shared" si="158"/>
        <v>0</v>
      </c>
      <c r="OM190" s="2">
        <f t="shared" si="159"/>
        <v>0</v>
      </c>
      <c r="ON190" s="2">
        <f t="shared" si="160"/>
        <v>16</v>
      </c>
      <c r="OO190" s="2">
        <f t="shared" si="161"/>
        <v>0</v>
      </c>
      <c r="OP190" s="2">
        <f t="shared" si="162"/>
        <v>0</v>
      </c>
      <c r="OQ190" s="2">
        <f t="shared" si="163"/>
        <v>0</v>
      </c>
      <c r="OR190" s="2">
        <f t="shared" si="164"/>
        <v>0</v>
      </c>
      <c r="OS190" s="2">
        <f t="shared" si="165"/>
        <v>0</v>
      </c>
      <c r="OT190" s="2">
        <f t="shared" si="166"/>
        <v>0</v>
      </c>
      <c r="OU190" s="2">
        <f t="shared" si="167"/>
        <v>0</v>
      </c>
      <c r="OV190" s="2">
        <f t="shared" si="168"/>
        <v>0</v>
      </c>
      <c r="OW190" s="2">
        <f t="shared" si="169"/>
        <v>0</v>
      </c>
      <c r="OX190" s="2">
        <f t="shared" si="170"/>
        <v>0</v>
      </c>
      <c r="OY190" s="2">
        <f t="shared" si="171"/>
        <v>0</v>
      </c>
      <c r="OZ190" s="2">
        <f t="shared" si="172"/>
        <v>0</v>
      </c>
      <c r="PA190" s="2">
        <f t="shared" si="173"/>
        <v>0</v>
      </c>
      <c r="PB190" s="2">
        <f t="shared" si="174"/>
        <v>0</v>
      </c>
      <c r="PC190" s="2">
        <f t="shared" si="175"/>
        <v>0</v>
      </c>
      <c r="PD190" s="2">
        <f t="shared" si="176"/>
        <v>0</v>
      </c>
      <c r="PE190" s="2">
        <f t="shared" si="177"/>
        <v>0</v>
      </c>
      <c r="PF190" s="2">
        <f t="shared" si="178"/>
        <v>0</v>
      </c>
      <c r="PG190" s="2">
        <f t="shared" si="179"/>
        <v>0</v>
      </c>
      <c r="PH190" s="2">
        <f t="shared" si="180"/>
        <v>0</v>
      </c>
      <c r="PI190" s="2">
        <f t="shared" si="181"/>
        <v>0</v>
      </c>
      <c r="PJ190" s="2">
        <f t="shared" si="182"/>
        <v>0</v>
      </c>
      <c r="PK190" s="2">
        <f t="shared" si="183"/>
        <v>0</v>
      </c>
      <c r="PL190" s="2">
        <f t="shared" si="184"/>
        <v>0</v>
      </c>
      <c r="PM190" s="2">
        <f t="shared" si="185"/>
        <v>0</v>
      </c>
      <c r="PN190" s="2">
        <f t="shared" si="186"/>
        <v>5</v>
      </c>
      <c r="PO190" s="2">
        <f t="shared" si="187"/>
        <v>5</v>
      </c>
      <c r="PP190" s="2">
        <f t="shared" si="188"/>
        <v>0</v>
      </c>
      <c r="PQ190" s="2">
        <f t="shared" si="189"/>
        <v>0</v>
      </c>
      <c r="PR190" s="2">
        <f t="shared" si="190"/>
        <v>5</v>
      </c>
      <c r="PS190" s="2">
        <f t="shared" si="191"/>
        <v>0</v>
      </c>
      <c r="PT190" s="2">
        <f t="shared" si="192"/>
        <v>0</v>
      </c>
      <c r="PU190" s="2">
        <f t="shared" si="193"/>
        <v>5</v>
      </c>
      <c r="PV190" s="2">
        <f t="shared" si="194"/>
        <v>0</v>
      </c>
      <c r="PW190" s="2">
        <f t="shared" si="195"/>
        <v>0</v>
      </c>
      <c r="PX190" s="2">
        <f t="shared" si="196"/>
        <v>5</v>
      </c>
      <c r="PY190" s="2">
        <f t="shared" si="197"/>
        <v>0</v>
      </c>
      <c r="PZ190" s="2">
        <f t="shared" si="198"/>
        <v>0</v>
      </c>
    </row>
    <row r="191" spans="1:442" x14ac:dyDescent="0.35">
      <c r="A191" t="s">
        <v>80</v>
      </c>
      <c r="B191" t="s">
        <v>15</v>
      </c>
      <c r="C191" t="s">
        <v>331</v>
      </c>
      <c r="D191">
        <v>0</v>
      </c>
      <c r="E191">
        <v>2</v>
      </c>
      <c r="F191">
        <v>0</v>
      </c>
      <c r="G191">
        <v>0</v>
      </c>
      <c r="H191"/>
      <c r="I191">
        <v>0</v>
      </c>
      <c r="J191">
        <v>0</v>
      </c>
      <c r="K191">
        <v>0</v>
      </c>
      <c r="L191">
        <v>0</v>
      </c>
      <c r="M191">
        <v>0</v>
      </c>
      <c r="N191">
        <v>0</v>
      </c>
      <c r="O191">
        <v>0</v>
      </c>
      <c r="P191">
        <v>0</v>
      </c>
      <c r="Q191">
        <v>0</v>
      </c>
      <c r="R191">
        <v>0</v>
      </c>
      <c r="S191">
        <v>5</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2</v>
      </c>
      <c r="FB191">
        <v>0</v>
      </c>
      <c r="FC191">
        <v>4</v>
      </c>
      <c r="FD191">
        <v>8</v>
      </c>
      <c r="FE191">
        <v>0</v>
      </c>
      <c r="FF191">
        <v>0</v>
      </c>
      <c r="FG191">
        <v>1</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1</v>
      </c>
      <c r="GE191">
        <v>0</v>
      </c>
      <c r="GF191">
        <v>1</v>
      </c>
      <c r="GG191">
        <v>3</v>
      </c>
      <c r="GH191">
        <v>11</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12</v>
      </c>
      <c r="HW191">
        <v>2</v>
      </c>
      <c r="HX191">
        <v>0</v>
      </c>
      <c r="HY191">
        <v>0</v>
      </c>
      <c r="HZ191">
        <v>0</v>
      </c>
      <c r="IA191">
        <v>0</v>
      </c>
      <c r="IB191">
        <v>0</v>
      </c>
      <c r="IC191">
        <v>0</v>
      </c>
      <c r="ID191">
        <v>0</v>
      </c>
      <c r="IE191">
        <v>12</v>
      </c>
      <c r="IF191">
        <v>2</v>
      </c>
      <c r="IG191">
        <v>0</v>
      </c>
      <c r="IH191">
        <v>12</v>
      </c>
      <c r="II191">
        <v>2</v>
      </c>
      <c r="IJ191">
        <v>0</v>
      </c>
      <c r="IK191">
        <v>12</v>
      </c>
      <c r="IL191">
        <v>2</v>
      </c>
      <c r="IM191">
        <v>0</v>
      </c>
      <c r="IN191">
        <v>12</v>
      </c>
      <c r="IO191">
        <v>2</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1</v>
      </c>
      <c r="NE191">
        <v>0</v>
      </c>
      <c r="NF191">
        <v>0</v>
      </c>
      <c r="NG191">
        <v>0</v>
      </c>
      <c r="NH191">
        <v>0</v>
      </c>
      <c r="NI191">
        <v>0</v>
      </c>
      <c r="NJ191">
        <v>0</v>
      </c>
      <c r="NK191">
        <v>0</v>
      </c>
      <c r="NL191">
        <v>0</v>
      </c>
      <c r="NM191">
        <v>0</v>
      </c>
      <c r="NN191">
        <v>0</v>
      </c>
      <c r="NO191">
        <v>0</v>
      </c>
      <c r="NP191">
        <v>0</v>
      </c>
      <c r="NR191" s="2" t="str">
        <f t="shared" si="139"/>
        <v>Koboko District</v>
      </c>
      <c r="NS191" s="2" t="str">
        <f t="shared" si="140"/>
        <v>Koboko Mission Health Centre III</v>
      </c>
      <c r="NT191" s="2" t="str">
        <f>VLOOKUP(C191,Weeks!$A$1:$B$53,2,0)</f>
        <v>Week 8</v>
      </c>
      <c r="NU191" s="2">
        <f t="shared" si="141"/>
        <v>31</v>
      </c>
      <c r="NV191" s="2">
        <f t="shared" si="142"/>
        <v>1</v>
      </c>
      <c r="NW191" s="2">
        <f t="shared" si="143"/>
        <v>0</v>
      </c>
      <c r="NX191" s="2">
        <f t="shared" si="144"/>
        <v>1</v>
      </c>
      <c r="NY191" s="2">
        <f t="shared" si="145"/>
        <v>1</v>
      </c>
      <c r="NZ191" s="2">
        <f t="shared" si="146"/>
        <v>0</v>
      </c>
      <c r="OA191" s="2">
        <f t="shared" si="147"/>
        <v>0</v>
      </c>
      <c r="OB191" s="2">
        <f t="shared" si="148"/>
        <v>0</v>
      </c>
      <c r="OC191" s="2">
        <f t="shared" si="149"/>
        <v>0</v>
      </c>
      <c r="OD191" s="2">
        <f t="shared" si="150"/>
        <v>13</v>
      </c>
      <c r="OE191" s="2">
        <f t="shared" si="151"/>
        <v>1</v>
      </c>
      <c r="OF191" s="2">
        <f t="shared" si="152"/>
        <v>2</v>
      </c>
      <c r="OG191" s="2">
        <f t="shared" si="153"/>
        <v>0</v>
      </c>
      <c r="OH191" s="2">
        <f t="shared" si="154"/>
        <v>0</v>
      </c>
      <c r="OI191" s="2">
        <f t="shared" si="155"/>
        <v>0</v>
      </c>
      <c r="OJ191" s="2">
        <f t="shared" si="156"/>
        <v>0</v>
      </c>
      <c r="OK191" s="2">
        <f t="shared" si="157"/>
        <v>0</v>
      </c>
      <c r="OL191" s="2">
        <f t="shared" si="158"/>
        <v>16</v>
      </c>
      <c r="OM191" s="2">
        <f t="shared" si="159"/>
        <v>0</v>
      </c>
      <c r="ON191" s="2">
        <f t="shared" si="160"/>
        <v>0</v>
      </c>
      <c r="OO191" s="2">
        <f t="shared" si="161"/>
        <v>0</v>
      </c>
      <c r="OP191" s="2">
        <f t="shared" si="162"/>
        <v>0</v>
      </c>
      <c r="OQ191" s="2">
        <f t="shared" si="163"/>
        <v>0</v>
      </c>
      <c r="OR191" s="2">
        <f t="shared" si="164"/>
        <v>0</v>
      </c>
      <c r="OS191" s="2">
        <f t="shared" si="165"/>
        <v>0</v>
      </c>
      <c r="OT191" s="2">
        <f t="shared" si="166"/>
        <v>0</v>
      </c>
      <c r="OU191" s="2">
        <f t="shared" si="167"/>
        <v>5</v>
      </c>
      <c r="OV191" s="2">
        <f t="shared" si="168"/>
        <v>0</v>
      </c>
      <c r="OW191" s="2">
        <f t="shared" si="169"/>
        <v>0</v>
      </c>
      <c r="OX191" s="2">
        <f t="shared" si="170"/>
        <v>0</v>
      </c>
      <c r="OY191" s="2">
        <f t="shared" si="171"/>
        <v>0</v>
      </c>
      <c r="OZ191" s="2">
        <f t="shared" si="172"/>
        <v>0</v>
      </c>
      <c r="PA191" s="2">
        <f t="shared" si="173"/>
        <v>0</v>
      </c>
      <c r="PB191" s="2">
        <f t="shared" si="174"/>
        <v>0</v>
      </c>
      <c r="PC191" s="2">
        <f t="shared" si="175"/>
        <v>0</v>
      </c>
      <c r="PD191" s="2">
        <f t="shared" si="176"/>
        <v>0</v>
      </c>
      <c r="PE191" s="2">
        <f t="shared" si="177"/>
        <v>0</v>
      </c>
      <c r="PF191" s="2">
        <f t="shared" si="178"/>
        <v>0</v>
      </c>
      <c r="PG191" s="2">
        <f t="shared" si="179"/>
        <v>0</v>
      </c>
      <c r="PH191" s="2">
        <f t="shared" si="180"/>
        <v>0</v>
      </c>
      <c r="PI191" s="2">
        <f t="shared" si="181"/>
        <v>0</v>
      </c>
      <c r="PJ191" s="2">
        <f t="shared" si="182"/>
        <v>0</v>
      </c>
      <c r="PK191" s="2">
        <f t="shared" si="183"/>
        <v>0</v>
      </c>
      <c r="PL191" s="2">
        <f t="shared" si="184"/>
        <v>0</v>
      </c>
      <c r="PM191" s="2">
        <f t="shared" si="185"/>
        <v>0</v>
      </c>
      <c r="PN191" s="2">
        <f t="shared" si="186"/>
        <v>14</v>
      </c>
      <c r="PO191" s="2">
        <f t="shared" si="187"/>
        <v>14</v>
      </c>
      <c r="PP191" s="2">
        <f t="shared" si="188"/>
        <v>0</v>
      </c>
      <c r="PQ191" s="2">
        <f t="shared" si="189"/>
        <v>0</v>
      </c>
      <c r="PR191" s="2">
        <f t="shared" si="190"/>
        <v>14</v>
      </c>
      <c r="PS191" s="2">
        <f t="shared" si="191"/>
        <v>0</v>
      </c>
      <c r="PT191" s="2">
        <f t="shared" si="192"/>
        <v>0</v>
      </c>
      <c r="PU191" s="2">
        <f t="shared" si="193"/>
        <v>14</v>
      </c>
      <c r="PV191" s="2">
        <f t="shared" si="194"/>
        <v>0</v>
      </c>
      <c r="PW191" s="2">
        <f t="shared" si="195"/>
        <v>0</v>
      </c>
      <c r="PX191" s="2">
        <f t="shared" si="196"/>
        <v>14</v>
      </c>
      <c r="PY191" s="2">
        <f t="shared" si="197"/>
        <v>0</v>
      </c>
      <c r="PZ191" s="2">
        <f t="shared" si="198"/>
        <v>0</v>
      </c>
    </row>
    <row r="192" spans="1:442" x14ac:dyDescent="0.35">
      <c r="A192" t="s">
        <v>80</v>
      </c>
      <c r="B192" t="s">
        <v>15</v>
      </c>
      <c r="C192" t="s">
        <v>329</v>
      </c>
      <c r="D192">
        <v>0</v>
      </c>
      <c r="E192">
        <v>0</v>
      </c>
      <c r="F192">
        <v>0</v>
      </c>
      <c r="G192">
        <v>0</v>
      </c>
      <c r="H192"/>
      <c r="I192">
        <v>0</v>
      </c>
      <c r="J192">
        <v>0</v>
      </c>
      <c r="K192">
        <v>0</v>
      </c>
      <c r="L192">
        <v>0</v>
      </c>
      <c r="M192">
        <v>0</v>
      </c>
      <c r="N192">
        <v>0</v>
      </c>
      <c r="O192">
        <v>0</v>
      </c>
      <c r="P192">
        <v>0</v>
      </c>
      <c r="Q192">
        <v>0</v>
      </c>
      <c r="R192">
        <v>2</v>
      </c>
      <c r="S192">
        <v>5</v>
      </c>
      <c r="T192">
        <v>0</v>
      </c>
      <c r="U192">
        <v>0</v>
      </c>
      <c r="V192">
        <v>0</v>
      </c>
      <c r="W192">
        <v>0</v>
      </c>
      <c r="X192">
        <v>0</v>
      </c>
      <c r="Y192">
        <v>0</v>
      </c>
      <c r="Z192">
        <v>0</v>
      </c>
      <c r="AA192">
        <v>0</v>
      </c>
      <c r="AB192">
        <v>0</v>
      </c>
      <c r="AC192">
        <v>0</v>
      </c>
      <c r="AD192">
        <v>0</v>
      </c>
      <c r="AE192">
        <v>0</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2</v>
      </c>
      <c r="DD192">
        <v>12</v>
      </c>
      <c r="DE192">
        <v>6</v>
      </c>
      <c r="DF192">
        <v>0</v>
      </c>
      <c r="DG192">
        <v>0</v>
      </c>
      <c r="DH192">
        <v>0</v>
      </c>
      <c r="DI192">
        <v>0</v>
      </c>
      <c r="DJ192">
        <v>0</v>
      </c>
      <c r="DK192">
        <v>1</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1</v>
      </c>
      <c r="FC192">
        <v>3</v>
      </c>
      <c r="FD192">
        <v>6</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1</v>
      </c>
      <c r="HV192">
        <v>12</v>
      </c>
      <c r="HW192">
        <v>0</v>
      </c>
      <c r="HX192">
        <v>0</v>
      </c>
      <c r="HY192">
        <v>0</v>
      </c>
      <c r="HZ192">
        <v>0</v>
      </c>
      <c r="IA192">
        <v>0</v>
      </c>
      <c r="IB192">
        <v>0</v>
      </c>
      <c r="IC192">
        <v>0</v>
      </c>
      <c r="ID192">
        <v>1</v>
      </c>
      <c r="IE192">
        <v>12</v>
      </c>
      <c r="IF192">
        <v>0</v>
      </c>
      <c r="IG192">
        <v>1</v>
      </c>
      <c r="IH192">
        <v>12</v>
      </c>
      <c r="II192">
        <v>0</v>
      </c>
      <c r="IJ192">
        <v>1</v>
      </c>
      <c r="IK192">
        <v>12</v>
      </c>
      <c r="IL192">
        <v>0</v>
      </c>
      <c r="IM192">
        <v>1</v>
      </c>
      <c r="IN192">
        <v>12</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1</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1</v>
      </c>
      <c r="NF192">
        <v>0</v>
      </c>
      <c r="NG192">
        <v>0</v>
      </c>
      <c r="NH192">
        <v>0</v>
      </c>
      <c r="NI192">
        <v>0</v>
      </c>
      <c r="NJ192">
        <v>0</v>
      </c>
      <c r="NK192">
        <v>0</v>
      </c>
      <c r="NL192">
        <v>0</v>
      </c>
      <c r="NM192">
        <v>0</v>
      </c>
      <c r="NN192">
        <v>0</v>
      </c>
      <c r="NO192">
        <v>0</v>
      </c>
      <c r="NP192">
        <v>0</v>
      </c>
      <c r="NR192" s="2" t="str">
        <f t="shared" si="139"/>
        <v>Koboko District</v>
      </c>
      <c r="NS192" s="2" t="str">
        <f t="shared" si="140"/>
        <v>Koboko Mission Health Centre III</v>
      </c>
      <c r="NT192" s="2" t="str">
        <f>VLOOKUP(C192,Weeks!$A$1:$B$53,2,0)</f>
        <v>Week 9</v>
      </c>
      <c r="NU192" s="2">
        <f t="shared" si="141"/>
        <v>31</v>
      </c>
      <c r="NV192" s="2">
        <f t="shared" si="142"/>
        <v>1</v>
      </c>
      <c r="NW192" s="2">
        <f t="shared" si="143"/>
        <v>0</v>
      </c>
      <c r="NX192" s="2">
        <f t="shared" si="144"/>
        <v>1</v>
      </c>
      <c r="NY192" s="2">
        <f t="shared" si="145"/>
        <v>1</v>
      </c>
      <c r="NZ192" s="2">
        <f t="shared" si="146"/>
        <v>0</v>
      </c>
      <c r="OA192" s="2">
        <f t="shared" si="147"/>
        <v>0</v>
      </c>
      <c r="OB192" s="2">
        <f t="shared" si="148"/>
        <v>0</v>
      </c>
      <c r="OC192" s="2">
        <f t="shared" si="149"/>
        <v>0</v>
      </c>
      <c r="OD192" s="2">
        <f t="shared" si="150"/>
        <v>10</v>
      </c>
      <c r="OE192" s="2">
        <f t="shared" si="151"/>
        <v>0</v>
      </c>
      <c r="OF192" s="2">
        <f t="shared" si="152"/>
        <v>0</v>
      </c>
      <c r="OG192" s="2">
        <f t="shared" si="153"/>
        <v>0</v>
      </c>
      <c r="OH192" s="2">
        <f t="shared" si="154"/>
        <v>0</v>
      </c>
      <c r="OI192" s="2">
        <f t="shared" si="155"/>
        <v>0</v>
      </c>
      <c r="OJ192" s="2">
        <f t="shared" si="156"/>
        <v>0</v>
      </c>
      <c r="OK192" s="2">
        <f t="shared" si="157"/>
        <v>0</v>
      </c>
      <c r="OL192" s="2">
        <f t="shared" si="158"/>
        <v>0</v>
      </c>
      <c r="OM192" s="2">
        <f t="shared" si="159"/>
        <v>0</v>
      </c>
      <c r="ON192" s="2">
        <f t="shared" si="160"/>
        <v>21</v>
      </c>
      <c r="OO192" s="2">
        <f t="shared" si="161"/>
        <v>1</v>
      </c>
      <c r="OP192" s="2">
        <f t="shared" si="162"/>
        <v>0</v>
      </c>
      <c r="OQ192" s="2">
        <f t="shared" si="163"/>
        <v>0</v>
      </c>
      <c r="OR192" s="2">
        <f t="shared" si="164"/>
        <v>0</v>
      </c>
      <c r="OS192" s="2">
        <f t="shared" si="165"/>
        <v>0</v>
      </c>
      <c r="OT192" s="2">
        <f t="shared" si="166"/>
        <v>0</v>
      </c>
      <c r="OU192" s="2">
        <f t="shared" si="167"/>
        <v>7</v>
      </c>
      <c r="OV192" s="2">
        <f t="shared" si="168"/>
        <v>0</v>
      </c>
      <c r="OW192" s="2">
        <f t="shared" si="169"/>
        <v>0</v>
      </c>
      <c r="OX192" s="2">
        <f t="shared" si="170"/>
        <v>0</v>
      </c>
      <c r="OY192" s="2">
        <f t="shared" si="171"/>
        <v>0</v>
      </c>
      <c r="OZ192" s="2">
        <f t="shared" si="172"/>
        <v>0</v>
      </c>
      <c r="PA192" s="2">
        <f t="shared" si="173"/>
        <v>0</v>
      </c>
      <c r="PB192" s="2">
        <f t="shared" si="174"/>
        <v>0</v>
      </c>
      <c r="PC192" s="2">
        <f t="shared" si="175"/>
        <v>1</v>
      </c>
      <c r="PD192" s="2">
        <f t="shared" si="176"/>
        <v>0</v>
      </c>
      <c r="PE192" s="2">
        <f t="shared" si="177"/>
        <v>0</v>
      </c>
      <c r="PF192" s="2">
        <f t="shared" si="178"/>
        <v>0</v>
      </c>
      <c r="PG192" s="2">
        <f t="shared" si="179"/>
        <v>0</v>
      </c>
      <c r="PH192" s="2">
        <f t="shared" si="180"/>
        <v>0</v>
      </c>
      <c r="PI192" s="2">
        <f t="shared" si="181"/>
        <v>0</v>
      </c>
      <c r="PJ192" s="2">
        <f t="shared" si="182"/>
        <v>0</v>
      </c>
      <c r="PK192" s="2">
        <f t="shared" si="183"/>
        <v>0</v>
      </c>
      <c r="PL192" s="2">
        <f t="shared" si="184"/>
        <v>0</v>
      </c>
      <c r="PM192" s="2">
        <f t="shared" si="185"/>
        <v>0</v>
      </c>
      <c r="PN192" s="2">
        <f t="shared" si="186"/>
        <v>13</v>
      </c>
      <c r="PO192" s="2">
        <f t="shared" si="187"/>
        <v>13</v>
      </c>
      <c r="PP192" s="2">
        <f t="shared" si="188"/>
        <v>0</v>
      </c>
      <c r="PQ192" s="2">
        <f t="shared" si="189"/>
        <v>0</v>
      </c>
      <c r="PR192" s="2">
        <f t="shared" si="190"/>
        <v>13</v>
      </c>
      <c r="PS192" s="2">
        <f t="shared" si="191"/>
        <v>0</v>
      </c>
      <c r="PT192" s="2">
        <f t="shared" si="192"/>
        <v>0</v>
      </c>
      <c r="PU192" s="2">
        <f t="shared" si="193"/>
        <v>13</v>
      </c>
      <c r="PV192" s="2">
        <f t="shared" si="194"/>
        <v>0</v>
      </c>
      <c r="PW192" s="2">
        <f t="shared" si="195"/>
        <v>0</v>
      </c>
      <c r="PX192" s="2">
        <f t="shared" si="196"/>
        <v>13</v>
      </c>
      <c r="PY192" s="2">
        <f t="shared" si="197"/>
        <v>0</v>
      </c>
      <c r="PZ192" s="2">
        <f t="shared" si="198"/>
        <v>0</v>
      </c>
    </row>
    <row r="193" spans="1:442" x14ac:dyDescent="0.35">
      <c r="A193" t="s">
        <v>80</v>
      </c>
      <c r="B193" t="s">
        <v>15</v>
      </c>
      <c r="C193" t="s">
        <v>327</v>
      </c>
      <c r="D193">
        <v>0</v>
      </c>
      <c r="E193">
        <v>0</v>
      </c>
      <c r="F193">
        <v>0</v>
      </c>
      <c r="G193">
        <v>0</v>
      </c>
      <c r="H193"/>
      <c r="I193">
        <v>0</v>
      </c>
      <c r="J193">
        <v>0</v>
      </c>
      <c r="K193">
        <v>0</v>
      </c>
      <c r="L193">
        <v>0</v>
      </c>
      <c r="M193">
        <v>0</v>
      </c>
      <c r="N193">
        <v>0</v>
      </c>
      <c r="O193">
        <v>0</v>
      </c>
      <c r="P193">
        <v>0</v>
      </c>
      <c r="Q193">
        <v>0</v>
      </c>
      <c r="R193">
        <v>2</v>
      </c>
      <c r="S193">
        <v>3</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1</v>
      </c>
      <c r="DA193">
        <v>2</v>
      </c>
      <c r="DB193">
        <v>1</v>
      </c>
      <c r="DC193">
        <v>0</v>
      </c>
      <c r="DD193">
        <v>13</v>
      </c>
      <c r="DE193">
        <v>1</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1</v>
      </c>
      <c r="FD193">
        <v>13</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4</v>
      </c>
      <c r="GH193">
        <v>11</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12</v>
      </c>
      <c r="HW193">
        <v>2</v>
      </c>
      <c r="HX193">
        <v>0</v>
      </c>
      <c r="HY193">
        <v>0</v>
      </c>
      <c r="HZ193">
        <v>0</v>
      </c>
      <c r="IA193">
        <v>0</v>
      </c>
      <c r="IB193">
        <v>0</v>
      </c>
      <c r="IC193">
        <v>0</v>
      </c>
      <c r="ID193">
        <v>0</v>
      </c>
      <c r="IE193">
        <v>12</v>
      </c>
      <c r="IF193">
        <v>2</v>
      </c>
      <c r="IG193">
        <v>0</v>
      </c>
      <c r="IH193">
        <v>12</v>
      </c>
      <c r="II193">
        <v>2</v>
      </c>
      <c r="IJ193">
        <v>0</v>
      </c>
      <c r="IK193">
        <v>12</v>
      </c>
      <c r="IL193">
        <v>2</v>
      </c>
      <c r="IM193">
        <v>0</v>
      </c>
      <c r="IN193">
        <v>12</v>
      </c>
      <c r="IO193">
        <v>2</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R193" s="2" t="str">
        <f t="shared" si="139"/>
        <v>Koboko District</v>
      </c>
      <c r="NS193" s="2" t="str">
        <f t="shared" si="140"/>
        <v>Koboko Mission Health Centre III</v>
      </c>
      <c r="NT193" s="2" t="str">
        <f>VLOOKUP(C193,Weeks!$A$1:$B$53,2,0)</f>
        <v>Week 10</v>
      </c>
      <c r="NU193" s="2">
        <f t="shared" si="141"/>
        <v>47</v>
      </c>
      <c r="NV193" s="2">
        <f t="shared" si="142"/>
        <v>0</v>
      </c>
      <c r="NW193" s="2">
        <f t="shared" si="143"/>
        <v>0</v>
      </c>
      <c r="NX193" s="2">
        <f t="shared" si="144"/>
        <v>0</v>
      </c>
      <c r="NY193" s="2">
        <f t="shared" si="145"/>
        <v>0</v>
      </c>
      <c r="NZ193" s="2">
        <f t="shared" si="146"/>
        <v>0</v>
      </c>
      <c r="OA193" s="2">
        <f t="shared" si="147"/>
        <v>0</v>
      </c>
      <c r="OB193" s="2">
        <f t="shared" si="148"/>
        <v>0</v>
      </c>
      <c r="OC193" s="2">
        <f t="shared" si="149"/>
        <v>0</v>
      </c>
      <c r="OD193" s="2">
        <f t="shared" si="150"/>
        <v>14</v>
      </c>
      <c r="OE193" s="2">
        <f t="shared" si="151"/>
        <v>0</v>
      </c>
      <c r="OF193" s="2">
        <f t="shared" si="152"/>
        <v>0</v>
      </c>
      <c r="OG193" s="2">
        <f t="shared" si="153"/>
        <v>0</v>
      </c>
      <c r="OH193" s="2">
        <f t="shared" si="154"/>
        <v>0</v>
      </c>
      <c r="OI193" s="2">
        <f t="shared" si="155"/>
        <v>0</v>
      </c>
      <c r="OJ193" s="2">
        <f t="shared" si="156"/>
        <v>0</v>
      </c>
      <c r="OK193" s="2">
        <f t="shared" si="157"/>
        <v>0</v>
      </c>
      <c r="OL193" s="2">
        <f t="shared" si="158"/>
        <v>15</v>
      </c>
      <c r="OM193" s="2">
        <f t="shared" si="159"/>
        <v>0</v>
      </c>
      <c r="ON193" s="2">
        <f t="shared" si="160"/>
        <v>18</v>
      </c>
      <c r="OO193" s="2">
        <f t="shared" si="161"/>
        <v>0</v>
      </c>
      <c r="OP193" s="2">
        <f t="shared" si="162"/>
        <v>0</v>
      </c>
      <c r="OQ193" s="2">
        <f t="shared" si="163"/>
        <v>0</v>
      </c>
      <c r="OR193" s="2">
        <f t="shared" si="164"/>
        <v>0</v>
      </c>
      <c r="OS193" s="2">
        <f t="shared" si="165"/>
        <v>0</v>
      </c>
      <c r="OT193" s="2">
        <f t="shared" si="166"/>
        <v>0</v>
      </c>
      <c r="OU193" s="2">
        <f t="shared" si="167"/>
        <v>5</v>
      </c>
      <c r="OV193" s="2">
        <f t="shared" si="168"/>
        <v>0</v>
      </c>
      <c r="OW193" s="2">
        <f t="shared" si="169"/>
        <v>0</v>
      </c>
      <c r="OX193" s="2">
        <f t="shared" si="170"/>
        <v>0</v>
      </c>
      <c r="OY193" s="2">
        <f t="shared" si="171"/>
        <v>0</v>
      </c>
      <c r="OZ193" s="2">
        <f t="shared" si="172"/>
        <v>0</v>
      </c>
      <c r="PA193" s="2">
        <f t="shared" si="173"/>
        <v>0</v>
      </c>
      <c r="PB193" s="2">
        <f t="shared" si="174"/>
        <v>0</v>
      </c>
      <c r="PC193" s="2">
        <f t="shared" si="175"/>
        <v>0</v>
      </c>
      <c r="PD193" s="2">
        <f t="shared" si="176"/>
        <v>0</v>
      </c>
      <c r="PE193" s="2">
        <f t="shared" si="177"/>
        <v>0</v>
      </c>
      <c r="PF193" s="2">
        <f t="shared" si="178"/>
        <v>0</v>
      </c>
      <c r="PG193" s="2">
        <f t="shared" si="179"/>
        <v>0</v>
      </c>
      <c r="PH193" s="2">
        <f t="shared" si="180"/>
        <v>0</v>
      </c>
      <c r="PI193" s="2">
        <f t="shared" si="181"/>
        <v>0</v>
      </c>
      <c r="PJ193" s="2">
        <f t="shared" si="182"/>
        <v>0</v>
      </c>
      <c r="PK193" s="2">
        <f t="shared" si="183"/>
        <v>0</v>
      </c>
      <c r="PL193" s="2">
        <f t="shared" si="184"/>
        <v>0</v>
      </c>
      <c r="PM193" s="2">
        <f t="shared" si="185"/>
        <v>0</v>
      </c>
      <c r="PN193" s="2">
        <f t="shared" si="186"/>
        <v>14</v>
      </c>
      <c r="PO193" s="2">
        <f t="shared" si="187"/>
        <v>14</v>
      </c>
      <c r="PP193" s="2">
        <f t="shared" si="188"/>
        <v>0</v>
      </c>
      <c r="PQ193" s="2">
        <f t="shared" si="189"/>
        <v>0</v>
      </c>
      <c r="PR193" s="2">
        <f t="shared" si="190"/>
        <v>14</v>
      </c>
      <c r="PS193" s="2">
        <f t="shared" si="191"/>
        <v>0</v>
      </c>
      <c r="PT193" s="2">
        <f t="shared" si="192"/>
        <v>0</v>
      </c>
      <c r="PU193" s="2">
        <f t="shared" si="193"/>
        <v>14</v>
      </c>
      <c r="PV193" s="2">
        <f t="shared" si="194"/>
        <v>0</v>
      </c>
      <c r="PW193" s="2">
        <f t="shared" si="195"/>
        <v>0</v>
      </c>
      <c r="PX193" s="2">
        <f t="shared" si="196"/>
        <v>14</v>
      </c>
      <c r="PY193" s="2">
        <f t="shared" si="197"/>
        <v>0</v>
      </c>
      <c r="PZ193" s="2">
        <f t="shared" si="198"/>
        <v>0</v>
      </c>
    </row>
    <row r="194" spans="1:442" x14ac:dyDescent="0.35">
      <c r="A194" t="s">
        <v>80</v>
      </c>
      <c r="B194" t="s">
        <v>15</v>
      </c>
      <c r="C194" t="s">
        <v>325</v>
      </c>
      <c r="D194">
        <v>0</v>
      </c>
      <c r="E194">
        <v>0</v>
      </c>
      <c r="F194">
        <v>0</v>
      </c>
      <c r="G194">
        <v>0</v>
      </c>
      <c r="H194"/>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1</v>
      </c>
      <c r="DA194">
        <v>2</v>
      </c>
      <c r="DB194">
        <v>1</v>
      </c>
      <c r="DC194">
        <v>0</v>
      </c>
      <c r="DD194">
        <v>13</v>
      </c>
      <c r="DE194">
        <v>1</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1</v>
      </c>
      <c r="FD194">
        <v>13</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4</v>
      </c>
      <c r="GH194">
        <v>11</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12</v>
      </c>
      <c r="HW194">
        <v>2</v>
      </c>
      <c r="HX194">
        <v>0</v>
      </c>
      <c r="HY194">
        <v>0</v>
      </c>
      <c r="HZ194">
        <v>0</v>
      </c>
      <c r="IA194">
        <v>0</v>
      </c>
      <c r="IB194">
        <v>0</v>
      </c>
      <c r="IC194">
        <v>0</v>
      </c>
      <c r="ID194">
        <v>0</v>
      </c>
      <c r="IE194">
        <v>12</v>
      </c>
      <c r="IF194">
        <v>2</v>
      </c>
      <c r="IG194">
        <v>0</v>
      </c>
      <c r="IH194">
        <v>12</v>
      </c>
      <c r="II194">
        <v>2</v>
      </c>
      <c r="IJ194">
        <v>0</v>
      </c>
      <c r="IK194">
        <v>12</v>
      </c>
      <c r="IL194">
        <v>2</v>
      </c>
      <c r="IM194">
        <v>0</v>
      </c>
      <c r="IN194">
        <v>12</v>
      </c>
      <c r="IO194">
        <v>2</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R194" s="2" t="str">
        <f t="shared" si="139"/>
        <v>Koboko District</v>
      </c>
      <c r="NS194" s="2" t="str">
        <f t="shared" si="140"/>
        <v>Koboko Mission Health Centre III</v>
      </c>
      <c r="NT194" s="2" t="str">
        <f>VLOOKUP(C194,Weeks!$A$1:$B$53,2,0)</f>
        <v>Week 11</v>
      </c>
      <c r="NU194" s="2">
        <f t="shared" si="141"/>
        <v>47</v>
      </c>
      <c r="NV194" s="2">
        <f t="shared" si="142"/>
        <v>0</v>
      </c>
      <c r="NW194" s="2">
        <f t="shared" si="143"/>
        <v>0</v>
      </c>
      <c r="NX194" s="2">
        <f t="shared" si="144"/>
        <v>0</v>
      </c>
      <c r="NY194" s="2">
        <f t="shared" si="145"/>
        <v>0</v>
      </c>
      <c r="NZ194" s="2">
        <f t="shared" si="146"/>
        <v>0</v>
      </c>
      <c r="OA194" s="2">
        <f t="shared" si="147"/>
        <v>0</v>
      </c>
      <c r="OB194" s="2">
        <f t="shared" si="148"/>
        <v>0</v>
      </c>
      <c r="OC194" s="2">
        <f t="shared" si="149"/>
        <v>0</v>
      </c>
      <c r="OD194" s="2">
        <f t="shared" si="150"/>
        <v>14</v>
      </c>
      <c r="OE194" s="2">
        <f t="shared" si="151"/>
        <v>0</v>
      </c>
      <c r="OF194" s="2">
        <f t="shared" si="152"/>
        <v>0</v>
      </c>
      <c r="OG194" s="2">
        <f t="shared" si="153"/>
        <v>0</v>
      </c>
      <c r="OH194" s="2">
        <f t="shared" si="154"/>
        <v>0</v>
      </c>
      <c r="OI194" s="2">
        <f t="shared" si="155"/>
        <v>0</v>
      </c>
      <c r="OJ194" s="2">
        <f t="shared" si="156"/>
        <v>0</v>
      </c>
      <c r="OK194" s="2">
        <f t="shared" si="157"/>
        <v>0</v>
      </c>
      <c r="OL194" s="2">
        <f t="shared" si="158"/>
        <v>15</v>
      </c>
      <c r="OM194" s="2">
        <f t="shared" si="159"/>
        <v>0</v>
      </c>
      <c r="ON194" s="2">
        <f t="shared" si="160"/>
        <v>18</v>
      </c>
      <c r="OO194" s="2">
        <f t="shared" si="161"/>
        <v>0</v>
      </c>
      <c r="OP194" s="2">
        <f t="shared" si="162"/>
        <v>0</v>
      </c>
      <c r="OQ194" s="2">
        <f t="shared" si="163"/>
        <v>0</v>
      </c>
      <c r="OR194" s="2">
        <f t="shared" si="164"/>
        <v>0</v>
      </c>
      <c r="OS194" s="2">
        <f t="shared" si="165"/>
        <v>0</v>
      </c>
      <c r="OT194" s="2">
        <f t="shared" si="166"/>
        <v>0</v>
      </c>
      <c r="OU194" s="2">
        <f t="shared" si="167"/>
        <v>0</v>
      </c>
      <c r="OV194" s="2">
        <f t="shared" si="168"/>
        <v>0</v>
      </c>
      <c r="OW194" s="2">
        <f t="shared" si="169"/>
        <v>0</v>
      </c>
      <c r="OX194" s="2">
        <f t="shared" si="170"/>
        <v>0</v>
      </c>
      <c r="OY194" s="2">
        <f t="shared" si="171"/>
        <v>0</v>
      </c>
      <c r="OZ194" s="2">
        <f t="shared" si="172"/>
        <v>0</v>
      </c>
      <c r="PA194" s="2">
        <f t="shared" si="173"/>
        <v>0</v>
      </c>
      <c r="PB194" s="2">
        <f t="shared" si="174"/>
        <v>0</v>
      </c>
      <c r="PC194" s="2">
        <f t="shared" si="175"/>
        <v>0</v>
      </c>
      <c r="PD194" s="2">
        <f t="shared" si="176"/>
        <v>0</v>
      </c>
      <c r="PE194" s="2">
        <f t="shared" si="177"/>
        <v>0</v>
      </c>
      <c r="PF194" s="2">
        <f t="shared" si="178"/>
        <v>0</v>
      </c>
      <c r="PG194" s="2">
        <f t="shared" si="179"/>
        <v>0</v>
      </c>
      <c r="PH194" s="2">
        <f t="shared" si="180"/>
        <v>0</v>
      </c>
      <c r="PI194" s="2">
        <f t="shared" si="181"/>
        <v>0</v>
      </c>
      <c r="PJ194" s="2">
        <f t="shared" si="182"/>
        <v>0</v>
      </c>
      <c r="PK194" s="2">
        <f t="shared" si="183"/>
        <v>0</v>
      </c>
      <c r="PL194" s="2">
        <f t="shared" si="184"/>
        <v>0</v>
      </c>
      <c r="PM194" s="2">
        <f t="shared" si="185"/>
        <v>0</v>
      </c>
      <c r="PN194" s="2">
        <f t="shared" si="186"/>
        <v>14</v>
      </c>
      <c r="PO194" s="2">
        <f t="shared" si="187"/>
        <v>14</v>
      </c>
      <c r="PP194" s="2">
        <f t="shared" si="188"/>
        <v>0</v>
      </c>
      <c r="PQ194" s="2">
        <f t="shared" si="189"/>
        <v>0</v>
      </c>
      <c r="PR194" s="2">
        <f t="shared" si="190"/>
        <v>14</v>
      </c>
      <c r="PS194" s="2">
        <f t="shared" si="191"/>
        <v>0</v>
      </c>
      <c r="PT194" s="2">
        <f t="shared" si="192"/>
        <v>0</v>
      </c>
      <c r="PU194" s="2">
        <f t="shared" si="193"/>
        <v>14</v>
      </c>
      <c r="PV194" s="2">
        <f t="shared" si="194"/>
        <v>0</v>
      </c>
      <c r="PW194" s="2">
        <f t="shared" si="195"/>
        <v>0</v>
      </c>
      <c r="PX194" s="2">
        <f t="shared" si="196"/>
        <v>14</v>
      </c>
      <c r="PY194" s="2">
        <f t="shared" si="197"/>
        <v>0</v>
      </c>
      <c r="PZ194" s="2">
        <f t="shared" si="198"/>
        <v>0</v>
      </c>
    </row>
    <row r="195" spans="1:442" x14ac:dyDescent="0.35">
      <c r="A195" t="s">
        <v>79</v>
      </c>
      <c r="B195" t="s">
        <v>0</v>
      </c>
      <c r="C195" t="s">
        <v>72</v>
      </c>
      <c r="D195">
        <v>0</v>
      </c>
      <c r="E195">
        <v>0</v>
      </c>
      <c r="F195">
        <v>0</v>
      </c>
      <c r="G195">
        <v>0</v>
      </c>
      <c r="H195"/>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1</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1</v>
      </c>
      <c r="HW195">
        <v>0</v>
      </c>
      <c r="HX195">
        <v>0</v>
      </c>
      <c r="HY195">
        <v>0</v>
      </c>
      <c r="HZ195">
        <v>0</v>
      </c>
      <c r="IA195">
        <v>0</v>
      </c>
      <c r="IB195">
        <v>0</v>
      </c>
      <c r="IC195">
        <v>0</v>
      </c>
      <c r="ID195">
        <v>0</v>
      </c>
      <c r="IE195">
        <v>1</v>
      </c>
      <c r="IF195">
        <v>0</v>
      </c>
      <c r="IG195">
        <v>0</v>
      </c>
      <c r="IH195">
        <v>1</v>
      </c>
      <c r="II195">
        <v>0</v>
      </c>
      <c r="IJ195">
        <v>0</v>
      </c>
      <c r="IK195">
        <v>1</v>
      </c>
      <c r="IL195">
        <v>0</v>
      </c>
      <c r="IM195">
        <v>0</v>
      </c>
      <c r="IN195">
        <v>1</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c r="KG195"/>
      <c r="KH195"/>
      <c r="KI195"/>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R195" s="2" t="str">
        <f t="shared" si="139"/>
        <v>Madi-Okollo District</v>
      </c>
      <c r="NS195" s="2" t="str">
        <f t="shared" si="140"/>
        <v>St. Jude Uleppi Health Centre II</v>
      </c>
      <c r="NT195" s="2" t="str">
        <f>VLOOKUP(C195,Weeks!$A$1:$B$53,2,0)</f>
        <v>Week 40</v>
      </c>
      <c r="NU195" s="2">
        <f t="shared" si="141"/>
        <v>1</v>
      </c>
      <c r="NV195" s="2">
        <f t="shared" si="142"/>
        <v>0</v>
      </c>
      <c r="NW195" s="2">
        <f t="shared" si="143"/>
        <v>0</v>
      </c>
      <c r="NX195" s="2">
        <f t="shared" si="144"/>
        <v>0</v>
      </c>
      <c r="NY195" s="2">
        <f t="shared" si="145"/>
        <v>0</v>
      </c>
      <c r="NZ195" s="2">
        <f t="shared" si="146"/>
        <v>0</v>
      </c>
      <c r="OA195" s="2">
        <f t="shared" si="147"/>
        <v>0</v>
      </c>
      <c r="OB195" s="2">
        <f t="shared" si="148"/>
        <v>0</v>
      </c>
      <c r="OC195" s="2">
        <f t="shared" si="149"/>
        <v>0</v>
      </c>
      <c r="OD195" s="2">
        <f t="shared" si="150"/>
        <v>0</v>
      </c>
      <c r="OE195" s="2">
        <f t="shared" si="151"/>
        <v>0</v>
      </c>
      <c r="OF195" s="2">
        <f t="shared" si="152"/>
        <v>0</v>
      </c>
      <c r="OG195" s="2">
        <f t="shared" si="153"/>
        <v>0</v>
      </c>
      <c r="OH195" s="2">
        <f t="shared" si="154"/>
        <v>0</v>
      </c>
      <c r="OI195" s="2">
        <f t="shared" si="155"/>
        <v>0</v>
      </c>
      <c r="OJ195" s="2">
        <f t="shared" si="156"/>
        <v>0</v>
      </c>
      <c r="OK195" s="2">
        <f t="shared" si="157"/>
        <v>0</v>
      </c>
      <c r="OL195" s="2">
        <f t="shared" si="158"/>
        <v>0</v>
      </c>
      <c r="OM195" s="2">
        <f t="shared" si="159"/>
        <v>0</v>
      </c>
      <c r="ON195" s="2">
        <f t="shared" si="160"/>
        <v>1</v>
      </c>
      <c r="OO195" s="2">
        <f t="shared" si="161"/>
        <v>0</v>
      </c>
      <c r="OP195" s="2">
        <f t="shared" si="162"/>
        <v>0</v>
      </c>
      <c r="OQ195" s="2">
        <f t="shared" si="163"/>
        <v>0</v>
      </c>
      <c r="OR195" s="2">
        <f t="shared" si="164"/>
        <v>0</v>
      </c>
      <c r="OS195" s="2">
        <f t="shared" si="165"/>
        <v>0</v>
      </c>
      <c r="OT195" s="2">
        <f t="shared" si="166"/>
        <v>0</v>
      </c>
      <c r="OU195" s="2">
        <f t="shared" si="167"/>
        <v>0</v>
      </c>
      <c r="OV195" s="2">
        <f t="shared" si="168"/>
        <v>0</v>
      </c>
      <c r="OW195" s="2">
        <f t="shared" si="169"/>
        <v>0</v>
      </c>
      <c r="OX195" s="2">
        <f t="shared" si="170"/>
        <v>0</v>
      </c>
      <c r="OY195" s="2">
        <f t="shared" si="171"/>
        <v>0</v>
      </c>
      <c r="OZ195" s="2">
        <f t="shared" si="172"/>
        <v>0</v>
      </c>
      <c r="PA195" s="2">
        <f t="shared" si="173"/>
        <v>0</v>
      </c>
      <c r="PB195" s="2">
        <f t="shared" si="174"/>
        <v>0</v>
      </c>
      <c r="PC195" s="2">
        <f t="shared" si="175"/>
        <v>0</v>
      </c>
      <c r="PD195" s="2">
        <f t="shared" si="176"/>
        <v>0</v>
      </c>
      <c r="PE195" s="2">
        <f t="shared" si="177"/>
        <v>0</v>
      </c>
      <c r="PF195" s="2">
        <f t="shared" si="178"/>
        <v>0</v>
      </c>
      <c r="PG195" s="2">
        <f t="shared" si="179"/>
        <v>0</v>
      </c>
      <c r="PH195" s="2">
        <f t="shared" si="180"/>
        <v>0</v>
      </c>
      <c r="PI195" s="2">
        <f t="shared" si="181"/>
        <v>0</v>
      </c>
      <c r="PJ195" s="2">
        <f t="shared" si="182"/>
        <v>0</v>
      </c>
      <c r="PK195" s="2">
        <f t="shared" si="183"/>
        <v>0</v>
      </c>
      <c r="PL195" s="2">
        <f t="shared" si="184"/>
        <v>0</v>
      </c>
      <c r="PM195" s="2">
        <f t="shared" si="185"/>
        <v>0</v>
      </c>
      <c r="PN195" s="2">
        <f t="shared" si="186"/>
        <v>1</v>
      </c>
      <c r="PO195" s="2">
        <f t="shared" si="187"/>
        <v>1</v>
      </c>
      <c r="PP195" s="2">
        <f t="shared" si="188"/>
        <v>0</v>
      </c>
      <c r="PQ195" s="2">
        <f t="shared" si="189"/>
        <v>0</v>
      </c>
      <c r="PR195" s="2">
        <f t="shared" si="190"/>
        <v>1</v>
      </c>
      <c r="PS195" s="2">
        <f t="shared" si="191"/>
        <v>0</v>
      </c>
      <c r="PT195" s="2">
        <f t="shared" si="192"/>
        <v>0</v>
      </c>
      <c r="PU195" s="2">
        <f t="shared" si="193"/>
        <v>1</v>
      </c>
      <c r="PV195" s="2">
        <f t="shared" si="194"/>
        <v>0</v>
      </c>
      <c r="PW195" s="2">
        <f t="shared" si="195"/>
        <v>0</v>
      </c>
      <c r="PX195" s="2">
        <f t="shared" si="196"/>
        <v>1</v>
      </c>
      <c r="PY195" s="2">
        <f t="shared" si="197"/>
        <v>0</v>
      </c>
      <c r="PZ195" s="2">
        <f t="shared" si="198"/>
        <v>0</v>
      </c>
    </row>
    <row r="196" spans="1:442" x14ac:dyDescent="0.35">
      <c r="A196" t="s">
        <v>79</v>
      </c>
      <c r="B196" t="s">
        <v>0</v>
      </c>
      <c r="C196" t="s">
        <v>71</v>
      </c>
      <c r="D196">
        <v>0</v>
      </c>
      <c r="E196">
        <v>0</v>
      </c>
      <c r="F196">
        <v>0</v>
      </c>
      <c r="G196">
        <v>0</v>
      </c>
      <c r="H196"/>
      <c r="I196">
        <v>0</v>
      </c>
      <c r="J196"/>
      <c r="K196">
        <v>0</v>
      </c>
      <c r="L196"/>
      <c r="M196">
        <v>0</v>
      </c>
      <c r="N196"/>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1</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2</v>
      </c>
      <c r="HW196">
        <v>0</v>
      </c>
      <c r="HX196">
        <v>0</v>
      </c>
      <c r="HY196">
        <v>0</v>
      </c>
      <c r="HZ196">
        <v>0</v>
      </c>
      <c r="IA196">
        <v>0</v>
      </c>
      <c r="IB196">
        <v>0</v>
      </c>
      <c r="IC196">
        <v>0</v>
      </c>
      <c r="ID196">
        <v>0</v>
      </c>
      <c r="IE196">
        <v>2</v>
      </c>
      <c r="IF196">
        <v>0</v>
      </c>
      <c r="IG196">
        <v>0</v>
      </c>
      <c r="IH196">
        <v>2</v>
      </c>
      <c r="II196">
        <v>0</v>
      </c>
      <c r="IJ196">
        <v>0</v>
      </c>
      <c r="IK196">
        <v>2</v>
      </c>
      <c r="IL196">
        <v>0</v>
      </c>
      <c r="IM196">
        <v>0</v>
      </c>
      <c r="IN196">
        <v>2</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c r="KG196"/>
      <c r="KH196"/>
      <c r="KI196"/>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R196" s="2" t="str">
        <f t="shared" ref="NR196:NR259" si="199">A196</f>
        <v>Madi-Okollo District</v>
      </c>
      <c r="NS196" s="2" t="str">
        <f t="shared" ref="NS196:NS259" si="200">B196</f>
        <v>St. Jude Uleppi Health Centre II</v>
      </c>
      <c r="NT196" s="2" t="str">
        <f>VLOOKUP(C196,Weeks!$A$1:$B$53,2,0)</f>
        <v>Week 41</v>
      </c>
      <c r="NU196" s="2">
        <f t="shared" ref="NU196:NU259" si="201">SUM(AR196:HL196)</f>
        <v>1</v>
      </c>
      <c r="NV196" s="2">
        <f t="shared" ref="NV196:NV259" si="202">AX196+AY196+AZ196+BA196+BB196+BC196+BD196+BP196+BQ196+BR196+BS196+BT196+BU196+CD196+CE196+CN196+CO196+CP196+CQ196+CR196+CS196+DF196+DG196+DH196+DI196+DJ196+DK196+DT196+DU196+DX196+DY196+DZ196+EG196+EH196+EI196+EM196+EN196+EO196+EV196+EW196+EX196+FE196+FF196+FG196+FQ196+FR196+FS196+FT196+FU196+FV196+GI196+GJ196+GK196+GL196+GM196+HA196+HB196+HC196+HD196+HE196+HF196</f>
        <v>0</v>
      </c>
      <c r="NW196" s="2">
        <f t="shared" ref="NW196:NW259" si="203">BD196+BE196+BF196+BG196+BH196+BI196+BV196+BW196+BX196+BY196+BZ196+CA196+CF196+CG196+CT196+CU196+CV196+CW196+CX196+CY196+DL196+DM196+DN196+DO196+DP196+DQ196+DV196+DW196+ED196+EE196+EF196+ES196+ET196+EU196+FH196+FI196+FJ196+FW196+FX196+FY196+FZ196+GA196+GB196+GO196+GP196+GQ196+GR196+GS196+GT196+HG196+HH196+HI196+HJ196+HK196+HL196</f>
        <v>0</v>
      </c>
      <c r="NX196" s="2">
        <f t="shared" ref="NX196:NX259" si="204">NV196+NW196</f>
        <v>0</v>
      </c>
      <c r="NY196" s="2">
        <f t="shared" ref="NY196:NY259" si="205">SUM(MZ196:NE196)</f>
        <v>0</v>
      </c>
      <c r="NZ196" s="2">
        <f t="shared" ref="NZ196:NZ259" si="206">SUM(AR196:CA196)</f>
        <v>0</v>
      </c>
      <c r="OA196" s="2">
        <f t="shared" ref="OA196:OA259" si="207">AX196+AY196+AZ196+BA196+BB196+BC196+BD196+BE196+BF196+BG196+BH196+BI196+BP196+BQ196+BR196+BS196+BT196+BU196+BV196+BW196+BX196+BY196+BZ196+CA196</f>
        <v>0</v>
      </c>
      <c r="OB196" s="2">
        <f t="shared" ref="OB196:OB259" si="208">SUM(FK196:GB196)</f>
        <v>0</v>
      </c>
      <c r="OC196" s="2">
        <f t="shared" ref="OC196:OC259" si="209">SUM(FQ196:GB196)</f>
        <v>0</v>
      </c>
      <c r="OD196" s="2">
        <f t="shared" ref="OD196:OD259" si="210">SUM(FB196:FJ196)</f>
        <v>0</v>
      </c>
      <c r="OE196" s="2">
        <f t="shared" ref="OE196:OE259" si="211">SUM(FE196:FJ196)</f>
        <v>0</v>
      </c>
      <c r="OF196" s="2">
        <f t="shared" ref="OF196:OF259" si="212">SUM(DX196:FA196)</f>
        <v>0</v>
      </c>
      <c r="OG196" s="2">
        <f t="shared" ref="OG196:OG259" si="213">SUM(DX196:DZ196,ED196:EI196,EM196:EO196,ES196:EX196)</f>
        <v>0</v>
      </c>
      <c r="OH196" s="2">
        <f t="shared" ref="OH196:OH259" si="214">SUM(CB196:CG196)</f>
        <v>0</v>
      </c>
      <c r="OI196" s="2">
        <f t="shared" ref="OI196:OI259" si="215">SUM(CD196:CG196)</f>
        <v>0</v>
      </c>
      <c r="OJ196" s="2">
        <f t="shared" ref="OJ196:OJ259" si="216">SUM(DR196:DW196)</f>
        <v>0</v>
      </c>
      <c r="OK196" s="2">
        <f t="shared" ref="OK196:OK259" si="217">SUM(DT196:DW196)</f>
        <v>0</v>
      </c>
      <c r="OL196" s="2">
        <f t="shared" ref="OL196:OL259" si="218">SUM(GC196:GT196)</f>
        <v>0</v>
      </c>
      <c r="OM196" s="2">
        <f t="shared" ref="OM196:OM259" si="219">GI196+GJ196+GK196+GL196+GM196+GN196+GO196+GP196+GQ196+GR196+GS196+GT196</f>
        <v>0</v>
      </c>
      <c r="ON196" s="2">
        <f t="shared" ref="ON196:ON259" si="220">SUM(CZ196:DQ196)</f>
        <v>1</v>
      </c>
      <c r="OO196" s="2">
        <f t="shared" ref="OO196:OO259" si="221">SUM(DF196:DQ196)</f>
        <v>0</v>
      </c>
      <c r="OP196" s="2">
        <f t="shared" ref="OP196:OP259" si="222">SUM(GV196:HL196)</f>
        <v>0</v>
      </c>
      <c r="OQ196" s="2">
        <f t="shared" ref="OQ196:OQ259" si="223">SUM(HA196:HL196)</f>
        <v>0</v>
      </c>
      <c r="OR196" s="2">
        <f t="shared" ref="OR196:OR259" si="224">SUM(CH196:CY196)</f>
        <v>0</v>
      </c>
      <c r="OS196" s="2">
        <f t="shared" ref="OS196:OS259" si="225">SUM(CN196:CY196)</f>
        <v>0</v>
      </c>
      <c r="OT196" s="2">
        <f t="shared" ref="OT196:OT259" si="226">SUM(AP196:AQ196)</f>
        <v>0</v>
      </c>
      <c r="OU196" s="2">
        <f t="shared" ref="OU196:OU259" si="227">SUM(P196:W196)</f>
        <v>0</v>
      </c>
      <c r="OV196" s="2">
        <f t="shared" ref="OV196:OV259" si="228">SUM(X196:AE196)</f>
        <v>0</v>
      </c>
      <c r="OW196" s="2">
        <f t="shared" ref="OW196:OW259" si="229">SUM(AF196:AI196)</f>
        <v>0</v>
      </c>
      <c r="OX196" s="2">
        <f t="shared" ref="OX196:OX259" si="230">SUM(MJ196:MU196)</f>
        <v>0</v>
      </c>
      <c r="OY196" s="2">
        <f t="shared" ref="OY196:OY259" si="231">SUM(MV196:MY196)</f>
        <v>0</v>
      </c>
      <c r="OZ196" s="2">
        <f t="shared" ref="OZ196:OZ259" si="232">SUM(LX196:MA196)</f>
        <v>0</v>
      </c>
      <c r="PA196" s="2">
        <f t="shared" ref="PA196:PA259" si="233">SUM(MB196:ME196)</f>
        <v>0</v>
      </c>
      <c r="PB196" s="2">
        <f t="shared" ref="PB196:PB259" si="234">SUM(KJ196:KQ196)</f>
        <v>0</v>
      </c>
      <c r="PC196" s="2">
        <f t="shared" ref="PC196:PC259" si="235">SUM(KR196:KY196)</f>
        <v>0</v>
      </c>
      <c r="PD196" s="2">
        <f t="shared" ref="PD196:PD259" si="236">SUM(KZ196:LG196)</f>
        <v>0</v>
      </c>
      <c r="PE196" s="2">
        <f t="shared" ref="PE196:PE259" si="237">SUM(LH196:LO196)</f>
        <v>0</v>
      </c>
      <c r="PF196" s="2">
        <f t="shared" ref="PF196:PF259" si="238">SUM(LP196:LW196)</f>
        <v>0</v>
      </c>
      <c r="PG196" s="2">
        <f t="shared" ref="PG196:PG259" si="239">I196</f>
        <v>0</v>
      </c>
      <c r="PH196" s="2">
        <f t="shared" ref="PH196:PH259" si="240">M196</f>
        <v>0</v>
      </c>
      <c r="PI196" s="2">
        <f t="shared" ref="PI196:PI259" si="241">K196</f>
        <v>0</v>
      </c>
      <c r="PJ196" s="2">
        <f t="shared" ref="PJ196:PJ259" si="242">O196</f>
        <v>0</v>
      </c>
      <c r="PK196" s="2">
        <f t="shared" ref="PK196:PK259" si="243">SUM(NF196:NI196)</f>
        <v>0</v>
      </c>
      <c r="PL196" s="2">
        <f t="shared" ref="PL196:PL259" si="244">SUM(NJ196:NM196)</f>
        <v>0</v>
      </c>
      <c r="PM196" s="2">
        <f t="shared" ref="PM196:PM259" si="245">SUM(NN196:NP196)</f>
        <v>0</v>
      </c>
      <c r="PN196" s="2">
        <f t="shared" ref="PN196:PN259" si="246">SUM(HU196:HW196)</f>
        <v>2</v>
      </c>
      <c r="PO196" s="2">
        <f t="shared" ref="PO196:PO259" si="247">SUM(IM196:IO196)</f>
        <v>2</v>
      </c>
      <c r="PP196" s="2">
        <f t="shared" ref="PP196:PP259" si="248">SUM(JZ196:KE196)</f>
        <v>0</v>
      </c>
      <c r="PQ196" s="2">
        <f t="shared" ref="PQ196:PQ259" si="249">SUM(IV196:JA196)</f>
        <v>0</v>
      </c>
      <c r="PR196" s="2">
        <f t="shared" ref="PR196:PR259" si="250">SUM(IJ196:IL196)</f>
        <v>2</v>
      </c>
      <c r="PS196" s="2">
        <f t="shared" ref="PS196:PS259" si="251">SUM(JT196:JY196)</f>
        <v>0</v>
      </c>
      <c r="PT196" s="2">
        <f t="shared" ref="PT196:PT259" si="252">SUM(IP196:IU196)</f>
        <v>0</v>
      </c>
      <c r="PU196" s="2">
        <f t="shared" ref="PU196:PU259" si="253">SUM(ID196:IF196)</f>
        <v>2</v>
      </c>
      <c r="PV196" s="2">
        <f t="shared" ref="PV196:PV259" si="254">SUM(JH196:JM196)</f>
        <v>0</v>
      </c>
      <c r="PW196" s="2">
        <f t="shared" ref="PW196:PW259" si="255">SUM(HX196:IC196)</f>
        <v>0</v>
      </c>
      <c r="PX196" s="2">
        <f t="shared" ref="PX196:PX259" si="256">SUM(IG196:II196)</f>
        <v>2</v>
      </c>
      <c r="PY196" s="2">
        <f t="shared" ref="PY196:PY259" si="257">SUM(JN196:JS196)</f>
        <v>0</v>
      </c>
      <c r="PZ196" s="2">
        <f t="shared" ref="PZ196:PZ259" si="258">SUM(JB196:JG196)</f>
        <v>0</v>
      </c>
    </row>
    <row r="197" spans="1:442" x14ac:dyDescent="0.35">
      <c r="A197" t="s">
        <v>79</v>
      </c>
      <c r="B197" t="s">
        <v>0</v>
      </c>
      <c r="C197" t="s">
        <v>70</v>
      </c>
      <c r="D197">
        <v>0</v>
      </c>
      <c r="E197">
        <v>0</v>
      </c>
      <c r="F197">
        <v>0</v>
      </c>
      <c r="G197">
        <v>0</v>
      </c>
      <c r="H197"/>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5</v>
      </c>
      <c r="HW197">
        <v>0</v>
      </c>
      <c r="HX197">
        <v>0</v>
      </c>
      <c r="HY197">
        <v>0</v>
      </c>
      <c r="HZ197">
        <v>0</v>
      </c>
      <c r="IA197">
        <v>0</v>
      </c>
      <c r="IB197">
        <v>2</v>
      </c>
      <c r="IC197">
        <v>0</v>
      </c>
      <c r="ID197">
        <v>0</v>
      </c>
      <c r="IE197">
        <v>5</v>
      </c>
      <c r="IF197">
        <v>0</v>
      </c>
      <c r="IG197">
        <v>0</v>
      </c>
      <c r="IH197">
        <v>0</v>
      </c>
      <c r="II197">
        <v>0</v>
      </c>
      <c r="IJ197">
        <v>0</v>
      </c>
      <c r="IK197">
        <v>5</v>
      </c>
      <c r="IL197">
        <v>0</v>
      </c>
      <c r="IM197">
        <v>0</v>
      </c>
      <c r="IN197">
        <v>5</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2</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c r="KG197"/>
      <c r="KH197"/>
      <c r="KI197"/>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R197" s="2" t="str">
        <f t="shared" si="199"/>
        <v>Madi-Okollo District</v>
      </c>
      <c r="NS197" s="2" t="str">
        <f t="shared" si="200"/>
        <v>St. Jude Uleppi Health Centre II</v>
      </c>
      <c r="NT197" s="2" t="str">
        <f>VLOOKUP(C197,Weeks!$A$1:$B$53,2,0)</f>
        <v>Week 42</v>
      </c>
      <c r="NU197" s="2">
        <f t="shared" si="201"/>
        <v>0</v>
      </c>
      <c r="NV197" s="2">
        <f t="shared" si="202"/>
        <v>0</v>
      </c>
      <c r="NW197" s="2">
        <f t="shared" si="203"/>
        <v>0</v>
      </c>
      <c r="NX197" s="2">
        <f t="shared" si="204"/>
        <v>0</v>
      </c>
      <c r="NY197" s="2">
        <f t="shared" si="205"/>
        <v>0</v>
      </c>
      <c r="NZ197" s="2">
        <f t="shared" si="206"/>
        <v>0</v>
      </c>
      <c r="OA197" s="2">
        <f t="shared" si="207"/>
        <v>0</v>
      </c>
      <c r="OB197" s="2">
        <f t="shared" si="208"/>
        <v>0</v>
      </c>
      <c r="OC197" s="2">
        <f t="shared" si="209"/>
        <v>0</v>
      </c>
      <c r="OD197" s="2">
        <f t="shared" si="210"/>
        <v>0</v>
      </c>
      <c r="OE197" s="2">
        <f t="shared" si="211"/>
        <v>0</v>
      </c>
      <c r="OF197" s="2">
        <f t="shared" si="212"/>
        <v>0</v>
      </c>
      <c r="OG197" s="2">
        <f t="shared" si="213"/>
        <v>0</v>
      </c>
      <c r="OH197" s="2">
        <f t="shared" si="214"/>
        <v>0</v>
      </c>
      <c r="OI197" s="2">
        <f t="shared" si="215"/>
        <v>0</v>
      </c>
      <c r="OJ197" s="2">
        <f t="shared" si="216"/>
        <v>0</v>
      </c>
      <c r="OK197" s="2">
        <f t="shared" si="217"/>
        <v>0</v>
      </c>
      <c r="OL197" s="2">
        <f t="shared" si="218"/>
        <v>0</v>
      </c>
      <c r="OM197" s="2">
        <f t="shared" si="219"/>
        <v>0</v>
      </c>
      <c r="ON197" s="2">
        <f t="shared" si="220"/>
        <v>0</v>
      </c>
      <c r="OO197" s="2">
        <f t="shared" si="221"/>
        <v>0</v>
      </c>
      <c r="OP197" s="2">
        <f t="shared" si="222"/>
        <v>0</v>
      </c>
      <c r="OQ197" s="2">
        <f t="shared" si="223"/>
        <v>0</v>
      </c>
      <c r="OR197" s="2">
        <f t="shared" si="224"/>
        <v>0</v>
      </c>
      <c r="OS197" s="2">
        <f t="shared" si="225"/>
        <v>0</v>
      </c>
      <c r="OT197" s="2">
        <f t="shared" si="226"/>
        <v>0</v>
      </c>
      <c r="OU197" s="2">
        <f t="shared" si="227"/>
        <v>0</v>
      </c>
      <c r="OV197" s="2">
        <f t="shared" si="228"/>
        <v>0</v>
      </c>
      <c r="OW197" s="2">
        <f t="shared" si="229"/>
        <v>0</v>
      </c>
      <c r="OX197" s="2">
        <f t="shared" si="230"/>
        <v>0</v>
      </c>
      <c r="OY197" s="2">
        <f t="shared" si="231"/>
        <v>0</v>
      </c>
      <c r="OZ197" s="2">
        <f t="shared" si="232"/>
        <v>0</v>
      </c>
      <c r="PA197" s="2">
        <f t="shared" si="233"/>
        <v>0</v>
      </c>
      <c r="PB197" s="2">
        <f t="shared" si="234"/>
        <v>0</v>
      </c>
      <c r="PC197" s="2">
        <f t="shared" si="235"/>
        <v>0</v>
      </c>
      <c r="PD197" s="2">
        <f t="shared" si="236"/>
        <v>0</v>
      </c>
      <c r="PE197" s="2">
        <f t="shared" si="237"/>
        <v>0</v>
      </c>
      <c r="PF197" s="2">
        <f t="shared" si="238"/>
        <v>0</v>
      </c>
      <c r="PG197" s="2">
        <f t="shared" si="239"/>
        <v>0</v>
      </c>
      <c r="PH197" s="2">
        <f t="shared" si="240"/>
        <v>0</v>
      </c>
      <c r="PI197" s="2">
        <f t="shared" si="241"/>
        <v>0</v>
      </c>
      <c r="PJ197" s="2">
        <f t="shared" si="242"/>
        <v>0</v>
      </c>
      <c r="PK197" s="2">
        <f t="shared" si="243"/>
        <v>0</v>
      </c>
      <c r="PL197" s="2">
        <f t="shared" si="244"/>
        <v>0</v>
      </c>
      <c r="PM197" s="2">
        <f t="shared" si="245"/>
        <v>0</v>
      </c>
      <c r="PN197" s="2">
        <f t="shared" si="246"/>
        <v>5</v>
      </c>
      <c r="PO197" s="2">
        <f t="shared" si="247"/>
        <v>5</v>
      </c>
      <c r="PP197" s="2">
        <f t="shared" si="248"/>
        <v>0</v>
      </c>
      <c r="PQ197" s="2">
        <f t="shared" si="249"/>
        <v>0</v>
      </c>
      <c r="PR197" s="2">
        <f t="shared" si="250"/>
        <v>5</v>
      </c>
      <c r="PS197" s="2">
        <f t="shared" si="251"/>
        <v>0</v>
      </c>
      <c r="PT197" s="2">
        <f t="shared" si="252"/>
        <v>0</v>
      </c>
      <c r="PU197" s="2">
        <f t="shared" si="253"/>
        <v>5</v>
      </c>
      <c r="PV197" s="2">
        <f t="shared" si="254"/>
        <v>2</v>
      </c>
      <c r="PW197" s="2">
        <f t="shared" si="255"/>
        <v>2</v>
      </c>
      <c r="PX197" s="2">
        <f t="shared" si="256"/>
        <v>0</v>
      </c>
      <c r="PY197" s="2">
        <f t="shared" si="257"/>
        <v>0</v>
      </c>
      <c r="PZ197" s="2">
        <f t="shared" si="258"/>
        <v>0</v>
      </c>
    </row>
    <row r="198" spans="1:442" x14ac:dyDescent="0.35">
      <c r="A198" t="s">
        <v>79</v>
      </c>
      <c r="B198" t="s">
        <v>0</v>
      </c>
      <c r="C198" t="s">
        <v>69</v>
      </c>
      <c r="D198">
        <v>0</v>
      </c>
      <c r="E198">
        <v>0</v>
      </c>
      <c r="F198">
        <v>0</v>
      </c>
      <c r="G198">
        <v>0</v>
      </c>
      <c r="H198"/>
      <c r="I198">
        <v>0</v>
      </c>
      <c r="J198"/>
      <c r="K198">
        <v>0</v>
      </c>
      <c r="L198"/>
      <c r="M198">
        <v>0</v>
      </c>
      <c r="N198"/>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5</v>
      </c>
      <c r="DE198">
        <v>5</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3</v>
      </c>
      <c r="HW198">
        <v>0</v>
      </c>
      <c r="HX198">
        <v>0</v>
      </c>
      <c r="HY198">
        <v>0</v>
      </c>
      <c r="HZ198">
        <v>0</v>
      </c>
      <c r="IA198">
        <v>0</v>
      </c>
      <c r="IB198">
        <v>1</v>
      </c>
      <c r="IC198">
        <v>0</v>
      </c>
      <c r="ID198">
        <v>0</v>
      </c>
      <c r="IE198">
        <v>3</v>
      </c>
      <c r="IF198">
        <v>0</v>
      </c>
      <c r="IG198">
        <v>0</v>
      </c>
      <c r="IH198">
        <v>0</v>
      </c>
      <c r="II198">
        <v>0</v>
      </c>
      <c r="IJ198">
        <v>0</v>
      </c>
      <c r="IK198">
        <v>3</v>
      </c>
      <c r="IL198">
        <v>0</v>
      </c>
      <c r="IM198">
        <v>0</v>
      </c>
      <c r="IN198">
        <v>3</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1</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c r="KG198"/>
      <c r="KH198"/>
      <c r="KI198"/>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R198" s="2" t="str">
        <f t="shared" si="199"/>
        <v>Madi-Okollo District</v>
      </c>
      <c r="NS198" s="2" t="str">
        <f t="shared" si="200"/>
        <v>St. Jude Uleppi Health Centre II</v>
      </c>
      <c r="NT198" s="2" t="str">
        <f>VLOOKUP(C198,Weeks!$A$1:$B$53,2,0)</f>
        <v>Week 43</v>
      </c>
      <c r="NU198" s="2">
        <f t="shared" si="201"/>
        <v>10</v>
      </c>
      <c r="NV198" s="2">
        <f t="shared" si="202"/>
        <v>0</v>
      </c>
      <c r="NW198" s="2">
        <f t="shared" si="203"/>
        <v>0</v>
      </c>
      <c r="NX198" s="2">
        <f t="shared" si="204"/>
        <v>0</v>
      </c>
      <c r="NY198" s="2">
        <f t="shared" si="205"/>
        <v>0</v>
      </c>
      <c r="NZ198" s="2">
        <f t="shared" si="206"/>
        <v>0</v>
      </c>
      <c r="OA198" s="2">
        <f t="shared" si="207"/>
        <v>0</v>
      </c>
      <c r="OB198" s="2">
        <f t="shared" si="208"/>
        <v>0</v>
      </c>
      <c r="OC198" s="2">
        <f t="shared" si="209"/>
        <v>0</v>
      </c>
      <c r="OD198" s="2">
        <f t="shared" si="210"/>
        <v>0</v>
      </c>
      <c r="OE198" s="2">
        <f t="shared" si="211"/>
        <v>0</v>
      </c>
      <c r="OF198" s="2">
        <f t="shared" si="212"/>
        <v>0</v>
      </c>
      <c r="OG198" s="2">
        <f t="shared" si="213"/>
        <v>0</v>
      </c>
      <c r="OH198" s="2">
        <f t="shared" si="214"/>
        <v>0</v>
      </c>
      <c r="OI198" s="2">
        <f t="shared" si="215"/>
        <v>0</v>
      </c>
      <c r="OJ198" s="2">
        <f t="shared" si="216"/>
        <v>0</v>
      </c>
      <c r="OK198" s="2">
        <f t="shared" si="217"/>
        <v>0</v>
      </c>
      <c r="OL198" s="2">
        <f t="shared" si="218"/>
        <v>0</v>
      </c>
      <c r="OM198" s="2">
        <f t="shared" si="219"/>
        <v>0</v>
      </c>
      <c r="ON198" s="2">
        <f t="shared" si="220"/>
        <v>10</v>
      </c>
      <c r="OO198" s="2">
        <f t="shared" si="221"/>
        <v>0</v>
      </c>
      <c r="OP198" s="2">
        <f t="shared" si="222"/>
        <v>0</v>
      </c>
      <c r="OQ198" s="2">
        <f t="shared" si="223"/>
        <v>0</v>
      </c>
      <c r="OR198" s="2">
        <f t="shared" si="224"/>
        <v>0</v>
      </c>
      <c r="OS198" s="2">
        <f t="shared" si="225"/>
        <v>0</v>
      </c>
      <c r="OT198" s="2">
        <f t="shared" si="226"/>
        <v>0</v>
      </c>
      <c r="OU198" s="2">
        <f t="shared" si="227"/>
        <v>0</v>
      </c>
      <c r="OV198" s="2">
        <f t="shared" si="228"/>
        <v>0</v>
      </c>
      <c r="OW198" s="2">
        <f t="shared" si="229"/>
        <v>0</v>
      </c>
      <c r="OX198" s="2">
        <f t="shared" si="230"/>
        <v>0</v>
      </c>
      <c r="OY198" s="2">
        <f t="shared" si="231"/>
        <v>0</v>
      </c>
      <c r="OZ198" s="2">
        <f t="shared" si="232"/>
        <v>0</v>
      </c>
      <c r="PA198" s="2">
        <f t="shared" si="233"/>
        <v>0</v>
      </c>
      <c r="PB198" s="2">
        <f t="shared" si="234"/>
        <v>0</v>
      </c>
      <c r="PC198" s="2">
        <f t="shared" si="235"/>
        <v>0</v>
      </c>
      <c r="PD198" s="2">
        <f t="shared" si="236"/>
        <v>0</v>
      </c>
      <c r="PE198" s="2">
        <f t="shared" si="237"/>
        <v>0</v>
      </c>
      <c r="PF198" s="2">
        <f t="shared" si="238"/>
        <v>0</v>
      </c>
      <c r="PG198" s="2">
        <f t="shared" si="239"/>
        <v>0</v>
      </c>
      <c r="PH198" s="2">
        <f t="shared" si="240"/>
        <v>0</v>
      </c>
      <c r="PI198" s="2">
        <f t="shared" si="241"/>
        <v>0</v>
      </c>
      <c r="PJ198" s="2">
        <f t="shared" si="242"/>
        <v>0</v>
      </c>
      <c r="PK198" s="2">
        <f t="shared" si="243"/>
        <v>0</v>
      </c>
      <c r="PL198" s="2">
        <f t="shared" si="244"/>
        <v>0</v>
      </c>
      <c r="PM198" s="2">
        <f t="shared" si="245"/>
        <v>0</v>
      </c>
      <c r="PN198" s="2">
        <f t="shared" si="246"/>
        <v>3</v>
      </c>
      <c r="PO198" s="2">
        <f t="shared" si="247"/>
        <v>3</v>
      </c>
      <c r="PP198" s="2">
        <f t="shared" si="248"/>
        <v>0</v>
      </c>
      <c r="PQ198" s="2">
        <f t="shared" si="249"/>
        <v>0</v>
      </c>
      <c r="PR198" s="2">
        <f t="shared" si="250"/>
        <v>3</v>
      </c>
      <c r="PS198" s="2">
        <f t="shared" si="251"/>
        <v>0</v>
      </c>
      <c r="PT198" s="2">
        <f t="shared" si="252"/>
        <v>0</v>
      </c>
      <c r="PU198" s="2">
        <f t="shared" si="253"/>
        <v>3</v>
      </c>
      <c r="PV198" s="2">
        <f t="shared" si="254"/>
        <v>1</v>
      </c>
      <c r="PW198" s="2">
        <f t="shared" si="255"/>
        <v>1</v>
      </c>
      <c r="PX198" s="2">
        <f t="shared" si="256"/>
        <v>0</v>
      </c>
      <c r="PY198" s="2">
        <f t="shared" si="257"/>
        <v>0</v>
      </c>
      <c r="PZ198" s="2">
        <f t="shared" si="258"/>
        <v>0</v>
      </c>
    </row>
    <row r="199" spans="1:442" x14ac:dyDescent="0.35">
      <c r="A199" t="s">
        <v>79</v>
      </c>
      <c r="B199" t="s">
        <v>0</v>
      </c>
      <c r="C199" t="s">
        <v>67</v>
      </c>
      <c r="D199">
        <v>0</v>
      </c>
      <c r="E199">
        <v>0</v>
      </c>
      <c r="F199">
        <v>0</v>
      </c>
      <c r="G199">
        <v>0</v>
      </c>
      <c r="H199"/>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7</v>
      </c>
      <c r="DA199">
        <v>0</v>
      </c>
      <c r="DB199">
        <v>2</v>
      </c>
      <c r="DC199">
        <v>0</v>
      </c>
      <c r="DD199">
        <v>7</v>
      </c>
      <c r="DE199">
        <v>5</v>
      </c>
      <c r="DF199">
        <v>0</v>
      </c>
      <c r="DG199">
        <v>0</v>
      </c>
      <c r="DH199">
        <v>0</v>
      </c>
      <c r="DI199">
        <v>0</v>
      </c>
      <c r="DJ199">
        <v>0</v>
      </c>
      <c r="DK199">
        <v>1</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2</v>
      </c>
      <c r="HV199">
        <v>13</v>
      </c>
      <c r="HW199">
        <v>0</v>
      </c>
      <c r="HX199">
        <v>0</v>
      </c>
      <c r="HY199">
        <v>0</v>
      </c>
      <c r="HZ199">
        <v>0</v>
      </c>
      <c r="IA199">
        <v>0</v>
      </c>
      <c r="IB199">
        <v>1</v>
      </c>
      <c r="IC199">
        <v>0</v>
      </c>
      <c r="ID199">
        <v>2</v>
      </c>
      <c r="IE199">
        <v>13</v>
      </c>
      <c r="IF199">
        <v>0</v>
      </c>
      <c r="IG199">
        <v>0</v>
      </c>
      <c r="IH199">
        <v>0</v>
      </c>
      <c r="II199">
        <v>0</v>
      </c>
      <c r="IJ199">
        <v>2</v>
      </c>
      <c r="IK199">
        <v>13</v>
      </c>
      <c r="IL199">
        <v>0</v>
      </c>
      <c r="IM199">
        <v>2</v>
      </c>
      <c r="IN199">
        <v>13</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1</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c r="KG199"/>
      <c r="KH199"/>
      <c r="KI199"/>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1</v>
      </c>
      <c r="MP199">
        <v>0</v>
      </c>
      <c r="MQ199">
        <v>0</v>
      </c>
      <c r="MR199">
        <v>0</v>
      </c>
      <c r="MS199">
        <v>0</v>
      </c>
      <c r="MT199">
        <v>0</v>
      </c>
      <c r="MU199">
        <v>0</v>
      </c>
      <c r="MV199">
        <v>0</v>
      </c>
      <c r="MW199">
        <v>0</v>
      </c>
      <c r="MX199">
        <v>0</v>
      </c>
      <c r="MY199">
        <v>0</v>
      </c>
      <c r="MZ199">
        <v>0</v>
      </c>
      <c r="NA199">
        <v>0</v>
      </c>
      <c r="NB199">
        <v>0</v>
      </c>
      <c r="NC199">
        <v>0</v>
      </c>
      <c r="ND199">
        <v>0</v>
      </c>
      <c r="NE199">
        <v>1</v>
      </c>
      <c r="NF199">
        <v>0</v>
      </c>
      <c r="NG199">
        <v>0</v>
      </c>
      <c r="NH199">
        <v>0</v>
      </c>
      <c r="NI199">
        <v>0</v>
      </c>
      <c r="NJ199">
        <v>0</v>
      </c>
      <c r="NK199">
        <v>0</v>
      </c>
      <c r="NL199">
        <v>0</v>
      </c>
      <c r="NM199">
        <v>0</v>
      </c>
      <c r="NN199">
        <v>0</v>
      </c>
      <c r="NO199">
        <v>0</v>
      </c>
      <c r="NP199">
        <v>0</v>
      </c>
      <c r="NR199" s="2" t="str">
        <f t="shared" si="199"/>
        <v>Madi-Okollo District</v>
      </c>
      <c r="NS199" s="2" t="str">
        <f t="shared" si="200"/>
        <v>St. Jude Uleppi Health Centre II</v>
      </c>
      <c r="NT199" s="2" t="str">
        <f>VLOOKUP(C199,Weeks!$A$1:$B$53,2,0)</f>
        <v>Week 44</v>
      </c>
      <c r="NU199" s="2">
        <f t="shared" si="201"/>
        <v>22</v>
      </c>
      <c r="NV199" s="2">
        <f t="shared" si="202"/>
        <v>1</v>
      </c>
      <c r="NW199" s="2">
        <f t="shared" si="203"/>
        <v>0</v>
      </c>
      <c r="NX199" s="2">
        <f t="shared" si="204"/>
        <v>1</v>
      </c>
      <c r="NY199" s="2">
        <f t="shared" si="205"/>
        <v>1</v>
      </c>
      <c r="NZ199" s="2">
        <f t="shared" si="206"/>
        <v>0</v>
      </c>
      <c r="OA199" s="2">
        <f t="shared" si="207"/>
        <v>0</v>
      </c>
      <c r="OB199" s="2">
        <f t="shared" si="208"/>
        <v>0</v>
      </c>
      <c r="OC199" s="2">
        <f t="shared" si="209"/>
        <v>0</v>
      </c>
      <c r="OD199" s="2">
        <f t="shared" si="210"/>
        <v>0</v>
      </c>
      <c r="OE199" s="2">
        <f t="shared" si="211"/>
        <v>0</v>
      </c>
      <c r="OF199" s="2">
        <f t="shared" si="212"/>
        <v>0</v>
      </c>
      <c r="OG199" s="2">
        <f t="shared" si="213"/>
        <v>0</v>
      </c>
      <c r="OH199" s="2">
        <f t="shared" si="214"/>
        <v>0</v>
      </c>
      <c r="OI199" s="2">
        <f t="shared" si="215"/>
        <v>0</v>
      </c>
      <c r="OJ199" s="2">
        <f t="shared" si="216"/>
        <v>0</v>
      </c>
      <c r="OK199" s="2">
        <f t="shared" si="217"/>
        <v>0</v>
      </c>
      <c r="OL199" s="2">
        <f t="shared" si="218"/>
        <v>0</v>
      </c>
      <c r="OM199" s="2">
        <f t="shared" si="219"/>
        <v>0</v>
      </c>
      <c r="ON199" s="2">
        <f t="shared" si="220"/>
        <v>22</v>
      </c>
      <c r="OO199" s="2">
        <f t="shared" si="221"/>
        <v>1</v>
      </c>
      <c r="OP199" s="2">
        <f t="shared" si="222"/>
        <v>0</v>
      </c>
      <c r="OQ199" s="2">
        <f t="shared" si="223"/>
        <v>0</v>
      </c>
      <c r="OR199" s="2">
        <f t="shared" si="224"/>
        <v>0</v>
      </c>
      <c r="OS199" s="2">
        <f t="shared" si="225"/>
        <v>0</v>
      </c>
      <c r="OT199" s="2">
        <f t="shared" si="226"/>
        <v>0</v>
      </c>
      <c r="OU199" s="2">
        <f t="shared" si="227"/>
        <v>0</v>
      </c>
      <c r="OV199" s="2">
        <f t="shared" si="228"/>
        <v>0</v>
      </c>
      <c r="OW199" s="2">
        <f t="shared" si="229"/>
        <v>0</v>
      </c>
      <c r="OX199" s="2">
        <f t="shared" si="230"/>
        <v>1</v>
      </c>
      <c r="OY199" s="2">
        <f t="shared" si="231"/>
        <v>0</v>
      </c>
      <c r="OZ199" s="2">
        <f t="shared" si="232"/>
        <v>0</v>
      </c>
      <c r="PA199" s="2">
        <f t="shared" si="233"/>
        <v>0</v>
      </c>
      <c r="PB199" s="2">
        <f t="shared" si="234"/>
        <v>0</v>
      </c>
      <c r="PC199" s="2">
        <f t="shared" si="235"/>
        <v>0</v>
      </c>
      <c r="PD199" s="2">
        <f t="shared" si="236"/>
        <v>0</v>
      </c>
      <c r="PE199" s="2">
        <f t="shared" si="237"/>
        <v>0</v>
      </c>
      <c r="PF199" s="2">
        <f t="shared" si="238"/>
        <v>0</v>
      </c>
      <c r="PG199" s="2">
        <f t="shared" si="239"/>
        <v>0</v>
      </c>
      <c r="PH199" s="2">
        <f t="shared" si="240"/>
        <v>0</v>
      </c>
      <c r="PI199" s="2">
        <f t="shared" si="241"/>
        <v>0</v>
      </c>
      <c r="PJ199" s="2">
        <f t="shared" si="242"/>
        <v>0</v>
      </c>
      <c r="PK199" s="2">
        <f t="shared" si="243"/>
        <v>0</v>
      </c>
      <c r="PL199" s="2">
        <f t="shared" si="244"/>
        <v>0</v>
      </c>
      <c r="PM199" s="2">
        <f t="shared" si="245"/>
        <v>0</v>
      </c>
      <c r="PN199" s="2">
        <f t="shared" si="246"/>
        <v>15</v>
      </c>
      <c r="PO199" s="2">
        <f t="shared" si="247"/>
        <v>15</v>
      </c>
      <c r="PP199" s="2">
        <f t="shared" si="248"/>
        <v>0</v>
      </c>
      <c r="PQ199" s="2">
        <f t="shared" si="249"/>
        <v>0</v>
      </c>
      <c r="PR199" s="2">
        <f t="shared" si="250"/>
        <v>15</v>
      </c>
      <c r="PS199" s="2">
        <f t="shared" si="251"/>
        <v>0</v>
      </c>
      <c r="PT199" s="2">
        <f t="shared" si="252"/>
        <v>0</v>
      </c>
      <c r="PU199" s="2">
        <f t="shared" si="253"/>
        <v>15</v>
      </c>
      <c r="PV199" s="2">
        <f t="shared" si="254"/>
        <v>1</v>
      </c>
      <c r="PW199" s="2">
        <f t="shared" si="255"/>
        <v>1</v>
      </c>
      <c r="PX199" s="2">
        <f t="shared" si="256"/>
        <v>0</v>
      </c>
      <c r="PY199" s="2">
        <f t="shared" si="257"/>
        <v>0</v>
      </c>
      <c r="PZ199" s="2">
        <f t="shared" si="258"/>
        <v>0</v>
      </c>
    </row>
    <row r="200" spans="1:442" x14ac:dyDescent="0.35">
      <c r="A200" t="s">
        <v>79</v>
      </c>
      <c r="B200" t="s">
        <v>0</v>
      </c>
      <c r="C200" t="s">
        <v>359</v>
      </c>
      <c r="D200">
        <v>0</v>
      </c>
      <c r="E200">
        <v>0</v>
      </c>
      <c r="F200">
        <v>0</v>
      </c>
      <c r="G200">
        <v>0</v>
      </c>
      <c r="H200"/>
      <c r="I200">
        <v>0</v>
      </c>
      <c r="J200"/>
      <c r="K200">
        <v>0</v>
      </c>
      <c r="L200"/>
      <c r="M200">
        <v>0</v>
      </c>
      <c r="N200"/>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1</v>
      </c>
      <c r="DE200">
        <v>2</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R200" s="2" t="str">
        <f t="shared" si="199"/>
        <v>Madi-Okollo District</v>
      </c>
      <c r="NS200" s="2" t="str">
        <f t="shared" si="200"/>
        <v>St. Jude Uleppi Health Centre II</v>
      </c>
      <c r="NT200" s="2" t="str">
        <f>VLOOKUP(C200,Weeks!$A$1:$B$53,2,0)</f>
        <v>Week 46</v>
      </c>
      <c r="NU200" s="2">
        <f t="shared" si="201"/>
        <v>3</v>
      </c>
      <c r="NV200" s="2">
        <f t="shared" si="202"/>
        <v>0</v>
      </c>
      <c r="NW200" s="2">
        <f t="shared" si="203"/>
        <v>0</v>
      </c>
      <c r="NX200" s="2">
        <f t="shared" si="204"/>
        <v>0</v>
      </c>
      <c r="NY200" s="2">
        <f t="shared" si="205"/>
        <v>0</v>
      </c>
      <c r="NZ200" s="2">
        <f t="shared" si="206"/>
        <v>0</v>
      </c>
      <c r="OA200" s="2">
        <f t="shared" si="207"/>
        <v>0</v>
      </c>
      <c r="OB200" s="2">
        <f t="shared" si="208"/>
        <v>0</v>
      </c>
      <c r="OC200" s="2">
        <f t="shared" si="209"/>
        <v>0</v>
      </c>
      <c r="OD200" s="2">
        <f t="shared" si="210"/>
        <v>0</v>
      </c>
      <c r="OE200" s="2">
        <f t="shared" si="211"/>
        <v>0</v>
      </c>
      <c r="OF200" s="2">
        <f t="shared" si="212"/>
        <v>0</v>
      </c>
      <c r="OG200" s="2">
        <f t="shared" si="213"/>
        <v>0</v>
      </c>
      <c r="OH200" s="2">
        <f t="shared" si="214"/>
        <v>0</v>
      </c>
      <c r="OI200" s="2">
        <f t="shared" si="215"/>
        <v>0</v>
      </c>
      <c r="OJ200" s="2">
        <f t="shared" si="216"/>
        <v>0</v>
      </c>
      <c r="OK200" s="2">
        <f t="shared" si="217"/>
        <v>0</v>
      </c>
      <c r="OL200" s="2">
        <f t="shared" si="218"/>
        <v>0</v>
      </c>
      <c r="OM200" s="2">
        <f t="shared" si="219"/>
        <v>0</v>
      </c>
      <c r="ON200" s="2">
        <f t="shared" si="220"/>
        <v>3</v>
      </c>
      <c r="OO200" s="2">
        <f t="shared" si="221"/>
        <v>0</v>
      </c>
      <c r="OP200" s="2">
        <f t="shared" si="222"/>
        <v>0</v>
      </c>
      <c r="OQ200" s="2">
        <f t="shared" si="223"/>
        <v>0</v>
      </c>
      <c r="OR200" s="2">
        <f t="shared" si="224"/>
        <v>0</v>
      </c>
      <c r="OS200" s="2">
        <f t="shared" si="225"/>
        <v>0</v>
      </c>
      <c r="OT200" s="2">
        <f t="shared" si="226"/>
        <v>0</v>
      </c>
      <c r="OU200" s="2">
        <f t="shared" si="227"/>
        <v>0</v>
      </c>
      <c r="OV200" s="2">
        <f t="shared" si="228"/>
        <v>0</v>
      </c>
      <c r="OW200" s="2">
        <f t="shared" si="229"/>
        <v>0</v>
      </c>
      <c r="OX200" s="2">
        <f t="shared" si="230"/>
        <v>0</v>
      </c>
      <c r="OY200" s="2">
        <f t="shared" si="231"/>
        <v>0</v>
      </c>
      <c r="OZ200" s="2">
        <f t="shared" si="232"/>
        <v>0</v>
      </c>
      <c r="PA200" s="2">
        <f t="shared" si="233"/>
        <v>0</v>
      </c>
      <c r="PB200" s="2">
        <f t="shared" si="234"/>
        <v>0</v>
      </c>
      <c r="PC200" s="2">
        <f t="shared" si="235"/>
        <v>0</v>
      </c>
      <c r="PD200" s="2">
        <f t="shared" si="236"/>
        <v>0</v>
      </c>
      <c r="PE200" s="2">
        <f t="shared" si="237"/>
        <v>0</v>
      </c>
      <c r="PF200" s="2">
        <f t="shared" si="238"/>
        <v>0</v>
      </c>
      <c r="PG200" s="2">
        <f t="shared" si="239"/>
        <v>0</v>
      </c>
      <c r="PH200" s="2">
        <f t="shared" si="240"/>
        <v>0</v>
      </c>
      <c r="PI200" s="2">
        <f t="shared" si="241"/>
        <v>0</v>
      </c>
      <c r="PJ200" s="2">
        <f t="shared" si="242"/>
        <v>0</v>
      </c>
      <c r="PK200" s="2">
        <f t="shared" si="243"/>
        <v>0</v>
      </c>
      <c r="PL200" s="2">
        <f t="shared" si="244"/>
        <v>0</v>
      </c>
      <c r="PM200" s="2">
        <f t="shared" si="245"/>
        <v>0</v>
      </c>
      <c r="PN200" s="2">
        <f t="shared" si="246"/>
        <v>0</v>
      </c>
      <c r="PO200" s="2">
        <f t="shared" si="247"/>
        <v>0</v>
      </c>
      <c r="PP200" s="2">
        <f t="shared" si="248"/>
        <v>0</v>
      </c>
      <c r="PQ200" s="2">
        <f t="shared" si="249"/>
        <v>0</v>
      </c>
      <c r="PR200" s="2">
        <f t="shared" si="250"/>
        <v>0</v>
      </c>
      <c r="PS200" s="2">
        <f t="shared" si="251"/>
        <v>0</v>
      </c>
      <c r="PT200" s="2">
        <f t="shared" si="252"/>
        <v>0</v>
      </c>
      <c r="PU200" s="2">
        <f t="shared" si="253"/>
        <v>0</v>
      </c>
      <c r="PV200" s="2">
        <f t="shared" si="254"/>
        <v>0</v>
      </c>
      <c r="PW200" s="2">
        <f t="shared" si="255"/>
        <v>0</v>
      </c>
      <c r="PX200" s="2">
        <f t="shared" si="256"/>
        <v>0</v>
      </c>
      <c r="PY200" s="2">
        <f t="shared" si="257"/>
        <v>0</v>
      </c>
      <c r="PZ200" s="2">
        <f t="shared" si="258"/>
        <v>0</v>
      </c>
    </row>
    <row r="201" spans="1:442" x14ac:dyDescent="0.35">
      <c r="A201" t="s">
        <v>79</v>
      </c>
      <c r="B201" t="s">
        <v>0</v>
      </c>
      <c r="C201" t="s">
        <v>353</v>
      </c>
      <c r="D201">
        <v>0</v>
      </c>
      <c r="E201">
        <v>0</v>
      </c>
      <c r="F201">
        <v>0</v>
      </c>
      <c r="G201">
        <v>0</v>
      </c>
      <c r="H201"/>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1</v>
      </c>
      <c r="DC201">
        <v>0</v>
      </c>
      <c r="DD201">
        <v>1</v>
      </c>
      <c r="DE201">
        <v>2</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1</v>
      </c>
      <c r="HV201">
        <v>3</v>
      </c>
      <c r="HW201">
        <v>0</v>
      </c>
      <c r="HX201">
        <v>0</v>
      </c>
      <c r="HY201">
        <v>0</v>
      </c>
      <c r="HZ201">
        <v>0</v>
      </c>
      <c r="IA201">
        <v>0</v>
      </c>
      <c r="IB201">
        <v>0</v>
      </c>
      <c r="IC201">
        <v>0</v>
      </c>
      <c r="ID201">
        <v>1</v>
      </c>
      <c r="IE201">
        <v>3</v>
      </c>
      <c r="IF201">
        <v>0</v>
      </c>
      <c r="IG201">
        <v>1</v>
      </c>
      <c r="IH201">
        <v>3</v>
      </c>
      <c r="II201">
        <v>0</v>
      </c>
      <c r="IJ201">
        <v>1</v>
      </c>
      <c r="IK201">
        <v>3</v>
      </c>
      <c r="IL201">
        <v>0</v>
      </c>
      <c r="IM201">
        <v>1</v>
      </c>
      <c r="IN201">
        <v>3</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R201" s="2" t="str">
        <f t="shared" si="199"/>
        <v>Madi-Okollo District</v>
      </c>
      <c r="NS201" s="2" t="str">
        <f t="shared" si="200"/>
        <v>St. Jude Uleppi Health Centre II</v>
      </c>
      <c r="NT201" s="2" t="str">
        <f>VLOOKUP(C201,Weeks!$A$1:$B$53,2,0)</f>
        <v>Week 49</v>
      </c>
      <c r="NU201" s="2">
        <f t="shared" si="201"/>
        <v>4</v>
      </c>
      <c r="NV201" s="2">
        <f t="shared" si="202"/>
        <v>0</v>
      </c>
      <c r="NW201" s="2">
        <f t="shared" si="203"/>
        <v>0</v>
      </c>
      <c r="NX201" s="2">
        <f t="shared" si="204"/>
        <v>0</v>
      </c>
      <c r="NY201" s="2">
        <f t="shared" si="205"/>
        <v>0</v>
      </c>
      <c r="NZ201" s="2">
        <f t="shared" si="206"/>
        <v>0</v>
      </c>
      <c r="OA201" s="2">
        <f t="shared" si="207"/>
        <v>0</v>
      </c>
      <c r="OB201" s="2">
        <f t="shared" si="208"/>
        <v>0</v>
      </c>
      <c r="OC201" s="2">
        <f t="shared" si="209"/>
        <v>0</v>
      </c>
      <c r="OD201" s="2">
        <f t="shared" si="210"/>
        <v>0</v>
      </c>
      <c r="OE201" s="2">
        <f t="shared" si="211"/>
        <v>0</v>
      </c>
      <c r="OF201" s="2">
        <f t="shared" si="212"/>
        <v>0</v>
      </c>
      <c r="OG201" s="2">
        <f t="shared" si="213"/>
        <v>0</v>
      </c>
      <c r="OH201" s="2">
        <f t="shared" si="214"/>
        <v>0</v>
      </c>
      <c r="OI201" s="2">
        <f t="shared" si="215"/>
        <v>0</v>
      </c>
      <c r="OJ201" s="2">
        <f t="shared" si="216"/>
        <v>0</v>
      </c>
      <c r="OK201" s="2">
        <f t="shared" si="217"/>
        <v>0</v>
      </c>
      <c r="OL201" s="2">
        <f t="shared" si="218"/>
        <v>0</v>
      </c>
      <c r="OM201" s="2">
        <f t="shared" si="219"/>
        <v>0</v>
      </c>
      <c r="ON201" s="2">
        <f t="shared" si="220"/>
        <v>4</v>
      </c>
      <c r="OO201" s="2">
        <f t="shared" si="221"/>
        <v>0</v>
      </c>
      <c r="OP201" s="2">
        <f t="shared" si="222"/>
        <v>0</v>
      </c>
      <c r="OQ201" s="2">
        <f t="shared" si="223"/>
        <v>0</v>
      </c>
      <c r="OR201" s="2">
        <f t="shared" si="224"/>
        <v>0</v>
      </c>
      <c r="OS201" s="2">
        <f t="shared" si="225"/>
        <v>0</v>
      </c>
      <c r="OT201" s="2">
        <f t="shared" si="226"/>
        <v>0</v>
      </c>
      <c r="OU201" s="2">
        <f t="shared" si="227"/>
        <v>0</v>
      </c>
      <c r="OV201" s="2">
        <f t="shared" si="228"/>
        <v>0</v>
      </c>
      <c r="OW201" s="2">
        <f t="shared" si="229"/>
        <v>0</v>
      </c>
      <c r="OX201" s="2">
        <f t="shared" si="230"/>
        <v>0</v>
      </c>
      <c r="OY201" s="2">
        <f t="shared" si="231"/>
        <v>0</v>
      </c>
      <c r="OZ201" s="2">
        <f t="shared" si="232"/>
        <v>0</v>
      </c>
      <c r="PA201" s="2">
        <f t="shared" si="233"/>
        <v>0</v>
      </c>
      <c r="PB201" s="2">
        <f t="shared" si="234"/>
        <v>0</v>
      </c>
      <c r="PC201" s="2">
        <f t="shared" si="235"/>
        <v>0</v>
      </c>
      <c r="PD201" s="2">
        <f t="shared" si="236"/>
        <v>0</v>
      </c>
      <c r="PE201" s="2">
        <f t="shared" si="237"/>
        <v>0</v>
      </c>
      <c r="PF201" s="2">
        <f t="shared" si="238"/>
        <v>0</v>
      </c>
      <c r="PG201" s="2">
        <f t="shared" si="239"/>
        <v>0</v>
      </c>
      <c r="PH201" s="2">
        <f t="shared" si="240"/>
        <v>0</v>
      </c>
      <c r="PI201" s="2">
        <f t="shared" si="241"/>
        <v>0</v>
      </c>
      <c r="PJ201" s="2">
        <f t="shared" si="242"/>
        <v>0</v>
      </c>
      <c r="PK201" s="2">
        <f t="shared" si="243"/>
        <v>0</v>
      </c>
      <c r="PL201" s="2">
        <f t="shared" si="244"/>
        <v>0</v>
      </c>
      <c r="PM201" s="2">
        <f t="shared" si="245"/>
        <v>0</v>
      </c>
      <c r="PN201" s="2">
        <f t="shared" si="246"/>
        <v>4</v>
      </c>
      <c r="PO201" s="2">
        <f t="shared" si="247"/>
        <v>4</v>
      </c>
      <c r="PP201" s="2">
        <f t="shared" si="248"/>
        <v>0</v>
      </c>
      <c r="PQ201" s="2">
        <f t="shared" si="249"/>
        <v>0</v>
      </c>
      <c r="PR201" s="2">
        <f t="shared" si="250"/>
        <v>4</v>
      </c>
      <c r="PS201" s="2">
        <f t="shared" si="251"/>
        <v>0</v>
      </c>
      <c r="PT201" s="2">
        <f t="shared" si="252"/>
        <v>0</v>
      </c>
      <c r="PU201" s="2">
        <f t="shared" si="253"/>
        <v>4</v>
      </c>
      <c r="PV201" s="2">
        <f t="shared" si="254"/>
        <v>0</v>
      </c>
      <c r="PW201" s="2">
        <f t="shared" si="255"/>
        <v>0</v>
      </c>
      <c r="PX201" s="2">
        <f t="shared" si="256"/>
        <v>4</v>
      </c>
      <c r="PY201" s="2">
        <f t="shared" si="257"/>
        <v>0</v>
      </c>
      <c r="PZ201" s="2">
        <f t="shared" si="258"/>
        <v>0</v>
      </c>
    </row>
    <row r="202" spans="1:442" x14ac:dyDescent="0.35">
      <c r="A202" t="s">
        <v>79</v>
      </c>
      <c r="B202" t="s">
        <v>0</v>
      </c>
      <c r="C202" t="s">
        <v>351</v>
      </c>
      <c r="D202">
        <v>0</v>
      </c>
      <c r="E202">
        <v>0</v>
      </c>
      <c r="F202">
        <v>0</v>
      </c>
      <c r="G202">
        <v>0</v>
      </c>
      <c r="H202"/>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1</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0</v>
      </c>
      <c r="EO202">
        <v>0</v>
      </c>
      <c r="EP202">
        <v>0</v>
      </c>
      <c r="EQ202">
        <v>0</v>
      </c>
      <c r="ER202">
        <v>0</v>
      </c>
      <c r="ES202">
        <v>0</v>
      </c>
      <c r="ET202">
        <v>0</v>
      </c>
      <c r="EU202">
        <v>0</v>
      </c>
      <c r="EV202">
        <v>0</v>
      </c>
      <c r="EW202">
        <v>0</v>
      </c>
      <c r="EX202">
        <v>0</v>
      </c>
      <c r="EY202">
        <v>0</v>
      </c>
      <c r="EZ202">
        <v>0</v>
      </c>
      <c r="FA202">
        <v>0</v>
      </c>
      <c r="FB202">
        <v>0</v>
      </c>
      <c r="FC202">
        <v>1</v>
      </c>
      <c r="FD202">
        <v>2</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2</v>
      </c>
      <c r="HV202">
        <v>4</v>
      </c>
      <c r="HW202">
        <v>0</v>
      </c>
      <c r="HX202">
        <v>0</v>
      </c>
      <c r="HY202">
        <v>0</v>
      </c>
      <c r="HZ202">
        <v>0</v>
      </c>
      <c r="IA202">
        <v>0</v>
      </c>
      <c r="IB202">
        <v>0</v>
      </c>
      <c r="IC202">
        <v>0</v>
      </c>
      <c r="ID202">
        <v>2</v>
      </c>
      <c r="IE202">
        <v>4</v>
      </c>
      <c r="IF202">
        <v>0</v>
      </c>
      <c r="IG202">
        <v>2</v>
      </c>
      <c r="IH202">
        <v>4</v>
      </c>
      <c r="II202">
        <v>0</v>
      </c>
      <c r="IJ202">
        <v>2</v>
      </c>
      <c r="IK202">
        <v>4</v>
      </c>
      <c r="IL202">
        <v>0</v>
      </c>
      <c r="IM202">
        <v>2</v>
      </c>
      <c r="IN202">
        <v>4</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1</v>
      </c>
      <c r="MP202">
        <v>0</v>
      </c>
      <c r="MQ202">
        <v>0</v>
      </c>
      <c r="MR202">
        <v>0</v>
      </c>
      <c r="MS202">
        <v>0</v>
      </c>
      <c r="MT202">
        <v>0</v>
      </c>
      <c r="MU202">
        <v>0</v>
      </c>
      <c r="MV202">
        <v>0</v>
      </c>
      <c r="MW202">
        <v>0</v>
      </c>
      <c r="MX202">
        <v>0</v>
      </c>
      <c r="MY202">
        <v>0</v>
      </c>
      <c r="MZ202">
        <v>0</v>
      </c>
      <c r="NA202">
        <v>0</v>
      </c>
      <c r="NB202">
        <v>0</v>
      </c>
      <c r="NC202">
        <v>0</v>
      </c>
      <c r="ND202">
        <v>1</v>
      </c>
      <c r="NE202">
        <v>0</v>
      </c>
      <c r="NF202">
        <v>0</v>
      </c>
      <c r="NG202">
        <v>0</v>
      </c>
      <c r="NH202">
        <v>0</v>
      </c>
      <c r="NI202">
        <v>0</v>
      </c>
      <c r="NJ202">
        <v>0</v>
      </c>
      <c r="NK202">
        <v>0</v>
      </c>
      <c r="NL202">
        <v>0</v>
      </c>
      <c r="NM202">
        <v>0</v>
      </c>
      <c r="NN202">
        <v>0</v>
      </c>
      <c r="NO202">
        <v>0</v>
      </c>
      <c r="NP202">
        <v>0</v>
      </c>
      <c r="NR202" s="2" t="str">
        <f t="shared" si="199"/>
        <v>Madi-Okollo District</v>
      </c>
      <c r="NS202" s="2" t="str">
        <f t="shared" si="200"/>
        <v>St. Jude Uleppi Health Centre II</v>
      </c>
      <c r="NT202" s="2" t="str">
        <f>VLOOKUP(C202,Weeks!$A$1:$B$53,2,0)</f>
        <v>Week 50</v>
      </c>
      <c r="NU202" s="2">
        <f t="shared" si="201"/>
        <v>5</v>
      </c>
      <c r="NV202" s="2">
        <f t="shared" si="202"/>
        <v>1</v>
      </c>
      <c r="NW202" s="2">
        <f t="shared" si="203"/>
        <v>0</v>
      </c>
      <c r="NX202" s="2">
        <f t="shared" si="204"/>
        <v>1</v>
      </c>
      <c r="NY202" s="2">
        <f t="shared" si="205"/>
        <v>1</v>
      </c>
      <c r="NZ202" s="2">
        <f t="shared" si="206"/>
        <v>0</v>
      </c>
      <c r="OA202" s="2">
        <f t="shared" si="207"/>
        <v>0</v>
      </c>
      <c r="OB202" s="2">
        <f t="shared" si="208"/>
        <v>0</v>
      </c>
      <c r="OC202" s="2">
        <f t="shared" si="209"/>
        <v>0</v>
      </c>
      <c r="OD202" s="2">
        <f t="shared" si="210"/>
        <v>3</v>
      </c>
      <c r="OE202" s="2">
        <f t="shared" si="211"/>
        <v>0</v>
      </c>
      <c r="OF202" s="2">
        <f t="shared" si="212"/>
        <v>1</v>
      </c>
      <c r="OG202" s="2">
        <f t="shared" si="213"/>
        <v>0</v>
      </c>
      <c r="OH202" s="2">
        <f t="shared" si="214"/>
        <v>0</v>
      </c>
      <c r="OI202" s="2">
        <f t="shared" si="215"/>
        <v>0</v>
      </c>
      <c r="OJ202" s="2">
        <f t="shared" si="216"/>
        <v>0</v>
      </c>
      <c r="OK202" s="2">
        <f t="shared" si="217"/>
        <v>0</v>
      </c>
      <c r="OL202" s="2">
        <f t="shared" si="218"/>
        <v>0</v>
      </c>
      <c r="OM202" s="2">
        <f t="shared" si="219"/>
        <v>0</v>
      </c>
      <c r="ON202" s="2">
        <f t="shared" si="220"/>
        <v>1</v>
      </c>
      <c r="OO202" s="2">
        <f t="shared" si="221"/>
        <v>1</v>
      </c>
      <c r="OP202" s="2">
        <f t="shared" si="222"/>
        <v>0</v>
      </c>
      <c r="OQ202" s="2">
        <f t="shared" si="223"/>
        <v>0</v>
      </c>
      <c r="OR202" s="2">
        <f t="shared" si="224"/>
        <v>0</v>
      </c>
      <c r="OS202" s="2">
        <f t="shared" si="225"/>
        <v>0</v>
      </c>
      <c r="OT202" s="2">
        <f t="shared" si="226"/>
        <v>0</v>
      </c>
      <c r="OU202" s="2">
        <f t="shared" si="227"/>
        <v>0</v>
      </c>
      <c r="OV202" s="2">
        <f t="shared" si="228"/>
        <v>0</v>
      </c>
      <c r="OW202" s="2">
        <f t="shared" si="229"/>
        <v>0</v>
      </c>
      <c r="OX202" s="2">
        <f t="shared" si="230"/>
        <v>1</v>
      </c>
      <c r="OY202" s="2">
        <f t="shared" si="231"/>
        <v>0</v>
      </c>
      <c r="OZ202" s="2">
        <f t="shared" si="232"/>
        <v>0</v>
      </c>
      <c r="PA202" s="2">
        <f t="shared" si="233"/>
        <v>0</v>
      </c>
      <c r="PB202" s="2">
        <f t="shared" si="234"/>
        <v>0</v>
      </c>
      <c r="PC202" s="2">
        <f t="shared" si="235"/>
        <v>0</v>
      </c>
      <c r="PD202" s="2">
        <f t="shared" si="236"/>
        <v>0</v>
      </c>
      <c r="PE202" s="2">
        <f t="shared" si="237"/>
        <v>0</v>
      </c>
      <c r="PF202" s="2">
        <f t="shared" si="238"/>
        <v>0</v>
      </c>
      <c r="PG202" s="2">
        <f t="shared" si="239"/>
        <v>0</v>
      </c>
      <c r="PH202" s="2">
        <f t="shared" si="240"/>
        <v>0</v>
      </c>
      <c r="PI202" s="2">
        <f t="shared" si="241"/>
        <v>0</v>
      </c>
      <c r="PJ202" s="2">
        <f t="shared" si="242"/>
        <v>0</v>
      </c>
      <c r="PK202" s="2">
        <f t="shared" si="243"/>
        <v>0</v>
      </c>
      <c r="PL202" s="2">
        <f t="shared" si="244"/>
        <v>0</v>
      </c>
      <c r="PM202" s="2">
        <f t="shared" si="245"/>
        <v>0</v>
      </c>
      <c r="PN202" s="2">
        <f t="shared" si="246"/>
        <v>6</v>
      </c>
      <c r="PO202" s="2">
        <f t="shared" si="247"/>
        <v>6</v>
      </c>
      <c r="PP202" s="2">
        <f t="shared" si="248"/>
        <v>0</v>
      </c>
      <c r="PQ202" s="2">
        <f t="shared" si="249"/>
        <v>0</v>
      </c>
      <c r="PR202" s="2">
        <f t="shared" si="250"/>
        <v>6</v>
      </c>
      <c r="PS202" s="2">
        <f t="shared" si="251"/>
        <v>0</v>
      </c>
      <c r="PT202" s="2">
        <f t="shared" si="252"/>
        <v>0</v>
      </c>
      <c r="PU202" s="2">
        <f t="shared" si="253"/>
        <v>6</v>
      </c>
      <c r="PV202" s="2">
        <f t="shared" si="254"/>
        <v>0</v>
      </c>
      <c r="PW202" s="2">
        <f t="shared" si="255"/>
        <v>0</v>
      </c>
      <c r="PX202" s="2">
        <f t="shared" si="256"/>
        <v>6</v>
      </c>
      <c r="PY202" s="2">
        <f t="shared" si="257"/>
        <v>0</v>
      </c>
      <c r="PZ202" s="2">
        <f t="shared" si="258"/>
        <v>0</v>
      </c>
    </row>
    <row r="203" spans="1:442" x14ac:dyDescent="0.35">
      <c r="A203" t="s">
        <v>79</v>
      </c>
      <c r="B203" t="s">
        <v>0</v>
      </c>
      <c r="C203" t="s">
        <v>349</v>
      </c>
      <c r="D203">
        <v>0</v>
      </c>
      <c r="E203">
        <v>0</v>
      </c>
      <c r="F203">
        <v>0</v>
      </c>
      <c r="G203">
        <v>0</v>
      </c>
      <c r="H203"/>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2</v>
      </c>
      <c r="DC203">
        <v>0</v>
      </c>
      <c r="DD203">
        <v>0</v>
      </c>
      <c r="DE203">
        <v>1</v>
      </c>
      <c r="DF203"/>
      <c r="DG203">
        <v>0</v>
      </c>
      <c r="DH203">
        <v>0</v>
      </c>
      <c r="DI203"/>
      <c r="DJ203">
        <v>1</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1</v>
      </c>
      <c r="FD203">
        <v>0</v>
      </c>
      <c r="FE203">
        <v>0</v>
      </c>
      <c r="FF203">
        <v>0</v>
      </c>
      <c r="FG203">
        <v>1</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1</v>
      </c>
      <c r="NE203">
        <v>0</v>
      </c>
      <c r="NF203">
        <v>0</v>
      </c>
      <c r="NG203">
        <v>0</v>
      </c>
      <c r="NH203">
        <v>0</v>
      </c>
      <c r="NI203">
        <v>0</v>
      </c>
      <c r="NJ203">
        <v>0</v>
      </c>
      <c r="NK203">
        <v>0</v>
      </c>
      <c r="NL203">
        <v>0</v>
      </c>
      <c r="NM203">
        <v>0</v>
      </c>
      <c r="NN203">
        <v>0</v>
      </c>
      <c r="NO203">
        <v>0</v>
      </c>
      <c r="NP203">
        <v>0</v>
      </c>
      <c r="NR203" s="2" t="str">
        <f t="shared" si="199"/>
        <v>Madi-Okollo District</v>
      </c>
      <c r="NS203" s="2" t="str">
        <f t="shared" si="200"/>
        <v>St. Jude Uleppi Health Centre II</v>
      </c>
      <c r="NT203" s="2" t="str">
        <f>VLOOKUP(C203,Weeks!$A$1:$B$53,2,0)</f>
        <v>Week 51</v>
      </c>
      <c r="NU203" s="2">
        <f t="shared" si="201"/>
        <v>6</v>
      </c>
      <c r="NV203" s="2">
        <f t="shared" si="202"/>
        <v>2</v>
      </c>
      <c r="NW203" s="2">
        <f t="shared" si="203"/>
        <v>0</v>
      </c>
      <c r="NX203" s="2">
        <f t="shared" si="204"/>
        <v>2</v>
      </c>
      <c r="NY203" s="2">
        <f t="shared" si="205"/>
        <v>1</v>
      </c>
      <c r="NZ203" s="2">
        <f t="shared" si="206"/>
        <v>0</v>
      </c>
      <c r="OA203" s="2">
        <f t="shared" si="207"/>
        <v>0</v>
      </c>
      <c r="OB203" s="2">
        <f t="shared" si="208"/>
        <v>0</v>
      </c>
      <c r="OC203" s="2">
        <f t="shared" si="209"/>
        <v>0</v>
      </c>
      <c r="OD203" s="2">
        <f t="shared" si="210"/>
        <v>2</v>
      </c>
      <c r="OE203" s="2">
        <f t="shared" si="211"/>
        <v>1</v>
      </c>
      <c r="OF203" s="2">
        <f t="shared" si="212"/>
        <v>0</v>
      </c>
      <c r="OG203" s="2">
        <f t="shared" si="213"/>
        <v>0</v>
      </c>
      <c r="OH203" s="2">
        <f t="shared" si="214"/>
        <v>0</v>
      </c>
      <c r="OI203" s="2">
        <f t="shared" si="215"/>
        <v>0</v>
      </c>
      <c r="OJ203" s="2">
        <f t="shared" si="216"/>
        <v>0</v>
      </c>
      <c r="OK203" s="2">
        <f t="shared" si="217"/>
        <v>0</v>
      </c>
      <c r="OL203" s="2">
        <f t="shared" si="218"/>
        <v>0</v>
      </c>
      <c r="OM203" s="2">
        <f t="shared" si="219"/>
        <v>0</v>
      </c>
      <c r="ON203" s="2">
        <f t="shared" si="220"/>
        <v>4</v>
      </c>
      <c r="OO203" s="2">
        <f t="shared" si="221"/>
        <v>1</v>
      </c>
      <c r="OP203" s="2">
        <f t="shared" si="222"/>
        <v>0</v>
      </c>
      <c r="OQ203" s="2">
        <f t="shared" si="223"/>
        <v>0</v>
      </c>
      <c r="OR203" s="2">
        <f t="shared" si="224"/>
        <v>0</v>
      </c>
      <c r="OS203" s="2">
        <f t="shared" si="225"/>
        <v>0</v>
      </c>
      <c r="OT203" s="2">
        <f t="shared" si="226"/>
        <v>0</v>
      </c>
      <c r="OU203" s="2">
        <f t="shared" si="227"/>
        <v>0</v>
      </c>
      <c r="OV203" s="2">
        <f t="shared" si="228"/>
        <v>0</v>
      </c>
      <c r="OW203" s="2">
        <f t="shared" si="229"/>
        <v>0</v>
      </c>
      <c r="OX203" s="2">
        <f t="shared" si="230"/>
        <v>0</v>
      </c>
      <c r="OY203" s="2">
        <f t="shared" si="231"/>
        <v>0</v>
      </c>
      <c r="OZ203" s="2">
        <f t="shared" si="232"/>
        <v>0</v>
      </c>
      <c r="PA203" s="2">
        <f t="shared" si="233"/>
        <v>0</v>
      </c>
      <c r="PB203" s="2">
        <f t="shared" si="234"/>
        <v>0</v>
      </c>
      <c r="PC203" s="2">
        <f t="shared" si="235"/>
        <v>0</v>
      </c>
      <c r="PD203" s="2">
        <f t="shared" si="236"/>
        <v>0</v>
      </c>
      <c r="PE203" s="2">
        <f t="shared" si="237"/>
        <v>0</v>
      </c>
      <c r="PF203" s="2">
        <f t="shared" si="238"/>
        <v>0</v>
      </c>
      <c r="PG203" s="2">
        <f t="shared" si="239"/>
        <v>0</v>
      </c>
      <c r="PH203" s="2">
        <f t="shared" si="240"/>
        <v>0</v>
      </c>
      <c r="PI203" s="2">
        <f t="shared" si="241"/>
        <v>0</v>
      </c>
      <c r="PJ203" s="2">
        <f t="shared" si="242"/>
        <v>0</v>
      </c>
      <c r="PK203" s="2">
        <f t="shared" si="243"/>
        <v>0</v>
      </c>
      <c r="PL203" s="2">
        <f t="shared" si="244"/>
        <v>0</v>
      </c>
      <c r="PM203" s="2">
        <f t="shared" si="245"/>
        <v>0</v>
      </c>
      <c r="PN203" s="2">
        <f t="shared" si="246"/>
        <v>0</v>
      </c>
      <c r="PO203" s="2">
        <f t="shared" si="247"/>
        <v>0</v>
      </c>
      <c r="PP203" s="2">
        <f t="shared" si="248"/>
        <v>0</v>
      </c>
      <c r="PQ203" s="2">
        <f t="shared" si="249"/>
        <v>0</v>
      </c>
      <c r="PR203" s="2">
        <f t="shared" si="250"/>
        <v>0</v>
      </c>
      <c r="PS203" s="2">
        <f t="shared" si="251"/>
        <v>0</v>
      </c>
      <c r="PT203" s="2">
        <f t="shared" si="252"/>
        <v>0</v>
      </c>
      <c r="PU203" s="2">
        <f t="shared" si="253"/>
        <v>0</v>
      </c>
      <c r="PV203" s="2">
        <f t="shared" si="254"/>
        <v>0</v>
      </c>
      <c r="PW203" s="2">
        <f t="shared" si="255"/>
        <v>0</v>
      </c>
      <c r="PX203" s="2">
        <f t="shared" si="256"/>
        <v>0</v>
      </c>
      <c r="PY203" s="2">
        <f t="shared" si="257"/>
        <v>0</v>
      </c>
      <c r="PZ203" s="2">
        <f t="shared" si="258"/>
        <v>0</v>
      </c>
    </row>
    <row r="204" spans="1:442" x14ac:dyDescent="0.35">
      <c r="A204" t="s">
        <v>79</v>
      </c>
      <c r="B204" t="s">
        <v>0</v>
      </c>
      <c r="C204" t="s">
        <v>347</v>
      </c>
      <c r="D204">
        <v>0</v>
      </c>
      <c r="E204">
        <v>0</v>
      </c>
      <c r="F204">
        <v>0</v>
      </c>
      <c r="G204">
        <v>0</v>
      </c>
      <c r="H204"/>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1</v>
      </c>
      <c r="DC204">
        <v>0</v>
      </c>
      <c r="DD204">
        <v>0</v>
      </c>
      <c r="DE204">
        <v>1</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1</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R204" s="2" t="str">
        <f t="shared" si="199"/>
        <v>Madi-Okollo District</v>
      </c>
      <c r="NS204" s="2" t="str">
        <f t="shared" si="200"/>
        <v>St. Jude Uleppi Health Centre II</v>
      </c>
      <c r="NT204" s="2" t="str">
        <f>VLOOKUP(C204,Weeks!$A$1:$B$53,2,0)</f>
        <v>Week 52</v>
      </c>
      <c r="NU204" s="2">
        <f t="shared" si="201"/>
        <v>3</v>
      </c>
      <c r="NV204" s="2">
        <f t="shared" si="202"/>
        <v>0</v>
      </c>
      <c r="NW204" s="2">
        <f t="shared" si="203"/>
        <v>0</v>
      </c>
      <c r="NX204" s="2">
        <f t="shared" si="204"/>
        <v>0</v>
      </c>
      <c r="NY204" s="2">
        <f t="shared" si="205"/>
        <v>0</v>
      </c>
      <c r="NZ204" s="2">
        <f t="shared" si="206"/>
        <v>0</v>
      </c>
      <c r="OA204" s="2">
        <f t="shared" si="207"/>
        <v>0</v>
      </c>
      <c r="OB204" s="2">
        <f t="shared" si="208"/>
        <v>0</v>
      </c>
      <c r="OC204" s="2">
        <f t="shared" si="209"/>
        <v>0</v>
      </c>
      <c r="OD204" s="2">
        <f t="shared" si="210"/>
        <v>1</v>
      </c>
      <c r="OE204" s="2">
        <f t="shared" si="211"/>
        <v>0</v>
      </c>
      <c r="OF204" s="2">
        <f t="shared" si="212"/>
        <v>0</v>
      </c>
      <c r="OG204" s="2">
        <f t="shared" si="213"/>
        <v>0</v>
      </c>
      <c r="OH204" s="2">
        <f t="shared" si="214"/>
        <v>0</v>
      </c>
      <c r="OI204" s="2">
        <f t="shared" si="215"/>
        <v>0</v>
      </c>
      <c r="OJ204" s="2">
        <f t="shared" si="216"/>
        <v>0</v>
      </c>
      <c r="OK204" s="2">
        <f t="shared" si="217"/>
        <v>0</v>
      </c>
      <c r="OL204" s="2">
        <f t="shared" si="218"/>
        <v>0</v>
      </c>
      <c r="OM204" s="2">
        <f t="shared" si="219"/>
        <v>0</v>
      </c>
      <c r="ON204" s="2">
        <f t="shared" si="220"/>
        <v>2</v>
      </c>
      <c r="OO204" s="2">
        <f t="shared" si="221"/>
        <v>0</v>
      </c>
      <c r="OP204" s="2">
        <f t="shared" si="222"/>
        <v>0</v>
      </c>
      <c r="OQ204" s="2">
        <f t="shared" si="223"/>
        <v>0</v>
      </c>
      <c r="OR204" s="2">
        <f t="shared" si="224"/>
        <v>0</v>
      </c>
      <c r="OS204" s="2">
        <f t="shared" si="225"/>
        <v>0</v>
      </c>
      <c r="OT204" s="2">
        <f t="shared" si="226"/>
        <v>0</v>
      </c>
      <c r="OU204" s="2">
        <f t="shared" si="227"/>
        <v>0</v>
      </c>
      <c r="OV204" s="2">
        <f t="shared" si="228"/>
        <v>0</v>
      </c>
      <c r="OW204" s="2">
        <f t="shared" si="229"/>
        <v>0</v>
      </c>
      <c r="OX204" s="2">
        <f t="shared" si="230"/>
        <v>0</v>
      </c>
      <c r="OY204" s="2">
        <f t="shared" si="231"/>
        <v>0</v>
      </c>
      <c r="OZ204" s="2">
        <f t="shared" si="232"/>
        <v>0</v>
      </c>
      <c r="PA204" s="2">
        <f t="shared" si="233"/>
        <v>0</v>
      </c>
      <c r="PB204" s="2">
        <f t="shared" si="234"/>
        <v>0</v>
      </c>
      <c r="PC204" s="2">
        <f t="shared" si="235"/>
        <v>0</v>
      </c>
      <c r="PD204" s="2">
        <f t="shared" si="236"/>
        <v>0</v>
      </c>
      <c r="PE204" s="2">
        <f t="shared" si="237"/>
        <v>0</v>
      </c>
      <c r="PF204" s="2">
        <f t="shared" si="238"/>
        <v>0</v>
      </c>
      <c r="PG204" s="2">
        <f t="shared" si="239"/>
        <v>0</v>
      </c>
      <c r="PH204" s="2">
        <f t="shared" si="240"/>
        <v>0</v>
      </c>
      <c r="PI204" s="2">
        <f t="shared" si="241"/>
        <v>0</v>
      </c>
      <c r="PJ204" s="2">
        <f t="shared" si="242"/>
        <v>0</v>
      </c>
      <c r="PK204" s="2">
        <f t="shared" si="243"/>
        <v>0</v>
      </c>
      <c r="PL204" s="2">
        <f t="shared" si="244"/>
        <v>0</v>
      </c>
      <c r="PM204" s="2">
        <f t="shared" si="245"/>
        <v>0</v>
      </c>
      <c r="PN204" s="2">
        <f t="shared" si="246"/>
        <v>0</v>
      </c>
      <c r="PO204" s="2">
        <f t="shared" si="247"/>
        <v>0</v>
      </c>
      <c r="PP204" s="2">
        <f t="shared" si="248"/>
        <v>0</v>
      </c>
      <c r="PQ204" s="2">
        <f t="shared" si="249"/>
        <v>0</v>
      </c>
      <c r="PR204" s="2">
        <f t="shared" si="250"/>
        <v>0</v>
      </c>
      <c r="PS204" s="2">
        <f t="shared" si="251"/>
        <v>0</v>
      </c>
      <c r="PT204" s="2">
        <f t="shared" si="252"/>
        <v>0</v>
      </c>
      <c r="PU204" s="2">
        <f t="shared" si="253"/>
        <v>0</v>
      </c>
      <c r="PV204" s="2">
        <f t="shared" si="254"/>
        <v>0</v>
      </c>
      <c r="PW204" s="2">
        <f t="shared" si="255"/>
        <v>0</v>
      </c>
      <c r="PX204" s="2">
        <f t="shared" si="256"/>
        <v>0</v>
      </c>
      <c r="PY204" s="2">
        <f t="shared" si="257"/>
        <v>0</v>
      </c>
      <c r="PZ204" s="2">
        <f t="shared" si="258"/>
        <v>0</v>
      </c>
    </row>
    <row r="205" spans="1:442" x14ac:dyDescent="0.35">
      <c r="A205" t="s">
        <v>79</v>
      </c>
      <c r="B205" t="s">
        <v>0</v>
      </c>
      <c r="C205" t="s">
        <v>345</v>
      </c>
      <c r="D205">
        <v>0</v>
      </c>
      <c r="E205">
        <v>0</v>
      </c>
      <c r="F205">
        <v>0</v>
      </c>
      <c r="G205">
        <v>0</v>
      </c>
      <c r="H205"/>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c r="CI205">
        <v>0</v>
      </c>
      <c r="CJ205"/>
      <c r="CK205"/>
      <c r="CL205"/>
      <c r="CM205"/>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3</v>
      </c>
      <c r="HW205">
        <v>0</v>
      </c>
      <c r="HX205">
        <v>0</v>
      </c>
      <c r="HY205">
        <v>0</v>
      </c>
      <c r="HZ205">
        <v>0</v>
      </c>
      <c r="IA205">
        <v>0</v>
      </c>
      <c r="IB205">
        <v>0</v>
      </c>
      <c r="IC205">
        <v>0</v>
      </c>
      <c r="ID205">
        <v>0</v>
      </c>
      <c r="IE205">
        <v>3</v>
      </c>
      <c r="IF205">
        <v>0</v>
      </c>
      <c r="IG205">
        <v>0</v>
      </c>
      <c r="IH205">
        <v>3</v>
      </c>
      <c r="II205">
        <v>0</v>
      </c>
      <c r="IJ205">
        <v>0</v>
      </c>
      <c r="IK205">
        <v>3</v>
      </c>
      <c r="IL205">
        <v>0</v>
      </c>
      <c r="IM205">
        <v>0</v>
      </c>
      <c r="IN205">
        <v>3</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c r="KG205"/>
      <c r="KH205"/>
      <c r="KI205"/>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R205" s="2" t="str">
        <f t="shared" si="199"/>
        <v>Madi-Okollo District</v>
      </c>
      <c r="NS205" s="2" t="str">
        <f t="shared" si="200"/>
        <v>St. Jude Uleppi Health Centre II</v>
      </c>
      <c r="NT205" s="2" t="str">
        <f>VLOOKUP(C205,Weeks!$A$1:$B$53,2,0)</f>
        <v>Week 1</v>
      </c>
      <c r="NU205" s="2">
        <f t="shared" si="201"/>
        <v>0</v>
      </c>
      <c r="NV205" s="2">
        <f t="shared" si="202"/>
        <v>0</v>
      </c>
      <c r="NW205" s="2">
        <f t="shared" si="203"/>
        <v>0</v>
      </c>
      <c r="NX205" s="2">
        <f t="shared" si="204"/>
        <v>0</v>
      </c>
      <c r="NY205" s="2">
        <f t="shared" si="205"/>
        <v>0</v>
      </c>
      <c r="NZ205" s="2">
        <f t="shared" si="206"/>
        <v>0</v>
      </c>
      <c r="OA205" s="2">
        <f t="shared" si="207"/>
        <v>0</v>
      </c>
      <c r="OB205" s="2">
        <f t="shared" si="208"/>
        <v>0</v>
      </c>
      <c r="OC205" s="2">
        <f t="shared" si="209"/>
        <v>0</v>
      </c>
      <c r="OD205" s="2">
        <f t="shared" si="210"/>
        <v>0</v>
      </c>
      <c r="OE205" s="2">
        <f t="shared" si="211"/>
        <v>0</v>
      </c>
      <c r="OF205" s="2">
        <f t="shared" si="212"/>
        <v>0</v>
      </c>
      <c r="OG205" s="2">
        <f t="shared" si="213"/>
        <v>0</v>
      </c>
      <c r="OH205" s="2">
        <f t="shared" si="214"/>
        <v>0</v>
      </c>
      <c r="OI205" s="2">
        <f t="shared" si="215"/>
        <v>0</v>
      </c>
      <c r="OJ205" s="2">
        <f t="shared" si="216"/>
        <v>0</v>
      </c>
      <c r="OK205" s="2">
        <f t="shared" si="217"/>
        <v>0</v>
      </c>
      <c r="OL205" s="2">
        <f t="shared" si="218"/>
        <v>0</v>
      </c>
      <c r="OM205" s="2">
        <f t="shared" si="219"/>
        <v>0</v>
      </c>
      <c r="ON205" s="2">
        <f t="shared" si="220"/>
        <v>0</v>
      </c>
      <c r="OO205" s="2">
        <f t="shared" si="221"/>
        <v>0</v>
      </c>
      <c r="OP205" s="2">
        <f t="shared" si="222"/>
        <v>0</v>
      </c>
      <c r="OQ205" s="2">
        <f t="shared" si="223"/>
        <v>0</v>
      </c>
      <c r="OR205" s="2">
        <f t="shared" si="224"/>
        <v>0</v>
      </c>
      <c r="OS205" s="2">
        <f t="shared" si="225"/>
        <v>0</v>
      </c>
      <c r="OT205" s="2">
        <f t="shared" si="226"/>
        <v>0</v>
      </c>
      <c r="OU205" s="2">
        <f t="shared" si="227"/>
        <v>0</v>
      </c>
      <c r="OV205" s="2">
        <f t="shared" si="228"/>
        <v>0</v>
      </c>
      <c r="OW205" s="2">
        <f t="shared" si="229"/>
        <v>0</v>
      </c>
      <c r="OX205" s="2">
        <f t="shared" si="230"/>
        <v>0</v>
      </c>
      <c r="OY205" s="2">
        <f t="shared" si="231"/>
        <v>0</v>
      </c>
      <c r="OZ205" s="2">
        <f t="shared" si="232"/>
        <v>0</v>
      </c>
      <c r="PA205" s="2">
        <f t="shared" si="233"/>
        <v>0</v>
      </c>
      <c r="PB205" s="2">
        <f t="shared" si="234"/>
        <v>0</v>
      </c>
      <c r="PC205" s="2">
        <f t="shared" si="235"/>
        <v>0</v>
      </c>
      <c r="PD205" s="2">
        <f t="shared" si="236"/>
        <v>0</v>
      </c>
      <c r="PE205" s="2">
        <f t="shared" si="237"/>
        <v>0</v>
      </c>
      <c r="PF205" s="2">
        <f t="shared" si="238"/>
        <v>0</v>
      </c>
      <c r="PG205" s="2">
        <f t="shared" si="239"/>
        <v>0</v>
      </c>
      <c r="PH205" s="2">
        <f t="shared" si="240"/>
        <v>0</v>
      </c>
      <c r="PI205" s="2">
        <f t="shared" si="241"/>
        <v>0</v>
      </c>
      <c r="PJ205" s="2">
        <f t="shared" si="242"/>
        <v>0</v>
      </c>
      <c r="PK205" s="2">
        <f t="shared" si="243"/>
        <v>0</v>
      </c>
      <c r="PL205" s="2">
        <f t="shared" si="244"/>
        <v>0</v>
      </c>
      <c r="PM205" s="2">
        <f t="shared" si="245"/>
        <v>0</v>
      </c>
      <c r="PN205" s="2">
        <f t="shared" si="246"/>
        <v>3</v>
      </c>
      <c r="PO205" s="2">
        <f t="shared" si="247"/>
        <v>3</v>
      </c>
      <c r="PP205" s="2">
        <f t="shared" si="248"/>
        <v>0</v>
      </c>
      <c r="PQ205" s="2">
        <f t="shared" si="249"/>
        <v>0</v>
      </c>
      <c r="PR205" s="2">
        <f t="shared" si="250"/>
        <v>3</v>
      </c>
      <c r="PS205" s="2">
        <f t="shared" si="251"/>
        <v>0</v>
      </c>
      <c r="PT205" s="2">
        <f t="shared" si="252"/>
        <v>0</v>
      </c>
      <c r="PU205" s="2">
        <f t="shared" si="253"/>
        <v>3</v>
      </c>
      <c r="PV205" s="2">
        <f t="shared" si="254"/>
        <v>0</v>
      </c>
      <c r="PW205" s="2">
        <f t="shared" si="255"/>
        <v>0</v>
      </c>
      <c r="PX205" s="2">
        <f t="shared" si="256"/>
        <v>3</v>
      </c>
      <c r="PY205" s="2">
        <f t="shared" si="257"/>
        <v>0</v>
      </c>
      <c r="PZ205" s="2">
        <f t="shared" si="258"/>
        <v>0</v>
      </c>
    </row>
    <row r="206" spans="1:442" x14ac:dyDescent="0.35">
      <c r="A206" t="s">
        <v>79</v>
      </c>
      <c r="B206" t="s">
        <v>0</v>
      </c>
      <c r="C206" t="s">
        <v>339</v>
      </c>
      <c r="D206">
        <v>0</v>
      </c>
      <c r="E206">
        <v>0</v>
      </c>
      <c r="F206">
        <v>0</v>
      </c>
      <c r="G206">
        <v>0</v>
      </c>
      <c r="H206"/>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4</v>
      </c>
      <c r="FD206">
        <v>5</v>
      </c>
      <c r="FE206">
        <v>0</v>
      </c>
      <c r="FF206">
        <v>0</v>
      </c>
      <c r="FG206">
        <v>1</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1</v>
      </c>
      <c r="NE206">
        <v>0</v>
      </c>
      <c r="NF206">
        <v>0</v>
      </c>
      <c r="NG206">
        <v>0</v>
      </c>
      <c r="NH206">
        <v>0</v>
      </c>
      <c r="NI206">
        <v>0</v>
      </c>
      <c r="NJ206">
        <v>0</v>
      </c>
      <c r="NK206">
        <v>0</v>
      </c>
      <c r="NL206">
        <v>0</v>
      </c>
      <c r="NM206">
        <v>0</v>
      </c>
      <c r="NN206">
        <v>0</v>
      </c>
      <c r="NO206">
        <v>0</v>
      </c>
      <c r="NP206">
        <v>0</v>
      </c>
      <c r="NR206" s="2" t="str">
        <f t="shared" si="199"/>
        <v>Madi-Okollo District</v>
      </c>
      <c r="NS206" s="2" t="str">
        <f t="shared" si="200"/>
        <v>St. Jude Uleppi Health Centre II</v>
      </c>
      <c r="NT206" s="2" t="str">
        <f>VLOOKUP(C206,Weeks!$A$1:$B$53,2,0)</f>
        <v>Week 4</v>
      </c>
      <c r="NU206" s="2">
        <f t="shared" si="201"/>
        <v>10</v>
      </c>
      <c r="NV206" s="2">
        <f t="shared" si="202"/>
        <v>1</v>
      </c>
      <c r="NW206" s="2">
        <f t="shared" si="203"/>
        <v>0</v>
      </c>
      <c r="NX206" s="2">
        <f t="shared" si="204"/>
        <v>1</v>
      </c>
      <c r="NY206" s="2">
        <f t="shared" si="205"/>
        <v>1</v>
      </c>
      <c r="NZ206" s="2">
        <f t="shared" si="206"/>
        <v>0</v>
      </c>
      <c r="OA206" s="2">
        <f t="shared" si="207"/>
        <v>0</v>
      </c>
      <c r="OB206" s="2">
        <f t="shared" si="208"/>
        <v>0</v>
      </c>
      <c r="OC206" s="2">
        <f t="shared" si="209"/>
        <v>0</v>
      </c>
      <c r="OD206" s="2">
        <f t="shared" si="210"/>
        <v>10</v>
      </c>
      <c r="OE206" s="2">
        <f t="shared" si="211"/>
        <v>1</v>
      </c>
      <c r="OF206" s="2">
        <f t="shared" si="212"/>
        <v>0</v>
      </c>
      <c r="OG206" s="2">
        <f t="shared" si="213"/>
        <v>0</v>
      </c>
      <c r="OH206" s="2">
        <f t="shared" si="214"/>
        <v>0</v>
      </c>
      <c r="OI206" s="2">
        <f t="shared" si="215"/>
        <v>0</v>
      </c>
      <c r="OJ206" s="2">
        <f t="shared" si="216"/>
        <v>0</v>
      </c>
      <c r="OK206" s="2">
        <f t="shared" si="217"/>
        <v>0</v>
      </c>
      <c r="OL206" s="2">
        <f t="shared" si="218"/>
        <v>0</v>
      </c>
      <c r="OM206" s="2">
        <f t="shared" si="219"/>
        <v>0</v>
      </c>
      <c r="ON206" s="2">
        <f t="shared" si="220"/>
        <v>0</v>
      </c>
      <c r="OO206" s="2">
        <f t="shared" si="221"/>
        <v>0</v>
      </c>
      <c r="OP206" s="2">
        <f t="shared" si="222"/>
        <v>0</v>
      </c>
      <c r="OQ206" s="2">
        <f t="shared" si="223"/>
        <v>0</v>
      </c>
      <c r="OR206" s="2">
        <f t="shared" si="224"/>
        <v>0</v>
      </c>
      <c r="OS206" s="2">
        <f t="shared" si="225"/>
        <v>0</v>
      </c>
      <c r="OT206" s="2">
        <f t="shared" si="226"/>
        <v>0</v>
      </c>
      <c r="OU206" s="2">
        <f t="shared" si="227"/>
        <v>0</v>
      </c>
      <c r="OV206" s="2">
        <f t="shared" si="228"/>
        <v>0</v>
      </c>
      <c r="OW206" s="2">
        <f t="shared" si="229"/>
        <v>0</v>
      </c>
      <c r="OX206" s="2">
        <f t="shared" si="230"/>
        <v>0</v>
      </c>
      <c r="OY206" s="2">
        <f t="shared" si="231"/>
        <v>0</v>
      </c>
      <c r="OZ206" s="2">
        <f t="shared" si="232"/>
        <v>0</v>
      </c>
      <c r="PA206" s="2">
        <f t="shared" si="233"/>
        <v>0</v>
      </c>
      <c r="PB206" s="2">
        <f t="shared" si="234"/>
        <v>0</v>
      </c>
      <c r="PC206" s="2">
        <f t="shared" si="235"/>
        <v>0</v>
      </c>
      <c r="PD206" s="2">
        <f t="shared" si="236"/>
        <v>0</v>
      </c>
      <c r="PE206" s="2">
        <f t="shared" si="237"/>
        <v>0</v>
      </c>
      <c r="PF206" s="2">
        <f t="shared" si="238"/>
        <v>0</v>
      </c>
      <c r="PG206" s="2">
        <f t="shared" si="239"/>
        <v>0</v>
      </c>
      <c r="PH206" s="2">
        <f t="shared" si="240"/>
        <v>0</v>
      </c>
      <c r="PI206" s="2">
        <f t="shared" si="241"/>
        <v>0</v>
      </c>
      <c r="PJ206" s="2">
        <f t="shared" si="242"/>
        <v>0</v>
      </c>
      <c r="PK206" s="2">
        <f t="shared" si="243"/>
        <v>0</v>
      </c>
      <c r="PL206" s="2">
        <f t="shared" si="244"/>
        <v>0</v>
      </c>
      <c r="PM206" s="2">
        <f t="shared" si="245"/>
        <v>0</v>
      </c>
      <c r="PN206" s="2">
        <f t="shared" si="246"/>
        <v>0</v>
      </c>
      <c r="PO206" s="2">
        <f t="shared" si="247"/>
        <v>0</v>
      </c>
      <c r="PP206" s="2">
        <f t="shared" si="248"/>
        <v>0</v>
      </c>
      <c r="PQ206" s="2">
        <f t="shared" si="249"/>
        <v>0</v>
      </c>
      <c r="PR206" s="2">
        <f t="shared" si="250"/>
        <v>0</v>
      </c>
      <c r="PS206" s="2">
        <f t="shared" si="251"/>
        <v>0</v>
      </c>
      <c r="PT206" s="2">
        <f t="shared" si="252"/>
        <v>0</v>
      </c>
      <c r="PU206" s="2">
        <f t="shared" si="253"/>
        <v>0</v>
      </c>
      <c r="PV206" s="2">
        <f t="shared" si="254"/>
        <v>0</v>
      </c>
      <c r="PW206" s="2">
        <f t="shared" si="255"/>
        <v>0</v>
      </c>
      <c r="PX206" s="2">
        <f t="shared" si="256"/>
        <v>0</v>
      </c>
      <c r="PY206" s="2">
        <f t="shared" si="257"/>
        <v>0</v>
      </c>
      <c r="PZ206" s="2">
        <f t="shared" si="258"/>
        <v>0</v>
      </c>
    </row>
    <row r="207" spans="1:442" x14ac:dyDescent="0.35">
      <c r="A207" t="s">
        <v>79</v>
      </c>
      <c r="B207" t="s">
        <v>0</v>
      </c>
      <c r="C207" t="s">
        <v>337</v>
      </c>
      <c r="D207">
        <v>0</v>
      </c>
      <c r="E207">
        <v>0</v>
      </c>
      <c r="F207">
        <v>0</v>
      </c>
      <c r="G207">
        <v>0</v>
      </c>
      <c r="H207"/>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c r="DB207">
        <v>0</v>
      </c>
      <c r="DC207">
        <v>0</v>
      </c>
      <c r="DD207">
        <v>0</v>
      </c>
      <c r="DE207">
        <v>2</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1</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3</v>
      </c>
      <c r="HW207">
        <v>0</v>
      </c>
      <c r="HX207">
        <v>0</v>
      </c>
      <c r="HY207">
        <v>0</v>
      </c>
      <c r="HZ207">
        <v>0</v>
      </c>
      <c r="IA207">
        <v>0</v>
      </c>
      <c r="IB207">
        <v>0</v>
      </c>
      <c r="IC207">
        <v>0</v>
      </c>
      <c r="ID207">
        <v>0</v>
      </c>
      <c r="IE207">
        <v>3</v>
      </c>
      <c r="IF207">
        <v>0</v>
      </c>
      <c r="IG207">
        <v>0</v>
      </c>
      <c r="IH207">
        <v>3</v>
      </c>
      <c r="II207">
        <v>0</v>
      </c>
      <c r="IJ207">
        <v>0</v>
      </c>
      <c r="IK207">
        <v>3</v>
      </c>
      <c r="IL207">
        <v>0</v>
      </c>
      <c r="IM207">
        <v>0</v>
      </c>
      <c r="IN207">
        <v>3</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R207" s="2" t="str">
        <f t="shared" si="199"/>
        <v>Madi-Okollo District</v>
      </c>
      <c r="NS207" s="2" t="str">
        <f t="shared" si="200"/>
        <v>St. Jude Uleppi Health Centre II</v>
      </c>
      <c r="NT207" s="2" t="str">
        <f>VLOOKUP(C207,Weeks!$A$1:$B$53,2,0)</f>
        <v>Week 5</v>
      </c>
      <c r="NU207" s="2">
        <f t="shared" si="201"/>
        <v>3</v>
      </c>
      <c r="NV207" s="2">
        <f t="shared" si="202"/>
        <v>0</v>
      </c>
      <c r="NW207" s="2">
        <f t="shared" si="203"/>
        <v>0</v>
      </c>
      <c r="NX207" s="2">
        <f t="shared" si="204"/>
        <v>0</v>
      </c>
      <c r="NY207" s="2">
        <f t="shared" si="205"/>
        <v>0</v>
      </c>
      <c r="NZ207" s="2">
        <f t="shared" si="206"/>
        <v>0</v>
      </c>
      <c r="OA207" s="2">
        <f t="shared" si="207"/>
        <v>0</v>
      </c>
      <c r="OB207" s="2">
        <f t="shared" si="208"/>
        <v>0</v>
      </c>
      <c r="OC207" s="2">
        <f t="shared" si="209"/>
        <v>0</v>
      </c>
      <c r="OD207" s="2">
        <f t="shared" si="210"/>
        <v>1</v>
      </c>
      <c r="OE207" s="2">
        <f t="shared" si="211"/>
        <v>0</v>
      </c>
      <c r="OF207" s="2">
        <f t="shared" si="212"/>
        <v>0</v>
      </c>
      <c r="OG207" s="2">
        <f t="shared" si="213"/>
        <v>0</v>
      </c>
      <c r="OH207" s="2">
        <f t="shared" si="214"/>
        <v>0</v>
      </c>
      <c r="OI207" s="2">
        <f t="shared" si="215"/>
        <v>0</v>
      </c>
      <c r="OJ207" s="2">
        <f t="shared" si="216"/>
        <v>0</v>
      </c>
      <c r="OK207" s="2">
        <f t="shared" si="217"/>
        <v>0</v>
      </c>
      <c r="OL207" s="2">
        <f t="shared" si="218"/>
        <v>0</v>
      </c>
      <c r="OM207" s="2">
        <f t="shared" si="219"/>
        <v>0</v>
      </c>
      <c r="ON207" s="2">
        <f t="shared" si="220"/>
        <v>2</v>
      </c>
      <c r="OO207" s="2">
        <f t="shared" si="221"/>
        <v>0</v>
      </c>
      <c r="OP207" s="2">
        <f t="shared" si="222"/>
        <v>0</v>
      </c>
      <c r="OQ207" s="2">
        <f t="shared" si="223"/>
        <v>0</v>
      </c>
      <c r="OR207" s="2">
        <f t="shared" si="224"/>
        <v>0</v>
      </c>
      <c r="OS207" s="2">
        <f t="shared" si="225"/>
        <v>0</v>
      </c>
      <c r="OT207" s="2">
        <f t="shared" si="226"/>
        <v>0</v>
      </c>
      <c r="OU207" s="2">
        <f t="shared" si="227"/>
        <v>0</v>
      </c>
      <c r="OV207" s="2">
        <f t="shared" si="228"/>
        <v>0</v>
      </c>
      <c r="OW207" s="2">
        <f t="shared" si="229"/>
        <v>0</v>
      </c>
      <c r="OX207" s="2">
        <f t="shared" si="230"/>
        <v>0</v>
      </c>
      <c r="OY207" s="2">
        <f t="shared" si="231"/>
        <v>0</v>
      </c>
      <c r="OZ207" s="2">
        <f t="shared" si="232"/>
        <v>0</v>
      </c>
      <c r="PA207" s="2">
        <f t="shared" si="233"/>
        <v>0</v>
      </c>
      <c r="PB207" s="2">
        <f t="shared" si="234"/>
        <v>0</v>
      </c>
      <c r="PC207" s="2">
        <f t="shared" si="235"/>
        <v>0</v>
      </c>
      <c r="PD207" s="2">
        <f t="shared" si="236"/>
        <v>0</v>
      </c>
      <c r="PE207" s="2">
        <f t="shared" si="237"/>
        <v>0</v>
      </c>
      <c r="PF207" s="2">
        <f t="shared" si="238"/>
        <v>0</v>
      </c>
      <c r="PG207" s="2">
        <f t="shared" si="239"/>
        <v>0</v>
      </c>
      <c r="PH207" s="2">
        <f t="shared" si="240"/>
        <v>0</v>
      </c>
      <c r="PI207" s="2">
        <f t="shared" si="241"/>
        <v>0</v>
      </c>
      <c r="PJ207" s="2">
        <f t="shared" si="242"/>
        <v>0</v>
      </c>
      <c r="PK207" s="2">
        <f t="shared" si="243"/>
        <v>0</v>
      </c>
      <c r="PL207" s="2">
        <f t="shared" si="244"/>
        <v>0</v>
      </c>
      <c r="PM207" s="2">
        <f t="shared" si="245"/>
        <v>0</v>
      </c>
      <c r="PN207" s="2">
        <f t="shared" si="246"/>
        <v>3</v>
      </c>
      <c r="PO207" s="2">
        <f t="shared" si="247"/>
        <v>3</v>
      </c>
      <c r="PP207" s="2">
        <f t="shared" si="248"/>
        <v>0</v>
      </c>
      <c r="PQ207" s="2">
        <f t="shared" si="249"/>
        <v>0</v>
      </c>
      <c r="PR207" s="2">
        <f t="shared" si="250"/>
        <v>3</v>
      </c>
      <c r="PS207" s="2">
        <f t="shared" si="251"/>
        <v>0</v>
      </c>
      <c r="PT207" s="2">
        <f t="shared" si="252"/>
        <v>0</v>
      </c>
      <c r="PU207" s="2">
        <f t="shared" si="253"/>
        <v>3</v>
      </c>
      <c r="PV207" s="2">
        <f t="shared" si="254"/>
        <v>0</v>
      </c>
      <c r="PW207" s="2">
        <f t="shared" si="255"/>
        <v>0</v>
      </c>
      <c r="PX207" s="2">
        <f t="shared" si="256"/>
        <v>3</v>
      </c>
      <c r="PY207" s="2">
        <f t="shared" si="257"/>
        <v>0</v>
      </c>
      <c r="PZ207" s="2">
        <f t="shared" si="258"/>
        <v>0</v>
      </c>
    </row>
    <row r="208" spans="1:442" x14ac:dyDescent="0.35">
      <c r="A208" t="s">
        <v>79</v>
      </c>
      <c r="B208" t="s">
        <v>0</v>
      </c>
      <c r="C208" t="s">
        <v>335</v>
      </c>
      <c r="D208">
        <v>0</v>
      </c>
      <c r="E208">
        <v>0</v>
      </c>
      <c r="F208">
        <v>0</v>
      </c>
      <c r="G208">
        <v>0</v>
      </c>
      <c r="H208"/>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4</v>
      </c>
      <c r="HX208">
        <v>0</v>
      </c>
      <c r="HY208">
        <v>0</v>
      </c>
      <c r="HZ208">
        <v>0</v>
      </c>
      <c r="IA208">
        <v>0</v>
      </c>
      <c r="IB208">
        <v>0</v>
      </c>
      <c r="IC208">
        <v>0</v>
      </c>
      <c r="ID208">
        <v>0</v>
      </c>
      <c r="IE208">
        <v>0</v>
      </c>
      <c r="IF208">
        <v>4</v>
      </c>
      <c r="IG208">
        <v>0</v>
      </c>
      <c r="IH208">
        <v>0</v>
      </c>
      <c r="II208">
        <v>4</v>
      </c>
      <c r="IJ208">
        <v>0</v>
      </c>
      <c r="IK208">
        <v>0</v>
      </c>
      <c r="IL208">
        <v>4</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R208" s="2" t="str">
        <f t="shared" si="199"/>
        <v>Madi-Okollo District</v>
      </c>
      <c r="NS208" s="2" t="str">
        <f t="shared" si="200"/>
        <v>St. Jude Uleppi Health Centre II</v>
      </c>
      <c r="NT208" s="2" t="str">
        <f>VLOOKUP(C208,Weeks!$A$1:$B$53,2,0)</f>
        <v>Week 6</v>
      </c>
      <c r="NU208" s="2">
        <f t="shared" si="201"/>
        <v>0</v>
      </c>
      <c r="NV208" s="2">
        <f t="shared" si="202"/>
        <v>0</v>
      </c>
      <c r="NW208" s="2">
        <f t="shared" si="203"/>
        <v>0</v>
      </c>
      <c r="NX208" s="2">
        <f t="shared" si="204"/>
        <v>0</v>
      </c>
      <c r="NY208" s="2">
        <f t="shared" si="205"/>
        <v>0</v>
      </c>
      <c r="NZ208" s="2">
        <f t="shared" si="206"/>
        <v>0</v>
      </c>
      <c r="OA208" s="2">
        <f t="shared" si="207"/>
        <v>0</v>
      </c>
      <c r="OB208" s="2">
        <f t="shared" si="208"/>
        <v>0</v>
      </c>
      <c r="OC208" s="2">
        <f t="shared" si="209"/>
        <v>0</v>
      </c>
      <c r="OD208" s="2">
        <f t="shared" si="210"/>
        <v>0</v>
      </c>
      <c r="OE208" s="2">
        <f t="shared" si="211"/>
        <v>0</v>
      </c>
      <c r="OF208" s="2">
        <f t="shared" si="212"/>
        <v>0</v>
      </c>
      <c r="OG208" s="2">
        <f t="shared" si="213"/>
        <v>0</v>
      </c>
      <c r="OH208" s="2">
        <f t="shared" si="214"/>
        <v>0</v>
      </c>
      <c r="OI208" s="2">
        <f t="shared" si="215"/>
        <v>0</v>
      </c>
      <c r="OJ208" s="2">
        <f t="shared" si="216"/>
        <v>0</v>
      </c>
      <c r="OK208" s="2">
        <f t="shared" si="217"/>
        <v>0</v>
      </c>
      <c r="OL208" s="2">
        <f t="shared" si="218"/>
        <v>0</v>
      </c>
      <c r="OM208" s="2">
        <f t="shared" si="219"/>
        <v>0</v>
      </c>
      <c r="ON208" s="2">
        <f t="shared" si="220"/>
        <v>0</v>
      </c>
      <c r="OO208" s="2">
        <f t="shared" si="221"/>
        <v>0</v>
      </c>
      <c r="OP208" s="2">
        <f t="shared" si="222"/>
        <v>0</v>
      </c>
      <c r="OQ208" s="2">
        <f t="shared" si="223"/>
        <v>0</v>
      </c>
      <c r="OR208" s="2">
        <f t="shared" si="224"/>
        <v>0</v>
      </c>
      <c r="OS208" s="2">
        <f t="shared" si="225"/>
        <v>0</v>
      </c>
      <c r="OT208" s="2">
        <f t="shared" si="226"/>
        <v>0</v>
      </c>
      <c r="OU208" s="2">
        <f t="shared" si="227"/>
        <v>0</v>
      </c>
      <c r="OV208" s="2">
        <f t="shared" si="228"/>
        <v>0</v>
      </c>
      <c r="OW208" s="2">
        <f t="shared" si="229"/>
        <v>0</v>
      </c>
      <c r="OX208" s="2">
        <f t="shared" si="230"/>
        <v>0</v>
      </c>
      <c r="OY208" s="2">
        <f t="shared" si="231"/>
        <v>0</v>
      </c>
      <c r="OZ208" s="2">
        <f t="shared" si="232"/>
        <v>0</v>
      </c>
      <c r="PA208" s="2">
        <f t="shared" si="233"/>
        <v>0</v>
      </c>
      <c r="PB208" s="2">
        <f t="shared" si="234"/>
        <v>0</v>
      </c>
      <c r="PC208" s="2">
        <f t="shared" si="235"/>
        <v>0</v>
      </c>
      <c r="PD208" s="2">
        <f t="shared" si="236"/>
        <v>0</v>
      </c>
      <c r="PE208" s="2">
        <f t="shared" si="237"/>
        <v>0</v>
      </c>
      <c r="PF208" s="2">
        <f t="shared" si="238"/>
        <v>0</v>
      </c>
      <c r="PG208" s="2">
        <f t="shared" si="239"/>
        <v>0</v>
      </c>
      <c r="PH208" s="2">
        <f t="shared" si="240"/>
        <v>0</v>
      </c>
      <c r="PI208" s="2">
        <f t="shared" si="241"/>
        <v>0</v>
      </c>
      <c r="PJ208" s="2">
        <f t="shared" si="242"/>
        <v>0</v>
      </c>
      <c r="PK208" s="2">
        <f t="shared" si="243"/>
        <v>0</v>
      </c>
      <c r="PL208" s="2">
        <f t="shared" si="244"/>
        <v>0</v>
      </c>
      <c r="PM208" s="2">
        <f t="shared" si="245"/>
        <v>0</v>
      </c>
      <c r="PN208" s="2">
        <f t="shared" si="246"/>
        <v>4</v>
      </c>
      <c r="PO208" s="2">
        <f t="shared" si="247"/>
        <v>0</v>
      </c>
      <c r="PP208" s="2">
        <f t="shared" si="248"/>
        <v>0</v>
      </c>
      <c r="PQ208" s="2">
        <f t="shared" si="249"/>
        <v>0</v>
      </c>
      <c r="PR208" s="2">
        <f t="shared" si="250"/>
        <v>4</v>
      </c>
      <c r="PS208" s="2">
        <f t="shared" si="251"/>
        <v>0</v>
      </c>
      <c r="PT208" s="2">
        <f t="shared" si="252"/>
        <v>0</v>
      </c>
      <c r="PU208" s="2">
        <f t="shared" si="253"/>
        <v>4</v>
      </c>
      <c r="PV208" s="2">
        <f t="shared" si="254"/>
        <v>0</v>
      </c>
      <c r="PW208" s="2">
        <f t="shared" si="255"/>
        <v>0</v>
      </c>
      <c r="PX208" s="2">
        <f t="shared" si="256"/>
        <v>4</v>
      </c>
      <c r="PY208" s="2">
        <f t="shared" si="257"/>
        <v>0</v>
      </c>
      <c r="PZ208" s="2">
        <f t="shared" si="258"/>
        <v>0</v>
      </c>
    </row>
    <row r="209" spans="1:442" x14ac:dyDescent="0.35">
      <c r="A209" t="s">
        <v>79</v>
      </c>
      <c r="B209" t="s">
        <v>0</v>
      </c>
      <c r="C209" t="s">
        <v>333</v>
      </c>
      <c r="D209">
        <v>0</v>
      </c>
      <c r="E209">
        <v>0</v>
      </c>
      <c r="F209">
        <v>0</v>
      </c>
      <c r="G209">
        <v>0</v>
      </c>
      <c r="H209"/>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1</v>
      </c>
      <c r="DN209">
        <v>0</v>
      </c>
      <c r="DO209">
        <v>1</v>
      </c>
      <c r="DP209">
        <v>1</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3</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4</v>
      </c>
      <c r="HW209">
        <v>1</v>
      </c>
      <c r="HX209">
        <v>0</v>
      </c>
      <c r="HY209">
        <v>0</v>
      </c>
      <c r="HZ209">
        <v>0</v>
      </c>
      <c r="IA209">
        <v>0</v>
      </c>
      <c r="IB209">
        <v>0</v>
      </c>
      <c r="IC209">
        <v>0</v>
      </c>
      <c r="ID209">
        <v>0</v>
      </c>
      <c r="IE209">
        <v>4</v>
      </c>
      <c r="IF209">
        <v>1</v>
      </c>
      <c r="IG209">
        <v>0</v>
      </c>
      <c r="IH209">
        <v>4</v>
      </c>
      <c r="II209">
        <v>1</v>
      </c>
      <c r="IJ209">
        <v>0</v>
      </c>
      <c r="IK209">
        <v>4</v>
      </c>
      <c r="IL209">
        <v>1</v>
      </c>
      <c r="IM209">
        <v>0</v>
      </c>
      <c r="IN209">
        <v>4</v>
      </c>
      <c r="IO209">
        <v>1</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R209" s="2" t="str">
        <f t="shared" si="199"/>
        <v>Madi-Okollo District</v>
      </c>
      <c r="NS209" s="2" t="str">
        <f t="shared" si="200"/>
        <v>St. Jude Uleppi Health Centre II</v>
      </c>
      <c r="NT209" s="2" t="str">
        <f>VLOOKUP(C209,Weeks!$A$1:$B$53,2,0)</f>
        <v>Week 7</v>
      </c>
      <c r="NU209" s="2">
        <f t="shared" si="201"/>
        <v>6</v>
      </c>
      <c r="NV209" s="2">
        <f t="shared" si="202"/>
        <v>0</v>
      </c>
      <c r="NW209" s="2">
        <f t="shared" si="203"/>
        <v>3</v>
      </c>
      <c r="NX209" s="2">
        <f t="shared" si="204"/>
        <v>3</v>
      </c>
      <c r="NY209" s="2">
        <f t="shared" si="205"/>
        <v>0</v>
      </c>
      <c r="NZ209" s="2">
        <f t="shared" si="206"/>
        <v>0</v>
      </c>
      <c r="OA209" s="2">
        <f t="shared" si="207"/>
        <v>0</v>
      </c>
      <c r="OB209" s="2">
        <f t="shared" si="208"/>
        <v>0</v>
      </c>
      <c r="OC209" s="2">
        <f t="shared" si="209"/>
        <v>0</v>
      </c>
      <c r="OD209" s="2">
        <f t="shared" si="210"/>
        <v>3</v>
      </c>
      <c r="OE209" s="2">
        <f t="shared" si="211"/>
        <v>0</v>
      </c>
      <c r="OF209" s="2">
        <f t="shared" si="212"/>
        <v>0</v>
      </c>
      <c r="OG209" s="2">
        <f t="shared" si="213"/>
        <v>0</v>
      </c>
      <c r="OH209" s="2">
        <f t="shared" si="214"/>
        <v>0</v>
      </c>
      <c r="OI209" s="2">
        <f t="shared" si="215"/>
        <v>0</v>
      </c>
      <c r="OJ209" s="2">
        <f t="shared" si="216"/>
        <v>0</v>
      </c>
      <c r="OK209" s="2">
        <f t="shared" si="217"/>
        <v>0</v>
      </c>
      <c r="OL209" s="2">
        <f t="shared" si="218"/>
        <v>0</v>
      </c>
      <c r="OM209" s="2">
        <f t="shared" si="219"/>
        <v>0</v>
      </c>
      <c r="ON209" s="2">
        <f t="shared" si="220"/>
        <v>3</v>
      </c>
      <c r="OO209" s="2">
        <f t="shared" si="221"/>
        <v>3</v>
      </c>
      <c r="OP209" s="2">
        <f t="shared" si="222"/>
        <v>0</v>
      </c>
      <c r="OQ209" s="2">
        <f t="shared" si="223"/>
        <v>0</v>
      </c>
      <c r="OR209" s="2">
        <f t="shared" si="224"/>
        <v>0</v>
      </c>
      <c r="OS209" s="2">
        <f t="shared" si="225"/>
        <v>0</v>
      </c>
      <c r="OT209" s="2">
        <f t="shared" si="226"/>
        <v>0</v>
      </c>
      <c r="OU209" s="2">
        <f t="shared" si="227"/>
        <v>0</v>
      </c>
      <c r="OV209" s="2">
        <f t="shared" si="228"/>
        <v>0</v>
      </c>
      <c r="OW209" s="2">
        <f t="shared" si="229"/>
        <v>0</v>
      </c>
      <c r="OX209" s="2">
        <f t="shared" si="230"/>
        <v>0</v>
      </c>
      <c r="OY209" s="2">
        <f t="shared" si="231"/>
        <v>0</v>
      </c>
      <c r="OZ209" s="2">
        <f t="shared" si="232"/>
        <v>0</v>
      </c>
      <c r="PA209" s="2">
        <f t="shared" si="233"/>
        <v>0</v>
      </c>
      <c r="PB209" s="2">
        <f t="shared" si="234"/>
        <v>0</v>
      </c>
      <c r="PC209" s="2">
        <f t="shared" si="235"/>
        <v>0</v>
      </c>
      <c r="PD209" s="2">
        <f t="shared" si="236"/>
        <v>0</v>
      </c>
      <c r="PE209" s="2">
        <f t="shared" si="237"/>
        <v>0</v>
      </c>
      <c r="PF209" s="2">
        <f t="shared" si="238"/>
        <v>0</v>
      </c>
      <c r="PG209" s="2">
        <f t="shared" si="239"/>
        <v>0</v>
      </c>
      <c r="PH209" s="2">
        <f t="shared" si="240"/>
        <v>0</v>
      </c>
      <c r="PI209" s="2">
        <f t="shared" si="241"/>
        <v>0</v>
      </c>
      <c r="PJ209" s="2">
        <f t="shared" si="242"/>
        <v>0</v>
      </c>
      <c r="PK209" s="2">
        <f t="shared" si="243"/>
        <v>0</v>
      </c>
      <c r="PL209" s="2">
        <f t="shared" si="244"/>
        <v>0</v>
      </c>
      <c r="PM209" s="2">
        <f t="shared" si="245"/>
        <v>0</v>
      </c>
      <c r="PN209" s="2">
        <f t="shared" si="246"/>
        <v>5</v>
      </c>
      <c r="PO209" s="2">
        <f t="shared" si="247"/>
        <v>5</v>
      </c>
      <c r="PP209" s="2">
        <f t="shared" si="248"/>
        <v>0</v>
      </c>
      <c r="PQ209" s="2">
        <f t="shared" si="249"/>
        <v>0</v>
      </c>
      <c r="PR209" s="2">
        <f t="shared" si="250"/>
        <v>5</v>
      </c>
      <c r="PS209" s="2">
        <f t="shared" si="251"/>
        <v>0</v>
      </c>
      <c r="PT209" s="2">
        <f t="shared" si="252"/>
        <v>0</v>
      </c>
      <c r="PU209" s="2">
        <f t="shared" si="253"/>
        <v>5</v>
      </c>
      <c r="PV209" s="2">
        <f t="shared" si="254"/>
        <v>0</v>
      </c>
      <c r="PW209" s="2">
        <f t="shared" si="255"/>
        <v>0</v>
      </c>
      <c r="PX209" s="2">
        <f t="shared" si="256"/>
        <v>5</v>
      </c>
      <c r="PY209" s="2">
        <f t="shared" si="257"/>
        <v>0</v>
      </c>
      <c r="PZ209" s="2">
        <f t="shared" si="258"/>
        <v>0</v>
      </c>
    </row>
    <row r="210" spans="1:442" x14ac:dyDescent="0.35">
      <c r="A210" t="s">
        <v>79</v>
      </c>
      <c r="B210" t="s">
        <v>0</v>
      </c>
      <c r="C210" t="s">
        <v>331</v>
      </c>
      <c r="D210">
        <v>0</v>
      </c>
      <c r="E210">
        <v>0</v>
      </c>
      <c r="F210">
        <v>0</v>
      </c>
      <c r="G210">
        <v>0</v>
      </c>
      <c r="H210"/>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20</v>
      </c>
      <c r="DA210">
        <v>28</v>
      </c>
      <c r="DB210">
        <v>39</v>
      </c>
      <c r="DC210">
        <v>19</v>
      </c>
      <c r="DD210">
        <v>49</v>
      </c>
      <c r="DE210">
        <v>18</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3</v>
      </c>
      <c r="HW210">
        <v>1</v>
      </c>
      <c r="HX210">
        <v>0</v>
      </c>
      <c r="HY210">
        <v>0</v>
      </c>
      <c r="HZ210">
        <v>0</v>
      </c>
      <c r="IA210">
        <v>0</v>
      </c>
      <c r="IB210">
        <v>0</v>
      </c>
      <c r="IC210">
        <v>0</v>
      </c>
      <c r="ID210">
        <v>0</v>
      </c>
      <c r="IE210">
        <v>3</v>
      </c>
      <c r="IF210">
        <v>1</v>
      </c>
      <c r="IG210">
        <v>0</v>
      </c>
      <c r="IH210">
        <v>3</v>
      </c>
      <c r="II210">
        <v>1</v>
      </c>
      <c r="IJ210">
        <v>0</v>
      </c>
      <c r="IK210">
        <v>3</v>
      </c>
      <c r="IL210">
        <v>1</v>
      </c>
      <c r="IM210">
        <v>0</v>
      </c>
      <c r="IN210">
        <v>3</v>
      </c>
      <c r="IO210">
        <v>1</v>
      </c>
      <c r="IP210"/>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2</v>
      </c>
      <c r="JJ210">
        <v>1</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1</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R210" s="2" t="str">
        <f t="shared" si="199"/>
        <v>Madi-Okollo District</v>
      </c>
      <c r="NS210" s="2" t="str">
        <f t="shared" si="200"/>
        <v>St. Jude Uleppi Health Centre II</v>
      </c>
      <c r="NT210" s="2" t="str">
        <f>VLOOKUP(C210,Weeks!$A$1:$B$53,2,0)</f>
        <v>Week 8</v>
      </c>
      <c r="NU210" s="2">
        <f t="shared" si="201"/>
        <v>173</v>
      </c>
      <c r="NV210" s="2">
        <f t="shared" si="202"/>
        <v>0</v>
      </c>
      <c r="NW210" s="2">
        <f t="shared" si="203"/>
        <v>0</v>
      </c>
      <c r="NX210" s="2">
        <f t="shared" si="204"/>
        <v>0</v>
      </c>
      <c r="NY210" s="2">
        <f t="shared" si="205"/>
        <v>0</v>
      </c>
      <c r="NZ210" s="2">
        <f t="shared" si="206"/>
        <v>0</v>
      </c>
      <c r="OA210" s="2">
        <f t="shared" si="207"/>
        <v>0</v>
      </c>
      <c r="OB210" s="2">
        <f t="shared" si="208"/>
        <v>0</v>
      </c>
      <c r="OC210" s="2">
        <f t="shared" si="209"/>
        <v>0</v>
      </c>
      <c r="OD210" s="2">
        <f t="shared" si="210"/>
        <v>0</v>
      </c>
      <c r="OE210" s="2">
        <f t="shared" si="211"/>
        <v>0</v>
      </c>
      <c r="OF210" s="2">
        <f t="shared" si="212"/>
        <v>0</v>
      </c>
      <c r="OG210" s="2">
        <f t="shared" si="213"/>
        <v>0</v>
      </c>
      <c r="OH210" s="2">
        <f t="shared" si="214"/>
        <v>0</v>
      </c>
      <c r="OI210" s="2">
        <f t="shared" si="215"/>
        <v>0</v>
      </c>
      <c r="OJ210" s="2">
        <f t="shared" si="216"/>
        <v>0</v>
      </c>
      <c r="OK210" s="2">
        <f t="shared" si="217"/>
        <v>0</v>
      </c>
      <c r="OL210" s="2">
        <f t="shared" si="218"/>
        <v>0</v>
      </c>
      <c r="OM210" s="2">
        <f t="shared" si="219"/>
        <v>0</v>
      </c>
      <c r="ON210" s="2">
        <f t="shared" si="220"/>
        <v>173</v>
      </c>
      <c r="OO210" s="2">
        <f t="shared" si="221"/>
        <v>0</v>
      </c>
      <c r="OP210" s="2">
        <f t="shared" si="222"/>
        <v>0</v>
      </c>
      <c r="OQ210" s="2">
        <f t="shared" si="223"/>
        <v>0</v>
      </c>
      <c r="OR210" s="2">
        <f t="shared" si="224"/>
        <v>0</v>
      </c>
      <c r="OS210" s="2">
        <f t="shared" si="225"/>
        <v>0</v>
      </c>
      <c r="OT210" s="2">
        <f t="shared" si="226"/>
        <v>0</v>
      </c>
      <c r="OU210" s="2">
        <f t="shared" si="227"/>
        <v>0</v>
      </c>
      <c r="OV210" s="2">
        <f t="shared" si="228"/>
        <v>0</v>
      </c>
      <c r="OW210" s="2">
        <f t="shared" si="229"/>
        <v>0</v>
      </c>
      <c r="OX210" s="2">
        <f t="shared" si="230"/>
        <v>1</v>
      </c>
      <c r="OY210" s="2">
        <f t="shared" si="231"/>
        <v>0</v>
      </c>
      <c r="OZ210" s="2">
        <f t="shared" si="232"/>
        <v>0</v>
      </c>
      <c r="PA210" s="2">
        <f t="shared" si="233"/>
        <v>0</v>
      </c>
      <c r="PB210" s="2">
        <f t="shared" si="234"/>
        <v>0</v>
      </c>
      <c r="PC210" s="2">
        <f t="shared" si="235"/>
        <v>0</v>
      </c>
      <c r="PD210" s="2">
        <f t="shared" si="236"/>
        <v>0</v>
      </c>
      <c r="PE210" s="2">
        <f t="shared" si="237"/>
        <v>0</v>
      </c>
      <c r="PF210" s="2">
        <f t="shared" si="238"/>
        <v>0</v>
      </c>
      <c r="PG210" s="2">
        <f t="shared" si="239"/>
        <v>0</v>
      </c>
      <c r="PH210" s="2">
        <f t="shared" si="240"/>
        <v>0</v>
      </c>
      <c r="PI210" s="2">
        <f t="shared" si="241"/>
        <v>0</v>
      </c>
      <c r="PJ210" s="2">
        <f t="shared" si="242"/>
        <v>0</v>
      </c>
      <c r="PK210" s="2">
        <f t="shared" si="243"/>
        <v>0</v>
      </c>
      <c r="PL210" s="2">
        <f t="shared" si="244"/>
        <v>0</v>
      </c>
      <c r="PM210" s="2">
        <f t="shared" si="245"/>
        <v>0</v>
      </c>
      <c r="PN210" s="2">
        <f t="shared" si="246"/>
        <v>4</v>
      </c>
      <c r="PO210" s="2">
        <f t="shared" si="247"/>
        <v>4</v>
      </c>
      <c r="PP210" s="2">
        <f t="shared" si="248"/>
        <v>0</v>
      </c>
      <c r="PQ210" s="2">
        <f t="shared" si="249"/>
        <v>0</v>
      </c>
      <c r="PR210" s="2">
        <f t="shared" si="250"/>
        <v>4</v>
      </c>
      <c r="PS210" s="2">
        <f t="shared" si="251"/>
        <v>0</v>
      </c>
      <c r="PT210" s="2">
        <f t="shared" si="252"/>
        <v>0</v>
      </c>
      <c r="PU210" s="2">
        <f t="shared" si="253"/>
        <v>4</v>
      </c>
      <c r="PV210" s="2">
        <f t="shared" si="254"/>
        <v>3</v>
      </c>
      <c r="PW210" s="2">
        <f t="shared" si="255"/>
        <v>0</v>
      </c>
      <c r="PX210" s="2">
        <f t="shared" si="256"/>
        <v>4</v>
      </c>
      <c r="PY210" s="2">
        <f t="shared" si="257"/>
        <v>0</v>
      </c>
      <c r="PZ210" s="2">
        <f t="shared" si="258"/>
        <v>0</v>
      </c>
    </row>
    <row r="211" spans="1:442" x14ac:dyDescent="0.35">
      <c r="A211" t="s">
        <v>79</v>
      </c>
      <c r="B211" t="s">
        <v>0</v>
      </c>
      <c r="C211" t="s">
        <v>329</v>
      </c>
      <c r="D211">
        <v>0</v>
      </c>
      <c r="E211">
        <v>0</v>
      </c>
      <c r="F211">
        <v>0</v>
      </c>
      <c r="G211">
        <v>0</v>
      </c>
      <c r="H211"/>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1</v>
      </c>
      <c r="HW211">
        <v>1</v>
      </c>
      <c r="HX211">
        <v>0</v>
      </c>
      <c r="HY211">
        <v>0</v>
      </c>
      <c r="HZ211">
        <v>0</v>
      </c>
      <c r="IA211">
        <v>0</v>
      </c>
      <c r="IB211">
        <v>0</v>
      </c>
      <c r="IC211">
        <v>0</v>
      </c>
      <c r="ID211">
        <v>0</v>
      </c>
      <c r="IE211">
        <v>1</v>
      </c>
      <c r="IF211">
        <v>1</v>
      </c>
      <c r="IG211">
        <v>0</v>
      </c>
      <c r="IH211">
        <v>1</v>
      </c>
      <c r="II211">
        <v>1</v>
      </c>
      <c r="IJ211">
        <v>0</v>
      </c>
      <c r="IK211">
        <v>1</v>
      </c>
      <c r="IL211">
        <v>1</v>
      </c>
      <c r="IM211">
        <v>0</v>
      </c>
      <c r="IN211">
        <v>1</v>
      </c>
      <c r="IO211">
        <v>1</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R211" s="2" t="str">
        <f t="shared" si="199"/>
        <v>Madi-Okollo District</v>
      </c>
      <c r="NS211" s="2" t="str">
        <f t="shared" si="200"/>
        <v>St. Jude Uleppi Health Centre II</v>
      </c>
      <c r="NT211" s="2" t="str">
        <f>VLOOKUP(C211,Weeks!$A$1:$B$53,2,0)</f>
        <v>Week 9</v>
      </c>
      <c r="NU211" s="2">
        <f t="shared" si="201"/>
        <v>1</v>
      </c>
      <c r="NV211" s="2">
        <f t="shared" si="202"/>
        <v>0</v>
      </c>
      <c r="NW211" s="2">
        <f t="shared" si="203"/>
        <v>0</v>
      </c>
      <c r="NX211" s="2">
        <f t="shared" si="204"/>
        <v>0</v>
      </c>
      <c r="NY211" s="2">
        <f t="shared" si="205"/>
        <v>0</v>
      </c>
      <c r="NZ211" s="2">
        <f t="shared" si="206"/>
        <v>0</v>
      </c>
      <c r="OA211" s="2">
        <f t="shared" si="207"/>
        <v>0</v>
      </c>
      <c r="OB211" s="2">
        <f t="shared" si="208"/>
        <v>0</v>
      </c>
      <c r="OC211" s="2">
        <f t="shared" si="209"/>
        <v>0</v>
      </c>
      <c r="OD211" s="2">
        <f t="shared" si="210"/>
        <v>0</v>
      </c>
      <c r="OE211" s="2">
        <f t="shared" si="211"/>
        <v>0</v>
      </c>
      <c r="OF211" s="2">
        <f t="shared" si="212"/>
        <v>0</v>
      </c>
      <c r="OG211" s="2">
        <f t="shared" si="213"/>
        <v>0</v>
      </c>
      <c r="OH211" s="2">
        <f t="shared" si="214"/>
        <v>0</v>
      </c>
      <c r="OI211" s="2">
        <f t="shared" si="215"/>
        <v>0</v>
      </c>
      <c r="OJ211" s="2">
        <f t="shared" si="216"/>
        <v>0</v>
      </c>
      <c r="OK211" s="2">
        <f t="shared" si="217"/>
        <v>0</v>
      </c>
      <c r="OL211" s="2">
        <f t="shared" si="218"/>
        <v>0</v>
      </c>
      <c r="OM211" s="2">
        <f t="shared" si="219"/>
        <v>0</v>
      </c>
      <c r="ON211" s="2">
        <f t="shared" si="220"/>
        <v>1</v>
      </c>
      <c r="OO211" s="2">
        <f t="shared" si="221"/>
        <v>0</v>
      </c>
      <c r="OP211" s="2">
        <f t="shared" si="222"/>
        <v>0</v>
      </c>
      <c r="OQ211" s="2">
        <f t="shared" si="223"/>
        <v>0</v>
      </c>
      <c r="OR211" s="2">
        <f t="shared" si="224"/>
        <v>0</v>
      </c>
      <c r="OS211" s="2">
        <f t="shared" si="225"/>
        <v>0</v>
      </c>
      <c r="OT211" s="2">
        <f t="shared" si="226"/>
        <v>0</v>
      </c>
      <c r="OU211" s="2">
        <f t="shared" si="227"/>
        <v>0</v>
      </c>
      <c r="OV211" s="2">
        <f t="shared" si="228"/>
        <v>0</v>
      </c>
      <c r="OW211" s="2">
        <f t="shared" si="229"/>
        <v>0</v>
      </c>
      <c r="OX211" s="2">
        <f t="shared" si="230"/>
        <v>0</v>
      </c>
      <c r="OY211" s="2">
        <f t="shared" si="231"/>
        <v>0</v>
      </c>
      <c r="OZ211" s="2">
        <f t="shared" si="232"/>
        <v>0</v>
      </c>
      <c r="PA211" s="2">
        <f t="shared" si="233"/>
        <v>0</v>
      </c>
      <c r="PB211" s="2">
        <f t="shared" si="234"/>
        <v>0</v>
      </c>
      <c r="PC211" s="2">
        <f t="shared" si="235"/>
        <v>0</v>
      </c>
      <c r="PD211" s="2">
        <f t="shared" si="236"/>
        <v>0</v>
      </c>
      <c r="PE211" s="2">
        <f t="shared" si="237"/>
        <v>0</v>
      </c>
      <c r="PF211" s="2">
        <f t="shared" si="238"/>
        <v>0</v>
      </c>
      <c r="PG211" s="2">
        <f t="shared" si="239"/>
        <v>0</v>
      </c>
      <c r="PH211" s="2">
        <f t="shared" si="240"/>
        <v>0</v>
      </c>
      <c r="PI211" s="2">
        <f t="shared" si="241"/>
        <v>0</v>
      </c>
      <c r="PJ211" s="2">
        <f t="shared" si="242"/>
        <v>0</v>
      </c>
      <c r="PK211" s="2">
        <f t="shared" si="243"/>
        <v>0</v>
      </c>
      <c r="PL211" s="2">
        <f t="shared" si="244"/>
        <v>0</v>
      </c>
      <c r="PM211" s="2">
        <f t="shared" si="245"/>
        <v>0</v>
      </c>
      <c r="PN211" s="2">
        <f t="shared" si="246"/>
        <v>2</v>
      </c>
      <c r="PO211" s="2">
        <f t="shared" si="247"/>
        <v>2</v>
      </c>
      <c r="PP211" s="2">
        <f t="shared" si="248"/>
        <v>0</v>
      </c>
      <c r="PQ211" s="2">
        <f t="shared" si="249"/>
        <v>0</v>
      </c>
      <c r="PR211" s="2">
        <f t="shared" si="250"/>
        <v>2</v>
      </c>
      <c r="PS211" s="2">
        <f t="shared" si="251"/>
        <v>0</v>
      </c>
      <c r="PT211" s="2">
        <f t="shared" si="252"/>
        <v>0</v>
      </c>
      <c r="PU211" s="2">
        <f t="shared" si="253"/>
        <v>2</v>
      </c>
      <c r="PV211" s="2">
        <f t="shared" si="254"/>
        <v>0</v>
      </c>
      <c r="PW211" s="2">
        <f t="shared" si="255"/>
        <v>0</v>
      </c>
      <c r="PX211" s="2">
        <f t="shared" si="256"/>
        <v>2</v>
      </c>
      <c r="PY211" s="2">
        <f t="shared" si="257"/>
        <v>0</v>
      </c>
      <c r="PZ211" s="2">
        <f t="shared" si="258"/>
        <v>0</v>
      </c>
    </row>
    <row r="212" spans="1:442" x14ac:dyDescent="0.35">
      <c r="A212" t="s">
        <v>79</v>
      </c>
      <c r="B212" t="s">
        <v>0</v>
      </c>
      <c r="C212" t="s">
        <v>327</v>
      </c>
      <c r="D212">
        <v>0</v>
      </c>
      <c r="E212">
        <v>0</v>
      </c>
      <c r="F212">
        <v>0</v>
      </c>
      <c r="G212">
        <v>0</v>
      </c>
      <c r="H212"/>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1</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1</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2</v>
      </c>
      <c r="HW212">
        <v>3</v>
      </c>
      <c r="HX212">
        <v>0</v>
      </c>
      <c r="HY212">
        <v>0</v>
      </c>
      <c r="HZ212">
        <v>0</v>
      </c>
      <c r="IA212">
        <v>0</v>
      </c>
      <c r="IB212">
        <v>0</v>
      </c>
      <c r="IC212">
        <v>0</v>
      </c>
      <c r="ID212"/>
      <c r="IE212">
        <v>2</v>
      </c>
      <c r="IF212">
        <v>3</v>
      </c>
      <c r="IG212"/>
      <c r="IH212">
        <v>2</v>
      </c>
      <c r="II212">
        <v>3</v>
      </c>
      <c r="IJ212"/>
      <c r="IK212">
        <v>2</v>
      </c>
      <c r="IL212">
        <v>3</v>
      </c>
      <c r="IM212"/>
      <c r="IN212">
        <v>2</v>
      </c>
      <c r="IO212">
        <v>3</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R212" s="2" t="str">
        <f t="shared" si="199"/>
        <v>Madi-Okollo District</v>
      </c>
      <c r="NS212" s="2" t="str">
        <f t="shared" si="200"/>
        <v>St. Jude Uleppi Health Centre II</v>
      </c>
      <c r="NT212" s="2" t="str">
        <f>VLOOKUP(C212,Weeks!$A$1:$B$53,2,0)</f>
        <v>Week 10</v>
      </c>
      <c r="NU212" s="2">
        <f t="shared" si="201"/>
        <v>2</v>
      </c>
      <c r="NV212" s="2">
        <f t="shared" si="202"/>
        <v>0</v>
      </c>
      <c r="NW212" s="2">
        <f t="shared" si="203"/>
        <v>0</v>
      </c>
      <c r="NX212" s="2">
        <f t="shared" si="204"/>
        <v>0</v>
      </c>
      <c r="NY212" s="2">
        <f t="shared" si="205"/>
        <v>0</v>
      </c>
      <c r="NZ212" s="2">
        <f t="shared" si="206"/>
        <v>1</v>
      </c>
      <c r="OA212" s="2">
        <f t="shared" si="207"/>
        <v>0</v>
      </c>
      <c r="OB212" s="2">
        <f t="shared" si="208"/>
        <v>0</v>
      </c>
      <c r="OC212" s="2">
        <f t="shared" si="209"/>
        <v>0</v>
      </c>
      <c r="OD212" s="2">
        <f t="shared" si="210"/>
        <v>0</v>
      </c>
      <c r="OE212" s="2">
        <f t="shared" si="211"/>
        <v>0</v>
      </c>
      <c r="OF212" s="2">
        <f t="shared" si="212"/>
        <v>1</v>
      </c>
      <c r="OG212" s="2">
        <f t="shared" si="213"/>
        <v>0</v>
      </c>
      <c r="OH212" s="2">
        <f t="shared" si="214"/>
        <v>0</v>
      </c>
      <c r="OI212" s="2">
        <f t="shared" si="215"/>
        <v>0</v>
      </c>
      <c r="OJ212" s="2">
        <f t="shared" si="216"/>
        <v>0</v>
      </c>
      <c r="OK212" s="2">
        <f t="shared" si="217"/>
        <v>0</v>
      </c>
      <c r="OL212" s="2">
        <f t="shared" si="218"/>
        <v>0</v>
      </c>
      <c r="OM212" s="2">
        <f t="shared" si="219"/>
        <v>0</v>
      </c>
      <c r="ON212" s="2">
        <f t="shared" si="220"/>
        <v>0</v>
      </c>
      <c r="OO212" s="2">
        <f t="shared" si="221"/>
        <v>0</v>
      </c>
      <c r="OP212" s="2">
        <f t="shared" si="222"/>
        <v>0</v>
      </c>
      <c r="OQ212" s="2">
        <f t="shared" si="223"/>
        <v>0</v>
      </c>
      <c r="OR212" s="2">
        <f t="shared" si="224"/>
        <v>0</v>
      </c>
      <c r="OS212" s="2">
        <f t="shared" si="225"/>
        <v>0</v>
      </c>
      <c r="OT212" s="2">
        <f t="shared" si="226"/>
        <v>0</v>
      </c>
      <c r="OU212" s="2">
        <f t="shared" si="227"/>
        <v>0</v>
      </c>
      <c r="OV212" s="2">
        <f t="shared" si="228"/>
        <v>0</v>
      </c>
      <c r="OW212" s="2">
        <f t="shared" si="229"/>
        <v>0</v>
      </c>
      <c r="OX212" s="2">
        <f t="shared" si="230"/>
        <v>0</v>
      </c>
      <c r="OY212" s="2">
        <f t="shared" si="231"/>
        <v>0</v>
      </c>
      <c r="OZ212" s="2">
        <f t="shared" si="232"/>
        <v>0</v>
      </c>
      <c r="PA212" s="2">
        <f t="shared" si="233"/>
        <v>0</v>
      </c>
      <c r="PB212" s="2">
        <f t="shared" si="234"/>
        <v>0</v>
      </c>
      <c r="PC212" s="2">
        <f t="shared" si="235"/>
        <v>0</v>
      </c>
      <c r="PD212" s="2">
        <f t="shared" si="236"/>
        <v>0</v>
      </c>
      <c r="PE212" s="2">
        <f t="shared" si="237"/>
        <v>0</v>
      </c>
      <c r="PF212" s="2">
        <f t="shared" si="238"/>
        <v>0</v>
      </c>
      <c r="PG212" s="2">
        <f t="shared" si="239"/>
        <v>0</v>
      </c>
      <c r="PH212" s="2">
        <f t="shared" si="240"/>
        <v>0</v>
      </c>
      <c r="PI212" s="2">
        <f t="shared" si="241"/>
        <v>0</v>
      </c>
      <c r="PJ212" s="2">
        <f t="shared" si="242"/>
        <v>0</v>
      </c>
      <c r="PK212" s="2">
        <f t="shared" si="243"/>
        <v>0</v>
      </c>
      <c r="PL212" s="2">
        <f t="shared" si="244"/>
        <v>0</v>
      </c>
      <c r="PM212" s="2">
        <f t="shared" si="245"/>
        <v>0</v>
      </c>
      <c r="PN212" s="2">
        <f t="shared" si="246"/>
        <v>5</v>
      </c>
      <c r="PO212" s="2">
        <f t="shared" si="247"/>
        <v>5</v>
      </c>
      <c r="PP212" s="2">
        <f t="shared" si="248"/>
        <v>0</v>
      </c>
      <c r="PQ212" s="2">
        <f t="shared" si="249"/>
        <v>0</v>
      </c>
      <c r="PR212" s="2">
        <f t="shared" si="250"/>
        <v>5</v>
      </c>
      <c r="PS212" s="2">
        <f t="shared" si="251"/>
        <v>0</v>
      </c>
      <c r="PT212" s="2">
        <f t="shared" si="252"/>
        <v>0</v>
      </c>
      <c r="PU212" s="2">
        <f t="shared" si="253"/>
        <v>5</v>
      </c>
      <c r="PV212" s="2">
        <f t="shared" si="254"/>
        <v>0</v>
      </c>
      <c r="PW212" s="2">
        <f t="shared" si="255"/>
        <v>0</v>
      </c>
      <c r="PX212" s="2">
        <f t="shared" si="256"/>
        <v>5</v>
      </c>
      <c r="PY212" s="2">
        <f t="shared" si="257"/>
        <v>0</v>
      </c>
      <c r="PZ212" s="2">
        <f t="shared" si="258"/>
        <v>0</v>
      </c>
    </row>
    <row r="213" spans="1:442" x14ac:dyDescent="0.35">
      <c r="A213" t="s">
        <v>79</v>
      </c>
      <c r="B213" t="s">
        <v>0</v>
      </c>
      <c r="C213" t="s">
        <v>325</v>
      </c>
      <c r="D213">
        <v>0</v>
      </c>
      <c r="E213">
        <v>0</v>
      </c>
      <c r="F213">
        <v>0</v>
      </c>
      <c r="G213">
        <v>0</v>
      </c>
      <c r="H213"/>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c r="AO213"/>
      <c r="AP213">
        <v>0</v>
      </c>
      <c r="AQ213">
        <v>0</v>
      </c>
      <c r="AR213">
        <v>0</v>
      </c>
      <c r="AS213">
        <v>0</v>
      </c>
      <c r="AT213">
        <v>0</v>
      </c>
      <c r="AU213">
        <v>0</v>
      </c>
      <c r="AV213">
        <v>0</v>
      </c>
      <c r="AW213">
        <v>0</v>
      </c>
      <c r="AX213">
        <v>0</v>
      </c>
      <c r="AY213">
        <v>0</v>
      </c>
      <c r="AZ213">
        <v>0</v>
      </c>
      <c r="BA213">
        <v>0</v>
      </c>
      <c r="BB213">
        <v>0</v>
      </c>
      <c r="BC213">
        <v>0</v>
      </c>
      <c r="BD213">
        <v>0</v>
      </c>
      <c r="BE213">
        <v>0</v>
      </c>
      <c r="BF213"/>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1</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1</v>
      </c>
      <c r="HV213">
        <v>1</v>
      </c>
      <c r="HW213">
        <v>0</v>
      </c>
      <c r="HX213">
        <v>0</v>
      </c>
      <c r="HY213">
        <v>0</v>
      </c>
      <c r="HZ213">
        <v>0</v>
      </c>
      <c r="IA213">
        <v>0</v>
      </c>
      <c r="IB213">
        <v>0</v>
      </c>
      <c r="IC213">
        <v>0</v>
      </c>
      <c r="ID213">
        <v>1</v>
      </c>
      <c r="IE213">
        <v>1</v>
      </c>
      <c r="IF213">
        <v>0</v>
      </c>
      <c r="IG213">
        <v>1</v>
      </c>
      <c r="IH213">
        <v>1</v>
      </c>
      <c r="II213">
        <v>0</v>
      </c>
      <c r="IJ213">
        <v>1</v>
      </c>
      <c r="IK213">
        <v>1</v>
      </c>
      <c r="IL213">
        <v>0</v>
      </c>
      <c r="IM213">
        <v>1</v>
      </c>
      <c r="IN213">
        <v>1</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c r="KN213">
        <v>0</v>
      </c>
      <c r="KO213">
        <v>0</v>
      </c>
      <c r="KP213">
        <v>0</v>
      </c>
      <c r="KQ213">
        <v>0</v>
      </c>
      <c r="KR213">
        <v>0</v>
      </c>
      <c r="KS213">
        <v>0</v>
      </c>
      <c r="KT213">
        <v>0</v>
      </c>
      <c r="KU213">
        <v>0</v>
      </c>
      <c r="KV213">
        <v>0</v>
      </c>
      <c r="KW213"/>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R213" s="2" t="str">
        <f t="shared" si="199"/>
        <v>Madi-Okollo District</v>
      </c>
      <c r="NS213" s="2" t="str">
        <f t="shared" si="200"/>
        <v>St. Jude Uleppi Health Centre II</v>
      </c>
      <c r="NT213" s="2" t="str">
        <f>VLOOKUP(C213,Weeks!$A$1:$B$53,2,0)</f>
        <v>Week 11</v>
      </c>
      <c r="NU213" s="2">
        <f t="shared" si="201"/>
        <v>1</v>
      </c>
      <c r="NV213" s="2">
        <f t="shared" si="202"/>
        <v>0</v>
      </c>
      <c r="NW213" s="2">
        <f t="shared" si="203"/>
        <v>0</v>
      </c>
      <c r="NX213" s="2">
        <f t="shared" si="204"/>
        <v>0</v>
      </c>
      <c r="NY213" s="2">
        <f t="shared" si="205"/>
        <v>0</v>
      </c>
      <c r="NZ213" s="2">
        <f t="shared" si="206"/>
        <v>0</v>
      </c>
      <c r="OA213" s="2">
        <f t="shared" si="207"/>
        <v>0</v>
      </c>
      <c r="OB213" s="2">
        <f t="shared" si="208"/>
        <v>0</v>
      </c>
      <c r="OC213" s="2">
        <f t="shared" si="209"/>
        <v>0</v>
      </c>
      <c r="OD213" s="2">
        <f t="shared" si="210"/>
        <v>1</v>
      </c>
      <c r="OE213" s="2">
        <f t="shared" si="211"/>
        <v>0</v>
      </c>
      <c r="OF213" s="2">
        <f t="shared" si="212"/>
        <v>0</v>
      </c>
      <c r="OG213" s="2">
        <f t="shared" si="213"/>
        <v>0</v>
      </c>
      <c r="OH213" s="2">
        <f t="shared" si="214"/>
        <v>0</v>
      </c>
      <c r="OI213" s="2">
        <f t="shared" si="215"/>
        <v>0</v>
      </c>
      <c r="OJ213" s="2">
        <f t="shared" si="216"/>
        <v>0</v>
      </c>
      <c r="OK213" s="2">
        <f t="shared" si="217"/>
        <v>0</v>
      </c>
      <c r="OL213" s="2">
        <f t="shared" si="218"/>
        <v>0</v>
      </c>
      <c r="OM213" s="2">
        <f t="shared" si="219"/>
        <v>0</v>
      </c>
      <c r="ON213" s="2">
        <f t="shared" si="220"/>
        <v>0</v>
      </c>
      <c r="OO213" s="2">
        <f t="shared" si="221"/>
        <v>0</v>
      </c>
      <c r="OP213" s="2">
        <f t="shared" si="222"/>
        <v>0</v>
      </c>
      <c r="OQ213" s="2">
        <f t="shared" si="223"/>
        <v>0</v>
      </c>
      <c r="OR213" s="2">
        <f t="shared" si="224"/>
        <v>0</v>
      </c>
      <c r="OS213" s="2">
        <f t="shared" si="225"/>
        <v>0</v>
      </c>
      <c r="OT213" s="2">
        <f t="shared" si="226"/>
        <v>0</v>
      </c>
      <c r="OU213" s="2">
        <f t="shared" si="227"/>
        <v>0</v>
      </c>
      <c r="OV213" s="2">
        <f t="shared" si="228"/>
        <v>0</v>
      </c>
      <c r="OW213" s="2">
        <f t="shared" si="229"/>
        <v>0</v>
      </c>
      <c r="OX213" s="2">
        <f t="shared" si="230"/>
        <v>0</v>
      </c>
      <c r="OY213" s="2">
        <f t="shared" si="231"/>
        <v>0</v>
      </c>
      <c r="OZ213" s="2">
        <f t="shared" si="232"/>
        <v>0</v>
      </c>
      <c r="PA213" s="2">
        <f t="shared" si="233"/>
        <v>0</v>
      </c>
      <c r="PB213" s="2">
        <f t="shared" si="234"/>
        <v>0</v>
      </c>
      <c r="PC213" s="2">
        <f t="shared" si="235"/>
        <v>0</v>
      </c>
      <c r="PD213" s="2">
        <f t="shared" si="236"/>
        <v>0</v>
      </c>
      <c r="PE213" s="2">
        <f t="shared" si="237"/>
        <v>0</v>
      </c>
      <c r="PF213" s="2">
        <f t="shared" si="238"/>
        <v>0</v>
      </c>
      <c r="PG213" s="2">
        <f t="shared" si="239"/>
        <v>0</v>
      </c>
      <c r="PH213" s="2">
        <f t="shared" si="240"/>
        <v>0</v>
      </c>
      <c r="PI213" s="2">
        <f t="shared" si="241"/>
        <v>0</v>
      </c>
      <c r="PJ213" s="2">
        <f t="shared" si="242"/>
        <v>0</v>
      </c>
      <c r="PK213" s="2">
        <f t="shared" si="243"/>
        <v>0</v>
      </c>
      <c r="PL213" s="2">
        <f t="shared" si="244"/>
        <v>0</v>
      </c>
      <c r="PM213" s="2">
        <f t="shared" si="245"/>
        <v>0</v>
      </c>
      <c r="PN213" s="2">
        <f t="shared" si="246"/>
        <v>2</v>
      </c>
      <c r="PO213" s="2">
        <f t="shared" si="247"/>
        <v>2</v>
      </c>
      <c r="PP213" s="2">
        <f t="shared" si="248"/>
        <v>0</v>
      </c>
      <c r="PQ213" s="2">
        <f t="shared" si="249"/>
        <v>0</v>
      </c>
      <c r="PR213" s="2">
        <f t="shared" si="250"/>
        <v>2</v>
      </c>
      <c r="PS213" s="2">
        <f t="shared" si="251"/>
        <v>0</v>
      </c>
      <c r="PT213" s="2">
        <f t="shared" si="252"/>
        <v>0</v>
      </c>
      <c r="PU213" s="2">
        <f t="shared" si="253"/>
        <v>2</v>
      </c>
      <c r="PV213" s="2">
        <f t="shared" si="254"/>
        <v>0</v>
      </c>
      <c r="PW213" s="2">
        <f t="shared" si="255"/>
        <v>0</v>
      </c>
      <c r="PX213" s="2">
        <f t="shared" si="256"/>
        <v>2</v>
      </c>
      <c r="PY213" s="2">
        <f t="shared" si="257"/>
        <v>0</v>
      </c>
      <c r="PZ213" s="2">
        <f t="shared" si="258"/>
        <v>0</v>
      </c>
    </row>
    <row r="214" spans="1:442" x14ac:dyDescent="0.35">
      <c r="A214" t="s">
        <v>78</v>
      </c>
      <c r="B214" t="s">
        <v>1</v>
      </c>
      <c r="C214" t="s">
        <v>72</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2</v>
      </c>
      <c r="DD214">
        <v>9</v>
      </c>
      <c r="DE214">
        <v>13</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2</v>
      </c>
      <c r="EM214">
        <v>0</v>
      </c>
      <c r="EN214">
        <v>0</v>
      </c>
      <c r="EO214">
        <v>0</v>
      </c>
      <c r="EP214">
        <v>0</v>
      </c>
      <c r="EQ214">
        <v>0</v>
      </c>
      <c r="ER214">
        <v>0</v>
      </c>
      <c r="ES214">
        <v>0</v>
      </c>
      <c r="ET214">
        <v>0</v>
      </c>
      <c r="EU214">
        <v>0</v>
      </c>
      <c r="EV214">
        <v>0</v>
      </c>
      <c r="EW214">
        <v>0</v>
      </c>
      <c r="EX214">
        <v>0</v>
      </c>
      <c r="EY214">
        <v>0</v>
      </c>
      <c r="EZ214">
        <v>2</v>
      </c>
      <c r="FA214">
        <v>23</v>
      </c>
      <c r="FB214">
        <v>0</v>
      </c>
      <c r="FC214">
        <v>2</v>
      </c>
      <c r="FD214">
        <v>7</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1</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3</v>
      </c>
      <c r="HV214">
        <v>10</v>
      </c>
      <c r="HW214">
        <v>12</v>
      </c>
      <c r="HX214">
        <v>0</v>
      </c>
      <c r="HY214">
        <v>0</v>
      </c>
      <c r="HZ214">
        <v>0</v>
      </c>
      <c r="IA214">
        <v>0</v>
      </c>
      <c r="IB214">
        <v>0</v>
      </c>
      <c r="IC214">
        <v>0</v>
      </c>
      <c r="ID214">
        <v>3</v>
      </c>
      <c r="IE214">
        <v>10</v>
      </c>
      <c r="IF214">
        <v>12</v>
      </c>
      <c r="IG214">
        <v>3</v>
      </c>
      <c r="IH214">
        <v>10</v>
      </c>
      <c r="II214">
        <v>12</v>
      </c>
      <c r="IJ214">
        <v>3</v>
      </c>
      <c r="IK214">
        <v>10</v>
      </c>
      <c r="IL214">
        <v>12</v>
      </c>
      <c r="IM214">
        <v>3</v>
      </c>
      <c r="IN214">
        <v>10</v>
      </c>
      <c r="IO214">
        <v>12</v>
      </c>
      <c r="IP214">
        <v>0</v>
      </c>
      <c r="IQ214">
        <v>0</v>
      </c>
      <c r="IR214">
        <v>0</v>
      </c>
      <c r="IS214">
        <v>0</v>
      </c>
      <c r="IT214">
        <v>0</v>
      </c>
      <c r="IU214">
        <v>0</v>
      </c>
      <c r="IV214">
        <v>0</v>
      </c>
      <c r="IW214">
        <v>0</v>
      </c>
      <c r="IX214">
        <v>0</v>
      </c>
      <c r="IY214">
        <v>0</v>
      </c>
      <c r="IZ214">
        <v>0</v>
      </c>
      <c r="JA214">
        <v>1</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1</v>
      </c>
      <c r="KF214"/>
      <c r="KG214"/>
      <c r="KH214"/>
      <c r="KI214"/>
      <c r="KJ214">
        <v>0</v>
      </c>
      <c r="KK214">
        <v>0</v>
      </c>
      <c r="KL214">
        <v>0</v>
      </c>
      <c r="KM214">
        <v>1</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1</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1</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R214" s="2" t="str">
        <f t="shared" si="199"/>
        <v>Maracha District</v>
      </c>
      <c r="NS214" s="2" t="str">
        <f t="shared" si="200"/>
        <v>St. Josephs Maracha Hospital</v>
      </c>
      <c r="NT214" s="2" t="str">
        <f>VLOOKUP(C214,Weeks!$A$1:$B$53,2,0)</f>
        <v>Week 40</v>
      </c>
      <c r="NU214" s="2">
        <f t="shared" si="201"/>
        <v>62</v>
      </c>
      <c r="NV214" s="2">
        <f t="shared" si="202"/>
        <v>0</v>
      </c>
      <c r="NW214" s="2">
        <f t="shared" si="203"/>
        <v>0</v>
      </c>
      <c r="NX214" s="2">
        <f t="shared" si="204"/>
        <v>0</v>
      </c>
      <c r="NY214" s="2">
        <f t="shared" si="205"/>
        <v>0</v>
      </c>
      <c r="NZ214" s="2">
        <f t="shared" si="206"/>
        <v>0</v>
      </c>
      <c r="OA214" s="2">
        <f t="shared" si="207"/>
        <v>0</v>
      </c>
      <c r="OB214" s="2">
        <f t="shared" si="208"/>
        <v>0</v>
      </c>
      <c r="OC214" s="2">
        <f t="shared" si="209"/>
        <v>0</v>
      </c>
      <c r="OD214" s="2">
        <f t="shared" si="210"/>
        <v>9</v>
      </c>
      <c r="OE214" s="2">
        <f t="shared" si="211"/>
        <v>0</v>
      </c>
      <c r="OF214" s="2">
        <f t="shared" si="212"/>
        <v>27</v>
      </c>
      <c r="OG214" s="2">
        <f t="shared" si="213"/>
        <v>0</v>
      </c>
      <c r="OH214" s="2">
        <f t="shared" si="214"/>
        <v>0</v>
      </c>
      <c r="OI214" s="2">
        <f t="shared" si="215"/>
        <v>0</v>
      </c>
      <c r="OJ214" s="2">
        <f t="shared" si="216"/>
        <v>0</v>
      </c>
      <c r="OK214" s="2">
        <f t="shared" si="217"/>
        <v>0</v>
      </c>
      <c r="OL214" s="2">
        <f t="shared" si="218"/>
        <v>1</v>
      </c>
      <c r="OM214" s="2">
        <f t="shared" si="219"/>
        <v>0</v>
      </c>
      <c r="ON214" s="2">
        <f t="shared" si="220"/>
        <v>25</v>
      </c>
      <c r="OO214" s="2">
        <f t="shared" si="221"/>
        <v>0</v>
      </c>
      <c r="OP214" s="2">
        <f t="shared" si="222"/>
        <v>0</v>
      </c>
      <c r="OQ214" s="2">
        <f t="shared" si="223"/>
        <v>0</v>
      </c>
      <c r="OR214" s="2">
        <f t="shared" si="224"/>
        <v>0</v>
      </c>
      <c r="OS214" s="2">
        <f t="shared" si="225"/>
        <v>0</v>
      </c>
      <c r="OT214" s="2">
        <f t="shared" si="226"/>
        <v>0</v>
      </c>
      <c r="OU214" s="2">
        <f t="shared" si="227"/>
        <v>0</v>
      </c>
      <c r="OV214" s="2">
        <f t="shared" si="228"/>
        <v>0</v>
      </c>
      <c r="OW214" s="2">
        <f t="shared" si="229"/>
        <v>0</v>
      </c>
      <c r="OX214" s="2">
        <f t="shared" si="230"/>
        <v>1</v>
      </c>
      <c r="OY214" s="2">
        <f t="shared" si="231"/>
        <v>0</v>
      </c>
      <c r="OZ214" s="2">
        <f t="shared" si="232"/>
        <v>0</v>
      </c>
      <c r="PA214" s="2">
        <f t="shared" si="233"/>
        <v>0</v>
      </c>
      <c r="PB214" s="2">
        <f t="shared" si="234"/>
        <v>1</v>
      </c>
      <c r="PC214" s="2">
        <f t="shared" si="235"/>
        <v>1</v>
      </c>
      <c r="PD214" s="2">
        <f t="shared" si="236"/>
        <v>0</v>
      </c>
      <c r="PE214" s="2">
        <f t="shared" si="237"/>
        <v>1</v>
      </c>
      <c r="PF214" s="2">
        <f t="shared" si="238"/>
        <v>0</v>
      </c>
      <c r="PG214" s="2">
        <f t="shared" si="239"/>
        <v>0</v>
      </c>
      <c r="PH214" s="2">
        <f t="shared" si="240"/>
        <v>0</v>
      </c>
      <c r="PI214" s="2">
        <f t="shared" si="241"/>
        <v>0</v>
      </c>
      <c r="PJ214" s="2">
        <f t="shared" si="242"/>
        <v>0</v>
      </c>
      <c r="PK214" s="2">
        <f t="shared" si="243"/>
        <v>0</v>
      </c>
      <c r="PL214" s="2">
        <f t="shared" si="244"/>
        <v>0</v>
      </c>
      <c r="PM214" s="2">
        <f t="shared" si="245"/>
        <v>0</v>
      </c>
      <c r="PN214" s="2">
        <f t="shared" si="246"/>
        <v>25</v>
      </c>
      <c r="PO214" s="2">
        <f t="shared" si="247"/>
        <v>25</v>
      </c>
      <c r="PP214" s="2">
        <f t="shared" si="248"/>
        <v>1</v>
      </c>
      <c r="PQ214" s="2">
        <f t="shared" si="249"/>
        <v>1</v>
      </c>
      <c r="PR214" s="2">
        <f t="shared" si="250"/>
        <v>25</v>
      </c>
      <c r="PS214" s="2">
        <f t="shared" si="251"/>
        <v>0</v>
      </c>
      <c r="PT214" s="2">
        <f t="shared" si="252"/>
        <v>0</v>
      </c>
      <c r="PU214" s="2">
        <f t="shared" si="253"/>
        <v>25</v>
      </c>
      <c r="PV214" s="2">
        <f t="shared" si="254"/>
        <v>0</v>
      </c>
      <c r="PW214" s="2">
        <f t="shared" si="255"/>
        <v>0</v>
      </c>
      <c r="PX214" s="2">
        <f t="shared" si="256"/>
        <v>25</v>
      </c>
      <c r="PY214" s="2">
        <f t="shared" si="257"/>
        <v>0</v>
      </c>
      <c r="PZ214" s="2">
        <f t="shared" si="258"/>
        <v>0</v>
      </c>
    </row>
    <row r="215" spans="1:442" x14ac:dyDescent="0.35">
      <c r="A215" t="s">
        <v>78</v>
      </c>
      <c r="B215" t="s">
        <v>1</v>
      </c>
      <c r="C215" t="s">
        <v>71</v>
      </c>
      <c r="D215">
        <v>0</v>
      </c>
      <c r="E215">
        <v>0</v>
      </c>
      <c r="F215">
        <v>0</v>
      </c>
      <c r="G215">
        <v>0</v>
      </c>
      <c r="H215"/>
      <c r="I215">
        <v>0</v>
      </c>
      <c r="J215"/>
      <c r="K215">
        <v>0</v>
      </c>
      <c r="L215"/>
      <c r="M215">
        <v>0</v>
      </c>
      <c r="N215"/>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2</v>
      </c>
      <c r="DC215">
        <v>2</v>
      </c>
      <c r="DD215">
        <v>10</v>
      </c>
      <c r="DE215">
        <v>7</v>
      </c>
      <c r="DF215">
        <v>0</v>
      </c>
      <c r="DG215">
        <v>0</v>
      </c>
      <c r="DH215">
        <v>0</v>
      </c>
      <c r="DI215">
        <v>0</v>
      </c>
      <c r="DJ215">
        <v>0</v>
      </c>
      <c r="DK215">
        <v>1</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6</v>
      </c>
      <c r="FA215">
        <v>22</v>
      </c>
      <c r="FB215">
        <v>0</v>
      </c>
      <c r="FC215">
        <v>1</v>
      </c>
      <c r="FD215">
        <v>6</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1</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1</v>
      </c>
      <c r="HV215">
        <v>4</v>
      </c>
      <c r="HW215">
        <v>11</v>
      </c>
      <c r="HX215">
        <v>0</v>
      </c>
      <c r="HY215">
        <v>0</v>
      </c>
      <c r="HZ215">
        <v>0</v>
      </c>
      <c r="IA215">
        <v>0</v>
      </c>
      <c r="IB215">
        <v>0</v>
      </c>
      <c r="IC215">
        <v>0</v>
      </c>
      <c r="ID215">
        <v>1</v>
      </c>
      <c r="IE215">
        <v>4</v>
      </c>
      <c r="IF215">
        <v>11</v>
      </c>
      <c r="IG215">
        <v>1</v>
      </c>
      <c r="IH215">
        <v>4</v>
      </c>
      <c r="II215">
        <v>11</v>
      </c>
      <c r="IJ215">
        <v>1</v>
      </c>
      <c r="IK215">
        <v>4</v>
      </c>
      <c r="IL215">
        <v>11</v>
      </c>
      <c r="IM215">
        <v>1</v>
      </c>
      <c r="IN215">
        <v>4</v>
      </c>
      <c r="IO215">
        <v>11</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c r="KG215"/>
      <c r="KH215"/>
      <c r="KI215"/>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1</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1</v>
      </c>
      <c r="NF215">
        <v>0</v>
      </c>
      <c r="NG215">
        <v>0</v>
      </c>
      <c r="NH215">
        <v>1</v>
      </c>
      <c r="NI215">
        <v>2</v>
      </c>
      <c r="NJ215">
        <v>0</v>
      </c>
      <c r="NK215">
        <v>0</v>
      </c>
      <c r="NL215">
        <v>0</v>
      </c>
      <c r="NM215">
        <v>0</v>
      </c>
      <c r="NN215">
        <v>0</v>
      </c>
      <c r="NO215">
        <v>0</v>
      </c>
      <c r="NP215">
        <v>0</v>
      </c>
      <c r="NR215" s="2" t="str">
        <f t="shared" si="199"/>
        <v>Maracha District</v>
      </c>
      <c r="NS215" s="2" t="str">
        <f t="shared" si="200"/>
        <v>St. Josephs Maracha Hospital</v>
      </c>
      <c r="NT215" s="2" t="str">
        <f>VLOOKUP(C215,Weeks!$A$1:$B$53,2,0)</f>
        <v>Week 41</v>
      </c>
      <c r="NU215" s="2">
        <f t="shared" si="201"/>
        <v>59</v>
      </c>
      <c r="NV215" s="2">
        <f t="shared" si="202"/>
        <v>1</v>
      </c>
      <c r="NW215" s="2">
        <f t="shared" si="203"/>
        <v>0</v>
      </c>
      <c r="NX215" s="2">
        <f t="shared" si="204"/>
        <v>1</v>
      </c>
      <c r="NY215" s="2">
        <f t="shared" si="205"/>
        <v>1</v>
      </c>
      <c r="NZ215" s="2">
        <f t="shared" si="206"/>
        <v>0</v>
      </c>
      <c r="OA215" s="2">
        <f t="shared" si="207"/>
        <v>0</v>
      </c>
      <c r="OB215" s="2">
        <f t="shared" si="208"/>
        <v>0</v>
      </c>
      <c r="OC215" s="2">
        <f t="shared" si="209"/>
        <v>0</v>
      </c>
      <c r="OD215" s="2">
        <f t="shared" si="210"/>
        <v>7</v>
      </c>
      <c r="OE215" s="2">
        <f t="shared" si="211"/>
        <v>0</v>
      </c>
      <c r="OF215" s="2">
        <f t="shared" si="212"/>
        <v>28</v>
      </c>
      <c r="OG215" s="2">
        <f t="shared" si="213"/>
        <v>0</v>
      </c>
      <c r="OH215" s="2">
        <f t="shared" si="214"/>
        <v>0</v>
      </c>
      <c r="OI215" s="2">
        <f t="shared" si="215"/>
        <v>0</v>
      </c>
      <c r="OJ215" s="2">
        <f t="shared" si="216"/>
        <v>0</v>
      </c>
      <c r="OK215" s="2">
        <f t="shared" si="217"/>
        <v>0</v>
      </c>
      <c r="OL215" s="2">
        <f t="shared" si="218"/>
        <v>1</v>
      </c>
      <c r="OM215" s="2">
        <f t="shared" si="219"/>
        <v>0</v>
      </c>
      <c r="ON215" s="2">
        <f t="shared" si="220"/>
        <v>23</v>
      </c>
      <c r="OO215" s="2">
        <f t="shared" si="221"/>
        <v>1</v>
      </c>
      <c r="OP215" s="2">
        <f t="shared" si="222"/>
        <v>0</v>
      </c>
      <c r="OQ215" s="2">
        <f t="shared" si="223"/>
        <v>0</v>
      </c>
      <c r="OR215" s="2">
        <f t="shared" si="224"/>
        <v>0</v>
      </c>
      <c r="OS215" s="2">
        <f t="shared" si="225"/>
        <v>0</v>
      </c>
      <c r="OT215" s="2">
        <f t="shared" si="226"/>
        <v>0</v>
      </c>
      <c r="OU215" s="2">
        <f t="shared" si="227"/>
        <v>0</v>
      </c>
      <c r="OV215" s="2">
        <f t="shared" si="228"/>
        <v>0</v>
      </c>
      <c r="OW215" s="2">
        <f t="shared" si="229"/>
        <v>0</v>
      </c>
      <c r="OX215" s="2">
        <f t="shared" si="230"/>
        <v>1</v>
      </c>
      <c r="OY215" s="2">
        <f t="shared" si="231"/>
        <v>0</v>
      </c>
      <c r="OZ215" s="2">
        <f t="shared" si="232"/>
        <v>0</v>
      </c>
      <c r="PA215" s="2">
        <f t="shared" si="233"/>
        <v>0</v>
      </c>
      <c r="PB215" s="2">
        <f t="shared" si="234"/>
        <v>0</v>
      </c>
      <c r="PC215" s="2">
        <f t="shared" si="235"/>
        <v>0</v>
      </c>
      <c r="PD215" s="2">
        <f t="shared" si="236"/>
        <v>0</v>
      </c>
      <c r="PE215" s="2">
        <f t="shared" si="237"/>
        <v>0</v>
      </c>
      <c r="PF215" s="2">
        <f t="shared" si="238"/>
        <v>0</v>
      </c>
      <c r="PG215" s="2">
        <f t="shared" si="239"/>
        <v>0</v>
      </c>
      <c r="PH215" s="2">
        <f t="shared" si="240"/>
        <v>0</v>
      </c>
      <c r="PI215" s="2">
        <f t="shared" si="241"/>
        <v>0</v>
      </c>
      <c r="PJ215" s="2">
        <f t="shared" si="242"/>
        <v>0</v>
      </c>
      <c r="PK215" s="2">
        <f t="shared" si="243"/>
        <v>3</v>
      </c>
      <c r="PL215" s="2">
        <f t="shared" si="244"/>
        <v>0</v>
      </c>
      <c r="PM215" s="2">
        <f t="shared" si="245"/>
        <v>0</v>
      </c>
      <c r="PN215" s="2">
        <f t="shared" si="246"/>
        <v>16</v>
      </c>
      <c r="PO215" s="2">
        <f t="shared" si="247"/>
        <v>16</v>
      </c>
      <c r="PP215" s="2">
        <f t="shared" si="248"/>
        <v>0</v>
      </c>
      <c r="PQ215" s="2">
        <f t="shared" si="249"/>
        <v>0</v>
      </c>
      <c r="PR215" s="2">
        <f t="shared" si="250"/>
        <v>16</v>
      </c>
      <c r="PS215" s="2">
        <f t="shared" si="251"/>
        <v>0</v>
      </c>
      <c r="PT215" s="2">
        <f t="shared" si="252"/>
        <v>0</v>
      </c>
      <c r="PU215" s="2">
        <f t="shared" si="253"/>
        <v>16</v>
      </c>
      <c r="PV215" s="2">
        <f t="shared" si="254"/>
        <v>0</v>
      </c>
      <c r="PW215" s="2">
        <f t="shared" si="255"/>
        <v>0</v>
      </c>
      <c r="PX215" s="2">
        <f t="shared" si="256"/>
        <v>16</v>
      </c>
      <c r="PY215" s="2">
        <f t="shared" si="257"/>
        <v>0</v>
      </c>
      <c r="PZ215" s="2">
        <f t="shared" si="258"/>
        <v>0</v>
      </c>
    </row>
    <row r="216" spans="1:442" x14ac:dyDescent="0.35">
      <c r="A216" t="s">
        <v>78</v>
      </c>
      <c r="B216" t="s">
        <v>1</v>
      </c>
      <c r="C216" t="s">
        <v>70</v>
      </c>
      <c r="D216">
        <v>0</v>
      </c>
      <c r="E216">
        <v>0</v>
      </c>
      <c r="F216">
        <v>0</v>
      </c>
      <c r="G216">
        <v>0</v>
      </c>
      <c r="H216"/>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1</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3</v>
      </c>
      <c r="DC216">
        <v>2</v>
      </c>
      <c r="DD216">
        <v>20</v>
      </c>
      <c r="DE216">
        <v>9</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1</v>
      </c>
      <c r="EL216">
        <v>2</v>
      </c>
      <c r="EM216">
        <v>0</v>
      </c>
      <c r="EN216">
        <v>0</v>
      </c>
      <c r="EO216">
        <v>0</v>
      </c>
      <c r="EP216">
        <v>0</v>
      </c>
      <c r="EQ216">
        <v>0</v>
      </c>
      <c r="ER216">
        <v>0</v>
      </c>
      <c r="ES216">
        <v>0</v>
      </c>
      <c r="ET216">
        <v>0</v>
      </c>
      <c r="EU216">
        <v>0</v>
      </c>
      <c r="EV216">
        <v>0</v>
      </c>
      <c r="EW216">
        <v>0</v>
      </c>
      <c r="EX216">
        <v>0</v>
      </c>
      <c r="EY216">
        <v>0</v>
      </c>
      <c r="EZ216">
        <v>2</v>
      </c>
      <c r="FA216">
        <v>10</v>
      </c>
      <c r="FB216">
        <v>0</v>
      </c>
      <c r="FC216">
        <v>0</v>
      </c>
      <c r="FD216">
        <v>9</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3</v>
      </c>
      <c r="HV216">
        <v>13</v>
      </c>
      <c r="HW216">
        <v>9</v>
      </c>
      <c r="HX216">
        <v>0</v>
      </c>
      <c r="HY216">
        <v>0</v>
      </c>
      <c r="HZ216">
        <v>0</v>
      </c>
      <c r="IA216">
        <v>0</v>
      </c>
      <c r="IB216">
        <v>0</v>
      </c>
      <c r="IC216">
        <v>0</v>
      </c>
      <c r="ID216">
        <v>3</v>
      </c>
      <c r="IE216">
        <v>13</v>
      </c>
      <c r="IF216">
        <v>9</v>
      </c>
      <c r="IG216">
        <v>3</v>
      </c>
      <c r="IH216">
        <v>13</v>
      </c>
      <c r="II216">
        <v>9</v>
      </c>
      <c r="IJ216">
        <v>3</v>
      </c>
      <c r="IK216">
        <v>13</v>
      </c>
      <c r="IL216">
        <v>9</v>
      </c>
      <c r="IM216">
        <v>3</v>
      </c>
      <c r="IN216">
        <v>13</v>
      </c>
      <c r="IO216">
        <v>9</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c r="KG216"/>
      <c r="KH216"/>
      <c r="KI216"/>
      <c r="KJ216">
        <v>0</v>
      </c>
      <c r="KK216">
        <v>0</v>
      </c>
      <c r="KL216">
        <v>0</v>
      </c>
      <c r="KM216">
        <v>0</v>
      </c>
      <c r="KN216">
        <v>0</v>
      </c>
      <c r="KO216">
        <v>0</v>
      </c>
      <c r="KP216">
        <v>0</v>
      </c>
      <c r="KQ216">
        <v>0</v>
      </c>
      <c r="KR216">
        <v>0</v>
      </c>
      <c r="KS216">
        <v>0</v>
      </c>
      <c r="KT216">
        <v>0</v>
      </c>
      <c r="KU216">
        <v>1</v>
      </c>
      <c r="KV216">
        <v>0</v>
      </c>
      <c r="KW216">
        <v>0</v>
      </c>
      <c r="KX216">
        <v>0</v>
      </c>
      <c r="KY216">
        <v>1</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R216" s="2" t="str">
        <f t="shared" si="199"/>
        <v>Maracha District</v>
      </c>
      <c r="NS216" s="2" t="str">
        <f t="shared" si="200"/>
        <v>St. Josephs Maracha Hospital</v>
      </c>
      <c r="NT216" s="2" t="str">
        <f>VLOOKUP(C216,Weeks!$A$1:$B$53,2,0)</f>
        <v>Week 42</v>
      </c>
      <c r="NU216" s="2">
        <f t="shared" si="201"/>
        <v>59</v>
      </c>
      <c r="NV216" s="2">
        <f t="shared" si="202"/>
        <v>0</v>
      </c>
      <c r="NW216" s="2">
        <f t="shared" si="203"/>
        <v>0</v>
      </c>
      <c r="NX216" s="2">
        <f t="shared" si="204"/>
        <v>0</v>
      </c>
      <c r="NY216" s="2">
        <f t="shared" si="205"/>
        <v>0</v>
      </c>
      <c r="NZ216" s="2">
        <f t="shared" si="206"/>
        <v>1</v>
      </c>
      <c r="OA216" s="2">
        <f t="shared" si="207"/>
        <v>0</v>
      </c>
      <c r="OB216" s="2">
        <f t="shared" si="208"/>
        <v>0</v>
      </c>
      <c r="OC216" s="2">
        <f t="shared" si="209"/>
        <v>0</v>
      </c>
      <c r="OD216" s="2">
        <f t="shared" si="210"/>
        <v>9</v>
      </c>
      <c r="OE216" s="2">
        <f t="shared" si="211"/>
        <v>0</v>
      </c>
      <c r="OF216" s="2">
        <f t="shared" si="212"/>
        <v>15</v>
      </c>
      <c r="OG216" s="2">
        <f t="shared" si="213"/>
        <v>0</v>
      </c>
      <c r="OH216" s="2">
        <f t="shared" si="214"/>
        <v>0</v>
      </c>
      <c r="OI216" s="2">
        <f t="shared" si="215"/>
        <v>0</v>
      </c>
      <c r="OJ216" s="2">
        <f t="shared" si="216"/>
        <v>0</v>
      </c>
      <c r="OK216" s="2">
        <f t="shared" si="217"/>
        <v>0</v>
      </c>
      <c r="OL216" s="2">
        <f t="shared" si="218"/>
        <v>0</v>
      </c>
      <c r="OM216" s="2">
        <f t="shared" si="219"/>
        <v>0</v>
      </c>
      <c r="ON216" s="2">
        <f t="shared" si="220"/>
        <v>34</v>
      </c>
      <c r="OO216" s="2">
        <f t="shared" si="221"/>
        <v>0</v>
      </c>
      <c r="OP216" s="2">
        <f t="shared" si="222"/>
        <v>0</v>
      </c>
      <c r="OQ216" s="2">
        <f t="shared" si="223"/>
        <v>0</v>
      </c>
      <c r="OR216" s="2">
        <f t="shared" si="224"/>
        <v>0</v>
      </c>
      <c r="OS216" s="2">
        <f t="shared" si="225"/>
        <v>0</v>
      </c>
      <c r="OT216" s="2">
        <f t="shared" si="226"/>
        <v>0</v>
      </c>
      <c r="OU216" s="2">
        <f t="shared" si="227"/>
        <v>0</v>
      </c>
      <c r="OV216" s="2">
        <f t="shared" si="228"/>
        <v>0</v>
      </c>
      <c r="OW216" s="2">
        <f t="shared" si="229"/>
        <v>0</v>
      </c>
      <c r="OX216" s="2">
        <f t="shared" si="230"/>
        <v>0</v>
      </c>
      <c r="OY216" s="2">
        <f t="shared" si="231"/>
        <v>0</v>
      </c>
      <c r="OZ216" s="2">
        <f t="shared" si="232"/>
        <v>0</v>
      </c>
      <c r="PA216" s="2">
        <f t="shared" si="233"/>
        <v>0</v>
      </c>
      <c r="PB216" s="2">
        <f t="shared" si="234"/>
        <v>0</v>
      </c>
      <c r="PC216" s="2">
        <f t="shared" si="235"/>
        <v>2</v>
      </c>
      <c r="PD216" s="2">
        <f t="shared" si="236"/>
        <v>0</v>
      </c>
      <c r="PE216" s="2">
        <f t="shared" si="237"/>
        <v>0</v>
      </c>
      <c r="PF216" s="2">
        <f t="shared" si="238"/>
        <v>0</v>
      </c>
      <c r="PG216" s="2">
        <f t="shared" si="239"/>
        <v>0</v>
      </c>
      <c r="PH216" s="2">
        <f t="shared" si="240"/>
        <v>0</v>
      </c>
      <c r="PI216" s="2">
        <f t="shared" si="241"/>
        <v>0</v>
      </c>
      <c r="PJ216" s="2">
        <f t="shared" si="242"/>
        <v>0</v>
      </c>
      <c r="PK216" s="2">
        <f t="shared" si="243"/>
        <v>0</v>
      </c>
      <c r="PL216" s="2">
        <f t="shared" si="244"/>
        <v>0</v>
      </c>
      <c r="PM216" s="2">
        <f t="shared" si="245"/>
        <v>0</v>
      </c>
      <c r="PN216" s="2">
        <f t="shared" si="246"/>
        <v>25</v>
      </c>
      <c r="PO216" s="2">
        <f t="shared" si="247"/>
        <v>25</v>
      </c>
      <c r="PP216" s="2">
        <f t="shared" si="248"/>
        <v>0</v>
      </c>
      <c r="PQ216" s="2">
        <f t="shared" si="249"/>
        <v>0</v>
      </c>
      <c r="PR216" s="2">
        <f t="shared" si="250"/>
        <v>25</v>
      </c>
      <c r="PS216" s="2">
        <f t="shared" si="251"/>
        <v>0</v>
      </c>
      <c r="PT216" s="2">
        <f t="shared" si="252"/>
        <v>0</v>
      </c>
      <c r="PU216" s="2">
        <f t="shared" si="253"/>
        <v>25</v>
      </c>
      <c r="PV216" s="2">
        <f t="shared" si="254"/>
        <v>0</v>
      </c>
      <c r="PW216" s="2">
        <f t="shared" si="255"/>
        <v>0</v>
      </c>
      <c r="PX216" s="2">
        <f t="shared" si="256"/>
        <v>25</v>
      </c>
      <c r="PY216" s="2">
        <f t="shared" si="257"/>
        <v>0</v>
      </c>
      <c r="PZ216" s="2">
        <f t="shared" si="258"/>
        <v>0</v>
      </c>
    </row>
    <row r="217" spans="1:442" x14ac:dyDescent="0.35">
      <c r="A217" t="s">
        <v>78</v>
      </c>
      <c r="B217" t="s">
        <v>1</v>
      </c>
      <c r="C217" t="s">
        <v>69</v>
      </c>
      <c r="D217">
        <v>0</v>
      </c>
      <c r="E217">
        <v>0</v>
      </c>
      <c r="F217">
        <v>0</v>
      </c>
      <c r="G217">
        <v>0</v>
      </c>
      <c r="H217"/>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2</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3</v>
      </c>
      <c r="DA217">
        <v>4</v>
      </c>
      <c r="DB217">
        <v>11</v>
      </c>
      <c r="DC217">
        <v>4</v>
      </c>
      <c r="DD217">
        <v>57</v>
      </c>
      <c r="DE217">
        <v>13</v>
      </c>
      <c r="DF217">
        <v>0</v>
      </c>
      <c r="DG217">
        <v>0</v>
      </c>
      <c r="DH217">
        <v>1</v>
      </c>
      <c r="DI217">
        <v>0</v>
      </c>
      <c r="DJ217">
        <v>1</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4</v>
      </c>
      <c r="EM217">
        <v>0</v>
      </c>
      <c r="EN217">
        <v>0</v>
      </c>
      <c r="EO217">
        <v>0</v>
      </c>
      <c r="EP217">
        <v>0</v>
      </c>
      <c r="EQ217">
        <v>0</v>
      </c>
      <c r="ER217">
        <v>0</v>
      </c>
      <c r="ES217">
        <v>0</v>
      </c>
      <c r="ET217">
        <v>0</v>
      </c>
      <c r="EU217">
        <v>0</v>
      </c>
      <c r="EV217">
        <v>0</v>
      </c>
      <c r="EW217">
        <v>0</v>
      </c>
      <c r="EX217">
        <v>0</v>
      </c>
      <c r="EY217">
        <v>0</v>
      </c>
      <c r="EZ217">
        <v>0</v>
      </c>
      <c r="FA217">
        <v>8</v>
      </c>
      <c r="FB217">
        <v>0</v>
      </c>
      <c r="FC217">
        <v>0</v>
      </c>
      <c r="FD217">
        <v>5</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1</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1</v>
      </c>
      <c r="HV217">
        <v>6</v>
      </c>
      <c r="HW217">
        <v>8</v>
      </c>
      <c r="HX217">
        <v>0</v>
      </c>
      <c r="HY217">
        <v>0</v>
      </c>
      <c r="HZ217">
        <v>0</v>
      </c>
      <c r="IA217">
        <v>0</v>
      </c>
      <c r="IB217">
        <v>0</v>
      </c>
      <c r="IC217">
        <v>0</v>
      </c>
      <c r="ID217">
        <v>1</v>
      </c>
      <c r="IE217">
        <v>6</v>
      </c>
      <c r="IF217">
        <v>8</v>
      </c>
      <c r="IG217">
        <v>1</v>
      </c>
      <c r="IH217">
        <v>6</v>
      </c>
      <c r="II217">
        <v>8</v>
      </c>
      <c r="IJ217">
        <v>1</v>
      </c>
      <c r="IK217">
        <v>6</v>
      </c>
      <c r="IL217">
        <v>8</v>
      </c>
      <c r="IM217">
        <v>1</v>
      </c>
      <c r="IN217">
        <v>6</v>
      </c>
      <c r="IO217">
        <v>8</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c r="KG217"/>
      <c r="KH217"/>
      <c r="KI217"/>
      <c r="KJ217">
        <v>0</v>
      </c>
      <c r="KK217">
        <v>0</v>
      </c>
      <c r="KL217">
        <v>0</v>
      </c>
      <c r="KM217">
        <v>1</v>
      </c>
      <c r="KN217">
        <v>0</v>
      </c>
      <c r="KO217">
        <v>0</v>
      </c>
      <c r="KP217">
        <v>0</v>
      </c>
      <c r="KQ217">
        <v>1</v>
      </c>
      <c r="KR217">
        <v>0</v>
      </c>
      <c r="KS217">
        <v>0</v>
      </c>
      <c r="KT217">
        <v>0</v>
      </c>
      <c r="KU217">
        <v>1</v>
      </c>
      <c r="KV217">
        <v>0</v>
      </c>
      <c r="KW217">
        <v>0</v>
      </c>
      <c r="KX217">
        <v>0</v>
      </c>
      <c r="KY217">
        <v>1</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1</v>
      </c>
      <c r="MQ217">
        <v>0</v>
      </c>
      <c r="MR217">
        <v>0</v>
      </c>
      <c r="MS217">
        <v>0</v>
      </c>
      <c r="MT217">
        <v>0</v>
      </c>
      <c r="MU217">
        <v>0</v>
      </c>
      <c r="MV217">
        <v>0</v>
      </c>
      <c r="MW217">
        <v>0</v>
      </c>
      <c r="MX217">
        <v>0</v>
      </c>
      <c r="MY217">
        <v>0</v>
      </c>
      <c r="MZ217">
        <v>0</v>
      </c>
      <c r="NA217">
        <v>0</v>
      </c>
      <c r="NB217">
        <v>1</v>
      </c>
      <c r="NC217">
        <v>0</v>
      </c>
      <c r="ND217">
        <v>1</v>
      </c>
      <c r="NE217">
        <v>0</v>
      </c>
      <c r="NF217">
        <v>0</v>
      </c>
      <c r="NG217">
        <v>0</v>
      </c>
      <c r="NH217">
        <v>1</v>
      </c>
      <c r="NI217">
        <v>0</v>
      </c>
      <c r="NJ217">
        <v>0</v>
      </c>
      <c r="NK217">
        <v>0</v>
      </c>
      <c r="NL217">
        <v>0</v>
      </c>
      <c r="NM217">
        <v>0</v>
      </c>
      <c r="NN217">
        <v>0</v>
      </c>
      <c r="NO217">
        <v>0</v>
      </c>
      <c r="NP217">
        <v>0</v>
      </c>
      <c r="NR217" s="2" t="str">
        <f t="shared" si="199"/>
        <v>Maracha District</v>
      </c>
      <c r="NS217" s="2" t="str">
        <f t="shared" si="200"/>
        <v>St. Josephs Maracha Hospital</v>
      </c>
      <c r="NT217" s="2" t="str">
        <f>VLOOKUP(C217,Weeks!$A$1:$B$53,2,0)</f>
        <v>Week 43</v>
      </c>
      <c r="NU217" s="2">
        <f t="shared" si="201"/>
        <v>114</v>
      </c>
      <c r="NV217" s="2">
        <f t="shared" si="202"/>
        <v>2</v>
      </c>
      <c r="NW217" s="2">
        <f t="shared" si="203"/>
        <v>0</v>
      </c>
      <c r="NX217" s="2">
        <f t="shared" si="204"/>
        <v>2</v>
      </c>
      <c r="NY217" s="2">
        <f t="shared" si="205"/>
        <v>2</v>
      </c>
      <c r="NZ217" s="2">
        <f t="shared" si="206"/>
        <v>0</v>
      </c>
      <c r="OA217" s="2">
        <f t="shared" si="207"/>
        <v>0</v>
      </c>
      <c r="OB217" s="2">
        <f t="shared" si="208"/>
        <v>0</v>
      </c>
      <c r="OC217" s="2">
        <f t="shared" si="209"/>
        <v>0</v>
      </c>
      <c r="OD217" s="2">
        <f t="shared" si="210"/>
        <v>5</v>
      </c>
      <c r="OE217" s="2">
        <f t="shared" si="211"/>
        <v>0</v>
      </c>
      <c r="OF217" s="2">
        <f t="shared" si="212"/>
        <v>12</v>
      </c>
      <c r="OG217" s="2">
        <f t="shared" si="213"/>
        <v>0</v>
      </c>
      <c r="OH217" s="2">
        <f t="shared" si="214"/>
        <v>2</v>
      </c>
      <c r="OI217" s="2">
        <f t="shared" si="215"/>
        <v>0</v>
      </c>
      <c r="OJ217" s="2">
        <f t="shared" si="216"/>
        <v>0</v>
      </c>
      <c r="OK217" s="2">
        <f t="shared" si="217"/>
        <v>0</v>
      </c>
      <c r="OL217" s="2">
        <f t="shared" si="218"/>
        <v>1</v>
      </c>
      <c r="OM217" s="2">
        <f t="shared" si="219"/>
        <v>0</v>
      </c>
      <c r="ON217" s="2">
        <f t="shared" si="220"/>
        <v>94</v>
      </c>
      <c r="OO217" s="2">
        <f t="shared" si="221"/>
        <v>2</v>
      </c>
      <c r="OP217" s="2">
        <f t="shared" si="222"/>
        <v>0</v>
      </c>
      <c r="OQ217" s="2">
        <f t="shared" si="223"/>
        <v>0</v>
      </c>
      <c r="OR217" s="2">
        <f t="shared" si="224"/>
        <v>0</v>
      </c>
      <c r="OS217" s="2">
        <f t="shared" si="225"/>
        <v>0</v>
      </c>
      <c r="OT217" s="2">
        <f t="shared" si="226"/>
        <v>0</v>
      </c>
      <c r="OU217" s="2">
        <f t="shared" si="227"/>
        <v>0</v>
      </c>
      <c r="OV217" s="2">
        <f t="shared" si="228"/>
        <v>0</v>
      </c>
      <c r="OW217" s="2">
        <f t="shared" si="229"/>
        <v>0</v>
      </c>
      <c r="OX217" s="2">
        <f t="shared" si="230"/>
        <v>1</v>
      </c>
      <c r="OY217" s="2">
        <f t="shared" si="231"/>
        <v>0</v>
      </c>
      <c r="OZ217" s="2">
        <f t="shared" si="232"/>
        <v>0</v>
      </c>
      <c r="PA217" s="2">
        <f t="shared" si="233"/>
        <v>0</v>
      </c>
      <c r="PB217" s="2">
        <f t="shared" si="234"/>
        <v>2</v>
      </c>
      <c r="PC217" s="2">
        <f t="shared" si="235"/>
        <v>2</v>
      </c>
      <c r="PD217" s="2">
        <f t="shared" si="236"/>
        <v>0</v>
      </c>
      <c r="PE217" s="2">
        <f t="shared" si="237"/>
        <v>0</v>
      </c>
      <c r="PF217" s="2">
        <f t="shared" si="238"/>
        <v>0</v>
      </c>
      <c r="PG217" s="2">
        <f t="shared" si="239"/>
        <v>0</v>
      </c>
      <c r="PH217" s="2">
        <f t="shared" si="240"/>
        <v>0</v>
      </c>
      <c r="PI217" s="2">
        <f t="shared" si="241"/>
        <v>0</v>
      </c>
      <c r="PJ217" s="2">
        <f t="shared" si="242"/>
        <v>0</v>
      </c>
      <c r="PK217" s="2">
        <f t="shared" si="243"/>
        <v>1</v>
      </c>
      <c r="PL217" s="2">
        <f t="shared" si="244"/>
        <v>0</v>
      </c>
      <c r="PM217" s="2">
        <f t="shared" si="245"/>
        <v>0</v>
      </c>
      <c r="PN217" s="2">
        <f t="shared" si="246"/>
        <v>15</v>
      </c>
      <c r="PO217" s="2">
        <f t="shared" si="247"/>
        <v>15</v>
      </c>
      <c r="PP217" s="2">
        <f t="shared" si="248"/>
        <v>0</v>
      </c>
      <c r="PQ217" s="2">
        <f t="shared" si="249"/>
        <v>0</v>
      </c>
      <c r="PR217" s="2">
        <f t="shared" si="250"/>
        <v>15</v>
      </c>
      <c r="PS217" s="2">
        <f t="shared" si="251"/>
        <v>0</v>
      </c>
      <c r="PT217" s="2">
        <f t="shared" si="252"/>
        <v>0</v>
      </c>
      <c r="PU217" s="2">
        <f t="shared" si="253"/>
        <v>15</v>
      </c>
      <c r="PV217" s="2">
        <f t="shared" si="254"/>
        <v>0</v>
      </c>
      <c r="PW217" s="2">
        <f t="shared" si="255"/>
        <v>0</v>
      </c>
      <c r="PX217" s="2">
        <f t="shared" si="256"/>
        <v>15</v>
      </c>
      <c r="PY217" s="2">
        <f t="shared" si="257"/>
        <v>0</v>
      </c>
      <c r="PZ217" s="2">
        <f t="shared" si="258"/>
        <v>0</v>
      </c>
    </row>
    <row r="218" spans="1:442" x14ac:dyDescent="0.35">
      <c r="A218" t="s">
        <v>78</v>
      </c>
      <c r="B218" t="s">
        <v>1</v>
      </c>
      <c r="C218" t="s">
        <v>67</v>
      </c>
      <c r="D218">
        <v>0</v>
      </c>
      <c r="E218">
        <v>0</v>
      </c>
      <c r="F218">
        <v>1</v>
      </c>
      <c r="G218">
        <v>0</v>
      </c>
      <c r="H218"/>
      <c r="I218">
        <v>1</v>
      </c>
      <c r="J218">
        <v>0</v>
      </c>
      <c r="K218">
        <v>0</v>
      </c>
      <c r="L218">
        <v>0</v>
      </c>
      <c r="M218">
        <v>1</v>
      </c>
      <c r="N218">
        <v>0</v>
      </c>
      <c r="O218">
        <v>0</v>
      </c>
      <c r="P218">
        <v>0</v>
      </c>
      <c r="Q218">
        <v>0</v>
      </c>
      <c r="R218">
        <v>0</v>
      </c>
      <c r="S218">
        <v>0</v>
      </c>
      <c r="T218">
        <v>0</v>
      </c>
      <c r="U218">
        <v>0</v>
      </c>
      <c r="V218">
        <v>0</v>
      </c>
      <c r="W218">
        <v>3</v>
      </c>
      <c r="X218">
        <v>0</v>
      </c>
      <c r="Y218">
        <v>0</v>
      </c>
      <c r="Z218">
        <v>0</v>
      </c>
      <c r="AA218">
        <v>0</v>
      </c>
      <c r="AB218">
        <v>0</v>
      </c>
      <c r="AC218">
        <v>0</v>
      </c>
      <c r="AD218">
        <v>0</v>
      </c>
      <c r="AE218">
        <v>0</v>
      </c>
      <c r="AF218">
        <v>0</v>
      </c>
      <c r="AG218">
        <v>0</v>
      </c>
      <c r="AH218">
        <v>0</v>
      </c>
      <c r="AI218">
        <v>0</v>
      </c>
      <c r="AJ218">
        <v>0</v>
      </c>
      <c r="AK218">
        <v>0</v>
      </c>
      <c r="AL218">
        <v>0</v>
      </c>
      <c r="AM218">
        <v>1</v>
      </c>
      <c r="AN218">
        <v>0</v>
      </c>
      <c r="AO218">
        <v>1</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2</v>
      </c>
      <c r="DA218">
        <v>3</v>
      </c>
      <c r="DB218">
        <v>5</v>
      </c>
      <c r="DC218">
        <v>2</v>
      </c>
      <c r="DD218">
        <v>19</v>
      </c>
      <c r="DE218">
        <v>9</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2</v>
      </c>
      <c r="EM218">
        <v>0</v>
      </c>
      <c r="EN218">
        <v>0</v>
      </c>
      <c r="EO218">
        <v>0</v>
      </c>
      <c r="EP218">
        <v>0</v>
      </c>
      <c r="EQ218">
        <v>0</v>
      </c>
      <c r="ER218">
        <v>0</v>
      </c>
      <c r="ES218">
        <v>0</v>
      </c>
      <c r="ET218">
        <v>0</v>
      </c>
      <c r="EU218">
        <v>0</v>
      </c>
      <c r="EV218">
        <v>0</v>
      </c>
      <c r="EW218">
        <v>0</v>
      </c>
      <c r="EX218">
        <v>0</v>
      </c>
      <c r="EY218">
        <v>0</v>
      </c>
      <c r="EZ218">
        <v>2</v>
      </c>
      <c r="FA218">
        <v>17</v>
      </c>
      <c r="FB218">
        <v>0</v>
      </c>
      <c r="FC218">
        <v>7</v>
      </c>
      <c r="FD218">
        <v>10</v>
      </c>
      <c r="FE218">
        <v>0</v>
      </c>
      <c r="FF218">
        <v>0</v>
      </c>
      <c r="FG218">
        <v>0</v>
      </c>
      <c r="FH218">
        <v>0</v>
      </c>
      <c r="FI218">
        <v>0</v>
      </c>
      <c r="FJ218">
        <v>0</v>
      </c>
      <c r="FK218">
        <v>0</v>
      </c>
      <c r="FL218">
        <v>0</v>
      </c>
      <c r="FM218">
        <v>0</v>
      </c>
      <c r="FN218">
        <v>0</v>
      </c>
      <c r="FO218">
        <v>0</v>
      </c>
      <c r="FP218">
        <v>0</v>
      </c>
      <c r="FQ218">
        <v>0</v>
      </c>
      <c r="FR218">
        <v>0</v>
      </c>
      <c r="FS218">
        <v>0</v>
      </c>
      <c r="FT218">
        <v>0</v>
      </c>
      <c r="FU218">
        <v>2</v>
      </c>
      <c r="FV218">
        <v>0</v>
      </c>
      <c r="FW218">
        <v>0</v>
      </c>
      <c r="FX218">
        <v>0</v>
      </c>
      <c r="FY218">
        <v>0</v>
      </c>
      <c r="FZ218">
        <v>0</v>
      </c>
      <c r="GA218">
        <v>0</v>
      </c>
      <c r="GB218">
        <v>0</v>
      </c>
      <c r="GC218">
        <v>0</v>
      </c>
      <c r="GD218">
        <v>0</v>
      </c>
      <c r="GE218">
        <v>0</v>
      </c>
      <c r="GF218">
        <v>0</v>
      </c>
      <c r="GG218">
        <v>0</v>
      </c>
      <c r="GH218">
        <v>1</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1</v>
      </c>
      <c r="HV218">
        <v>8</v>
      </c>
      <c r="HW218">
        <v>7</v>
      </c>
      <c r="HX218">
        <v>0</v>
      </c>
      <c r="HY218">
        <v>0</v>
      </c>
      <c r="HZ218">
        <v>0</v>
      </c>
      <c r="IA218">
        <v>0</v>
      </c>
      <c r="IB218">
        <v>0</v>
      </c>
      <c r="IC218">
        <v>0</v>
      </c>
      <c r="ID218">
        <v>1</v>
      </c>
      <c r="IE218">
        <v>8</v>
      </c>
      <c r="IF218">
        <v>7</v>
      </c>
      <c r="IG218">
        <v>1</v>
      </c>
      <c r="IH218">
        <v>8</v>
      </c>
      <c r="II218">
        <v>7</v>
      </c>
      <c r="IJ218">
        <v>1</v>
      </c>
      <c r="IK218">
        <v>8</v>
      </c>
      <c r="IL218">
        <v>7</v>
      </c>
      <c r="IM218">
        <v>1</v>
      </c>
      <c r="IN218">
        <v>8</v>
      </c>
      <c r="IO218">
        <v>7</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c r="KG218"/>
      <c r="KH218"/>
      <c r="KI218"/>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3</v>
      </c>
      <c r="LZ218">
        <v>3</v>
      </c>
      <c r="MA218">
        <v>0</v>
      </c>
      <c r="MB218">
        <v>0</v>
      </c>
      <c r="MC218">
        <v>3</v>
      </c>
      <c r="MD218">
        <v>1</v>
      </c>
      <c r="ME218">
        <v>0</v>
      </c>
      <c r="MF218">
        <v>0</v>
      </c>
      <c r="MG218">
        <v>3</v>
      </c>
      <c r="MH218">
        <v>3</v>
      </c>
      <c r="MI218">
        <v>0</v>
      </c>
      <c r="MJ218">
        <v>0</v>
      </c>
      <c r="MK218">
        <v>0</v>
      </c>
      <c r="ML218">
        <v>1</v>
      </c>
      <c r="MM218">
        <v>0</v>
      </c>
      <c r="MN218">
        <v>0</v>
      </c>
      <c r="MO218">
        <v>0</v>
      </c>
      <c r="MP218">
        <v>0</v>
      </c>
      <c r="MQ218">
        <v>0</v>
      </c>
      <c r="MR218">
        <v>0</v>
      </c>
      <c r="MS218">
        <v>0</v>
      </c>
      <c r="MT218">
        <v>0</v>
      </c>
      <c r="MU218">
        <v>0</v>
      </c>
      <c r="MV218">
        <v>0</v>
      </c>
      <c r="MW218">
        <v>0</v>
      </c>
      <c r="MX218">
        <v>1</v>
      </c>
      <c r="MY218">
        <v>0</v>
      </c>
      <c r="MZ218">
        <v>0</v>
      </c>
      <c r="NA218">
        <v>0</v>
      </c>
      <c r="NB218">
        <v>0</v>
      </c>
      <c r="NC218">
        <v>0</v>
      </c>
      <c r="ND218">
        <v>2</v>
      </c>
      <c r="NE218">
        <v>0</v>
      </c>
      <c r="NF218">
        <v>0</v>
      </c>
      <c r="NG218">
        <v>0</v>
      </c>
      <c r="NH218">
        <v>0</v>
      </c>
      <c r="NI218">
        <v>0</v>
      </c>
      <c r="NJ218">
        <v>0</v>
      </c>
      <c r="NK218">
        <v>0</v>
      </c>
      <c r="NL218">
        <v>0</v>
      </c>
      <c r="NM218">
        <v>0</v>
      </c>
      <c r="NN218">
        <v>0</v>
      </c>
      <c r="NO218">
        <v>0</v>
      </c>
      <c r="NP218">
        <v>0</v>
      </c>
      <c r="NR218" s="2" t="str">
        <f t="shared" si="199"/>
        <v>Maracha District</v>
      </c>
      <c r="NS218" s="2" t="str">
        <f t="shared" si="200"/>
        <v>St. Josephs Maracha Hospital</v>
      </c>
      <c r="NT218" s="2" t="str">
        <f>VLOOKUP(C218,Weeks!$A$1:$B$53,2,0)</f>
        <v>Week 44</v>
      </c>
      <c r="NU218" s="2">
        <f t="shared" si="201"/>
        <v>81</v>
      </c>
      <c r="NV218" s="2">
        <f t="shared" si="202"/>
        <v>2</v>
      </c>
      <c r="NW218" s="2">
        <f t="shared" si="203"/>
        <v>0</v>
      </c>
      <c r="NX218" s="2">
        <f t="shared" si="204"/>
        <v>2</v>
      </c>
      <c r="NY218" s="2">
        <f t="shared" si="205"/>
        <v>2</v>
      </c>
      <c r="NZ218" s="2">
        <f t="shared" si="206"/>
        <v>0</v>
      </c>
      <c r="OA218" s="2">
        <f t="shared" si="207"/>
        <v>0</v>
      </c>
      <c r="OB218" s="2">
        <f t="shared" si="208"/>
        <v>2</v>
      </c>
      <c r="OC218" s="2">
        <f t="shared" si="209"/>
        <v>2</v>
      </c>
      <c r="OD218" s="2">
        <f t="shared" si="210"/>
        <v>17</v>
      </c>
      <c r="OE218" s="2">
        <f t="shared" si="211"/>
        <v>0</v>
      </c>
      <c r="OF218" s="2">
        <f t="shared" si="212"/>
        <v>21</v>
      </c>
      <c r="OG218" s="2">
        <f t="shared" si="213"/>
        <v>0</v>
      </c>
      <c r="OH218" s="2">
        <f t="shared" si="214"/>
        <v>0</v>
      </c>
      <c r="OI218" s="2">
        <f t="shared" si="215"/>
        <v>0</v>
      </c>
      <c r="OJ218" s="2">
        <f t="shared" si="216"/>
        <v>0</v>
      </c>
      <c r="OK218" s="2">
        <f t="shared" si="217"/>
        <v>0</v>
      </c>
      <c r="OL218" s="2">
        <f t="shared" si="218"/>
        <v>1</v>
      </c>
      <c r="OM218" s="2">
        <f t="shared" si="219"/>
        <v>0</v>
      </c>
      <c r="ON218" s="2">
        <f t="shared" si="220"/>
        <v>40</v>
      </c>
      <c r="OO218" s="2">
        <f t="shared" si="221"/>
        <v>0</v>
      </c>
      <c r="OP218" s="2">
        <f t="shared" si="222"/>
        <v>0</v>
      </c>
      <c r="OQ218" s="2">
        <f t="shared" si="223"/>
        <v>0</v>
      </c>
      <c r="OR218" s="2">
        <f t="shared" si="224"/>
        <v>0</v>
      </c>
      <c r="OS218" s="2">
        <f t="shared" si="225"/>
        <v>0</v>
      </c>
      <c r="OT218" s="2">
        <f t="shared" si="226"/>
        <v>0</v>
      </c>
      <c r="OU218" s="2">
        <f t="shared" si="227"/>
        <v>3</v>
      </c>
      <c r="OV218" s="2">
        <f t="shared" si="228"/>
        <v>0</v>
      </c>
      <c r="OW218" s="2">
        <f t="shared" si="229"/>
        <v>0</v>
      </c>
      <c r="OX218" s="2">
        <f t="shared" si="230"/>
        <v>1</v>
      </c>
      <c r="OY218" s="2">
        <f t="shared" si="231"/>
        <v>1</v>
      </c>
      <c r="OZ218" s="2">
        <f t="shared" si="232"/>
        <v>6</v>
      </c>
      <c r="PA218" s="2">
        <f t="shared" si="233"/>
        <v>4</v>
      </c>
      <c r="PB218" s="2">
        <f t="shared" si="234"/>
        <v>0</v>
      </c>
      <c r="PC218" s="2">
        <f t="shared" si="235"/>
        <v>0</v>
      </c>
      <c r="PD218" s="2">
        <f t="shared" si="236"/>
        <v>0</v>
      </c>
      <c r="PE218" s="2">
        <f t="shared" si="237"/>
        <v>0</v>
      </c>
      <c r="PF218" s="2">
        <f t="shared" si="238"/>
        <v>0</v>
      </c>
      <c r="PG218" s="2">
        <f t="shared" si="239"/>
        <v>1</v>
      </c>
      <c r="PH218" s="2">
        <f t="shared" si="240"/>
        <v>1</v>
      </c>
      <c r="PI218" s="2">
        <f t="shared" si="241"/>
        <v>0</v>
      </c>
      <c r="PJ218" s="2">
        <f t="shared" si="242"/>
        <v>0</v>
      </c>
      <c r="PK218" s="2">
        <f t="shared" si="243"/>
        <v>0</v>
      </c>
      <c r="PL218" s="2">
        <f t="shared" si="244"/>
        <v>0</v>
      </c>
      <c r="PM218" s="2">
        <f t="shared" si="245"/>
        <v>0</v>
      </c>
      <c r="PN218" s="2">
        <f t="shared" si="246"/>
        <v>16</v>
      </c>
      <c r="PO218" s="2">
        <f t="shared" si="247"/>
        <v>16</v>
      </c>
      <c r="PP218" s="2">
        <f t="shared" si="248"/>
        <v>0</v>
      </c>
      <c r="PQ218" s="2">
        <f t="shared" si="249"/>
        <v>0</v>
      </c>
      <c r="PR218" s="2">
        <f t="shared" si="250"/>
        <v>16</v>
      </c>
      <c r="PS218" s="2">
        <f t="shared" si="251"/>
        <v>0</v>
      </c>
      <c r="PT218" s="2">
        <f t="shared" si="252"/>
        <v>0</v>
      </c>
      <c r="PU218" s="2">
        <f t="shared" si="253"/>
        <v>16</v>
      </c>
      <c r="PV218" s="2">
        <f t="shared" si="254"/>
        <v>0</v>
      </c>
      <c r="PW218" s="2">
        <f t="shared" si="255"/>
        <v>0</v>
      </c>
      <c r="PX218" s="2">
        <f t="shared" si="256"/>
        <v>16</v>
      </c>
      <c r="PY218" s="2">
        <f t="shared" si="257"/>
        <v>0</v>
      </c>
      <c r="PZ218" s="2">
        <f t="shared" si="258"/>
        <v>0</v>
      </c>
    </row>
    <row r="219" spans="1:442" x14ac:dyDescent="0.35">
      <c r="A219" t="s">
        <v>78</v>
      </c>
      <c r="B219" t="s">
        <v>1</v>
      </c>
      <c r="C219" t="s">
        <v>361</v>
      </c>
      <c r="D219">
        <v>0</v>
      </c>
      <c r="E219">
        <v>0</v>
      </c>
      <c r="F219">
        <v>0</v>
      </c>
      <c r="G219">
        <v>0</v>
      </c>
      <c r="H219"/>
      <c r="I219">
        <v>0</v>
      </c>
      <c r="J219"/>
      <c r="K219">
        <v>0</v>
      </c>
      <c r="L219"/>
      <c r="M219">
        <v>0</v>
      </c>
      <c r="N219"/>
      <c r="O219">
        <v>0</v>
      </c>
      <c r="P219">
        <v>0</v>
      </c>
      <c r="Q219">
        <v>0</v>
      </c>
      <c r="R219">
        <v>0</v>
      </c>
      <c r="S219">
        <v>0</v>
      </c>
      <c r="T219">
        <v>0</v>
      </c>
      <c r="U219">
        <v>0</v>
      </c>
      <c r="V219">
        <v>3</v>
      </c>
      <c r="W219">
        <v>3</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10</v>
      </c>
      <c r="AS219">
        <v>17</v>
      </c>
      <c r="AT219">
        <v>56</v>
      </c>
      <c r="AU219">
        <v>44</v>
      </c>
      <c r="AV219">
        <v>99</v>
      </c>
      <c r="AW219">
        <v>97</v>
      </c>
      <c r="AX219">
        <v>0</v>
      </c>
      <c r="AY219">
        <v>0</v>
      </c>
      <c r="AZ219">
        <v>0</v>
      </c>
      <c r="BA219">
        <v>0</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1</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1</v>
      </c>
      <c r="DA219">
        <v>0</v>
      </c>
      <c r="DB219">
        <v>0</v>
      </c>
      <c r="DC219">
        <v>0</v>
      </c>
      <c r="DD219">
        <v>22</v>
      </c>
      <c r="DE219">
        <v>13</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6</v>
      </c>
      <c r="FA219">
        <v>15</v>
      </c>
      <c r="FB219">
        <v>0</v>
      </c>
      <c r="FC219">
        <v>1</v>
      </c>
      <c r="FD219">
        <v>7</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1</v>
      </c>
      <c r="HV219">
        <v>3</v>
      </c>
      <c r="HW219">
        <v>1</v>
      </c>
      <c r="HX219">
        <v>0</v>
      </c>
      <c r="HY219">
        <v>0</v>
      </c>
      <c r="HZ219">
        <v>0</v>
      </c>
      <c r="IA219">
        <v>0</v>
      </c>
      <c r="IB219">
        <v>0</v>
      </c>
      <c r="IC219">
        <v>0</v>
      </c>
      <c r="ID219">
        <v>1</v>
      </c>
      <c r="IE219">
        <v>3</v>
      </c>
      <c r="IF219">
        <v>1</v>
      </c>
      <c r="IG219">
        <v>1</v>
      </c>
      <c r="IH219">
        <v>3</v>
      </c>
      <c r="II219">
        <v>1</v>
      </c>
      <c r="IJ219">
        <v>1</v>
      </c>
      <c r="IK219">
        <v>3</v>
      </c>
      <c r="IL219">
        <v>1</v>
      </c>
      <c r="IM219">
        <v>1</v>
      </c>
      <c r="IN219">
        <v>3</v>
      </c>
      <c r="IO219">
        <v>1</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c r="KG219"/>
      <c r="KH219"/>
      <c r="KI219"/>
      <c r="KJ219">
        <v>0</v>
      </c>
      <c r="KK219">
        <v>0</v>
      </c>
      <c r="KL219">
        <v>0</v>
      </c>
      <c r="KM219">
        <v>0</v>
      </c>
      <c r="KN219">
        <v>0</v>
      </c>
      <c r="KO219">
        <v>0</v>
      </c>
      <c r="KP219">
        <v>0</v>
      </c>
      <c r="KQ219">
        <v>1</v>
      </c>
      <c r="KR219">
        <v>0</v>
      </c>
      <c r="KS219">
        <v>0</v>
      </c>
      <c r="KT219">
        <v>0</v>
      </c>
      <c r="KU219">
        <v>0</v>
      </c>
      <c r="KV219">
        <v>0</v>
      </c>
      <c r="KW219">
        <v>0</v>
      </c>
      <c r="KX219">
        <v>0</v>
      </c>
      <c r="KY219">
        <v>1</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1</v>
      </c>
      <c r="MM219">
        <v>0</v>
      </c>
      <c r="MN219">
        <v>0</v>
      </c>
      <c r="MO219">
        <v>0</v>
      </c>
      <c r="MP219">
        <v>1</v>
      </c>
      <c r="MQ219">
        <v>0</v>
      </c>
      <c r="MR219">
        <v>0</v>
      </c>
      <c r="MS219">
        <v>0</v>
      </c>
      <c r="MT219">
        <v>0</v>
      </c>
      <c r="MU219">
        <v>0</v>
      </c>
      <c r="MV219">
        <v>0</v>
      </c>
      <c r="MW219">
        <v>0</v>
      </c>
      <c r="MX219">
        <v>0</v>
      </c>
      <c r="MY219">
        <v>0</v>
      </c>
      <c r="MZ219">
        <v>0</v>
      </c>
      <c r="NA219">
        <v>0</v>
      </c>
      <c r="NB219">
        <v>0</v>
      </c>
      <c r="NC219">
        <v>0</v>
      </c>
      <c r="ND219">
        <v>1</v>
      </c>
      <c r="NE219">
        <v>0</v>
      </c>
      <c r="NF219">
        <v>0</v>
      </c>
      <c r="NG219">
        <v>0</v>
      </c>
      <c r="NH219">
        <v>0</v>
      </c>
      <c r="NI219">
        <v>0</v>
      </c>
      <c r="NJ219">
        <v>0</v>
      </c>
      <c r="NK219">
        <v>0</v>
      </c>
      <c r="NL219">
        <v>0</v>
      </c>
      <c r="NM219">
        <v>0</v>
      </c>
      <c r="NN219">
        <v>0</v>
      </c>
      <c r="NO219">
        <v>0</v>
      </c>
      <c r="NP219">
        <v>0</v>
      </c>
      <c r="NR219" s="2" t="str">
        <f t="shared" si="199"/>
        <v>Maracha District</v>
      </c>
      <c r="NS219" s="2" t="str">
        <f t="shared" si="200"/>
        <v>St. Josephs Maracha Hospital</v>
      </c>
      <c r="NT219" s="2" t="str">
        <f>VLOOKUP(C219,Weeks!$A$1:$B$53,2,0)</f>
        <v>Week 45</v>
      </c>
      <c r="NU219" s="2">
        <f t="shared" si="201"/>
        <v>390</v>
      </c>
      <c r="NV219" s="2">
        <f t="shared" si="202"/>
        <v>1</v>
      </c>
      <c r="NW219" s="2">
        <f t="shared" si="203"/>
        <v>0</v>
      </c>
      <c r="NX219" s="2">
        <f t="shared" si="204"/>
        <v>1</v>
      </c>
      <c r="NY219" s="2">
        <f t="shared" si="205"/>
        <v>1</v>
      </c>
      <c r="NZ219" s="2">
        <f t="shared" si="206"/>
        <v>324</v>
      </c>
      <c r="OA219" s="2">
        <f t="shared" si="207"/>
        <v>1</v>
      </c>
      <c r="OB219" s="2">
        <f t="shared" si="208"/>
        <v>0</v>
      </c>
      <c r="OC219" s="2">
        <f t="shared" si="209"/>
        <v>0</v>
      </c>
      <c r="OD219" s="2">
        <f t="shared" si="210"/>
        <v>8</v>
      </c>
      <c r="OE219" s="2">
        <f t="shared" si="211"/>
        <v>0</v>
      </c>
      <c r="OF219" s="2">
        <f t="shared" si="212"/>
        <v>21</v>
      </c>
      <c r="OG219" s="2">
        <f t="shared" si="213"/>
        <v>0</v>
      </c>
      <c r="OH219" s="2">
        <f t="shared" si="214"/>
        <v>1</v>
      </c>
      <c r="OI219" s="2">
        <f t="shared" si="215"/>
        <v>0</v>
      </c>
      <c r="OJ219" s="2">
        <f t="shared" si="216"/>
        <v>0</v>
      </c>
      <c r="OK219" s="2">
        <f t="shared" si="217"/>
        <v>0</v>
      </c>
      <c r="OL219" s="2">
        <f t="shared" si="218"/>
        <v>0</v>
      </c>
      <c r="OM219" s="2">
        <f t="shared" si="219"/>
        <v>0</v>
      </c>
      <c r="ON219" s="2">
        <f t="shared" si="220"/>
        <v>36</v>
      </c>
      <c r="OO219" s="2">
        <f t="shared" si="221"/>
        <v>0</v>
      </c>
      <c r="OP219" s="2">
        <f t="shared" si="222"/>
        <v>0</v>
      </c>
      <c r="OQ219" s="2">
        <f t="shared" si="223"/>
        <v>0</v>
      </c>
      <c r="OR219" s="2">
        <f t="shared" si="224"/>
        <v>0</v>
      </c>
      <c r="OS219" s="2">
        <f t="shared" si="225"/>
        <v>0</v>
      </c>
      <c r="OT219" s="2">
        <f t="shared" si="226"/>
        <v>0</v>
      </c>
      <c r="OU219" s="2">
        <f t="shared" si="227"/>
        <v>6</v>
      </c>
      <c r="OV219" s="2">
        <f t="shared" si="228"/>
        <v>0</v>
      </c>
      <c r="OW219" s="2">
        <f t="shared" si="229"/>
        <v>0</v>
      </c>
      <c r="OX219" s="2">
        <f t="shared" si="230"/>
        <v>2</v>
      </c>
      <c r="OY219" s="2">
        <f t="shared" si="231"/>
        <v>0</v>
      </c>
      <c r="OZ219" s="2">
        <f t="shared" si="232"/>
        <v>0</v>
      </c>
      <c r="PA219" s="2">
        <f t="shared" si="233"/>
        <v>0</v>
      </c>
      <c r="PB219" s="2">
        <f t="shared" si="234"/>
        <v>1</v>
      </c>
      <c r="PC219" s="2">
        <f t="shared" si="235"/>
        <v>1</v>
      </c>
      <c r="PD219" s="2">
        <f t="shared" si="236"/>
        <v>0</v>
      </c>
      <c r="PE219" s="2">
        <f t="shared" si="237"/>
        <v>0</v>
      </c>
      <c r="PF219" s="2">
        <f t="shared" si="238"/>
        <v>0</v>
      </c>
      <c r="PG219" s="2">
        <f t="shared" si="239"/>
        <v>0</v>
      </c>
      <c r="PH219" s="2">
        <f t="shared" si="240"/>
        <v>0</v>
      </c>
      <c r="PI219" s="2">
        <f t="shared" si="241"/>
        <v>0</v>
      </c>
      <c r="PJ219" s="2">
        <f t="shared" si="242"/>
        <v>0</v>
      </c>
      <c r="PK219" s="2">
        <f t="shared" si="243"/>
        <v>0</v>
      </c>
      <c r="PL219" s="2">
        <f t="shared" si="244"/>
        <v>0</v>
      </c>
      <c r="PM219" s="2">
        <f t="shared" si="245"/>
        <v>0</v>
      </c>
      <c r="PN219" s="2">
        <f t="shared" si="246"/>
        <v>5</v>
      </c>
      <c r="PO219" s="2">
        <f t="shared" si="247"/>
        <v>5</v>
      </c>
      <c r="PP219" s="2">
        <f t="shared" si="248"/>
        <v>0</v>
      </c>
      <c r="PQ219" s="2">
        <f t="shared" si="249"/>
        <v>0</v>
      </c>
      <c r="PR219" s="2">
        <f t="shared" si="250"/>
        <v>5</v>
      </c>
      <c r="PS219" s="2">
        <f t="shared" si="251"/>
        <v>0</v>
      </c>
      <c r="PT219" s="2">
        <f t="shared" si="252"/>
        <v>0</v>
      </c>
      <c r="PU219" s="2">
        <f t="shared" si="253"/>
        <v>5</v>
      </c>
      <c r="PV219" s="2">
        <f t="shared" si="254"/>
        <v>0</v>
      </c>
      <c r="PW219" s="2">
        <f t="shared" si="255"/>
        <v>0</v>
      </c>
      <c r="PX219" s="2">
        <f t="shared" si="256"/>
        <v>5</v>
      </c>
      <c r="PY219" s="2">
        <f t="shared" si="257"/>
        <v>0</v>
      </c>
      <c r="PZ219" s="2">
        <f t="shared" si="258"/>
        <v>0</v>
      </c>
    </row>
    <row r="220" spans="1:442" x14ac:dyDescent="0.35">
      <c r="A220" t="s">
        <v>78</v>
      </c>
      <c r="B220" t="s">
        <v>1</v>
      </c>
      <c r="C220" t="s">
        <v>359</v>
      </c>
      <c r="D220">
        <v>0</v>
      </c>
      <c r="E220">
        <v>0</v>
      </c>
      <c r="F220">
        <v>0</v>
      </c>
      <c r="G220">
        <v>0</v>
      </c>
      <c r="H220"/>
      <c r="I220">
        <v>0</v>
      </c>
      <c r="J220"/>
      <c r="K220">
        <v>0</v>
      </c>
      <c r="L220"/>
      <c r="M220">
        <v>0</v>
      </c>
      <c r="N220"/>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48</v>
      </c>
      <c r="AS220">
        <v>38</v>
      </c>
      <c r="AT220">
        <v>0</v>
      </c>
      <c r="AU220">
        <v>0</v>
      </c>
      <c r="AV220">
        <v>13</v>
      </c>
      <c r="AW220">
        <v>10</v>
      </c>
      <c r="AX220">
        <v>0</v>
      </c>
      <c r="AY220">
        <v>0</v>
      </c>
      <c r="AZ220">
        <v>0</v>
      </c>
      <c r="BA220">
        <v>0</v>
      </c>
      <c r="BB220">
        <v>0</v>
      </c>
      <c r="BC220">
        <v>1</v>
      </c>
      <c r="BD220">
        <v>0</v>
      </c>
      <c r="BE220">
        <v>0</v>
      </c>
      <c r="BF220">
        <v>0</v>
      </c>
      <c r="BG220">
        <v>0</v>
      </c>
      <c r="BH220">
        <v>0</v>
      </c>
      <c r="BI220">
        <v>0</v>
      </c>
      <c r="BJ220">
        <v>1</v>
      </c>
      <c r="BK220">
        <v>1</v>
      </c>
      <c r="BL220">
        <v>0</v>
      </c>
      <c r="BM220">
        <v>0</v>
      </c>
      <c r="BN220">
        <v>0</v>
      </c>
      <c r="BO220">
        <v>0</v>
      </c>
      <c r="BP220">
        <v>0</v>
      </c>
      <c r="BQ220">
        <v>0</v>
      </c>
      <c r="BR220">
        <v>0</v>
      </c>
      <c r="BS220">
        <v>0</v>
      </c>
      <c r="BT220">
        <v>0</v>
      </c>
      <c r="BU220">
        <v>0</v>
      </c>
      <c r="BV220">
        <v>0</v>
      </c>
      <c r="BW220">
        <v>0</v>
      </c>
      <c r="BX220">
        <v>0</v>
      </c>
      <c r="BY220">
        <v>0</v>
      </c>
      <c r="BZ220">
        <v>0</v>
      </c>
      <c r="CA220">
        <v>0</v>
      </c>
      <c r="CB220">
        <v>1</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2</v>
      </c>
      <c r="DA220">
        <v>1</v>
      </c>
      <c r="DB220">
        <v>9</v>
      </c>
      <c r="DC220">
        <v>3</v>
      </c>
      <c r="DD220">
        <v>30</v>
      </c>
      <c r="DE220">
        <v>23</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12</v>
      </c>
      <c r="FA220">
        <v>30</v>
      </c>
      <c r="FB220">
        <v>0</v>
      </c>
      <c r="FC220">
        <v>3</v>
      </c>
      <c r="FD220">
        <v>8</v>
      </c>
      <c r="FE220">
        <v>0</v>
      </c>
      <c r="FF220">
        <v>0</v>
      </c>
      <c r="FG220">
        <v>0</v>
      </c>
      <c r="FH220">
        <v>0</v>
      </c>
      <c r="FI220">
        <v>0</v>
      </c>
      <c r="FJ220">
        <v>0</v>
      </c>
      <c r="FK220">
        <v>0</v>
      </c>
      <c r="FL220">
        <v>0</v>
      </c>
      <c r="FM220">
        <v>68</v>
      </c>
      <c r="FN220">
        <v>75</v>
      </c>
      <c r="FO220">
        <v>10</v>
      </c>
      <c r="FP220">
        <v>4</v>
      </c>
      <c r="FQ220">
        <v>0</v>
      </c>
      <c r="FR220">
        <v>0</v>
      </c>
      <c r="FS220">
        <v>0</v>
      </c>
      <c r="FT220">
        <v>0</v>
      </c>
      <c r="FU220">
        <v>0</v>
      </c>
      <c r="FV220">
        <v>1</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48</v>
      </c>
      <c r="GX220">
        <v>0</v>
      </c>
      <c r="GY220">
        <v>110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7</v>
      </c>
      <c r="HW220">
        <v>4</v>
      </c>
      <c r="HX220">
        <v>0</v>
      </c>
      <c r="HY220">
        <v>1</v>
      </c>
      <c r="HZ220">
        <v>0</v>
      </c>
      <c r="IA220">
        <v>0</v>
      </c>
      <c r="IB220">
        <v>0</v>
      </c>
      <c r="IC220">
        <v>0</v>
      </c>
      <c r="ID220">
        <v>0</v>
      </c>
      <c r="IE220">
        <v>7</v>
      </c>
      <c r="IF220">
        <v>4</v>
      </c>
      <c r="IG220">
        <v>0</v>
      </c>
      <c r="IH220">
        <v>7</v>
      </c>
      <c r="II220">
        <v>4</v>
      </c>
      <c r="IJ220">
        <v>0</v>
      </c>
      <c r="IK220">
        <v>7</v>
      </c>
      <c r="IL220">
        <v>4</v>
      </c>
      <c r="IM220">
        <v>0</v>
      </c>
      <c r="IN220">
        <v>7</v>
      </c>
      <c r="IO220">
        <v>4</v>
      </c>
      <c r="IP220">
        <v>0</v>
      </c>
      <c r="IQ220">
        <v>0</v>
      </c>
      <c r="IR220">
        <v>0</v>
      </c>
      <c r="IS220">
        <v>0</v>
      </c>
      <c r="IT220">
        <v>0</v>
      </c>
      <c r="IU220">
        <v>0</v>
      </c>
      <c r="IV220">
        <v>0</v>
      </c>
      <c r="IW220">
        <v>0</v>
      </c>
      <c r="IX220">
        <v>0</v>
      </c>
      <c r="IY220">
        <v>0</v>
      </c>
      <c r="IZ220">
        <v>1</v>
      </c>
      <c r="JA220">
        <v>0</v>
      </c>
      <c r="JB220">
        <v>0</v>
      </c>
      <c r="JC220">
        <v>0</v>
      </c>
      <c r="JD220">
        <v>0</v>
      </c>
      <c r="JE220">
        <v>0</v>
      </c>
      <c r="JF220">
        <v>0</v>
      </c>
      <c r="JG220">
        <v>0</v>
      </c>
      <c r="JH220">
        <v>0</v>
      </c>
      <c r="JI220">
        <v>1</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1</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2</v>
      </c>
      <c r="NF220">
        <v>0</v>
      </c>
      <c r="NG220">
        <v>0</v>
      </c>
      <c r="NH220">
        <v>0</v>
      </c>
      <c r="NI220">
        <v>0</v>
      </c>
      <c r="NJ220">
        <v>0</v>
      </c>
      <c r="NK220">
        <v>0</v>
      </c>
      <c r="NL220">
        <v>0</v>
      </c>
      <c r="NM220">
        <v>0</v>
      </c>
      <c r="NN220">
        <v>0</v>
      </c>
      <c r="NO220">
        <v>0</v>
      </c>
      <c r="NP220">
        <v>0</v>
      </c>
      <c r="NR220" s="2" t="str">
        <f t="shared" si="199"/>
        <v>Maracha District</v>
      </c>
      <c r="NS220" s="2" t="str">
        <f t="shared" si="200"/>
        <v>St. Josephs Maracha Hospital</v>
      </c>
      <c r="NT220" s="2" t="str">
        <f>VLOOKUP(C220,Weeks!$A$1:$B$53,2,0)</f>
        <v>Week 46</v>
      </c>
      <c r="NU220" s="2">
        <f t="shared" si="201"/>
        <v>550</v>
      </c>
      <c r="NV220" s="2">
        <f t="shared" si="202"/>
        <v>2</v>
      </c>
      <c r="NW220" s="2">
        <f t="shared" si="203"/>
        <v>0</v>
      </c>
      <c r="NX220" s="2">
        <f t="shared" si="204"/>
        <v>2</v>
      </c>
      <c r="NY220" s="2">
        <f t="shared" si="205"/>
        <v>2</v>
      </c>
      <c r="NZ220" s="2">
        <f t="shared" si="206"/>
        <v>112</v>
      </c>
      <c r="OA220" s="2">
        <f t="shared" si="207"/>
        <v>1</v>
      </c>
      <c r="OB220" s="2">
        <f t="shared" si="208"/>
        <v>158</v>
      </c>
      <c r="OC220" s="2">
        <f t="shared" si="209"/>
        <v>1</v>
      </c>
      <c r="OD220" s="2">
        <f t="shared" si="210"/>
        <v>11</v>
      </c>
      <c r="OE220" s="2">
        <f t="shared" si="211"/>
        <v>0</v>
      </c>
      <c r="OF220" s="2">
        <f t="shared" si="212"/>
        <v>42</v>
      </c>
      <c r="OG220" s="2">
        <f t="shared" si="213"/>
        <v>0</v>
      </c>
      <c r="OH220" s="2">
        <f t="shared" si="214"/>
        <v>1</v>
      </c>
      <c r="OI220" s="2">
        <f t="shared" si="215"/>
        <v>0</v>
      </c>
      <c r="OJ220" s="2">
        <f t="shared" si="216"/>
        <v>0</v>
      </c>
      <c r="OK220" s="2">
        <f t="shared" si="217"/>
        <v>0</v>
      </c>
      <c r="OL220" s="2">
        <f t="shared" si="218"/>
        <v>0</v>
      </c>
      <c r="OM220" s="2">
        <f t="shared" si="219"/>
        <v>0</v>
      </c>
      <c r="ON220" s="2">
        <f t="shared" si="220"/>
        <v>68</v>
      </c>
      <c r="OO220" s="2">
        <f t="shared" si="221"/>
        <v>0</v>
      </c>
      <c r="OP220" s="2">
        <f t="shared" si="222"/>
        <v>158</v>
      </c>
      <c r="OQ220" s="2">
        <f t="shared" si="223"/>
        <v>0</v>
      </c>
      <c r="OR220" s="2">
        <f t="shared" si="224"/>
        <v>0</v>
      </c>
      <c r="OS220" s="2">
        <f t="shared" si="225"/>
        <v>0</v>
      </c>
      <c r="OT220" s="2">
        <f t="shared" si="226"/>
        <v>0</v>
      </c>
      <c r="OU220" s="2">
        <f t="shared" si="227"/>
        <v>0</v>
      </c>
      <c r="OV220" s="2">
        <f t="shared" si="228"/>
        <v>0</v>
      </c>
      <c r="OW220" s="2">
        <f t="shared" si="229"/>
        <v>0</v>
      </c>
      <c r="OX220" s="2">
        <f t="shared" si="230"/>
        <v>0</v>
      </c>
      <c r="OY220" s="2">
        <f t="shared" si="231"/>
        <v>0</v>
      </c>
      <c r="OZ220" s="2">
        <f t="shared" si="232"/>
        <v>0</v>
      </c>
      <c r="PA220" s="2">
        <f t="shared" si="233"/>
        <v>0</v>
      </c>
      <c r="PB220" s="2">
        <f t="shared" si="234"/>
        <v>0</v>
      </c>
      <c r="PC220" s="2">
        <f t="shared" si="235"/>
        <v>0</v>
      </c>
      <c r="PD220" s="2">
        <f t="shared" si="236"/>
        <v>0</v>
      </c>
      <c r="PE220" s="2">
        <f t="shared" si="237"/>
        <v>0</v>
      </c>
      <c r="PF220" s="2">
        <f t="shared" si="238"/>
        <v>0</v>
      </c>
      <c r="PG220" s="2">
        <f t="shared" si="239"/>
        <v>0</v>
      </c>
      <c r="PH220" s="2">
        <f t="shared" si="240"/>
        <v>0</v>
      </c>
      <c r="PI220" s="2">
        <f t="shared" si="241"/>
        <v>0</v>
      </c>
      <c r="PJ220" s="2">
        <f t="shared" si="242"/>
        <v>0</v>
      </c>
      <c r="PK220" s="2">
        <f t="shared" si="243"/>
        <v>0</v>
      </c>
      <c r="PL220" s="2">
        <f t="shared" si="244"/>
        <v>0</v>
      </c>
      <c r="PM220" s="2">
        <f t="shared" si="245"/>
        <v>0</v>
      </c>
      <c r="PN220" s="2">
        <f t="shared" si="246"/>
        <v>11</v>
      </c>
      <c r="PO220" s="2">
        <f t="shared" si="247"/>
        <v>11</v>
      </c>
      <c r="PP220" s="2">
        <f t="shared" si="248"/>
        <v>1</v>
      </c>
      <c r="PQ220" s="2">
        <f t="shared" si="249"/>
        <v>1</v>
      </c>
      <c r="PR220" s="2">
        <f t="shared" si="250"/>
        <v>11</v>
      </c>
      <c r="PS220" s="2">
        <f t="shared" si="251"/>
        <v>0</v>
      </c>
      <c r="PT220" s="2">
        <f t="shared" si="252"/>
        <v>0</v>
      </c>
      <c r="PU220" s="2">
        <f t="shared" si="253"/>
        <v>11</v>
      </c>
      <c r="PV220" s="2">
        <f t="shared" si="254"/>
        <v>1</v>
      </c>
      <c r="PW220" s="2">
        <f t="shared" si="255"/>
        <v>1</v>
      </c>
      <c r="PX220" s="2">
        <f t="shared" si="256"/>
        <v>11</v>
      </c>
      <c r="PY220" s="2">
        <f t="shared" si="257"/>
        <v>0</v>
      </c>
      <c r="PZ220" s="2">
        <f t="shared" si="258"/>
        <v>0</v>
      </c>
    </row>
    <row r="221" spans="1:442" x14ac:dyDescent="0.35">
      <c r="A221" t="s">
        <v>78</v>
      </c>
      <c r="B221" t="s">
        <v>1</v>
      </c>
      <c r="C221" t="s">
        <v>357</v>
      </c>
      <c r="D221">
        <v>0</v>
      </c>
      <c r="E221">
        <v>1</v>
      </c>
      <c r="F221">
        <v>0</v>
      </c>
      <c r="G221">
        <v>0</v>
      </c>
      <c r="H221"/>
      <c r="I221">
        <v>0</v>
      </c>
      <c r="J221">
        <v>0</v>
      </c>
      <c r="K221">
        <v>0</v>
      </c>
      <c r="L221">
        <v>0</v>
      </c>
      <c r="M221">
        <v>0</v>
      </c>
      <c r="N221">
        <v>0</v>
      </c>
      <c r="O221">
        <v>0</v>
      </c>
      <c r="P221">
        <v>0</v>
      </c>
      <c r="Q221">
        <v>0</v>
      </c>
      <c r="R221">
        <v>0</v>
      </c>
      <c r="S221">
        <v>0</v>
      </c>
      <c r="T221">
        <v>0</v>
      </c>
      <c r="U221">
        <v>0</v>
      </c>
      <c r="V221">
        <v>0</v>
      </c>
      <c r="W221">
        <v>4</v>
      </c>
      <c r="X221">
        <v>0</v>
      </c>
      <c r="Y221">
        <v>0</v>
      </c>
      <c r="Z221">
        <v>0</v>
      </c>
      <c r="AA221">
        <v>0</v>
      </c>
      <c r="AB221">
        <v>0</v>
      </c>
      <c r="AC221">
        <v>0</v>
      </c>
      <c r="AD221">
        <v>0</v>
      </c>
      <c r="AE221">
        <v>1</v>
      </c>
      <c r="AF221">
        <v>0</v>
      </c>
      <c r="AG221">
        <v>0</v>
      </c>
      <c r="AH221">
        <v>0</v>
      </c>
      <c r="AI221">
        <v>1</v>
      </c>
      <c r="AJ221">
        <v>0</v>
      </c>
      <c r="AK221">
        <v>0</v>
      </c>
      <c r="AL221">
        <v>0</v>
      </c>
      <c r="AM221">
        <v>0</v>
      </c>
      <c r="AN221">
        <v>0</v>
      </c>
      <c r="AO221">
        <v>0</v>
      </c>
      <c r="AP221">
        <v>0</v>
      </c>
      <c r="AQ221">
        <v>0</v>
      </c>
      <c r="AR221">
        <v>25</v>
      </c>
      <c r="AS221">
        <v>7</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1</v>
      </c>
      <c r="CC221">
        <v>1</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2</v>
      </c>
      <c r="DC221">
        <v>1</v>
      </c>
      <c r="DD221">
        <v>16</v>
      </c>
      <c r="DE221">
        <v>11</v>
      </c>
      <c r="DF221">
        <v>0</v>
      </c>
      <c r="DG221">
        <v>0</v>
      </c>
      <c r="DH221">
        <v>0</v>
      </c>
      <c r="DI221">
        <v>0</v>
      </c>
      <c r="DJ221">
        <v>0</v>
      </c>
      <c r="DK221">
        <v>0</v>
      </c>
      <c r="DL221">
        <v>0</v>
      </c>
      <c r="DM221">
        <v>0</v>
      </c>
      <c r="DN221">
        <v>0</v>
      </c>
      <c r="DO221">
        <v>0</v>
      </c>
      <c r="DP221">
        <v>0</v>
      </c>
      <c r="DQ221">
        <v>0</v>
      </c>
      <c r="DR221">
        <v>2</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4</v>
      </c>
      <c r="EM221">
        <v>0</v>
      </c>
      <c r="EN221">
        <v>0</v>
      </c>
      <c r="EO221">
        <v>0</v>
      </c>
      <c r="EP221">
        <v>0</v>
      </c>
      <c r="EQ221">
        <v>0</v>
      </c>
      <c r="ER221">
        <v>0</v>
      </c>
      <c r="ES221">
        <v>0</v>
      </c>
      <c r="ET221">
        <v>0</v>
      </c>
      <c r="EU221">
        <v>0</v>
      </c>
      <c r="EV221">
        <v>0</v>
      </c>
      <c r="EW221">
        <v>0</v>
      </c>
      <c r="EX221">
        <v>0</v>
      </c>
      <c r="EY221">
        <v>0</v>
      </c>
      <c r="EZ221">
        <v>1</v>
      </c>
      <c r="FA221">
        <v>22</v>
      </c>
      <c r="FB221">
        <v>0</v>
      </c>
      <c r="FC221">
        <v>0</v>
      </c>
      <c r="FD221">
        <v>10</v>
      </c>
      <c r="FE221">
        <v>0</v>
      </c>
      <c r="FF221">
        <v>0</v>
      </c>
      <c r="FG221">
        <v>0</v>
      </c>
      <c r="FH221">
        <v>0</v>
      </c>
      <c r="FI221">
        <v>0</v>
      </c>
      <c r="FJ221">
        <v>0</v>
      </c>
      <c r="FK221">
        <v>0</v>
      </c>
      <c r="FL221">
        <v>0</v>
      </c>
      <c r="FM221">
        <v>0</v>
      </c>
      <c r="FN221">
        <v>0</v>
      </c>
      <c r="FO221">
        <v>14</v>
      </c>
      <c r="FP221">
        <v>4</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2</v>
      </c>
      <c r="HV221">
        <v>16</v>
      </c>
      <c r="HW221">
        <v>4</v>
      </c>
      <c r="HX221">
        <v>0</v>
      </c>
      <c r="HY221">
        <v>0</v>
      </c>
      <c r="HZ221">
        <v>0</v>
      </c>
      <c r="IA221">
        <v>0</v>
      </c>
      <c r="IB221">
        <v>0</v>
      </c>
      <c r="IC221">
        <v>0</v>
      </c>
      <c r="ID221">
        <v>2</v>
      </c>
      <c r="IE221">
        <v>16</v>
      </c>
      <c r="IF221">
        <v>4</v>
      </c>
      <c r="IG221">
        <v>2</v>
      </c>
      <c r="IH221">
        <v>16</v>
      </c>
      <c r="II221">
        <v>4</v>
      </c>
      <c r="IJ221">
        <v>2</v>
      </c>
      <c r="IK221">
        <v>16</v>
      </c>
      <c r="IL221">
        <v>4</v>
      </c>
      <c r="IM221">
        <v>2</v>
      </c>
      <c r="IN221">
        <v>16</v>
      </c>
      <c r="IO221">
        <v>4</v>
      </c>
      <c r="IP221">
        <v>0</v>
      </c>
      <c r="IQ221">
        <v>0</v>
      </c>
      <c r="IR221">
        <v>0</v>
      </c>
      <c r="IS221">
        <v>0</v>
      </c>
      <c r="IT221">
        <v>0</v>
      </c>
      <c r="IU221">
        <v>0</v>
      </c>
      <c r="IV221">
        <v>0</v>
      </c>
      <c r="IW221">
        <v>2</v>
      </c>
      <c r="IX221">
        <v>0</v>
      </c>
      <c r="IY221">
        <v>0</v>
      </c>
      <c r="IZ221">
        <v>0</v>
      </c>
      <c r="JA221">
        <v>0</v>
      </c>
      <c r="JB221">
        <v>0</v>
      </c>
      <c r="JC221">
        <v>2</v>
      </c>
      <c r="JD221">
        <v>0</v>
      </c>
      <c r="JE221">
        <v>1</v>
      </c>
      <c r="JF221">
        <v>0</v>
      </c>
      <c r="JG221">
        <v>1</v>
      </c>
      <c r="JH221">
        <v>0</v>
      </c>
      <c r="JI221">
        <v>2</v>
      </c>
      <c r="JJ221">
        <v>1</v>
      </c>
      <c r="JK221">
        <v>0</v>
      </c>
      <c r="JL221">
        <v>0</v>
      </c>
      <c r="JM221">
        <v>0</v>
      </c>
      <c r="JN221">
        <v>0</v>
      </c>
      <c r="JO221">
        <v>2</v>
      </c>
      <c r="JP221">
        <v>0</v>
      </c>
      <c r="JQ221">
        <v>0</v>
      </c>
      <c r="JR221">
        <v>0</v>
      </c>
      <c r="JS221">
        <v>1</v>
      </c>
      <c r="JT221">
        <v>0</v>
      </c>
      <c r="JU221">
        <v>0</v>
      </c>
      <c r="JV221">
        <v>0</v>
      </c>
      <c r="JW221">
        <v>0</v>
      </c>
      <c r="JX221">
        <v>0</v>
      </c>
      <c r="JY221">
        <v>0</v>
      </c>
      <c r="JZ221">
        <v>0</v>
      </c>
      <c r="KA221">
        <v>2</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2</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1</v>
      </c>
      <c r="LY221">
        <v>3</v>
      </c>
      <c r="LZ221">
        <v>4</v>
      </c>
      <c r="MA221">
        <v>2</v>
      </c>
      <c r="MB221">
        <v>0</v>
      </c>
      <c r="MC221">
        <v>1</v>
      </c>
      <c r="MD221">
        <v>0</v>
      </c>
      <c r="ME221">
        <v>0</v>
      </c>
      <c r="MF221">
        <v>2</v>
      </c>
      <c r="MG221">
        <v>3</v>
      </c>
      <c r="MH221">
        <v>4</v>
      </c>
      <c r="MI221">
        <v>2</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1</v>
      </c>
      <c r="NH221">
        <v>0</v>
      </c>
      <c r="NI221">
        <v>0</v>
      </c>
      <c r="NJ221">
        <v>2</v>
      </c>
      <c r="NK221">
        <v>1</v>
      </c>
      <c r="NL221">
        <v>0</v>
      </c>
      <c r="NM221">
        <v>0</v>
      </c>
      <c r="NN221">
        <v>0</v>
      </c>
      <c r="NO221">
        <v>0</v>
      </c>
      <c r="NP221">
        <v>0</v>
      </c>
      <c r="NR221" s="2" t="str">
        <f t="shared" si="199"/>
        <v>Maracha District</v>
      </c>
      <c r="NS221" s="2" t="str">
        <f t="shared" si="200"/>
        <v>St. Josephs Maracha Hospital</v>
      </c>
      <c r="NT221" s="2" t="str">
        <f>VLOOKUP(C221,Weeks!$A$1:$B$53,2,0)</f>
        <v>Week 47</v>
      </c>
      <c r="NU221" s="2">
        <f t="shared" si="201"/>
        <v>121</v>
      </c>
      <c r="NV221" s="2">
        <f t="shared" si="202"/>
        <v>0</v>
      </c>
      <c r="NW221" s="2">
        <f t="shared" si="203"/>
        <v>0</v>
      </c>
      <c r="NX221" s="2">
        <f t="shared" si="204"/>
        <v>0</v>
      </c>
      <c r="NY221" s="2">
        <f t="shared" si="205"/>
        <v>0</v>
      </c>
      <c r="NZ221" s="2">
        <f t="shared" si="206"/>
        <v>32</v>
      </c>
      <c r="OA221" s="2">
        <f t="shared" si="207"/>
        <v>0</v>
      </c>
      <c r="OB221" s="2">
        <f t="shared" si="208"/>
        <v>18</v>
      </c>
      <c r="OC221" s="2">
        <f t="shared" si="209"/>
        <v>0</v>
      </c>
      <c r="OD221" s="2">
        <f t="shared" si="210"/>
        <v>10</v>
      </c>
      <c r="OE221" s="2">
        <f t="shared" si="211"/>
        <v>0</v>
      </c>
      <c r="OF221" s="2">
        <f t="shared" si="212"/>
        <v>27</v>
      </c>
      <c r="OG221" s="2">
        <f t="shared" si="213"/>
        <v>0</v>
      </c>
      <c r="OH221" s="2">
        <f t="shared" si="214"/>
        <v>2</v>
      </c>
      <c r="OI221" s="2">
        <f t="shared" si="215"/>
        <v>0</v>
      </c>
      <c r="OJ221" s="2">
        <f t="shared" si="216"/>
        <v>2</v>
      </c>
      <c r="OK221" s="2">
        <f t="shared" si="217"/>
        <v>0</v>
      </c>
      <c r="OL221" s="2">
        <f t="shared" si="218"/>
        <v>0</v>
      </c>
      <c r="OM221" s="2">
        <f t="shared" si="219"/>
        <v>0</v>
      </c>
      <c r="ON221" s="2">
        <f t="shared" si="220"/>
        <v>30</v>
      </c>
      <c r="OO221" s="2">
        <f t="shared" si="221"/>
        <v>0</v>
      </c>
      <c r="OP221" s="2">
        <f t="shared" si="222"/>
        <v>0</v>
      </c>
      <c r="OQ221" s="2">
        <f t="shared" si="223"/>
        <v>0</v>
      </c>
      <c r="OR221" s="2">
        <f t="shared" si="224"/>
        <v>0</v>
      </c>
      <c r="OS221" s="2">
        <f t="shared" si="225"/>
        <v>0</v>
      </c>
      <c r="OT221" s="2">
        <f t="shared" si="226"/>
        <v>0</v>
      </c>
      <c r="OU221" s="2">
        <f t="shared" si="227"/>
        <v>4</v>
      </c>
      <c r="OV221" s="2">
        <f t="shared" si="228"/>
        <v>1</v>
      </c>
      <c r="OW221" s="2">
        <f t="shared" si="229"/>
        <v>1</v>
      </c>
      <c r="OX221" s="2">
        <f t="shared" si="230"/>
        <v>0</v>
      </c>
      <c r="OY221" s="2">
        <f t="shared" si="231"/>
        <v>0</v>
      </c>
      <c r="OZ221" s="2">
        <f t="shared" si="232"/>
        <v>10</v>
      </c>
      <c r="PA221" s="2">
        <f t="shared" si="233"/>
        <v>1</v>
      </c>
      <c r="PB221" s="2">
        <f t="shared" si="234"/>
        <v>0</v>
      </c>
      <c r="PC221" s="2">
        <f t="shared" si="235"/>
        <v>2</v>
      </c>
      <c r="PD221" s="2">
        <f t="shared" si="236"/>
        <v>0</v>
      </c>
      <c r="PE221" s="2">
        <f t="shared" si="237"/>
        <v>0</v>
      </c>
      <c r="PF221" s="2">
        <f t="shared" si="238"/>
        <v>0</v>
      </c>
      <c r="PG221" s="2">
        <f t="shared" si="239"/>
        <v>0</v>
      </c>
      <c r="PH221" s="2">
        <f t="shared" si="240"/>
        <v>0</v>
      </c>
      <c r="PI221" s="2">
        <f t="shared" si="241"/>
        <v>0</v>
      </c>
      <c r="PJ221" s="2">
        <f t="shared" si="242"/>
        <v>0</v>
      </c>
      <c r="PK221" s="2">
        <f t="shared" si="243"/>
        <v>1</v>
      </c>
      <c r="PL221" s="2">
        <f t="shared" si="244"/>
        <v>3</v>
      </c>
      <c r="PM221" s="2">
        <f t="shared" si="245"/>
        <v>0</v>
      </c>
      <c r="PN221" s="2">
        <f t="shared" si="246"/>
        <v>22</v>
      </c>
      <c r="PO221" s="2">
        <f t="shared" si="247"/>
        <v>22</v>
      </c>
      <c r="PP221" s="2">
        <f t="shared" si="248"/>
        <v>2</v>
      </c>
      <c r="PQ221" s="2">
        <f t="shared" si="249"/>
        <v>2</v>
      </c>
      <c r="PR221" s="2">
        <f t="shared" si="250"/>
        <v>22</v>
      </c>
      <c r="PS221" s="2">
        <f t="shared" si="251"/>
        <v>0</v>
      </c>
      <c r="PT221" s="2">
        <f t="shared" si="252"/>
        <v>0</v>
      </c>
      <c r="PU221" s="2">
        <f t="shared" si="253"/>
        <v>22</v>
      </c>
      <c r="PV221" s="2">
        <f t="shared" si="254"/>
        <v>3</v>
      </c>
      <c r="PW221" s="2">
        <f t="shared" si="255"/>
        <v>0</v>
      </c>
      <c r="PX221" s="2">
        <f t="shared" si="256"/>
        <v>22</v>
      </c>
      <c r="PY221" s="2">
        <f t="shared" si="257"/>
        <v>3</v>
      </c>
      <c r="PZ221" s="2">
        <f t="shared" si="258"/>
        <v>4</v>
      </c>
    </row>
    <row r="222" spans="1:442" x14ac:dyDescent="0.35">
      <c r="A222" t="s">
        <v>78</v>
      </c>
      <c r="B222" t="s">
        <v>1</v>
      </c>
      <c r="C222" t="s">
        <v>355</v>
      </c>
      <c r="D222">
        <v>0</v>
      </c>
      <c r="E222">
        <v>0</v>
      </c>
      <c r="F222">
        <v>0</v>
      </c>
      <c r="G222">
        <v>0</v>
      </c>
      <c r="H222"/>
      <c r="I222">
        <v>0</v>
      </c>
      <c r="J222"/>
      <c r="K222">
        <v>0</v>
      </c>
      <c r="L222"/>
      <c r="M222">
        <v>0</v>
      </c>
      <c r="N222"/>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3</v>
      </c>
      <c r="EM222">
        <v>0</v>
      </c>
      <c r="EN222">
        <v>0</v>
      </c>
      <c r="EO222">
        <v>0</v>
      </c>
      <c r="EP222">
        <v>0</v>
      </c>
      <c r="EQ222">
        <v>0</v>
      </c>
      <c r="ER222">
        <v>0</v>
      </c>
      <c r="ES222">
        <v>0</v>
      </c>
      <c r="ET222">
        <v>0</v>
      </c>
      <c r="EU222">
        <v>0</v>
      </c>
      <c r="EV222">
        <v>0</v>
      </c>
      <c r="EW222">
        <v>0</v>
      </c>
      <c r="EX222">
        <v>0</v>
      </c>
      <c r="EY222">
        <v>0</v>
      </c>
      <c r="EZ222">
        <v>3</v>
      </c>
      <c r="FA222">
        <v>23</v>
      </c>
      <c r="FB222">
        <v>0</v>
      </c>
      <c r="FC222">
        <v>1</v>
      </c>
      <c r="FD222">
        <v>5</v>
      </c>
      <c r="FE222">
        <v>0</v>
      </c>
      <c r="FF222">
        <v>0</v>
      </c>
      <c r="FG222">
        <v>0</v>
      </c>
      <c r="FH222">
        <v>0</v>
      </c>
      <c r="FI222">
        <v>0</v>
      </c>
      <c r="FJ222">
        <v>0</v>
      </c>
      <c r="FK222">
        <v>0</v>
      </c>
      <c r="FL222">
        <v>0</v>
      </c>
      <c r="FM222">
        <v>0</v>
      </c>
      <c r="FN222">
        <v>0</v>
      </c>
      <c r="FO222">
        <v>1</v>
      </c>
      <c r="FP222">
        <v>3</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1</v>
      </c>
      <c r="HV222">
        <v>5</v>
      </c>
      <c r="HW222">
        <v>4</v>
      </c>
      <c r="HX222">
        <v>0</v>
      </c>
      <c r="HY222">
        <v>0</v>
      </c>
      <c r="HZ222">
        <v>0</v>
      </c>
      <c r="IA222">
        <v>0</v>
      </c>
      <c r="IB222">
        <v>0</v>
      </c>
      <c r="IC222">
        <v>0</v>
      </c>
      <c r="ID222">
        <v>1</v>
      </c>
      <c r="IE222">
        <v>5</v>
      </c>
      <c r="IF222">
        <v>4</v>
      </c>
      <c r="IG222">
        <v>1</v>
      </c>
      <c r="IH222">
        <v>5</v>
      </c>
      <c r="II222">
        <v>4</v>
      </c>
      <c r="IJ222">
        <v>1</v>
      </c>
      <c r="IK222">
        <v>5</v>
      </c>
      <c r="IL222">
        <v>4</v>
      </c>
      <c r="IM222">
        <v>1</v>
      </c>
      <c r="IN222">
        <v>5</v>
      </c>
      <c r="IO222">
        <v>4</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1</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R222" s="2" t="str">
        <f t="shared" si="199"/>
        <v>Maracha District</v>
      </c>
      <c r="NS222" s="2" t="str">
        <f t="shared" si="200"/>
        <v>St. Josephs Maracha Hospital</v>
      </c>
      <c r="NT222" s="2" t="str">
        <f>VLOOKUP(C222,Weeks!$A$1:$B$53,2,0)</f>
        <v>Week 48</v>
      </c>
      <c r="NU222" s="2">
        <f t="shared" si="201"/>
        <v>39</v>
      </c>
      <c r="NV222" s="2">
        <f t="shared" si="202"/>
        <v>0</v>
      </c>
      <c r="NW222" s="2">
        <f t="shared" si="203"/>
        <v>0</v>
      </c>
      <c r="NX222" s="2">
        <f t="shared" si="204"/>
        <v>0</v>
      </c>
      <c r="NY222" s="2">
        <f t="shared" si="205"/>
        <v>0</v>
      </c>
      <c r="NZ222" s="2">
        <f t="shared" si="206"/>
        <v>0</v>
      </c>
      <c r="OA222" s="2">
        <f t="shared" si="207"/>
        <v>0</v>
      </c>
      <c r="OB222" s="2">
        <f t="shared" si="208"/>
        <v>4</v>
      </c>
      <c r="OC222" s="2">
        <f t="shared" si="209"/>
        <v>0</v>
      </c>
      <c r="OD222" s="2">
        <f t="shared" si="210"/>
        <v>6</v>
      </c>
      <c r="OE222" s="2">
        <f t="shared" si="211"/>
        <v>0</v>
      </c>
      <c r="OF222" s="2">
        <f t="shared" si="212"/>
        <v>29</v>
      </c>
      <c r="OG222" s="2">
        <f t="shared" si="213"/>
        <v>0</v>
      </c>
      <c r="OH222" s="2">
        <f t="shared" si="214"/>
        <v>0</v>
      </c>
      <c r="OI222" s="2">
        <f t="shared" si="215"/>
        <v>0</v>
      </c>
      <c r="OJ222" s="2">
        <f t="shared" si="216"/>
        <v>0</v>
      </c>
      <c r="OK222" s="2">
        <f t="shared" si="217"/>
        <v>0</v>
      </c>
      <c r="OL222" s="2">
        <f t="shared" si="218"/>
        <v>0</v>
      </c>
      <c r="OM222" s="2">
        <f t="shared" si="219"/>
        <v>0</v>
      </c>
      <c r="ON222" s="2">
        <f t="shared" si="220"/>
        <v>0</v>
      </c>
      <c r="OO222" s="2">
        <f t="shared" si="221"/>
        <v>0</v>
      </c>
      <c r="OP222" s="2">
        <f t="shared" si="222"/>
        <v>0</v>
      </c>
      <c r="OQ222" s="2">
        <f t="shared" si="223"/>
        <v>0</v>
      </c>
      <c r="OR222" s="2">
        <f t="shared" si="224"/>
        <v>0</v>
      </c>
      <c r="OS222" s="2">
        <f t="shared" si="225"/>
        <v>0</v>
      </c>
      <c r="OT222" s="2">
        <f t="shared" si="226"/>
        <v>0</v>
      </c>
      <c r="OU222" s="2">
        <f t="shared" si="227"/>
        <v>0</v>
      </c>
      <c r="OV222" s="2">
        <f t="shared" si="228"/>
        <v>0</v>
      </c>
      <c r="OW222" s="2">
        <f t="shared" si="229"/>
        <v>0</v>
      </c>
      <c r="OX222" s="2">
        <f t="shared" si="230"/>
        <v>1</v>
      </c>
      <c r="OY222" s="2">
        <f t="shared" si="231"/>
        <v>0</v>
      </c>
      <c r="OZ222" s="2">
        <f t="shared" si="232"/>
        <v>0</v>
      </c>
      <c r="PA222" s="2">
        <f t="shared" si="233"/>
        <v>0</v>
      </c>
      <c r="PB222" s="2">
        <f t="shared" si="234"/>
        <v>0</v>
      </c>
      <c r="PC222" s="2">
        <f t="shared" si="235"/>
        <v>0</v>
      </c>
      <c r="PD222" s="2">
        <f t="shared" si="236"/>
        <v>0</v>
      </c>
      <c r="PE222" s="2">
        <f t="shared" si="237"/>
        <v>0</v>
      </c>
      <c r="PF222" s="2">
        <f t="shared" si="238"/>
        <v>0</v>
      </c>
      <c r="PG222" s="2">
        <f t="shared" si="239"/>
        <v>0</v>
      </c>
      <c r="PH222" s="2">
        <f t="shared" si="240"/>
        <v>0</v>
      </c>
      <c r="PI222" s="2">
        <f t="shared" si="241"/>
        <v>0</v>
      </c>
      <c r="PJ222" s="2">
        <f t="shared" si="242"/>
        <v>0</v>
      </c>
      <c r="PK222" s="2">
        <f t="shared" si="243"/>
        <v>0</v>
      </c>
      <c r="PL222" s="2">
        <f t="shared" si="244"/>
        <v>0</v>
      </c>
      <c r="PM222" s="2">
        <f t="shared" si="245"/>
        <v>0</v>
      </c>
      <c r="PN222" s="2">
        <f t="shared" si="246"/>
        <v>10</v>
      </c>
      <c r="PO222" s="2">
        <f t="shared" si="247"/>
        <v>10</v>
      </c>
      <c r="PP222" s="2">
        <f t="shared" si="248"/>
        <v>0</v>
      </c>
      <c r="PQ222" s="2">
        <f t="shared" si="249"/>
        <v>0</v>
      </c>
      <c r="PR222" s="2">
        <f t="shared" si="250"/>
        <v>10</v>
      </c>
      <c r="PS222" s="2">
        <f t="shared" si="251"/>
        <v>0</v>
      </c>
      <c r="PT222" s="2">
        <f t="shared" si="252"/>
        <v>0</v>
      </c>
      <c r="PU222" s="2">
        <f t="shared" si="253"/>
        <v>10</v>
      </c>
      <c r="PV222" s="2">
        <f t="shared" si="254"/>
        <v>0</v>
      </c>
      <c r="PW222" s="2">
        <f t="shared" si="255"/>
        <v>0</v>
      </c>
      <c r="PX222" s="2">
        <f t="shared" si="256"/>
        <v>10</v>
      </c>
      <c r="PY222" s="2">
        <f t="shared" si="257"/>
        <v>0</v>
      </c>
      <c r="PZ222" s="2">
        <f t="shared" si="258"/>
        <v>0</v>
      </c>
    </row>
    <row r="223" spans="1:442" x14ac:dyDescent="0.35">
      <c r="A223" t="s">
        <v>78</v>
      </c>
      <c r="B223" t="s">
        <v>1</v>
      </c>
      <c r="C223" t="s">
        <v>353</v>
      </c>
      <c r="D223">
        <v>0</v>
      </c>
      <c r="E223">
        <v>0</v>
      </c>
      <c r="F223">
        <v>0</v>
      </c>
      <c r="G223">
        <v>0</v>
      </c>
      <c r="H223"/>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1</v>
      </c>
      <c r="AN223">
        <v>0</v>
      </c>
      <c r="AO223">
        <v>1</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1</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4</v>
      </c>
      <c r="DC223">
        <v>0</v>
      </c>
      <c r="DD223">
        <v>11</v>
      </c>
      <c r="DE223">
        <v>11</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7</v>
      </c>
      <c r="FA223">
        <v>22</v>
      </c>
      <c r="FB223">
        <v>0</v>
      </c>
      <c r="FC223">
        <v>0</v>
      </c>
      <c r="FD223">
        <v>11</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2</v>
      </c>
      <c r="HV223">
        <v>6</v>
      </c>
      <c r="HW223">
        <v>9</v>
      </c>
      <c r="HX223">
        <v>0</v>
      </c>
      <c r="HY223">
        <v>0</v>
      </c>
      <c r="HZ223">
        <v>0</v>
      </c>
      <c r="IA223">
        <v>0</v>
      </c>
      <c r="IB223">
        <v>0</v>
      </c>
      <c r="IC223">
        <v>0</v>
      </c>
      <c r="ID223">
        <v>2</v>
      </c>
      <c r="IE223">
        <v>6</v>
      </c>
      <c r="IF223">
        <v>9</v>
      </c>
      <c r="IG223">
        <v>2</v>
      </c>
      <c r="IH223">
        <v>6</v>
      </c>
      <c r="II223">
        <v>9</v>
      </c>
      <c r="IJ223">
        <v>2</v>
      </c>
      <c r="IK223">
        <v>6</v>
      </c>
      <c r="IL223">
        <v>9</v>
      </c>
      <c r="IM223">
        <v>2</v>
      </c>
      <c r="IN223">
        <v>6</v>
      </c>
      <c r="IO223">
        <v>9</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2</v>
      </c>
      <c r="JJ223">
        <v>1</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1</v>
      </c>
      <c r="NI223">
        <v>0</v>
      </c>
      <c r="NJ223">
        <v>0</v>
      </c>
      <c r="NK223">
        <v>0</v>
      </c>
      <c r="NL223">
        <v>1</v>
      </c>
      <c r="NM223">
        <v>0</v>
      </c>
      <c r="NN223">
        <v>0</v>
      </c>
      <c r="NO223">
        <v>0</v>
      </c>
      <c r="NP223">
        <v>0</v>
      </c>
      <c r="NR223" s="2" t="str">
        <f t="shared" si="199"/>
        <v>Maracha District</v>
      </c>
      <c r="NS223" s="2" t="str">
        <f t="shared" si="200"/>
        <v>St. Josephs Maracha Hospital</v>
      </c>
      <c r="NT223" s="2" t="str">
        <f>VLOOKUP(C223,Weeks!$A$1:$B$53,2,0)</f>
        <v>Week 49</v>
      </c>
      <c r="NU223" s="2">
        <f t="shared" si="201"/>
        <v>67</v>
      </c>
      <c r="NV223" s="2">
        <f t="shared" si="202"/>
        <v>0</v>
      </c>
      <c r="NW223" s="2">
        <f t="shared" si="203"/>
        <v>0</v>
      </c>
      <c r="NX223" s="2">
        <f t="shared" si="204"/>
        <v>0</v>
      </c>
      <c r="NY223" s="2">
        <f t="shared" si="205"/>
        <v>0</v>
      </c>
      <c r="NZ223" s="2">
        <f t="shared" si="206"/>
        <v>0</v>
      </c>
      <c r="OA223" s="2">
        <f t="shared" si="207"/>
        <v>0</v>
      </c>
      <c r="OB223" s="2">
        <f t="shared" si="208"/>
        <v>0</v>
      </c>
      <c r="OC223" s="2">
        <f t="shared" si="209"/>
        <v>0</v>
      </c>
      <c r="OD223" s="2">
        <f t="shared" si="210"/>
        <v>11</v>
      </c>
      <c r="OE223" s="2">
        <f t="shared" si="211"/>
        <v>0</v>
      </c>
      <c r="OF223" s="2">
        <f t="shared" si="212"/>
        <v>29</v>
      </c>
      <c r="OG223" s="2">
        <f t="shared" si="213"/>
        <v>0</v>
      </c>
      <c r="OH223" s="2">
        <f t="shared" si="214"/>
        <v>1</v>
      </c>
      <c r="OI223" s="2">
        <f t="shared" si="215"/>
        <v>0</v>
      </c>
      <c r="OJ223" s="2">
        <f t="shared" si="216"/>
        <v>0</v>
      </c>
      <c r="OK223" s="2">
        <f t="shared" si="217"/>
        <v>0</v>
      </c>
      <c r="OL223" s="2">
        <f t="shared" si="218"/>
        <v>0</v>
      </c>
      <c r="OM223" s="2">
        <f t="shared" si="219"/>
        <v>0</v>
      </c>
      <c r="ON223" s="2">
        <f t="shared" si="220"/>
        <v>26</v>
      </c>
      <c r="OO223" s="2">
        <f t="shared" si="221"/>
        <v>0</v>
      </c>
      <c r="OP223" s="2">
        <f t="shared" si="222"/>
        <v>0</v>
      </c>
      <c r="OQ223" s="2">
        <f t="shared" si="223"/>
        <v>0</v>
      </c>
      <c r="OR223" s="2">
        <f t="shared" si="224"/>
        <v>0</v>
      </c>
      <c r="OS223" s="2">
        <f t="shared" si="225"/>
        <v>0</v>
      </c>
      <c r="OT223" s="2">
        <f t="shared" si="226"/>
        <v>0</v>
      </c>
      <c r="OU223" s="2">
        <f t="shared" si="227"/>
        <v>0</v>
      </c>
      <c r="OV223" s="2">
        <f t="shared" si="228"/>
        <v>0</v>
      </c>
      <c r="OW223" s="2">
        <f t="shared" si="229"/>
        <v>0</v>
      </c>
      <c r="OX223" s="2">
        <f t="shared" si="230"/>
        <v>0</v>
      </c>
      <c r="OY223" s="2">
        <f t="shared" si="231"/>
        <v>0</v>
      </c>
      <c r="OZ223" s="2">
        <f t="shared" si="232"/>
        <v>0</v>
      </c>
      <c r="PA223" s="2">
        <f t="shared" si="233"/>
        <v>0</v>
      </c>
      <c r="PB223" s="2">
        <f t="shared" si="234"/>
        <v>0</v>
      </c>
      <c r="PC223" s="2">
        <f t="shared" si="235"/>
        <v>0</v>
      </c>
      <c r="PD223" s="2">
        <f t="shared" si="236"/>
        <v>0</v>
      </c>
      <c r="PE223" s="2">
        <f t="shared" si="237"/>
        <v>0</v>
      </c>
      <c r="PF223" s="2">
        <f t="shared" si="238"/>
        <v>0</v>
      </c>
      <c r="PG223" s="2">
        <f t="shared" si="239"/>
        <v>0</v>
      </c>
      <c r="PH223" s="2">
        <f t="shared" si="240"/>
        <v>0</v>
      </c>
      <c r="PI223" s="2">
        <f t="shared" si="241"/>
        <v>0</v>
      </c>
      <c r="PJ223" s="2">
        <f t="shared" si="242"/>
        <v>0</v>
      </c>
      <c r="PK223" s="2">
        <f t="shared" si="243"/>
        <v>1</v>
      </c>
      <c r="PL223" s="2">
        <f t="shared" si="244"/>
        <v>1</v>
      </c>
      <c r="PM223" s="2">
        <f t="shared" si="245"/>
        <v>0</v>
      </c>
      <c r="PN223" s="2">
        <f t="shared" si="246"/>
        <v>17</v>
      </c>
      <c r="PO223" s="2">
        <f t="shared" si="247"/>
        <v>17</v>
      </c>
      <c r="PP223" s="2">
        <f t="shared" si="248"/>
        <v>0</v>
      </c>
      <c r="PQ223" s="2">
        <f t="shared" si="249"/>
        <v>0</v>
      </c>
      <c r="PR223" s="2">
        <f t="shared" si="250"/>
        <v>17</v>
      </c>
      <c r="PS223" s="2">
        <f t="shared" si="251"/>
        <v>0</v>
      </c>
      <c r="PT223" s="2">
        <f t="shared" si="252"/>
        <v>0</v>
      </c>
      <c r="PU223" s="2">
        <f t="shared" si="253"/>
        <v>17</v>
      </c>
      <c r="PV223" s="2">
        <f t="shared" si="254"/>
        <v>3</v>
      </c>
      <c r="PW223" s="2">
        <f t="shared" si="255"/>
        <v>0</v>
      </c>
      <c r="PX223" s="2">
        <f t="shared" si="256"/>
        <v>17</v>
      </c>
      <c r="PY223" s="2">
        <f t="shared" si="257"/>
        <v>0</v>
      </c>
      <c r="PZ223" s="2">
        <f t="shared" si="258"/>
        <v>0</v>
      </c>
    </row>
    <row r="224" spans="1:442" x14ac:dyDescent="0.35">
      <c r="A224" t="s">
        <v>78</v>
      </c>
      <c r="B224" t="s">
        <v>1</v>
      </c>
      <c r="C224" t="s">
        <v>351</v>
      </c>
      <c r="D224">
        <v>0</v>
      </c>
      <c r="E224">
        <v>0</v>
      </c>
      <c r="F224">
        <v>0</v>
      </c>
      <c r="G224">
        <v>0</v>
      </c>
      <c r="H224"/>
      <c r="I224">
        <v>1</v>
      </c>
      <c r="J224">
        <v>0</v>
      </c>
      <c r="K224">
        <v>0</v>
      </c>
      <c r="L224">
        <v>0</v>
      </c>
      <c r="M224">
        <v>1</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0</v>
      </c>
      <c r="AO224">
        <v>1</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1</v>
      </c>
      <c r="DA224">
        <v>1</v>
      </c>
      <c r="DB224">
        <v>3</v>
      </c>
      <c r="DC224">
        <v>1</v>
      </c>
      <c r="DD224">
        <v>17</v>
      </c>
      <c r="DE224">
        <v>19</v>
      </c>
      <c r="DF224">
        <v>0</v>
      </c>
      <c r="DG224">
        <v>0</v>
      </c>
      <c r="DH224">
        <v>0</v>
      </c>
      <c r="DI224">
        <v>0</v>
      </c>
      <c r="DJ224">
        <v>0</v>
      </c>
      <c r="DK224">
        <v>1</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5</v>
      </c>
      <c r="FA224">
        <v>20</v>
      </c>
      <c r="FB224">
        <v>0</v>
      </c>
      <c r="FC224">
        <v>0</v>
      </c>
      <c r="FD224">
        <v>10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1</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1</v>
      </c>
      <c r="HV224">
        <v>16</v>
      </c>
      <c r="HW224">
        <v>12</v>
      </c>
      <c r="HX224">
        <v>0</v>
      </c>
      <c r="HY224">
        <v>0</v>
      </c>
      <c r="HZ224">
        <v>0</v>
      </c>
      <c r="IA224">
        <v>0</v>
      </c>
      <c r="IB224">
        <v>0</v>
      </c>
      <c r="IC224">
        <v>0</v>
      </c>
      <c r="ID224">
        <v>1</v>
      </c>
      <c r="IE224">
        <v>16</v>
      </c>
      <c r="IF224">
        <v>12</v>
      </c>
      <c r="IG224">
        <v>1</v>
      </c>
      <c r="IH224">
        <v>16</v>
      </c>
      <c r="II224">
        <v>12</v>
      </c>
      <c r="IJ224">
        <v>1</v>
      </c>
      <c r="IK224">
        <v>16</v>
      </c>
      <c r="IL224">
        <v>12</v>
      </c>
      <c r="IM224">
        <v>1</v>
      </c>
      <c r="IN224">
        <v>16</v>
      </c>
      <c r="IO224">
        <v>12</v>
      </c>
      <c r="IP224">
        <v>0</v>
      </c>
      <c r="IQ224">
        <v>0</v>
      </c>
      <c r="IR224">
        <v>0</v>
      </c>
      <c r="IS224">
        <v>0</v>
      </c>
      <c r="IT224">
        <v>1</v>
      </c>
      <c r="IU224">
        <v>0</v>
      </c>
      <c r="IV224">
        <v>0</v>
      </c>
      <c r="IW224">
        <v>3</v>
      </c>
      <c r="IX224">
        <v>3</v>
      </c>
      <c r="IY224">
        <v>0</v>
      </c>
      <c r="IZ224">
        <v>0</v>
      </c>
      <c r="JA224">
        <v>0</v>
      </c>
      <c r="JB224">
        <v>0</v>
      </c>
      <c r="JC224">
        <v>0</v>
      </c>
      <c r="JD224">
        <v>0</v>
      </c>
      <c r="JE224">
        <v>0</v>
      </c>
      <c r="JF224">
        <v>0</v>
      </c>
      <c r="JG224">
        <v>0</v>
      </c>
      <c r="JH224">
        <v>0</v>
      </c>
      <c r="JI224">
        <v>3</v>
      </c>
      <c r="JJ224">
        <v>2</v>
      </c>
      <c r="JK224">
        <v>0</v>
      </c>
      <c r="JL224">
        <v>0</v>
      </c>
      <c r="JM224">
        <v>0</v>
      </c>
      <c r="JN224">
        <v>0</v>
      </c>
      <c r="JO224">
        <v>0</v>
      </c>
      <c r="JP224">
        <v>0</v>
      </c>
      <c r="JQ224">
        <v>0</v>
      </c>
      <c r="JR224">
        <v>0</v>
      </c>
      <c r="JS224">
        <v>0</v>
      </c>
      <c r="JT224">
        <v>0</v>
      </c>
      <c r="JU224">
        <v>0</v>
      </c>
      <c r="JV224">
        <v>0</v>
      </c>
      <c r="JW224">
        <v>0</v>
      </c>
      <c r="JX224">
        <v>1</v>
      </c>
      <c r="JY224">
        <v>0</v>
      </c>
      <c r="JZ224">
        <v>0</v>
      </c>
      <c r="KA224">
        <v>3</v>
      </c>
      <c r="KB224">
        <v>3</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1</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1</v>
      </c>
      <c r="NF224">
        <v>0</v>
      </c>
      <c r="NG224">
        <v>0</v>
      </c>
      <c r="NH224">
        <v>0</v>
      </c>
      <c r="NI224">
        <v>1</v>
      </c>
      <c r="NJ224">
        <v>0</v>
      </c>
      <c r="NK224">
        <v>0</v>
      </c>
      <c r="NL224">
        <v>0</v>
      </c>
      <c r="NM224">
        <v>1</v>
      </c>
      <c r="NN224">
        <v>0</v>
      </c>
      <c r="NO224">
        <v>0</v>
      </c>
      <c r="NP224">
        <v>0</v>
      </c>
      <c r="NR224" s="2" t="str">
        <f t="shared" si="199"/>
        <v>Maracha District</v>
      </c>
      <c r="NS224" s="2" t="str">
        <f t="shared" si="200"/>
        <v>St. Josephs Maracha Hospital</v>
      </c>
      <c r="NT224" s="2" t="str">
        <f>VLOOKUP(C224,Weeks!$A$1:$B$53,2,0)</f>
        <v>Week 50</v>
      </c>
      <c r="NU224" s="2">
        <f t="shared" si="201"/>
        <v>79</v>
      </c>
      <c r="NV224" s="2">
        <f t="shared" si="202"/>
        <v>1</v>
      </c>
      <c r="NW224" s="2">
        <f t="shared" si="203"/>
        <v>0</v>
      </c>
      <c r="NX224" s="2">
        <f t="shared" si="204"/>
        <v>1</v>
      </c>
      <c r="NY224" s="2">
        <f t="shared" si="205"/>
        <v>1</v>
      </c>
      <c r="NZ224" s="2">
        <f t="shared" si="206"/>
        <v>0</v>
      </c>
      <c r="OA224" s="2">
        <f t="shared" si="207"/>
        <v>0</v>
      </c>
      <c r="OB224" s="2">
        <f t="shared" si="208"/>
        <v>0</v>
      </c>
      <c r="OC224" s="2">
        <f t="shared" si="209"/>
        <v>0</v>
      </c>
      <c r="OD224" s="2">
        <f t="shared" si="210"/>
        <v>10</v>
      </c>
      <c r="OE224" s="2">
        <f t="shared" si="211"/>
        <v>0</v>
      </c>
      <c r="OF224" s="2">
        <f t="shared" si="212"/>
        <v>25</v>
      </c>
      <c r="OG224" s="2">
        <f t="shared" si="213"/>
        <v>0</v>
      </c>
      <c r="OH224" s="2">
        <f t="shared" si="214"/>
        <v>0</v>
      </c>
      <c r="OI224" s="2">
        <f t="shared" si="215"/>
        <v>0</v>
      </c>
      <c r="OJ224" s="2">
        <f t="shared" si="216"/>
        <v>0</v>
      </c>
      <c r="OK224" s="2">
        <f t="shared" si="217"/>
        <v>0</v>
      </c>
      <c r="OL224" s="2">
        <f t="shared" si="218"/>
        <v>1</v>
      </c>
      <c r="OM224" s="2">
        <f t="shared" si="219"/>
        <v>0</v>
      </c>
      <c r="ON224" s="2">
        <f t="shared" si="220"/>
        <v>43</v>
      </c>
      <c r="OO224" s="2">
        <f t="shared" si="221"/>
        <v>1</v>
      </c>
      <c r="OP224" s="2">
        <f t="shared" si="222"/>
        <v>0</v>
      </c>
      <c r="OQ224" s="2">
        <f t="shared" si="223"/>
        <v>0</v>
      </c>
      <c r="OR224" s="2">
        <f t="shared" si="224"/>
        <v>0</v>
      </c>
      <c r="OS224" s="2">
        <f t="shared" si="225"/>
        <v>0</v>
      </c>
      <c r="OT224" s="2">
        <f t="shared" si="226"/>
        <v>0</v>
      </c>
      <c r="OU224" s="2">
        <f t="shared" si="227"/>
        <v>0</v>
      </c>
      <c r="OV224" s="2">
        <f t="shared" si="228"/>
        <v>0</v>
      </c>
      <c r="OW224" s="2">
        <f t="shared" si="229"/>
        <v>0</v>
      </c>
      <c r="OX224" s="2">
        <f t="shared" si="230"/>
        <v>1</v>
      </c>
      <c r="OY224" s="2">
        <f t="shared" si="231"/>
        <v>0</v>
      </c>
      <c r="OZ224" s="2">
        <f t="shared" si="232"/>
        <v>0</v>
      </c>
      <c r="PA224" s="2">
        <f t="shared" si="233"/>
        <v>0</v>
      </c>
      <c r="PB224" s="2">
        <f t="shared" si="234"/>
        <v>0</v>
      </c>
      <c r="PC224" s="2">
        <f t="shared" si="235"/>
        <v>0</v>
      </c>
      <c r="PD224" s="2">
        <f t="shared" si="236"/>
        <v>0</v>
      </c>
      <c r="PE224" s="2">
        <f t="shared" si="237"/>
        <v>0</v>
      </c>
      <c r="PF224" s="2">
        <f t="shared" si="238"/>
        <v>0</v>
      </c>
      <c r="PG224" s="2">
        <f t="shared" si="239"/>
        <v>1</v>
      </c>
      <c r="PH224" s="2">
        <f t="shared" si="240"/>
        <v>1</v>
      </c>
      <c r="PI224" s="2">
        <f t="shared" si="241"/>
        <v>0</v>
      </c>
      <c r="PJ224" s="2">
        <f t="shared" si="242"/>
        <v>0</v>
      </c>
      <c r="PK224" s="2">
        <f t="shared" si="243"/>
        <v>1</v>
      </c>
      <c r="PL224" s="2">
        <f t="shared" si="244"/>
        <v>1</v>
      </c>
      <c r="PM224" s="2">
        <f t="shared" si="245"/>
        <v>0</v>
      </c>
      <c r="PN224" s="2">
        <f t="shared" si="246"/>
        <v>29</v>
      </c>
      <c r="PO224" s="2">
        <f t="shared" si="247"/>
        <v>29</v>
      </c>
      <c r="PP224" s="2">
        <f t="shared" si="248"/>
        <v>6</v>
      </c>
      <c r="PQ224" s="2">
        <f t="shared" si="249"/>
        <v>6</v>
      </c>
      <c r="PR224" s="2">
        <f t="shared" si="250"/>
        <v>29</v>
      </c>
      <c r="PS224" s="2">
        <f t="shared" si="251"/>
        <v>1</v>
      </c>
      <c r="PT224" s="2">
        <f t="shared" si="252"/>
        <v>1</v>
      </c>
      <c r="PU224" s="2">
        <f t="shared" si="253"/>
        <v>29</v>
      </c>
      <c r="PV224" s="2">
        <f t="shared" si="254"/>
        <v>5</v>
      </c>
      <c r="PW224" s="2">
        <f t="shared" si="255"/>
        <v>0</v>
      </c>
      <c r="PX224" s="2">
        <f t="shared" si="256"/>
        <v>29</v>
      </c>
      <c r="PY224" s="2">
        <f t="shared" si="257"/>
        <v>0</v>
      </c>
      <c r="PZ224" s="2">
        <f t="shared" si="258"/>
        <v>0</v>
      </c>
    </row>
    <row r="225" spans="1:442" x14ac:dyDescent="0.35">
      <c r="A225" t="s">
        <v>78</v>
      </c>
      <c r="B225" t="s">
        <v>1</v>
      </c>
      <c r="C225" t="s">
        <v>349</v>
      </c>
      <c r="D225">
        <v>0</v>
      </c>
      <c r="E225">
        <v>0</v>
      </c>
      <c r="F225">
        <v>0</v>
      </c>
      <c r="G225">
        <v>0</v>
      </c>
      <c r="H225"/>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36</v>
      </c>
      <c r="AS225">
        <v>24</v>
      </c>
      <c r="AT225">
        <v>3</v>
      </c>
      <c r="AU225">
        <v>1</v>
      </c>
      <c r="AV225">
        <v>0</v>
      </c>
      <c r="AW225">
        <v>0</v>
      </c>
      <c r="AX225">
        <v>0</v>
      </c>
      <c r="AY225">
        <v>0</v>
      </c>
      <c r="AZ225">
        <v>0</v>
      </c>
      <c r="BA225">
        <v>0</v>
      </c>
      <c r="BB225">
        <v>1</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2</v>
      </c>
      <c r="DC225">
        <v>1</v>
      </c>
      <c r="DD225">
        <v>14</v>
      </c>
      <c r="DE225">
        <v>18</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1</v>
      </c>
      <c r="EM225">
        <v>0</v>
      </c>
      <c r="EN225">
        <v>0</v>
      </c>
      <c r="EO225">
        <v>0</v>
      </c>
      <c r="EP225">
        <v>0</v>
      </c>
      <c r="EQ225">
        <v>0</v>
      </c>
      <c r="ER225">
        <v>0</v>
      </c>
      <c r="ES225">
        <v>0</v>
      </c>
      <c r="ET225">
        <v>0</v>
      </c>
      <c r="EU225">
        <v>0</v>
      </c>
      <c r="EV225">
        <v>0</v>
      </c>
      <c r="EW225">
        <v>0</v>
      </c>
      <c r="EX225">
        <v>0</v>
      </c>
      <c r="EY225">
        <v>0</v>
      </c>
      <c r="EZ225">
        <v>4</v>
      </c>
      <c r="FA225">
        <v>27</v>
      </c>
      <c r="FB225">
        <v>0</v>
      </c>
      <c r="FC225">
        <v>2</v>
      </c>
      <c r="FD225">
        <v>11</v>
      </c>
      <c r="FE225">
        <v>0</v>
      </c>
      <c r="FF225">
        <v>0</v>
      </c>
      <c r="FG225">
        <v>0</v>
      </c>
      <c r="FH225">
        <v>0</v>
      </c>
      <c r="FI225">
        <v>0</v>
      </c>
      <c r="FJ225">
        <v>0</v>
      </c>
      <c r="FK225">
        <v>0</v>
      </c>
      <c r="FL225">
        <v>0</v>
      </c>
      <c r="FM225">
        <v>0</v>
      </c>
      <c r="FN225">
        <v>0</v>
      </c>
      <c r="FO225">
        <v>4</v>
      </c>
      <c r="FP225">
        <v>3</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1</v>
      </c>
      <c r="HV225">
        <v>16</v>
      </c>
      <c r="HW225">
        <v>12</v>
      </c>
      <c r="HX225">
        <v>0</v>
      </c>
      <c r="HY225">
        <v>0</v>
      </c>
      <c r="HZ225">
        <v>0</v>
      </c>
      <c r="IA225">
        <v>0</v>
      </c>
      <c r="IB225">
        <v>0</v>
      </c>
      <c r="IC225">
        <v>0</v>
      </c>
      <c r="ID225">
        <v>1</v>
      </c>
      <c r="IE225">
        <v>16</v>
      </c>
      <c r="IF225">
        <v>12</v>
      </c>
      <c r="IG225">
        <v>1</v>
      </c>
      <c r="IH225">
        <v>16</v>
      </c>
      <c r="II225">
        <v>12</v>
      </c>
      <c r="IJ225">
        <v>1</v>
      </c>
      <c r="IK225">
        <v>16</v>
      </c>
      <c r="IL225">
        <v>12</v>
      </c>
      <c r="IM225">
        <v>1</v>
      </c>
      <c r="IN225">
        <v>16</v>
      </c>
      <c r="IO225">
        <v>12</v>
      </c>
      <c r="IP225">
        <v>0</v>
      </c>
      <c r="IQ225">
        <v>0</v>
      </c>
      <c r="IR225">
        <v>0</v>
      </c>
      <c r="IS225">
        <v>0</v>
      </c>
      <c r="IT225">
        <v>0</v>
      </c>
      <c r="IU225">
        <v>0</v>
      </c>
      <c r="IV225">
        <v>0</v>
      </c>
      <c r="IW225">
        <v>2</v>
      </c>
      <c r="IX225">
        <v>1</v>
      </c>
      <c r="IY225">
        <v>0</v>
      </c>
      <c r="IZ225">
        <v>0</v>
      </c>
      <c r="JA225">
        <v>0</v>
      </c>
      <c r="JB225">
        <v>0</v>
      </c>
      <c r="JC225">
        <v>0</v>
      </c>
      <c r="JD225">
        <v>0</v>
      </c>
      <c r="JE225">
        <v>0</v>
      </c>
      <c r="JF225">
        <v>0</v>
      </c>
      <c r="JG225">
        <v>0</v>
      </c>
      <c r="JH225">
        <v>0</v>
      </c>
      <c r="JI225">
        <v>2</v>
      </c>
      <c r="JJ225">
        <v>2</v>
      </c>
      <c r="JK225">
        <v>0</v>
      </c>
      <c r="JL225">
        <v>0</v>
      </c>
      <c r="JM225">
        <v>0</v>
      </c>
      <c r="JN225">
        <v>0</v>
      </c>
      <c r="JO225">
        <v>0</v>
      </c>
      <c r="JP225">
        <v>0</v>
      </c>
      <c r="JQ225">
        <v>0</v>
      </c>
      <c r="JR225">
        <v>0</v>
      </c>
      <c r="JS225">
        <v>0</v>
      </c>
      <c r="JT225">
        <v>0</v>
      </c>
      <c r="JU225">
        <v>0</v>
      </c>
      <c r="JV225">
        <v>0</v>
      </c>
      <c r="JW225">
        <v>0</v>
      </c>
      <c r="JX225">
        <v>0</v>
      </c>
      <c r="JY225">
        <v>0</v>
      </c>
      <c r="JZ225">
        <v>0</v>
      </c>
      <c r="KA225">
        <v>2</v>
      </c>
      <c r="KB225">
        <v>1</v>
      </c>
      <c r="KC225">
        <v>0</v>
      </c>
      <c r="KD225">
        <v>0</v>
      </c>
      <c r="KE225">
        <v>0</v>
      </c>
      <c r="KF225">
        <v>0</v>
      </c>
      <c r="KG225">
        <v>0</v>
      </c>
      <c r="KH225">
        <v>0</v>
      </c>
      <c r="KI225">
        <v>0</v>
      </c>
      <c r="KJ225">
        <v>0</v>
      </c>
      <c r="KK225">
        <v>0</v>
      </c>
      <c r="KL225">
        <v>0</v>
      </c>
      <c r="KM225">
        <v>0</v>
      </c>
      <c r="KN225">
        <v>0</v>
      </c>
      <c r="KO225">
        <v>0</v>
      </c>
      <c r="KP225">
        <v>0</v>
      </c>
      <c r="KQ225">
        <v>2</v>
      </c>
      <c r="KR225">
        <v>0</v>
      </c>
      <c r="KS225">
        <v>0</v>
      </c>
      <c r="KT225">
        <v>0</v>
      </c>
      <c r="KU225">
        <v>0</v>
      </c>
      <c r="KV225">
        <v>0</v>
      </c>
      <c r="KW225">
        <v>0</v>
      </c>
      <c r="KX225">
        <v>0</v>
      </c>
      <c r="KY225">
        <v>2</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1</v>
      </c>
      <c r="NE225">
        <v>0</v>
      </c>
      <c r="NF225">
        <v>0</v>
      </c>
      <c r="NG225">
        <v>0</v>
      </c>
      <c r="NH225">
        <v>0</v>
      </c>
      <c r="NI225">
        <v>0</v>
      </c>
      <c r="NJ225">
        <v>0</v>
      </c>
      <c r="NK225">
        <v>0</v>
      </c>
      <c r="NL225">
        <v>0</v>
      </c>
      <c r="NM225">
        <v>0</v>
      </c>
      <c r="NN225">
        <v>0</v>
      </c>
      <c r="NO225">
        <v>0</v>
      </c>
      <c r="NP225">
        <v>0</v>
      </c>
      <c r="NR225" s="2" t="str">
        <f t="shared" si="199"/>
        <v>Maracha District</v>
      </c>
      <c r="NS225" s="2" t="str">
        <f t="shared" si="200"/>
        <v>St. Josephs Maracha Hospital</v>
      </c>
      <c r="NT225" s="2" t="str">
        <f>VLOOKUP(C225,Weeks!$A$1:$B$53,2,0)</f>
        <v>Week 51</v>
      </c>
      <c r="NU225" s="2">
        <f t="shared" si="201"/>
        <v>152</v>
      </c>
      <c r="NV225" s="2">
        <f t="shared" si="202"/>
        <v>1</v>
      </c>
      <c r="NW225" s="2">
        <f t="shared" si="203"/>
        <v>0</v>
      </c>
      <c r="NX225" s="2">
        <f t="shared" si="204"/>
        <v>1</v>
      </c>
      <c r="NY225" s="2">
        <f t="shared" si="205"/>
        <v>1</v>
      </c>
      <c r="NZ225" s="2">
        <f t="shared" si="206"/>
        <v>65</v>
      </c>
      <c r="OA225" s="2">
        <f t="shared" si="207"/>
        <v>1</v>
      </c>
      <c r="OB225" s="2">
        <f t="shared" si="208"/>
        <v>7</v>
      </c>
      <c r="OC225" s="2">
        <f t="shared" si="209"/>
        <v>0</v>
      </c>
      <c r="OD225" s="2">
        <f t="shared" si="210"/>
        <v>13</v>
      </c>
      <c r="OE225" s="2">
        <f t="shared" si="211"/>
        <v>0</v>
      </c>
      <c r="OF225" s="2">
        <f t="shared" si="212"/>
        <v>32</v>
      </c>
      <c r="OG225" s="2">
        <f t="shared" si="213"/>
        <v>0</v>
      </c>
      <c r="OH225" s="2">
        <f t="shared" si="214"/>
        <v>0</v>
      </c>
      <c r="OI225" s="2">
        <f t="shared" si="215"/>
        <v>0</v>
      </c>
      <c r="OJ225" s="2">
        <f t="shared" si="216"/>
        <v>0</v>
      </c>
      <c r="OK225" s="2">
        <f t="shared" si="217"/>
        <v>0</v>
      </c>
      <c r="OL225" s="2">
        <f t="shared" si="218"/>
        <v>0</v>
      </c>
      <c r="OM225" s="2">
        <f t="shared" si="219"/>
        <v>0</v>
      </c>
      <c r="ON225" s="2">
        <f t="shared" si="220"/>
        <v>35</v>
      </c>
      <c r="OO225" s="2">
        <f t="shared" si="221"/>
        <v>0</v>
      </c>
      <c r="OP225" s="2">
        <f t="shared" si="222"/>
        <v>0</v>
      </c>
      <c r="OQ225" s="2">
        <f t="shared" si="223"/>
        <v>0</v>
      </c>
      <c r="OR225" s="2">
        <f t="shared" si="224"/>
        <v>0</v>
      </c>
      <c r="OS225" s="2">
        <f t="shared" si="225"/>
        <v>0</v>
      </c>
      <c r="OT225" s="2">
        <f t="shared" si="226"/>
        <v>0</v>
      </c>
      <c r="OU225" s="2">
        <f t="shared" si="227"/>
        <v>0</v>
      </c>
      <c r="OV225" s="2">
        <f t="shared" si="228"/>
        <v>0</v>
      </c>
      <c r="OW225" s="2">
        <f t="shared" si="229"/>
        <v>0</v>
      </c>
      <c r="OX225" s="2">
        <f t="shared" si="230"/>
        <v>0</v>
      </c>
      <c r="OY225" s="2">
        <f t="shared" si="231"/>
        <v>0</v>
      </c>
      <c r="OZ225" s="2">
        <f t="shared" si="232"/>
        <v>0</v>
      </c>
      <c r="PA225" s="2">
        <f t="shared" si="233"/>
        <v>0</v>
      </c>
      <c r="PB225" s="2">
        <f t="shared" si="234"/>
        <v>2</v>
      </c>
      <c r="PC225" s="2">
        <f t="shared" si="235"/>
        <v>2</v>
      </c>
      <c r="PD225" s="2">
        <f t="shared" si="236"/>
        <v>0</v>
      </c>
      <c r="PE225" s="2">
        <f t="shared" si="237"/>
        <v>0</v>
      </c>
      <c r="PF225" s="2">
        <f t="shared" si="238"/>
        <v>0</v>
      </c>
      <c r="PG225" s="2">
        <f t="shared" si="239"/>
        <v>0</v>
      </c>
      <c r="PH225" s="2">
        <f t="shared" si="240"/>
        <v>0</v>
      </c>
      <c r="PI225" s="2">
        <f t="shared" si="241"/>
        <v>0</v>
      </c>
      <c r="PJ225" s="2">
        <f t="shared" si="242"/>
        <v>0</v>
      </c>
      <c r="PK225" s="2">
        <f t="shared" si="243"/>
        <v>0</v>
      </c>
      <c r="PL225" s="2">
        <f t="shared" si="244"/>
        <v>0</v>
      </c>
      <c r="PM225" s="2">
        <f t="shared" si="245"/>
        <v>0</v>
      </c>
      <c r="PN225" s="2">
        <f t="shared" si="246"/>
        <v>29</v>
      </c>
      <c r="PO225" s="2">
        <f t="shared" si="247"/>
        <v>29</v>
      </c>
      <c r="PP225" s="2">
        <f t="shared" si="248"/>
        <v>3</v>
      </c>
      <c r="PQ225" s="2">
        <f t="shared" si="249"/>
        <v>3</v>
      </c>
      <c r="PR225" s="2">
        <f t="shared" si="250"/>
        <v>29</v>
      </c>
      <c r="PS225" s="2">
        <f t="shared" si="251"/>
        <v>0</v>
      </c>
      <c r="PT225" s="2">
        <f t="shared" si="252"/>
        <v>0</v>
      </c>
      <c r="PU225" s="2">
        <f t="shared" si="253"/>
        <v>29</v>
      </c>
      <c r="PV225" s="2">
        <f t="shared" si="254"/>
        <v>4</v>
      </c>
      <c r="PW225" s="2">
        <f t="shared" si="255"/>
        <v>0</v>
      </c>
      <c r="PX225" s="2">
        <f t="shared" si="256"/>
        <v>29</v>
      </c>
      <c r="PY225" s="2">
        <f t="shared" si="257"/>
        <v>0</v>
      </c>
      <c r="PZ225" s="2">
        <f t="shared" si="258"/>
        <v>0</v>
      </c>
    </row>
    <row r="226" spans="1:442" x14ac:dyDescent="0.35">
      <c r="A226" t="s">
        <v>78</v>
      </c>
      <c r="B226" t="s">
        <v>1</v>
      </c>
      <c r="C226" t="s">
        <v>347</v>
      </c>
      <c r="D226">
        <v>0</v>
      </c>
      <c r="E226">
        <v>0</v>
      </c>
      <c r="F226">
        <v>0</v>
      </c>
      <c r="G226">
        <v>0</v>
      </c>
      <c r="H226"/>
      <c r="I226">
        <v>1</v>
      </c>
      <c r="J226">
        <v>0</v>
      </c>
      <c r="K226">
        <v>0</v>
      </c>
      <c r="L226">
        <v>0</v>
      </c>
      <c r="M226">
        <v>1</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1</v>
      </c>
      <c r="AN226">
        <v>0</v>
      </c>
      <c r="AO226">
        <v>1</v>
      </c>
      <c r="AP226">
        <v>0</v>
      </c>
      <c r="AQ226">
        <v>0</v>
      </c>
      <c r="AR226">
        <v>8</v>
      </c>
      <c r="AS226">
        <v>6</v>
      </c>
      <c r="AT226">
        <v>1</v>
      </c>
      <c r="AU226">
        <v>0</v>
      </c>
      <c r="AV226">
        <v>1</v>
      </c>
      <c r="AW226">
        <v>2</v>
      </c>
      <c r="AX226">
        <v>0</v>
      </c>
      <c r="AY226">
        <v>0</v>
      </c>
      <c r="AZ226">
        <v>0</v>
      </c>
      <c r="BA226">
        <v>0</v>
      </c>
      <c r="BB226">
        <v>1</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1</v>
      </c>
      <c r="DB226">
        <v>2</v>
      </c>
      <c r="DC226">
        <v>0</v>
      </c>
      <c r="DD226">
        <v>16</v>
      </c>
      <c r="DE226">
        <v>9</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2</v>
      </c>
      <c r="EM226">
        <v>0</v>
      </c>
      <c r="EN226">
        <v>0</v>
      </c>
      <c r="EO226">
        <v>0</v>
      </c>
      <c r="EP226">
        <v>0</v>
      </c>
      <c r="EQ226">
        <v>0</v>
      </c>
      <c r="ER226">
        <v>0</v>
      </c>
      <c r="ES226">
        <v>0</v>
      </c>
      <c r="ET226">
        <v>0</v>
      </c>
      <c r="EU226">
        <v>0</v>
      </c>
      <c r="EV226">
        <v>0</v>
      </c>
      <c r="EW226">
        <v>0</v>
      </c>
      <c r="EX226">
        <v>0</v>
      </c>
      <c r="EY226">
        <v>0</v>
      </c>
      <c r="EZ226">
        <v>9</v>
      </c>
      <c r="FA226">
        <v>16</v>
      </c>
      <c r="FB226">
        <v>0</v>
      </c>
      <c r="FC226">
        <v>1</v>
      </c>
      <c r="FD226">
        <v>6</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1</v>
      </c>
      <c r="GE226">
        <v>0</v>
      </c>
      <c r="GF226">
        <v>0</v>
      </c>
      <c r="GG226">
        <v>0</v>
      </c>
      <c r="GH226">
        <v>2</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2</v>
      </c>
      <c r="HV226">
        <v>9</v>
      </c>
      <c r="HW226">
        <v>11</v>
      </c>
      <c r="HX226">
        <v>0</v>
      </c>
      <c r="HY226">
        <v>0</v>
      </c>
      <c r="HZ226">
        <v>0</v>
      </c>
      <c r="IA226">
        <v>0</v>
      </c>
      <c r="IB226">
        <v>0</v>
      </c>
      <c r="IC226">
        <v>0</v>
      </c>
      <c r="ID226">
        <v>2</v>
      </c>
      <c r="IE226">
        <v>9</v>
      </c>
      <c r="IF226">
        <v>11</v>
      </c>
      <c r="IG226">
        <v>2</v>
      </c>
      <c r="IH226">
        <v>9</v>
      </c>
      <c r="II226">
        <v>11</v>
      </c>
      <c r="IJ226">
        <v>2</v>
      </c>
      <c r="IK226">
        <v>9</v>
      </c>
      <c r="IL226">
        <v>11</v>
      </c>
      <c r="IM226">
        <v>2</v>
      </c>
      <c r="IN226">
        <v>9</v>
      </c>
      <c r="IO226">
        <v>11</v>
      </c>
      <c r="IP226">
        <v>0</v>
      </c>
      <c r="IQ226">
        <v>0</v>
      </c>
      <c r="IR226">
        <v>0</v>
      </c>
      <c r="IS226">
        <v>0</v>
      </c>
      <c r="IT226">
        <v>0</v>
      </c>
      <c r="IU226">
        <v>0</v>
      </c>
      <c r="IV226">
        <v>0</v>
      </c>
      <c r="IW226">
        <v>2</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2</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14</v>
      </c>
      <c r="MD226">
        <v>10</v>
      </c>
      <c r="ME226">
        <v>0</v>
      </c>
      <c r="MF226">
        <v>0</v>
      </c>
      <c r="MG226">
        <v>14</v>
      </c>
      <c r="MH226">
        <v>10</v>
      </c>
      <c r="MI226">
        <v>0</v>
      </c>
      <c r="MJ226">
        <v>0</v>
      </c>
      <c r="MK226">
        <v>0</v>
      </c>
      <c r="ML226">
        <v>0</v>
      </c>
      <c r="MM226">
        <v>0</v>
      </c>
      <c r="MN226">
        <v>0</v>
      </c>
      <c r="MO226">
        <v>0</v>
      </c>
      <c r="MP226">
        <v>0</v>
      </c>
      <c r="MQ226">
        <v>0</v>
      </c>
      <c r="MR226">
        <v>0</v>
      </c>
      <c r="MS226">
        <v>0</v>
      </c>
      <c r="MT226">
        <v>0</v>
      </c>
      <c r="MU226">
        <v>0</v>
      </c>
      <c r="MV226">
        <v>0</v>
      </c>
      <c r="MW226">
        <v>0</v>
      </c>
      <c r="MX226">
        <v>2</v>
      </c>
      <c r="MY226">
        <v>0</v>
      </c>
      <c r="MZ226">
        <v>0</v>
      </c>
      <c r="NA226">
        <v>0</v>
      </c>
      <c r="NB226">
        <v>0</v>
      </c>
      <c r="NC226">
        <v>0</v>
      </c>
      <c r="ND226">
        <v>1</v>
      </c>
      <c r="NE226">
        <v>0</v>
      </c>
      <c r="NF226">
        <v>0</v>
      </c>
      <c r="NG226">
        <v>0</v>
      </c>
      <c r="NH226">
        <v>0</v>
      </c>
      <c r="NI226">
        <v>0</v>
      </c>
      <c r="NJ226">
        <v>0</v>
      </c>
      <c r="NK226">
        <v>0</v>
      </c>
      <c r="NL226">
        <v>0</v>
      </c>
      <c r="NM226">
        <v>0</v>
      </c>
      <c r="NN226">
        <v>0</v>
      </c>
      <c r="NO226">
        <v>0</v>
      </c>
      <c r="NP226">
        <v>0</v>
      </c>
      <c r="NR226" s="2" t="str">
        <f t="shared" si="199"/>
        <v>Maracha District</v>
      </c>
      <c r="NS226" s="2" t="str">
        <f t="shared" si="200"/>
        <v>St. Josephs Maracha Hospital</v>
      </c>
      <c r="NT226" s="2" t="str">
        <f>VLOOKUP(C226,Weeks!$A$1:$B$53,2,0)</f>
        <v>Week 52</v>
      </c>
      <c r="NU226" s="2">
        <f t="shared" si="201"/>
        <v>84</v>
      </c>
      <c r="NV226" s="2">
        <f t="shared" si="202"/>
        <v>1</v>
      </c>
      <c r="NW226" s="2">
        <f t="shared" si="203"/>
        <v>0</v>
      </c>
      <c r="NX226" s="2">
        <f t="shared" si="204"/>
        <v>1</v>
      </c>
      <c r="NY226" s="2">
        <f t="shared" si="205"/>
        <v>1</v>
      </c>
      <c r="NZ226" s="2">
        <f t="shared" si="206"/>
        <v>19</v>
      </c>
      <c r="OA226" s="2">
        <f t="shared" si="207"/>
        <v>1</v>
      </c>
      <c r="OB226" s="2">
        <f t="shared" si="208"/>
        <v>0</v>
      </c>
      <c r="OC226" s="2">
        <f t="shared" si="209"/>
        <v>0</v>
      </c>
      <c r="OD226" s="2">
        <f t="shared" si="210"/>
        <v>7</v>
      </c>
      <c r="OE226" s="2">
        <f t="shared" si="211"/>
        <v>0</v>
      </c>
      <c r="OF226" s="2">
        <f t="shared" si="212"/>
        <v>27</v>
      </c>
      <c r="OG226" s="2">
        <f t="shared" si="213"/>
        <v>0</v>
      </c>
      <c r="OH226" s="2">
        <f t="shared" si="214"/>
        <v>0</v>
      </c>
      <c r="OI226" s="2">
        <f t="shared" si="215"/>
        <v>0</v>
      </c>
      <c r="OJ226" s="2">
        <f t="shared" si="216"/>
        <v>0</v>
      </c>
      <c r="OK226" s="2">
        <f t="shared" si="217"/>
        <v>0</v>
      </c>
      <c r="OL226" s="2">
        <f t="shared" si="218"/>
        <v>3</v>
      </c>
      <c r="OM226" s="2">
        <f t="shared" si="219"/>
        <v>0</v>
      </c>
      <c r="ON226" s="2">
        <f t="shared" si="220"/>
        <v>28</v>
      </c>
      <c r="OO226" s="2">
        <f t="shared" si="221"/>
        <v>0</v>
      </c>
      <c r="OP226" s="2">
        <f t="shared" si="222"/>
        <v>0</v>
      </c>
      <c r="OQ226" s="2">
        <f t="shared" si="223"/>
        <v>0</v>
      </c>
      <c r="OR226" s="2">
        <f t="shared" si="224"/>
        <v>0</v>
      </c>
      <c r="OS226" s="2">
        <f t="shared" si="225"/>
        <v>0</v>
      </c>
      <c r="OT226" s="2">
        <f t="shared" si="226"/>
        <v>0</v>
      </c>
      <c r="OU226" s="2">
        <f t="shared" si="227"/>
        <v>0</v>
      </c>
      <c r="OV226" s="2">
        <f t="shared" si="228"/>
        <v>0</v>
      </c>
      <c r="OW226" s="2">
        <f t="shared" si="229"/>
        <v>0</v>
      </c>
      <c r="OX226" s="2">
        <f t="shared" si="230"/>
        <v>0</v>
      </c>
      <c r="OY226" s="2">
        <f t="shared" si="231"/>
        <v>2</v>
      </c>
      <c r="OZ226" s="2">
        <f t="shared" si="232"/>
        <v>0</v>
      </c>
      <c r="PA226" s="2">
        <f t="shared" si="233"/>
        <v>24</v>
      </c>
      <c r="PB226" s="2">
        <f t="shared" si="234"/>
        <v>0</v>
      </c>
      <c r="PC226" s="2">
        <f t="shared" si="235"/>
        <v>0</v>
      </c>
      <c r="PD226" s="2">
        <f t="shared" si="236"/>
        <v>0</v>
      </c>
      <c r="PE226" s="2">
        <f t="shared" si="237"/>
        <v>0</v>
      </c>
      <c r="PF226" s="2">
        <f t="shared" si="238"/>
        <v>0</v>
      </c>
      <c r="PG226" s="2">
        <f t="shared" si="239"/>
        <v>1</v>
      </c>
      <c r="PH226" s="2">
        <f t="shared" si="240"/>
        <v>1</v>
      </c>
      <c r="PI226" s="2">
        <f t="shared" si="241"/>
        <v>0</v>
      </c>
      <c r="PJ226" s="2">
        <f t="shared" si="242"/>
        <v>0</v>
      </c>
      <c r="PK226" s="2">
        <f t="shared" si="243"/>
        <v>0</v>
      </c>
      <c r="PL226" s="2">
        <f t="shared" si="244"/>
        <v>0</v>
      </c>
      <c r="PM226" s="2">
        <f t="shared" si="245"/>
        <v>0</v>
      </c>
      <c r="PN226" s="2">
        <f t="shared" si="246"/>
        <v>22</v>
      </c>
      <c r="PO226" s="2">
        <f t="shared" si="247"/>
        <v>22</v>
      </c>
      <c r="PP226" s="2">
        <f t="shared" si="248"/>
        <v>2</v>
      </c>
      <c r="PQ226" s="2">
        <f t="shared" si="249"/>
        <v>2</v>
      </c>
      <c r="PR226" s="2">
        <f t="shared" si="250"/>
        <v>22</v>
      </c>
      <c r="PS226" s="2">
        <f t="shared" si="251"/>
        <v>0</v>
      </c>
      <c r="PT226" s="2">
        <f t="shared" si="252"/>
        <v>0</v>
      </c>
      <c r="PU226" s="2">
        <f t="shared" si="253"/>
        <v>22</v>
      </c>
      <c r="PV226" s="2">
        <f t="shared" si="254"/>
        <v>0</v>
      </c>
      <c r="PW226" s="2">
        <f t="shared" si="255"/>
        <v>0</v>
      </c>
      <c r="PX226" s="2">
        <f t="shared" si="256"/>
        <v>22</v>
      </c>
      <c r="PY226" s="2">
        <f t="shared" si="257"/>
        <v>0</v>
      </c>
      <c r="PZ226" s="2">
        <f t="shared" si="258"/>
        <v>0</v>
      </c>
    </row>
    <row r="227" spans="1:442" x14ac:dyDescent="0.35">
      <c r="A227" t="s">
        <v>78</v>
      </c>
      <c r="B227" t="s">
        <v>1</v>
      </c>
      <c r="C227" t="s">
        <v>345</v>
      </c>
      <c r="D227">
        <v>0</v>
      </c>
      <c r="E227">
        <v>0</v>
      </c>
      <c r="F227">
        <v>0</v>
      </c>
      <c r="G227">
        <v>0</v>
      </c>
      <c r="H227"/>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1</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1</v>
      </c>
      <c r="DA227">
        <v>0</v>
      </c>
      <c r="DB227">
        <v>2</v>
      </c>
      <c r="DC227">
        <v>0</v>
      </c>
      <c r="DD227">
        <v>18</v>
      </c>
      <c r="DE227">
        <v>26</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9</v>
      </c>
      <c r="FA227">
        <v>14</v>
      </c>
      <c r="FB227">
        <v>0</v>
      </c>
      <c r="FC227">
        <v>2</v>
      </c>
      <c r="FD227">
        <v>15</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3</v>
      </c>
      <c r="HV227">
        <v>6</v>
      </c>
      <c r="HW227">
        <v>4</v>
      </c>
      <c r="HX227">
        <v>0</v>
      </c>
      <c r="HY227">
        <v>0</v>
      </c>
      <c r="HZ227">
        <v>0</v>
      </c>
      <c r="IA227">
        <v>0</v>
      </c>
      <c r="IB227">
        <v>0</v>
      </c>
      <c r="IC227">
        <v>0</v>
      </c>
      <c r="ID227">
        <v>3</v>
      </c>
      <c r="IE227">
        <v>6</v>
      </c>
      <c r="IF227">
        <v>4</v>
      </c>
      <c r="IG227">
        <v>3</v>
      </c>
      <c r="IH227">
        <v>6</v>
      </c>
      <c r="II227">
        <v>4</v>
      </c>
      <c r="IJ227">
        <v>3</v>
      </c>
      <c r="IK227">
        <v>6</v>
      </c>
      <c r="IL227">
        <v>4</v>
      </c>
      <c r="IM227">
        <v>3</v>
      </c>
      <c r="IN227">
        <v>6</v>
      </c>
      <c r="IO227">
        <v>4</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2</v>
      </c>
      <c r="KR227">
        <v>0</v>
      </c>
      <c r="KS227">
        <v>0</v>
      </c>
      <c r="KT227">
        <v>0</v>
      </c>
      <c r="KU227">
        <v>0</v>
      </c>
      <c r="KV227">
        <v>0</v>
      </c>
      <c r="KW227">
        <v>0</v>
      </c>
      <c r="KX227">
        <v>0</v>
      </c>
      <c r="KY227">
        <v>2</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1</v>
      </c>
      <c r="NE227">
        <v>0</v>
      </c>
      <c r="NF227">
        <v>0</v>
      </c>
      <c r="NG227">
        <v>0</v>
      </c>
      <c r="NH227">
        <v>0</v>
      </c>
      <c r="NI227">
        <v>0</v>
      </c>
      <c r="NJ227">
        <v>0</v>
      </c>
      <c r="NK227">
        <v>0</v>
      </c>
      <c r="NL227">
        <v>0</v>
      </c>
      <c r="NM227">
        <v>0</v>
      </c>
      <c r="NN227">
        <v>0</v>
      </c>
      <c r="NO227">
        <v>0</v>
      </c>
      <c r="NP227">
        <v>0</v>
      </c>
      <c r="NR227" s="2" t="str">
        <f t="shared" si="199"/>
        <v>Maracha District</v>
      </c>
      <c r="NS227" s="2" t="str">
        <f t="shared" si="200"/>
        <v>St. Josephs Maracha Hospital</v>
      </c>
      <c r="NT227" s="2" t="str">
        <f>VLOOKUP(C227,Weeks!$A$1:$B$53,2,0)</f>
        <v>Week 1</v>
      </c>
      <c r="NU227" s="2">
        <f t="shared" si="201"/>
        <v>88</v>
      </c>
      <c r="NV227" s="2">
        <f t="shared" si="202"/>
        <v>1</v>
      </c>
      <c r="NW227" s="2">
        <f t="shared" si="203"/>
        <v>0</v>
      </c>
      <c r="NX227" s="2">
        <f t="shared" si="204"/>
        <v>1</v>
      </c>
      <c r="NY227" s="2">
        <f t="shared" si="205"/>
        <v>1</v>
      </c>
      <c r="NZ227" s="2">
        <f t="shared" si="206"/>
        <v>1</v>
      </c>
      <c r="OA227" s="2">
        <f t="shared" si="207"/>
        <v>1</v>
      </c>
      <c r="OB227" s="2">
        <f t="shared" si="208"/>
        <v>0</v>
      </c>
      <c r="OC227" s="2">
        <f t="shared" si="209"/>
        <v>0</v>
      </c>
      <c r="OD227" s="2">
        <f t="shared" si="210"/>
        <v>17</v>
      </c>
      <c r="OE227" s="2">
        <f t="shared" si="211"/>
        <v>0</v>
      </c>
      <c r="OF227" s="2">
        <f t="shared" si="212"/>
        <v>23</v>
      </c>
      <c r="OG227" s="2">
        <f t="shared" si="213"/>
        <v>0</v>
      </c>
      <c r="OH227" s="2">
        <f t="shared" si="214"/>
        <v>0</v>
      </c>
      <c r="OI227" s="2">
        <f t="shared" si="215"/>
        <v>0</v>
      </c>
      <c r="OJ227" s="2">
        <f t="shared" si="216"/>
        <v>0</v>
      </c>
      <c r="OK227" s="2">
        <f t="shared" si="217"/>
        <v>0</v>
      </c>
      <c r="OL227" s="2">
        <f t="shared" si="218"/>
        <v>0</v>
      </c>
      <c r="OM227" s="2">
        <f t="shared" si="219"/>
        <v>0</v>
      </c>
      <c r="ON227" s="2">
        <f t="shared" si="220"/>
        <v>47</v>
      </c>
      <c r="OO227" s="2">
        <f t="shared" si="221"/>
        <v>0</v>
      </c>
      <c r="OP227" s="2">
        <f t="shared" si="222"/>
        <v>0</v>
      </c>
      <c r="OQ227" s="2">
        <f t="shared" si="223"/>
        <v>0</v>
      </c>
      <c r="OR227" s="2">
        <f t="shared" si="224"/>
        <v>0</v>
      </c>
      <c r="OS227" s="2">
        <f t="shared" si="225"/>
        <v>0</v>
      </c>
      <c r="OT227" s="2">
        <f t="shared" si="226"/>
        <v>0</v>
      </c>
      <c r="OU227" s="2">
        <f t="shared" si="227"/>
        <v>0</v>
      </c>
      <c r="OV227" s="2">
        <f t="shared" si="228"/>
        <v>0</v>
      </c>
      <c r="OW227" s="2">
        <f t="shared" si="229"/>
        <v>0</v>
      </c>
      <c r="OX227" s="2">
        <f t="shared" si="230"/>
        <v>0</v>
      </c>
      <c r="OY227" s="2">
        <f t="shared" si="231"/>
        <v>0</v>
      </c>
      <c r="OZ227" s="2">
        <f t="shared" si="232"/>
        <v>0</v>
      </c>
      <c r="PA227" s="2">
        <f t="shared" si="233"/>
        <v>0</v>
      </c>
      <c r="PB227" s="2">
        <f t="shared" si="234"/>
        <v>2</v>
      </c>
      <c r="PC227" s="2">
        <f t="shared" si="235"/>
        <v>2</v>
      </c>
      <c r="PD227" s="2">
        <f t="shared" si="236"/>
        <v>0</v>
      </c>
      <c r="PE227" s="2">
        <f t="shared" si="237"/>
        <v>0</v>
      </c>
      <c r="PF227" s="2">
        <f t="shared" si="238"/>
        <v>0</v>
      </c>
      <c r="PG227" s="2">
        <f t="shared" si="239"/>
        <v>0</v>
      </c>
      <c r="PH227" s="2">
        <f t="shared" si="240"/>
        <v>0</v>
      </c>
      <c r="PI227" s="2">
        <f t="shared" si="241"/>
        <v>0</v>
      </c>
      <c r="PJ227" s="2">
        <f t="shared" si="242"/>
        <v>0</v>
      </c>
      <c r="PK227" s="2">
        <f t="shared" si="243"/>
        <v>0</v>
      </c>
      <c r="PL227" s="2">
        <f t="shared" si="244"/>
        <v>0</v>
      </c>
      <c r="PM227" s="2">
        <f t="shared" si="245"/>
        <v>0</v>
      </c>
      <c r="PN227" s="2">
        <f t="shared" si="246"/>
        <v>13</v>
      </c>
      <c r="PO227" s="2">
        <f t="shared" si="247"/>
        <v>13</v>
      </c>
      <c r="PP227" s="2">
        <f t="shared" si="248"/>
        <v>0</v>
      </c>
      <c r="PQ227" s="2">
        <f t="shared" si="249"/>
        <v>0</v>
      </c>
      <c r="PR227" s="2">
        <f t="shared" si="250"/>
        <v>13</v>
      </c>
      <c r="PS227" s="2">
        <f t="shared" si="251"/>
        <v>0</v>
      </c>
      <c r="PT227" s="2">
        <f t="shared" si="252"/>
        <v>0</v>
      </c>
      <c r="PU227" s="2">
        <f t="shared" si="253"/>
        <v>13</v>
      </c>
      <c r="PV227" s="2">
        <f t="shared" si="254"/>
        <v>0</v>
      </c>
      <c r="PW227" s="2">
        <f t="shared" si="255"/>
        <v>0</v>
      </c>
      <c r="PX227" s="2">
        <f t="shared" si="256"/>
        <v>13</v>
      </c>
      <c r="PY227" s="2">
        <f t="shared" si="257"/>
        <v>0</v>
      </c>
      <c r="PZ227" s="2">
        <f t="shared" si="258"/>
        <v>0</v>
      </c>
    </row>
    <row r="228" spans="1:442" x14ac:dyDescent="0.35">
      <c r="A228" t="s">
        <v>78</v>
      </c>
      <c r="B228" t="s">
        <v>1</v>
      </c>
      <c r="C228" t="s">
        <v>343</v>
      </c>
      <c r="D228">
        <v>0</v>
      </c>
      <c r="E228">
        <v>0</v>
      </c>
      <c r="F228">
        <v>0</v>
      </c>
      <c r="G228">
        <v>0</v>
      </c>
      <c r="H228"/>
      <c r="I228">
        <v>0</v>
      </c>
      <c r="J228">
        <v>0</v>
      </c>
      <c r="K228">
        <v>0</v>
      </c>
      <c r="L228">
        <v>0</v>
      </c>
      <c r="M228">
        <v>0</v>
      </c>
      <c r="N228">
        <v>0</v>
      </c>
      <c r="O228">
        <v>0</v>
      </c>
      <c r="P228">
        <v>0</v>
      </c>
      <c r="Q228">
        <v>0</v>
      </c>
      <c r="R228">
        <v>0</v>
      </c>
      <c r="S228">
        <v>0</v>
      </c>
      <c r="T228">
        <v>0</v>
      </c>
      <c r="U228">
        <v>1</v>
      </c>
      <c r="V228">
        <v>0</v>
      </c>
      <c r="W228">
        <v>2</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1</v>
      </c>
      <c r="CC228">
        <v>1</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3</v>
      </c>
      <c r="DA228">
        <v>0</v>
      </c>
      <c r="DB228">
        <v>2</v>
      </c>
      <c r="DC228">
        <v>1</v>
      </c>
      <c r="DD228">
        <v>16</v>
      </c>
      <c r="DE228">
        <v>16</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7</v>
      </c>
      <c r="EM228">
        <v>0</v>
      </c>
      <c r="EN228">
        <v>0</v>
      </c>
      <c r="EO228">
        <v>0</v>
      </c>
      <c r="EP228">
        <v>0</v>
      </c>
      <c r="EQ228">
        <v>0</v>
      </c>
      <c r="ER228">
        <v>0</v>
      </c>
      <c r="ES228">
        <v>0</v>
      </c>
      <c r="ET228">
        <v>0</v>
      </c>
      <c r="EU228">
        <v>0</v>
      </c>
      <c r="EV228">
        <v>0</v>
      </c>
      <c r="EW228">
        <v>0</v>
      </c>
      <c r="EX228">
        <v>0</v>
      </c>
      <c r="EY228">
        <v>0</v>
      </c>
      <c r="EZ228">
        <v>3</v>
      </c>
      <c r="FA228">
        <v>14</v>
      </c>
      <c r="FB228">
        <v>0</v>
      </c>
      <c r="FC228">
        <v>3</v>
      </c>
      <c r="FD228">
        <v>11</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1</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1</v>
      </c>
      <c r="HV228">
        <v>8</v>
      </c>
      <c r="HW228">
        <v>10</v>
      </c>
      <c r="HX228">
        <v>0</v>
      </c>
      <c r="HY228">
        <v>0</v>
      </c>
      <c r="HZ228">
        <v>0</v>
      </c>
      <c r="IA228">
        <v>0</v>
      </c>
      <c r="IB228">
        <v>0</v>
      </c>
      <c r="IC228">
        <v>0</v>
      </c>
      <c r="ID228">
        <v>1</v>
      </c>
      <c r="IE228">
        <v>8</v>
      </c>
      <c r="IF228">
        <v>10</v>
      </c>
      <c r="IG228">
        <v>1</v>
      </c>
      <c r="IH228">
        <v>8</v>
      </c>
      <c r="II228">
        <v>10</v>
      </c>
      <c r="IJ228">
        <v>1</v>
      </c>
      <c r="IK228">
        <v>8</v>
      </c>
      <c r="IL228">
        <v>10</v>
      </c>
      <c r="IM228">
        <v>1</v>
      </c>
      <c r="IN228">
        <v>8</v>
      </c>
      <c r="IO228">
        <v>10</v>
      </c>
      <c r="IP228">
        <v>0</v>
      </c>
      <c r="IQ228">
        <v>0</v>
      </c>
      <c r="IR228">
        <v>0</v>
      </c>
      <c r="IS228">
        <v>0</v>
      </c>
      <c r="IT228">
        <v>0</v>
      </c>
      <c r="IU228">
        <v>0</v>
      </c>
      <c r="IV228">
        <v>0</v>
      </c>
      <c r="IW228">
        <v>1</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1</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1</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R228" s="2" t="str">
        <f t="shared" si="199"/>
        <v>Maracha District</v>
      </c>
      <c r="NS228" s="2" t="str">
        <f t="shared" si="200"/>
        <v>St. Josephs Maracha Hospital</v>
      </c>
      <c r="NT228" s="2" t="str">
        <f>VLOOKUP(C228,Weeks!$A$1:$B$53,2,0)</f>
        <v>Week 2</v>
      </c>
      <c r="NU228" s="2">
        <f t="shared" si="201"/>
        <v>79</v>
      </c>
      <c r="NV228" s="2">
        <f t="shared" si="202"/>
        <v>0</v>
      </c>
      <c r="NW228" s="2">
        <f t="shared" si="203"/>
        <v>0</v>
      </c>
      <c r="NX228" s="2">
        <f t="shared" si="204"/>
        <v>0</v>
      </c>
      <c r="NY228" s="2">
        <f t="shared" si="205"/>
        <v>0</v>
      </c>
      <c r="NZ228" s="2">
        <f t="shared" si="206"/>
        <v>0</v>
      </c>
      <c r="OA228" s="2">
        <f t="shared" si="207"/>
        <v>0</v>
      </c>
      <c r="OB228" s="2">
        <f t="shared" si="208"/>
        <v>0</v>
      </c>
      <c r="OC228" s="2">
        <f t="shared" si="209"/>
        <v>0</v>
      </c>
      <c r="OD228" s="2">
        <f t="shared" si="210"/>
        <v>14</v>
      </c>
      <c r="OE228" s="2">
        <f t="shared" si="211"/>
        <v>0</v>
      </c>
      <c r="OF228" s="2">
        <f t="shared" si="212"/>
        <v>24</v>
      </c>
      <c r="OG228" s="2">
        <f t="shared" si="213"/>
        <v>0</v>
      </c>
      <c r="OH228" s="2">
        <f t="shared" si="214"/>
        <v>2</v>
      </c>
      <c r="OI228" s="2">
        <f t="shared" si="215"/>
        <v>0</v>
      </c>
      <c r="OJ228" s="2">
        <f t="shared" si="216"/>
        <v>0</v>
      </c>
      <c r="OK228" s="2">
        <f t="shared" si="217"/>
        <v>0</v>
      </c>
      <c r="OL228" s="2">
        <f t="shared" si="218"/>
        <v>1</v>
      </c>
      <c r="OM228" s="2">
        <f t="shared" si="219"/>
        <v>0</v>
      </c>
      <c r="ON228" s="2">
        <f t="shared" si="220"/>
        <v>38</v>
      </c>
      <c r="OO228" s="2">
        <f t="shared" si="221"/>
        <v>0</v>
      </c>
      <c r="OP228" s="2">
        <f t="shared" si="222"/>
        <v>0</v>
      </c>
      <c r="OQ228" s="2">
        <f t="shared" si="223"/>
        <v>0</v>
      </c>
      <c r="OR228" s="2">
        <f t="shared" si="224"/>
        <v>0</v>
      </c>
      <c r="OS228" s="2">
        <f t="shared" si="225"/>
        <v>0</v>
      </c>
      <c r="OT228" s="2">
        <f t="shared" si="226"/>
        <v>0</v>
      </c>
      <c r="OU228" s="2">
        <f t="shared" si="227"/>
        <v>3</v>
      </c>
      <c r="OV228" s="2">
        <f t="shared" si="228"/>
        <v>0</v>
      </c>
      <c r="OW228" s="2">
        <f t="shared" si="229"/>
        <v>0</v>
      </c>
      <c r="OX228" s="2">
        <f t="shared" si="230"/>
        <v>1</v>
      </c>
      <c r="OY228" s="2">
        <f t="shared" si="231"/>
        <v>0</v>
      </c>
      <c r="OZ228" s="2">
        <f t="shared" si="232"/>
        <v>0</v>
      </c>
      <c r="PA228" s="2">
        <f t="shared" si="233"/>
        <v>0</v>
      </c>
      <c r="PB228" s="2">
        <f t="shared" si="234"/>
        <v>0</v>
      </c>
      <c r="PC228" s="2">
        <f t="shared" si="235"/>
        <v>0</v>
      </c>
      <c r="PD228" s="2">
        <f t="shared" si="236"/>
        <v>0</v>
      </c>
      <c r="PE228" s="2">
        <f t="shared" si="237"/>
        <v>0</v>
      </c>
      <c r="PF228" s="2">
        <f t="shared" si="238"/>
        <v>0</v>
      </c>
      <c r="PG228" s="2">
        <f t="shared" si="239"/>
        <v>0</v>
      </c>
      <c r="PH228" s="2">
        <f t="shared" si="240"/>
        <v>0</v>
      </c>
      <c r="PI228" s="2">
        <f t="shared" si="241"/>
        <v>0</v>
      </c>
      <c r="PJ228" s="2">
        <f t="shared" si="242"/>
        <v>0</v>
      </c>
      <c r="PK228" s="2">
        <f t="shared" si="243"/>
        <v>0</v>
      </c>
      <c r="PL228" s="2">
        <f t="shared" si="244"/>
        <v>0</v>
      </c>
      <c r="PM228" s="2">
        <f t="shared" si="245"/>
        <v>0</v>
      </c>
      <c r="PN228" s="2">
        <f t="shared" si="246"/>
        <v>19</v>
      </c>
      <c r="PO228" s="2">
        <f t="shared" si="247"/>
        <v>19</v>
      </c>
      <c r="PP228" s="2">
        <f t="shared" si="248"/>
        <v>1</v>
      </c>
      <c r="PQ228" s="2">
        <f t="shared" si="249"/>
        <v>1</v>
      </c>
      <c r="PR228" s="2">
        <f t="shared" si="250"/>
        <v>19</v>
      </c>
      <c r="PS228" s="2">
        <f t="shared" si="251"/>
        <v>0</v>
      </c>
      <c r="PT228" s="2">
        <f t="shared" si="252"/>
        <v>0</v>
      </c>
      <c r="PU228" s="2">
        <f t="shared" si="253"/>
        <v>19</v>
      </c>
      <c r="PV228" s="2">
        <f t="shared" si="254"/>
        <v>0</v>
      </c>
      <c r="PW228" s="2">
        <f t="shared" si="255"/>
        <v>0</v>
      </c>
      <c r="PX228" s="2">
        <f t="shared" si="256"/>
        <v>19</v>
      </c>
      <c r="PY228" s="2">
        <f t="shared" si="257"/>
        <v>0</v>
      </c>
      <c r="PZ228" s="2">
        <f t="shared" si="258"/>
        <v>0</v>
      </c>
    </row>
    <row r="229" spans="1:442" x14ac:dyDescent="0.35">
      <c r="A229" t="s">
        <v>78</v>
      </c>
      <c r="B229" t="s">
        <v>1</v>
      </c>
      <c r="C229" t="s">
        <v>341</v>
      </c>
      <c r="D229">
        <v>0</v>
      </c>
      <c r="E229">
        <v>0</v>
      </c>
      <c r="F229">
        <v>0</v>
      </c>
      <c r="G229">
        <v>0</v>
      </c>
      <c r="H229"/>
      <c r="I229">
        <v>1</v>
      </c>
      <c r="J229">
        <v>0</v>
      </c>
      <c r="K229">
        <v>0</v>
      </c>
      <c r="L229">
        <v>0</v>
      </c>
      <c r="M229">
        <v>1</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1</v>
      </c>
      <c r="AN229">
        <v>0</v>
      </c>
      <c r="AO229">
        <v>1</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1</v>
      </c>
      <c r="CC229">
        <v>1</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2</v>
      </c>
      <c r="DA229">
        <v>0</v>
      </c>
      <c r="DB229">
        <v>2</v>
      </c>
      <c r="DC229">
        <v>1</v>
      </c>
      <c r="DD229">
        <v>18</v>
      </c>
      <c r="DE229">
        <v>16</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2</v>
      </c>
      <c r="FA229">
        <v>12</v>
      </c>
      <c r="FB229">
        <v>0</v>
      </c>
      <c r="FC229">
        <v>1</v>
      </c>
      <c r="FD229">
        <v>11</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1</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3</v>
      </c>
      <c r="HV229">
        <v>14</v>
      </c>
      <c r="HW229">
        <v>10</v>
      </c>
      <c r="HX229">
        <v>0</v>
      </c>
      <c r="HY229">
        <v>0</v>
      </c>
      <c r="HZ229">
        <v>0</v>
      </c>
      <c r="IA229">
        <v>0</v>
      </c>
      <c r="IB229">
        <v>0</v>
      </c>
      <c r="IC229">
        <v>0</v>
      </c>
      <c r="ID229">
        <v>3</v>
      </c>
      <c r="IE229">
        <v>14</v>
      </c>
      <c r="IF229">
        <v>10</v>
      </c>
      <c r="IG229">
        <v>3</v>
      </c>
      <c r="IH229">
        <v>14</v>
      </c>
      <c r="II229">
        <v>10</v>
      </c>
      <c r="IJ229">
        <v>3</v>
      </c>
      <c r="IK229">
        <v>14</v>
      </c>
      <c r="IL229">
        <v>10</v>
      </c>
      <c r="IM229">
        <v>3</v>
      </c>
      <c r="IN229">
        <v>14</v>
      </c>
      <c r="IO229">
        <v>10</v>
      </c>
      <c r="IP229">
        <v>0</v>
      </c>
      <c r="IQ229">
        <v>0</v>
      </c>
      <c r="IR229">
        <v>0</v>
      </c>
      <c r="IS229">
        <v>0</v>
      </c>
      <c r="IT229">
        <v>0</v>
      </c>
      <c r="IU229">
        <v>0</v>
      </c>
      <c r="IV229">
        <v>0</v>
      </c>
      <c r="IW229">
        <v>2</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2</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1</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R229" s="2" t="str">
        <f t="shared" si="199"/>
        <v>Maracha District</v>
      </c>
      <c r="NS229" s="2" t="str">
        <f t="shared" si="200"/>
        <v>St. Josephs Maracha Hospital</v>
      </c>
      <c r="NT229" s="2" t="str">
        <f>VLOOKUP(C229,Weeks!$A$1:$B$53,2,0)</f>
        <v>Week 3</v>
      </c>
      <c r="NU229" s="2">
        <f t="shared" si="201"/>
        <v>68</v>
      </c>
      <c r="NV229" s="2">
        <f t="shared" si="202"/>
        <v>0</v>
      </c>
      <c r="NW229" s="2">
        <f t="shared" si="203"/>
        <v>0</v>
      </c>
      <c r="NX229" s="2">
        <f t="shared" si="204"/>
        <v>0</v>
      </c>
      <c r="NY229" s="2">
        <f t="shared" si="205"/>
        <v>0</v>
      </c>
      <c r="NZ229" s="2">
        <f t="shared" si="206"/>
        <v>0</v>
      </c>
      <c r="OA229" s="2">
        <f t="shared" si="207"/>
        <v>0</v>
      </c>
      <c r="OB229" s="2">
        <f t="shared" si="208"/>
        <v>0</v>
      </c>
      <c r="OC229" s="2">
        <f t="shared" si="209"/>
        <v>0</v>
      </c>
      <c r="OD229" s="2">
        <f t="shared" si="210"/>
        <v>12</v>
      </c>
      <c r="OE229" s="2">
        <f t="shared" si="211"/>
        <v>0</v>
      </c>
      <c r="OF229" s="2">
        <f t="shared" si="212"/>
        <v>14</v>
      </c>
      <c r="OG229" s="2">
        <f t="shared" si="213"/>
        <v>0</v>
      </c>
      <c r="OH229" s="2">
        <f t="shared" si="214"/>
        <v>2</v>
      </c>
      <c r="OI229" s="2">
        <f t="shared" si="215"/>
        <v>0</v>
      </c>
      <c r="OJ229" s="2">
        <f t="shared" si="216"/>
        <v>0</v>
      </c>
      <c r="OK229" s="2">
        <f t="shared" si="217"/>
        <v>0</v>
      </c>
      <c r="OL229" s="2">
        <f t="shared" si="218"/>
        <v>1</v>
      </c>
      <c r="OM229" s="2">
        <f t="shared" si="219"/>
        <v>0</v>
      </c>
      <c r="ON229" s="2">
        <f t="shared" si="220"/>
        <v>39</v>
      </c>
      <c r="OO229" s="2">
        <f t="shared" si="221"/>
        <v>0</v>
      </c>
      <c r="OP229" s="2">
        <f t="shared" si="222"/>
        <v>0</v>
      </c>
      <c r="OQ229" s="2">
        <f t="shared" si="223"/>
        <v>0</v>
      </c>
      <c r="OR229" s="2">
        <f t="shared" si="224"/>
        <v>0</v>
      </c>
      <c r="OS229" s="2">
        <f t="shared" si="225"/>
        <v>0</v>
      </c>
      <c r="OT229" s="2">
        <f t="shared" si="226"/>
        <v>0</v>
      </c>
      <c r="OU229" s="2">
        <f t="shared" si="227"/>
        <v>0</v>
      </c>
      <c r="OV229" s="2">
        <f t="shared" si="228"/>
        <v>0</v>
      </c>
      <c r="OW229" s="2">
        <f t="shared" si="229"/>
        <v>0</v>
      </c>
      <c r="OX229" s="2">
        <f t="shared" si="230"/>
        <v>1</v>
      </c>
      <c r="OY229" s="2">
        <f t="shared" si="231"/>
        <v>0</v>
      </c>
      <c r="OZ229" s="2">
        <f t="shared" si="232"/>
        <v>0</v>
      </c>
      <c r="PA229" s="2">
        <f t="shared" si="233"/>
        <v>0</v>
      </c>
      <c r="PB229" s="2">
        <f t="shared" si="234"/>
        <v>0</v>
      </c>
      <c r="PC229" s="2">
        <f t="shared" si="235"/>
        <v>0</v>
      </c>
      <c r="PD229" s="2">
        <f t="shared" si="236"/>
        <v>0</v>
      </c>
      <c r="PE229" s="2">
        <f t="shared" si="237"/>
        <v>0</v>
      </c>
      <c r="PF229" s="2">
        <f t="shared" si="238"/>
        <v>0</v>
      </c>
      <c r="PG229" s="2">
        <f t="shared" si="239"/>
        <v>1</v>
      </c>
      <c r="PH229" s="2">
        <f t="shared" si="240"/>
        <v>1</v>
      </c>
      <c r="PI229" s="2">
        <f t="shared" si="241"/>
        <v>0</v>
      </c>
      <c r="PJ229" s="2">
        <f t="shared" si="242"/>
        <v>0</v>
      </c>
      <c r="PK229" s="2">
        <f t="shared" si="243"/>
        <v>0</v>
      </c>
      <c r="PL229" s="2">
        <f t="shared" si="244"/>
        <v>0</v>
      </c>
      <c r="PM229" s="2">
        <f t="shared" si="245"/>
        <v>0</v>
      </c>
      <c r="PN229" s="2">
        <f t="shared" si="246"/>
        <v>27</v>
      </c>
      <c r="PO229" s="2">
        <f t="shared" si="247"/>
        <v>27</v>
      </c>
      <c r="PP229" s="2">
        <f t="shared" si="248"/>
        <v>2</v>
      </c>
      <c r="PQ229" s="2">
        <f t="shared" si="249"/>
        <v>2</v>
      </c>
      <c r="PR229" s="2">
        <f t="shared" si="250"/>
        <v>27</v>
      </c>
      <c r="PS229" s="2">
        <f t="shared" si="251"/>
        <v>0</v>
      </c>
      <c r="PT229" s="2">
        <f t="shared" si="252"/>
        <v>0</v>
      </c>
      <c r="PU229" s="2">
        <f t="shared" si="253"/>
        <v>27</v>
      </c>
      <c r="PV229" s="2">
        <f t="shared" si="254"/>
        <v>0</v>
      </c>
      <c r="PW229" s="2">
        <f t="shared" si="255"/>
        <v>0</v>
      </c>
      <c r="PX229" s="2">
        <f t="shared" si="256"/>
        <v>27</v>
      </c>
      <c r="PY229" s="2">
        <f t="shared" si="257"/>
        <v>0</v>
      </c>
      <c r="PZ229" s="2">
        <f t="shared" si="258"/>
        <v>0</v>
      </c>
    </row>
    <row r="230" spans="1:442" x14ac:dyDescent="0.35">
      <c r="A230" t="s">
        <v>78</v>
      </c>
      <c r="B230" t="s">
        <v>1</v>
      </c>
      <c r="C230" t="s">
        <v>339</v>
      </c>
      <c r="D230">
        <v>0</v>
      </c>
      <c r="E230">
        <v>0</v>
      </c>
      <c r="F230">
        <v>0</v>
      </c>
      <c r="G230">
        <v>0</v>
      </c>
      <c r="H230"/>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1</v>
      </c>
      <c r="AN230">
        <v>0</v>
      </c>
      <c r="AO230">
        <v>1</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3</v>
      </c>
      <c r="CI230">
        <v>7</v>
      </c>
      <c r="CJ230">
        <v>3</v>
      </c>
      <c r="CK230">
        <v>2</v>
      </c>
      <c r="CL230">
        <v>66</v>
      </c>
      <c r="CM230">
        <v>37</v>
      </c>
      <c r="CN230">
        <v>0</v>
      </c>
      <c r="CO230">
        <v>0</v>
      </c>
      <c r="CP230">
        <v>0</v>
      </c>
      <c r="CQ230">
        <v>0</v>
      </c>
      <c r="CR230">
        <v>1</v>
      </c>
      <c r="CS230">
        <v>0</v>
      </c>
      <c r="CT230">
        <v>0</v>
      </c>
      <c r="CU230">
        <v>0</v>
      </c>
      <c r="CV230">
        <v>0</v>
      </c>
      <c r="CW230">
        <v>0</v>
      </c>
      <c r="CX230">
        <v>0</v>
      </c>
      <c r="CY230">
        <v>0</v>
      </c>
      <c r="CZ230">
        <v>1</v>
      </c>
      <c r="DA230">
        <v>0</v>
      </c>
      <c r="DB230">
        <v>1</v>
      </c>
      <c r="DC230">
        <v>0</v>
      </c>
      <c r="DD230">
        <v>14</v>
      </c>
      <c r="DE230">
        <v>7</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5</v>
      </c>
      <c r="FA230">
        <v>21</v>
      </c>
      <c r="FB230">
        <v>0</v>
      </c>
      <c r="FC230">
        <v>2</v>
      </c>
      <c r="FD230">
        <v>13</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3</v>
      </c>
      <c r="HV230">
        <v>4</v>
      </c>
      <c r="HW230">
        <v>4</v>
      </c>
      <c r="HX230">
        <v>0</v>
      </c>
      <c r="HY230">
        <v>0</v>
      </c>
      <c r="HZ230">
        <v>0</v>
      </c>
      <c r="IA230">
        <v>0</v>
      </c>
      <c r="IB230">
        <v>0</v>
      </c>
      <c r="IC230">
        <v>0</v>
      </c>
      <c r="ID230">
        <v>3</v>
      </c>
      <c r="IE230">
        <v>4</v>
      </c>
      <c r="IF230">
        <v>4</v>
      </c>
      <c r="IG230">
        <v>3</v>
      </c>
      <c r="IH230">
        <v>4</v>
      </c>
      <c r="II230">
        <v>4</v>
      </c>
      <c r="IJ230">
        <v>3</v>
      </c>
      <c r="IK230">
        <v>4</v>
      </c>
      <c r="IL230">
        <v>4</v>
      </c>
      <c r="IM230">
        <v>3</v>
      </c>
      <c r="IN230">
        <v>4</v>
      </c>
      <c r="IO230">
        <v>4</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1</v>
      </c>
      <c r="KN230">
        <v>0</v>
      </c>
      <c r="KO230">
        <v>0</v>
      </c>
      <c r="KP230">
        <v>0</v>
      </c>
      <c r="KQ230">
        <v>0</v>
      </c>
      <c r="KR230">
        <v>0</v>
      </c>
      <c r="KS230">
        <v>0</v>
      </c>
      <c r="KT230">
        <v>0</v>
      </c>
      <c r="KU230">
        <v>1</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1</v>
      </c>
      <c r="NE230">
        <v>0</v>
      </c>
      <c r="NF230">
        <v>0</v>
      </c>
      <c r="NG230">
        <v>0</v>
      </c>
      <c r="NH230">
        <v>1</v>
      </c>
      <c r="NI230">
        <v>0</v>
      </c>
      <c r="NJ230">
        <v>0</v>
      </c>
      <c r="NK230">
        <v>0</v>
      </c>
      <c r="NL230">
        <v>1</v>
      </c>
      <c r="NM230">
        <v>0</v>
      </c>
      <c r="NN230">
        <v>0</v>
      </c>
      <c r="NO230">
        <v>0</v>
      </c>
      <c r="NP230">
        <v>0</v>
      </c>
      <c r="NR230" s="2" t="str">
        <f t="shared" si="199"/>
        <v>Maracha District</v>
      </c>
      <c r="NS230" s="2" t="str">
        <f t="shared" si="200"/>
        <v>St. Josephs Maracha Hospital</v>
      </c>
      <c r="NT230" s="2" t="str">
        <f>VLOOKUP(C230,Weeks!$A$1:$B$53,2,0)</f>
        <v>Week 4</v>
      </c>
      <c r="NU230" s="2">
        <f t="shared" si="201"/>
        <v>183</v>
      </c>
      <c r="NV230" s="2">
        <f t="shared" si="202"/>
        <v>1</v>
      </c>
      <c r="NW230" s="2">
        <f t="shared" si="203"/>
        <v>0</v>
      </c>
      <c r="NX230" s="2">
        <f t="shared" si="204"/>
        <v>1</v>
      </c>
      <c r="NY230" s="2">
        <f t="shared" si="205"/>
        <v>1</v>
      </c>
      <c r="NZ230" s="2">
        <f t="shared" si="206"/>
        <v>0</v>
      </c>
      <c r="OA230" s="2">
        <f t="shared" si="207"/>
        <v>0</v>
      </c>
      <c r="OB230" s="2">
        <f t="shared" si="208"/>
        <v>0</v>
      </c>
      <c r="OC230" s="2">
        <f t="shared" si="209"/>
        <v>0</v>
      </c>
      <c r="OD230" s="2">
        <f t="shared" si="210"/>
        <v>15</v>
      </c>
      <c r="OE230" s="2">
        <f t="shared" si="211"/>
        <v>0</v>
      </c>
      <c r="OF230" s="2">
        <f t="shared" si="212"/>
        <v>26</v>
      </c>
      <c r="OG230" s="2">
        <f t="shared" si="213"/>
        <v>0</v>
      </c>
      <c r="OH230" s="2">
        <f t="shared" si="214"/>
        <v>0</v>
      </c>
      <c r="OI230" s="2">
        <f t="shared" si="215"/>
        <v>0</v>
      </c>
      <c r="OJ230" s="2">
        <f t="shared" si="216"/>
        <v>0</v>
      </c>
      <c r="OK230" s="2">
        <f t="shared" si="217"/>
        <v>0</v>
      </c>
      <c r="OL230" s="2">
        <f t="shared" si="218"/>
        <v>0</v>
      </c>
      <c r="OM230" s="2">
        <f t="shared" si="219"/>
        <v>0</v>
      </c>
      <c r="ON230" s="2">
        <f t="shared" si="220"/>
        <v>23</v>
      </c>
      <c r="OO230" s="2">
        <f t="shared" si="221"/>
        <v>0</v>
      </c>
      <c r="OP230" s="2">
        <f t="shared" si="222"/>
        <v>0</v>
      </c>
      <c r="OQ230" s="2">
        <f t="shared" si="223"/>
        <v>0</v>
      </c>
      <c r="OR230" s="2">
        <f t="shared" si="224"/>
        <v>119</v>
      </c>
      <c r="OS230" s="2">
        <f t="shared" si="225"/>
        <v>1</v>
      </c>
      <c r="OT230" s="2">
        <f t="shared" si="226"/>
        <v>0</v>
      </c>
      <c r="OU230" s="2">
        <f t="shared" si="227"/>
        <v>0</v>
      </c>
      <c r="OV230" s="2">
        <f t="shared" si="228"/>
        <v>0</v>
      </c>
      <c r="OW230" s="2">
        <f t="shared" si="229"/>
        <v>0</v>
      </c>
      <c r="OX230" s="2">
        <f t="shared" si="230"/>
        <v>0</v>
      </c>
      <c r="OY230" s="2">
        <f t="shared" si="231"/>
        <v>0</v>
      </c>
      <c r="OZ230" s="2">
        <f t="shared" si="232"/>
        <v>0</v>
      </c>
      <c r="PA230" s="2">
        <f t="shared" si="233"/>
        <v>0</v>
      </c>
      <c r="PB230" s="2">
        <f t="shared" si="234"/>
        <v>1</v>
      </c>
      <c r="PC230" s="2">
        <f t="shared" si="235"/>
        <v>1</v>
      </c>
      <c r="PD230" s="2">
        <f t="shared" si="236"/>
        <v>0</v>
      </c>
      <c r="PE230" s="2">
        <f t="shared" si="237"/>
        <v>0</v>
      </c>
      <c r="PF230" s="2">
        <f t="shared" si="238"/>
        <v>0</v>
      </c>
      <c r="PG230" s="2">
        <f t="shared" si="239"/>
        <v>0</v>
      </c>
      <c r="PH230" s="2">
        <f t="shared" si="240"/>
        <v>0</v>
      </c>
      <c r="PI230" s="2">
        <f t="shared" si="241"/>
        <v>0</v>
      </c>
      <c r="PJ230" s="2">
        <f t="shared" si="242"/>
        <v>0</v>
      </c>
      <c r="PK230" s="2">
        <f t="shared" si="243"/>
        <v>1</v>
      </c>
      <c r="PL230" s="2">
        <f t="shared" si="244"/>
        <v>1</v>
      </c>
      <c r="PM230" s="2">
        <f t="shared" si="245"/>
        <v>0</v>
      </c>
      <c r="PN230" s="2">
        <f t="shared" si="246"/>
        <v>11</v>
      </c>
      <c r="PO230" s="2">
        <f t="shared" si="247"/>
        <v>11</v>
      </c>
      <c r="PP230" s="2">
        <f t="shared" si="248"/>
        <v>0</v>
      </c>
      <c r="PQ230" s="2">
        <f t="shared" si="249"/>
        <v>0</v>
      </c>
      <c r="PR230" s="2">
        <f t="shared" si="250"/>
        <v>11</v>
      </c>
      <c r="PS230" s="2">
        <f t="shared" si="251"/>
        <v>0</v>
      </c>
      <c r="PT230" s="2">
        <f t="shared" si="252"/>
        <v>0</v>
      </c>
      <c r="PU230" s="2">
        <f t="shared" si="253"/>
        <v>11</v>
      </c>
      <c r="PV230" s="2">
        <f t="shared" si="254"/>
        <v>0</v>
      </c>
      <c r="PW230" s="2">
        <f t="shared" si="255"/>
        <v>0</v>
      </c>
      <c r="PX230" s="2">
        <f t="shared" si="256"/>
        <v>11</v>
      </c>
      <c r="PY230" s="2">
        <f t="shared" si="257"/>
        <v>0</v>
      </c>
      <c r="PZ230" s="2">
        <f t="shared" si="258"/>
        <v>0</v>
      </c>
    </row>
    <row r="231" spans="1:442" x14ac:dyDescent="0.35">
      <c r="A231" t="s">
        <v>78</v>
      </c>
      <c r="B231" t="s">
        <v>1</v>
      </c>
      <c r="C231" t="s">
        <v>337</v>
      </c>
      <c r="D231">
        <v>0</v>
      </c>
      <c r="E231">
        <v>0</v>
      </c>
      <c r="F231">
        <v>0</v>
      </c>
      <c r="G231">
        <v>0</v>
      </c>
      <c r="H231"/>
      <c r="I231">
        <v>0</v>
      </c>
      <c r="J231">
        <v>0</v>
      </c>
      <c r="K231">
        <v>0</v>
      </c>
      <c r="L231">
        <v>0</v>
      </c>
      <c r="M231">
        <v>0</v>
      </c>
      <c r="N231">
        <v>0</v>
      </c>
      <c r="O231">
        <v>0</v>
      </c>
      <c r="P231">
        <v>0</v>
      </c>
      <c r="Q231">
        <v>0</v>
      </c>
      <c r="R231">
        <v>0</v>
      </c>
      <c r="S231">
        <v>0</v>
      </c>
      <c r="T231">
        <v>0</v>
      </c>
      <c r="U231">
        <v>0</v>
      </c>
      <c r="V231">
        <v>2</v>
      </c>
      <c r="W231">
        <v>1</v>
      </c>
      <c r="X231">
        <v>0</v>
      </c>
      <c r="Y231">
        <v>0</v>
      </c>
      <c r="Z231">
        <v>0</v>
      </c>
      <c r="AA231">
        <v>0</v>
      </c>
      <c r="AB231">
        <v>0</v>
      </c>
      <c r="AC231">
        <v>0</v>
      </c>
      <c r="AD231">
        <v>0</v>
      </c>
      <c r="AE231">
        <v>0</v>
      </c>
      <c r="AF231">
        <v>0</v>
      </c>
      <c r="AG231">
        <v>0</v>
      </c>
      <c r="AH231">
        <v>0</v>
      </c>
      <c r="AI231">
        <v>0</v>
      </c>
      <c r="AJ231">
        <v>0</v>
      </c>
      <c r="AK231">
        <v>1</v>
      </c>
      <c r="AL231">
        <v>0</v>
      </c>
      <c r="AM231">
        <v>2</v>
      </c>
      <c r="AN231">
        <v>0</v>
      </c>
      <c r="AO231">
        <v>2</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2</v>
      </c>
      <c r="DA231">
        <v>0</v>
      </c>
      <c r="DB231">
        <v>3</v>
      </c>
      <c r="DC231">
        <v>0</v>
      </c>
      <c r="DD231">
        <v>24</v>
      </c>
      <c r="DE231">
        <v>13</v>
      </c>
      <c r="DF231">
        <v>0</v>
      </c>
      <c r="DG231">
        <v>0</v>
      </c>
      <c r="DH231">
        <v>0</v>
      </c>
      <c r="DI231">
        <v>0</v>
      </c>
      <c r="DJ231">
        <v>1</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3</v>
      </c>
      <c r="FA231">
        <v>10</v>
      </c>
      <c r="FB231">
        <v>0</v>
      </c>
      <c r="FC231">
        <v>1</v>
      </c>
      <c r="FD231">
        <v>14</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2</v>
      </c>
      <c r="HV231">
        <v>9</v>
      </c>
      <c r="HW231">
        <v>6</v>
      </c>
      <c r="HX231">
        <v>0</v>
      </c>
      <c r="HY231">
        <v>0</v>
      </c>
      <c r="HZ231">
        <v>0</v>
      </c>
      <c r="IA231">
        <v>0</v>
      </c>
      <c r="IB231">
        <v>0</v>
      </c>
      <c r="IC231">
        <v>0</v>
      </c>
      <c r="ID231">
        <v>2</v>
      </c>
      <c r="IE231">
        <v>9</v>
      </c>
      <c r="IF231">
        <v>6</v>
      </c>
      <c r="IG231">
        <v>2</v>
      </c>
      <c r="IH231">
        <v>9</v>
      </c>
      <c r="II231">
        <v>6</v>
      </c>
      <c r="IJ231">
        <v>2</v>
      </c>
      <c r="IK231">
        <v>9</v>
      </c>
      <c r="IL231">
        <v>6</v>
      </c>
      <c r="IM231">
        <v>2</v>
      </c>
      <c r="IN231">
        <v>9</v>
      </c>
      <c r="IO231">
        <v>6</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1</v>
      </c>
      <c r="NE231">
        <v>0</v>
      </c>
      <c r="NF231">
        <v>0</v>
      </c>
      <c r="NG231">
        <v>0</v>
      </c>
      <c r="NH231">
        <v>1</v>
      </c>
      <c r="NI231">
        <v>0</v>
      </c>
      <c r="NJ231">
        <v>0</v>
      </c>
      <c r="NK231">
        <v>0</v>
      </c>
      <c r="NL231">
        <v>1</v>
      </c>
      <c r="NM231">
        <v>0</v>
      </c>
      <c r="NN231">
        <v>0</v>
      </c>
      <c r="NO231">
        <v>0</v>
      </c>
      <c r="NP231">
        <v>0</v>
      </c>
      <c r="NR231" s="2" t="str">
        <f t="shared" si="199"/>
        <v>Maracha District</v>
      </c>
      <c r="NS231" s="2" t="str">
        <f t="shared" si="200"/>
        <v>St. Josephs Maracha Hospital</v>
      </c>
      <c r="NT231" s="2" t="str">
        <f>VLOOKUP(C231,Weeks!$A$1:$B$53,2,0)</f>
        <v>Week 5</v>
      </c>
      <c r="NU231" s="2">
        <f t="shared" si="201"/>
        <v>71</v>
      </c>
      <c r="NV231" s="2">
        <f t="shared" si="202"/>
        <v>1</v>
      </c>
      <c r="NW231" s="2">
        <f t="shared" si="203"/>
        <v>0</v>
      </c>
      <c r="NX231" s="2">
        <f t="shared" si="204"/>
        <v>1</v>
      </c>
      <c r="NY231" s="2">
        <f t="shared" si="205"/>
        <v>1</v>
      </c>
      <c r="NZ231" s="2">
        <f t="shared" si="206"/>
        <v>0</v>
      </c>
      <c r="OA231" s="2">
        <f t="shared" si="207"/>
        <v>0</v>
      </c>
      <c r="OB231" s="2">
        <f t="shared" si="208"/>
        <v>0</v>
      </c>
      <c r="OC231" s="2">
        <f t="shared" si="209"/>
        <v>0</v>
      </c>
      <c r="OD231" s="2">
        <f t="shared" si="210"/>
        <v>15</v>
      </c>
      <c r="OE231" s="2">
        <f t="shared" si="211"/>
        <v>0</v>
      </c>
      <c r="OF231" s="2">
        <f t="shared" si="212"/>
        <v>13</v>
      </c>
      <c r="OG231" s="2">
        <f t="shared" si="213"/>
        <v>0</v>
      </c>
      <c r="OH231" s="2">
        <f t="shared" si="214"/>
        <v>0</v>
      </c>
      <c r="OI231" s="2">
        <f t="shared" si="215"/>
        <v>0</v>
      </c>
      <c r="OJ231" s="2">
        <f t="shared" si="216"/>
        <v>0</v>
      </c>
      <c r="OK231" s="2">
        <f t="shared" si="217"/>
        <v>0</v>
      </c>
      <c r="OL231" s="2">
        <f t="shared" si="218"/>
        <v>0</v>
      </c>
      <c r="OM231" s="2">
        <f t="shared" si="219"/>
        <v>0</v>
      </c>
      <c r="ON231" s="2">
        <f t="shared" si="220"/>
        <v>43</v>
      </c>
      <c r="OO231" s="2">
        <f t="shared" si="221"/>
        <v>1</v>
      </c>
      <c r="OP231" s="2">
        <f t="shared" si="222"/>
        <v>0</v>
      </c>
      <c r="OQ231" s="2">
        <f t="shared" si="223"/>
        <v>0</v>
      </c>
      <c r="OR231" s="2">
        <f t="shared" si="224"/>
        <v>0</v>
      </c>
      <c r="OS231" s="2">
        <f t="shared" si="225"/>
        <v>0</v>
      </c>
      <c r="OT231" s="2">
        <f t="shared" si="226"/>
        <v>0</v>
      </c>
      <c r="OU231" s="2">
        <f t="shared" si="227"/>
        <v>3</v>
      </c>
      <c r="OV231" s="2">
        <f t="shared" si="228"/>
        <v>0</v>
      </c>
      <c r="OW231" s="2">
        <f t="shared" si="229"/>
        <v>0</v>
      </c>
      <c r="OX231" s="2">
        <f t="shared" si="230"/>
        <v>0</v>
      </c>
      <c r="OY231" s="2">
        <f t="shared" si="231"/>
        <v>0</v>
      </c>
      <c r="OZ231" s="2">
        <f t="shared" si="232"/>
        <v>0</v>
      </c>
      <c r="PA231" s="2">
        <f t="shared" si="233"/>
        <v>0</v>
      </c>
      <c r="PB231" s="2">
        <f t="shared" si="234"/>
        <v>0</v>
      </c>
      <c r="PC231" s="2">
        <f t="shared" si="235"/>
        <v>0</v>
      </c>
      <c r="PD231" s="2">
        <f t="shared" si="236"/>
        <v>0</v>
      </c>
      <c r="PE231" s="2">
        <f t="shared" si="237"/>
        <v>0</v>
      </c>
      <c r="PF231" s="2">
        <f t="shared" si="238"/>
        <v>0</v>
      </c>
      <c r="PG231" s="2">
        <f t="shared" si="239"/>
        <v>0</v>
      </c>
      <c r="PH231" s="2">
        <f t="shared" si="240"/>
        <v>0</v>
      </c>
      <c r="PI231" s="2">
        <f t="shared" si="241"/>
        <v>0</v>
      </c>
      <c r="PJ231" s="2">
        <f t="shared" si="242"/>
        <v>0</v>
      </c>
      <c r="PK231" s="2">
        <f t="shared" si="243"/>
        <v>1</v>
      </c>
      <c r="PL231" s="2">
        <f t="shared" si="244"/>
        <v>1</v>
      </c>
      <c r="PM231" s="2">
        <f t="shared" si="245"/>
        <v>0</v>
      </c>
      <c r="PN231" s="2">
        <f t="shared" si="246"/>
        <v>17</v>
      </c>
      <c r="PO231" s="2">
        <f t="shared" si="247"/>
        <v>17</v>
      </c>
      <c r="PP231" s="2">
        <f t="shared" si="248"/>
        <v>0</v>
      </c>
      <c r="PQ231" s="2">
        <f t="shared" si="249"/>
        <v>0</v>
      </c>
      <c r="PR231" s="2">
        <f t="shared" si="250"/>
        <v>17</v>
      </c>
      <c r="PS231" s="2">
        <f t="shared" si="251"/>
        <v>0</v>
      </c>
      <c r="PT231" s="2">
        <f t="shared" si="252"/>
        <v>0</v>
      </c>
      <c r="PU231" s="2">
        <f t="shared" si="253"/>
        <v>17</v>
      </c>
      <c r="PV231" s="2">
        <f t="shared" si="254"/>
        <v>0</v>
      </c>
      <c r="PW231" s="2">
        <f t="shared" si="255"/>
        <v>0</v>
      </c>
      <c r="PX231" s="2">
        <f t="shared" si="256"/>
        <v>17</v>
      </c>
      <c r="PY231" s="2">
        <f t="shared" si="257"/>
        <v>0</v>
      </c>
      <c r="PZ231" s="2">
        <f t="shared" si="258"/>
        <v>0</v>
      </c>
    </row>
    <row r="232" spans="1:442" x14ac:dyDescent="0.35">
      <c r="A232" t="s">
        <v>78</v>
      </c>
      <c r="B232" t="s">
        <v>1</v>
      </c>
      <c r="C232" t="s">
        <v>335</v>
      </c>
      <c r="D232">
        <v>0</v>
      </c>
      <c r="E232">
        <v>0</v>
      </c>
      <c r="F232">
        <v>0</v>
      </c>
      <c r="G232">
        <v>0</v>
      </c>
      <c r="H232"/>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1</v>
      </c>
      <c r="CC232">
        <v>1</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2</v>
      </c>
      <c r="DC232">
        <v>0</v>
      </c>
      <c r="DD232">
        <v>21</v>
      </c>
      <c r="DE232">
        <v>8</v>
      </c>
      <c r="DF232">
        <v>0</v>
      </c>
      <c r="DG232">
        <v>0</v>
      </c>
      <c r="DH232">
        <v>0</v>
      </c>
      <c r="DI232">
        <v>0</v>
      </c>
      <c r="DJ232">
        <v>1</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4</v>
      </c>
      <c r="EM232">
        <v>0</v>
      </c>
      <c r="EN232">
        <v>0</v>
      </c>
      <c r="EO232">
        <v>0</v>
      </c>
      <c r="EP232">
        <v>0</v>
      </c>
      <c r="EQ232">
        <v>0</v>
      </c>
      <c r="ER232">
        <v>0</v>
      </c>
      <c r="ES232">
        <v>0</v>
      </c>
      <c r="ET232">
        <v>0</v>
      </c>
      <c r="EU232">
        <v>0</v>
      </c>
      <c r="EV232">
        <v>0</v>
      </c>
      <c r="EW232">
        <v>0</v>
      </c>
      <c r="EX232">
        <v>0</v>
      </c>
      <c r="EY232">
        <v>0</v>
      </c>
      <c r="EZ232">
        <v>10</v>
      </c>
      <c r="FA232">
        <v>12</v>
      </c>
      <c r="FB232">
        <v>0</v>
      </c>
      <c r="FC232">
        <v>2</v>
      </c>
      <c r="FD232">
        <v>11</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2</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1</v>
      </c>
      <c r="HV232">
        <v>5</v>
      </c>
      <c r="HW232">
        <v>2</v>
      </c>
      <c r="HX232">
        <v>0</v>
      </c>
      <c r="HY232">
        <v>0</v>
      </c>
      <c r="HZ232">
        <v>0</v>
      </c>
      <c r="IA232">
        <v>0</v>
      </c>
      <c r="IB232">
        <v>0</v>
      </c>
      <c r="IC232">
        <v>0</v>
      </c>
      <c r="ID232">
        <v>1</v>
      </c>
      <c r="IE232">
        <v>5</v>
      </c>
      <c r="IF232">
        <v>2</v>
      </c>
      <c r="IG232">
        <v>1</v>
      </c>
      <c r="IH232">
        <v>5</v>
      </c>
      <c r="II232">
        <v>2</v>
      </c>
      <c r="IJ232">
        <v>1</v>
      </c>
      <c r="IK232">
        <v>5</v>
      </c>
      <c r="IL232">
        <v>2</v>
      </c>
      <c r="IM232">
        <v>1</v>
      </c>
      <c r="IN232">
        <v>5</v>
      </c>
      <c r="IO232">
        <v>2</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2</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1</v>
      </c>
      <c r="NE232">
        <v>0</v>
      </c>
      <c r="NF232">
        <v>0</v>
      </c>
      <c r="NG232">
        <v>0</v>
      </c>
      <c r="NH232">
        <v>0</v>
      </c>
      <c r="NI232">
        <v>0</v>
      </c>
      <c r="NJ232">
        <v>0</v>
      </c>
      <c r="NK232">
        <v>0</v>
      </c>
      <c r="NL232">
        <v>0</v>
      </c>
      <c r="NM232">
        <v>0</v>
      </c>
      <c r="NN232">
        <v>0</v>
      </c>
      <c r="NO232">
        <v>0</v>
      </c>
      <c r="NP232">
        <v>0</v>
      </c>
      <c r="NR232" s="2" t="str">
        <f t="shared" si="199"/>
        <v>Maracha District</v>
      </c>
      <c r="NS232" s="2" t="str">
        <f t="shared" si="200"/>
        <v>St. Josephs Maracha Hospital</v>
      </c>
      <c r="NT232" s="2" t="str">
        <f>VLOOKUP(C232,Weeks!$A$1:$B$53,2,0)</f>
        <v>Week 6</v>
      </c>
      <c r="NU232" s="2">
        <f t="shared" si="201"/>
        <v>75</v>
      </c>
      <c r="NV232" s="2">
        <f t="shared" si="202"/>
        <v>1</v>
      </c>
      <c r="NW232" s="2">
        <f t="shared" si="203"/>
        <v>0</v>
      </c>
      <c r="NX232" s="2">
        <f t="shared" si="204"/>
        <v>1</v>
      </c>
      <c r="NY232" s="2">
        <f t="shared" si="205"/>
        <v>1</v>
      </c>
      <c r="NZ232" s="2">
        <f t="shared" si="206"/>
        <v>0</v>
      </c>
      <c r="OA232" s="2">
        <f t="shared" si="207"/>
        <v>0</v>
      </c>
      <c r="OB232" s="2">
        <f t="shared" si="208"/>
        <v>0</v>
      </c>
      <c r="OC232" s="2">
        <f t="shared" si="209"/>
        <v>0</v>
      </c>
      <c r="OD232" s="2">
        <f t="shared" si="210"/>
        <v>13</v>
      </c>
      <c r="OE232" s="2">
        <f t="shared" si="211"/>
        <v>0</v>
      </c>
      <c r="OF232" s="2">
        <f t="shared" si="212"/>
        <v>26</v>
      </c>
      <c r="OG232" s="2">
        <f t="shared" si="213"/>
        <v>0</v>
      </c>
      <c r="OH232" s="2">
        <f t="shared" si="214"/>
        <v>2</v>
      </c>
      <c r="OI232" s="2">
        <f t="shared" si="215"/>
        <v>0</v>
      </c>
      <c r="OJ232" s="2">
        <f t="shared" si="216"/>
        <v>0</v>
      </c>
      <c r="OK232" s="2">
        <f t="shared" si="217"/>
        <v>0</v>
      </c>
      <c r="OL232" s="2">
        <f t="shared" si="218"/>
        <v>2</v>
      </c>
      <c r="OM232" s="2">
        <f t="shared" si="219"/>
        <v>0</v>
      </c>
      <c r="ON232" s="2">
        <f t="shared" si="220"/>
        <v>32</v>
      </c>
      <c r="OO232" s="2">
        <f t="shared" si="221"/>
        <v>1</v>
      </c>
      <c r="OP232" s="2">
        <f t="shared" si="222"/>
        <v>0</v>
      </c>
      <c r="OQ232" s="2">
        <f t="shared" si="223"/>
        <v>0</v>
      </c>
      <c r="OR232" s="2">
        <f t="shared" si="224"/>
        <v>0</v>
      </c>
      <c r="OS232" s="2">
        <f t="shared" si="225"/>
        <v>0</v>
      </c>
      <c r="OT232" s="2">
        <f t="shared" si="226"/>
        <v>0</v>
      </c>
      <c r="OU232" s="2">
        <f t="shared" si="227"/>
        <v>0</v>
      </c>
      <c r="OV232" s="2">
        <f t="shared" si="228"/>
        <v>0</v>
      </c>
      <c r="OW232" s="2">
        <f t="shared" si="229"/>
        <v>0</v>
      </c>
      <c r="OX232" s="2">
        <f t="shared" si="230"/>
        <v>2</v>
      </c>
      <c r="OY232" s="2">
        <f t="shared" si="231"/>
        <v>0</v>
      </c>
      <c r="OZ232" s="2">
        <f t="shared" si="232"/>
        <v>0</v>
      </c>
      <c r="PA232" s="2">
        <f t="shared" si="233"/>
        <v>0</v>
      </c>
      <c r="PB232" s="2">
        <f t="shared" si="234"/>
        <v>0</v>
      </c>
      <c r="PC232" s="2">
        <f t="shared" si="235"/>
        <v>0</v>
      </c>
      <c r="PD232" s="2">
        <f t="shared" si="236"/>
        <v>0</v>
      </c>
      <c r="PE232" s="2">
        <f t="shared" si="237"/>
        <v>0</v>
      </c>
      <c r="PF232" s="2">
        <f t="shared" si="238"/>
        <v>0</v>
      </c>
      <c r="PG232" s="2">
        <f t="shared" si="239"/>
        <v>0</v>
      </c>
      <c r="PH232" s="2">
        <f t="shared" si="240"/>
        <v>0</v>
      </c>
      <c r="PI232" s="2">
        <f t="shared" si="241"/>
        <v>0</v>
      </c>
      <c r="PJ232" s="2">
        <f t="shared" si="242"/>
        <v>0</v>
      </c>
      <c r="PK232" s="2">
        <f t="shared" si="243"/>
        <v>0</v>
      </c>
      <c r="PL232" s="2">
        <f t="shared" si="244"/>
        <v>0</v>
      </c>
      <c r="PM232" s="2">
        <f t="shared" si="245"/>
        <v>0</v>
      </c>
      <c r="PN232" s="2">
        <f t="shared" si="246"/>
        <v>8</v>
      </c>
      <c r="PO232" s="2">
        <f t="shared" si="247"/>
        <v>8</v>
      </c>
      <c r="PP232" s="2">
        <f t="shared" si="248"/>
        <v>0</v>
      </c>
      <c r="PQ232" s="2">
        <f t="shared" si="249"/>
        <v>0</v>
      </c>
      <c r="PR232" s="2">
        <f t="shared" si="250"/>
        <v>8</v>
      </c>
      <c r="PS232" s="2">
        <f t="shared" si="251"/>
        <v>0</v>
      </c>
      <c r="PT232" s="2">
        <f t="shared" si="252"/>
        <v>0</v>
      </c>
      <c r="PU232" s="2">
        <f t="shared" si="253"/>
        <v>8</v>
      </c>
      <c r="PV232" s="2">
        <f t="shared" si="254"/>
        <v>0</v>
      </c>
      <c r="PW232" s="2">
        <f t="shared" si="255"/>
        <v>0</v>
      </c>
      <c r="PX232" s="2">
        <f t="shared" si="256"/>
        <v>8</v>
      </c>
      <c r="PY232" s="2">
        <f t="shared" si="257"/>
        <v>0</v>
      </c>
      <c r="PZ232" s="2">
        <f t="shared" si="258"/>
        <v>0</v>
      </c>
    </row>
    <row r="233" spans="1:442" x14ac:dyDescent="0.35">
      <c r="A233" t="s">
        <v>78</v>
      </c>
      <c r="B233" t="s">
        <v>1</v>
      </c>
      <c r="C233" t="s">
        <v>333</v>
      </c>
      <c r="D233">
        <v>0</v>
      </c>
      <c r="E233">
        <v>0</v>
      </c>
      <c r="F233">
        <v>0</v>
      </c>
      <c r="G233">
        <v>0</v>
      </c>
      <c r="H233"/>
      <c r="I233">
        <v>2</v>
      </c>
      <c r="J233">
        <v>0</v>
      </c>
      <c r="K233">
        <v>1</v>
      </c>
      <c r="L233">
        <v>0</v>
      </c>
      <c r="M233">
        <v>2</v>
      </c>
      <c r="N233">
        <v>0</v>
      </c>
      <c r="O233">
        <v>1</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1</v>
      </c>
      <c r="DA233">
        <v>0</v>
      </c>
      <c r="DB233">
        <v>3</v>
      </c>
      <c r="DC233">
        <v>0</v>
      </c>
      <c r="DD233">
        <v>25</v>
      </c>
      <c r="DE233">
        <v>10</v>
      </c>
      <c r="DF233">
        <v>0</v>
      </c>
      <c r="DG233">
        <v>0</v>
      </c>
      <c r="DH233">
        <v>0</v>
      </c>
      <c r="DI233">
        <v>0</v>
      </c>
      <c r="DJ233">
        <v>1</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4</v>
      </c>
      <c r="EM233">
        <v>0</v>
      </c>
      <c r="EN233">
        <v>0</v>
      </c>
      <c r="EO233">
        <v>0</v>
      </c>
      <c r="EP233">
        <v>0</v>
      </c>
      <c r="EQ233">
        <v>0</v>
      </c>
      <c r="ER233">
        <v>0</v>
      </c>
      <c r="ES233">
        <v>0</v>
      </c>
      <c r="ET233">
        <v>0</v>
      </c>
      <c r="EU233">
        <v>0</v>
      </c>
      <c r="EV233">
        <v>0</v>
      </c>
      <c r="EW233">
        <v>0</v>
      </c>
      <c r="EX233">
        <v>0</v>
      </c>
      <c r="EY233">
        <v>0</v>
      </c>
      <c r="EZ233">
        <v>6</v>
      </c>
      <c r="FA233">
        <v>15</v>
      </c>
      <c r="FB233">
        <v>0</v>
      </c>
      <c r="FC233">
        <v>4</v>
      </c>
      <c r="FD233">
        <v>19</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7</v>
      </c>
      <c r="HW233">
        <v>8</v>
      </c>
      <c r="HX233">
        <v>0</v>
      </c>
      <c r="HY233">
        <v>0</v>
      </c>
      <c r="HZ233">
        <v>0</v>
      </c>
      <c r="IA233">
        <v>0</v>
      </c>
      <c r="IB233">
        <v>0</v>
      </c>
      <c r="IC233">
        <v>0</v>
      </c>
      <c r="ID233">
        <v>0</v>
      </c>
      <c r="IE233">
        <v>7</v>
      </c>
      <c r="IF233">
        <v>8</v>
      </c>
      <c r="IG233">
        <v>0</v>
      </c>
      <c r="IH233">
        <v>7</v>
      </c>
      <c r="II233">
        <v>8</v>
      </c>
      <c r="IJ233">
        <v>0</v>
      </c>
      <c r="IK233">
        <v>7</v>
      </c>
      <c r="IL233">
        <v>8</v>
      </c>
      <c r="IM233">
        <v>0</v>
      </c>
      <c r="IN233">
        <v>7</v>
      </c>
      <c r="IO233">
        <v>8</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1</v>
      </c>
      <c r="NE233">
        <v>0</v>
      </c>
      <c r="NF233">
        <v>0</v>
      </c>
      <c r="NG233">
        <v>0</v>
      </c>
      <c r="NH233">
        <v>0</v>
      </c>
      <c r="NI233">
        <v>0</v>
      </c>
      <c r="NJ233">
        <v>0</v>
      </c>
      <c r="NK233">
        <v>0</v>
      </c>
      <c r="NL233">
        <v>0</v>
      </c>
      <c r="NM233">
        <v>0</v>
      </c>
      <c r="NN233">
        <v>0</v>
      </c>
      <c r="NO233">
        <v>0</v>
      </c>
      <c r="NP233">
        <v>0</v>
      </c>
      <c r="NR233" s="2" t="str">
        <f t="shared" si="199"/>
        <v>Maracha District</v>
      </c>
      <c r="NS233" s="2" t="str">
        <f t="shared" si="200"/>
        <v>St. Josephs Maracha Hospital</v>
      </c>
      <c r="NT233" s="2" t="str">
        <f>VLOOKUP(C233,Weeks!$A$1:$B$53,2,0)</f>
        <v>Week 7</v>
      </c>
      <c r="NU233" s="2">
        <f t="shared" si="201"/>
        <v>88</v>
      </c>
      <c r="NV233" s="2">
        <f t="shared" si="202"/>
        <v>1</v>
      </c>
      <c r="NW233" s="2">
        <f t="shared" si="203"/>
        <v>0</v>
      </c>
      <c r="NX233" s="2">
        <f t="shared" si="204"/>
        <v>1</v>
      </c>
      <c r="NY233" s="2">
        <f t="shared" si="205"/>
        <v>1</v>
      </c>
      <c r="NZ233" s="2">
        <f t="shared" si="206"/>
        <v>0</v>
      </c>
      <c r="OA233" s="2">
        <f t="shared" si="207"/>
        <v>0</v>
      </c>
      <c r="OB233" s="2">
        <f t="shared" si="208"/>
        <v>0</v>
      </c>
      <c r="OC233" s="2">
        <f t="shared" si="209"/>
        <v>0</v>
      </c>
      <c r="OD233" s="2">
        <f t="shared" si="210"/>
        <v>23</v>
      </c>
      <c r="OE233" s="2">
        <f t="shared" si="211"/>
        <v>0</v>
      </c>
      <c r="OF233" s="2">
        <f t="shared" si="212"/>
        <v>25</v>
      </c>
      <c r="OG233" s="2">
        <f t="shared" si="213"/>
        <v>0</v>
      </c>
      <c r="OH233" s="2">
        <f t="shared" si="214"/>
        <v>0</v>
      </c>
      <c r="OI233" s="2">
        <f t="shared" si="215"/>
        <v>0</v>
      </c>
      <c r="OJ233" s="2">
        <f t="shared" si="216"/>
        <v>0</v>
      </c>
      <c r="OK233" s="2">
        <f t="shared" si="217"/>
        <v>0</v>
      </c>
      <c r="OL233" s="2">
        <f t="shared" si="218"/>
        <v>0</v>
      </c>
      <c r="OM233" s="2">
        <f t="shared" si="219"/>
        <v>0</v>
      </c>
      <c r="ON233" s="2">
        <f t="shared" si="220"/>
        <v>40</v>
      </c>
      <c r="OO233" s="2">
        <f t="shared" si="221"/>
        <v>1</v>
      </c>
      <c r="OP233" s="2">
        <f t="shared" si="222"/>
        <v>0</v>
      </c>
      <c r="OQ233" s="2">
        <f t="shared" si="223"/>
        <v>0</v>
      </c>
      <c r="OR233" s="2">
        <f t="shared" si="224"/>
        <v>0</v>
      </c>
      <c r="OS233" s="2">
        <f t="shared" si="225"/>
        <v>0</v>
      </c>
      <c r="OT233" s="2">
        <f t="shared" si="226"/>
        <v>0</v>
      </c>
      <c r="OU233" s="2">
        <f t="shared" si="227"/>
        <v>0</v>
      </c>
      <c r="OV233" s="2">
        <f t="shared" si="228"/>
        <v>0</v>
      </c>
      <c r="OW233" s="2">
        <f t="shared" si="229"/>
        <v>0</v>
      </c>
      <c r="OX233" s="2">
        <f t="shared" si="230"/>
        <v>0</v>
      </c>
      <c r="OY233" s="2">
        <f t="shared" si="231"/>
        <v>0</v>
      </c>
      <c r="OZ233" s="2">
        <f t="shared" si="232"/>
        <v>0</v>
      </c>
      <c r="PA233" s="2">
        <f t="shared" si="233"/>
        <v>0</v>
      </c>
      <c r="PB233" s="2">
        <f t="shared" si="234"/>
        <v>0</v>
      </c>
      <c r="PC233" s="2">
        <f t="shared" si="235"/>
        <v>0</v>
      </c>
      <c r="PD233" s="2">
        <f t="shared" si="236"/>
        <v>0</v>
      </c>
      <c r="PE233" s="2">
        <f t="shared" si="237"/>
        <v>0</v>
      </c>
      <c r="PF233" s="2">
        <f t="shared" si="238"/>
        <v>0</v>
      </c>
      <c r="PG233" s="2">
        <f t="shared" si="239"/>
        <v>2</v>
      </c>
      <c r="PH233" s="2">
        <f t="shared" si="240"/>
        <v>2</v>
      </c>
      <c r="PI233" s="2">
        <f t="shared" si="241"/>
        <v>1</v>
      </c>
      <c r="PJ233" s="2">
        <f t="shared" si="242"/>
        <v>1</v>
      </c>
      <c r="PK233" s="2">
        <f t="shared" si="243"/>
        <v>0</v>
      </c>
      <c r="PL233" s="2">
        <f t="shared" si="244"/>
        <v>0</v>
      </c>
      <c r="PM233" s="2">
        <f t="shared" si="245"/>
        <v>0</v>
      </c>
      <c r="PN233" s="2">
        <f t="shared" si="246"/>
        <v>15</v>
      </c>
      <c r="PO233" s="2">
        <f t="shared" si="247"/>
        <v>15</v>
      </c>
      <c r="PP233" s="2">
        <f t="shared" si="248"/>
        <v>0</v>
      </c>
      <c r="PQ233" s="2">
        <f t="shared" si="249"/>
        <v>0</v>
      </c>
      <c r="PR233" s="2">
        <f t="shared" si="250"/>
        <v>15</v>
      </c>
      <c r="PS233" s="2">
        <f t="shared" si="251"/>
        <v>0</v>
      </c>
      <c r="PT233" s="2">
        <f t="shared" si="252"/>
        <v>0</v>
      </c>
      <c r="PU233" s="2">
        <f t="shared" si="253"/>
        <v>15</v>
      </c>
      <c r="PV233" s="2">
        <f t="shared" si="254"/>
        <v>0</v>
      </c>
      <c r="PW233" s="2">
        <f t="shared" si="255"/>
        <v>0</v>
      </c>
      <c r="PX233" s="2">
        <f t="shared" si="256"/>
        <v>15</v>
      </c>
      <c r="PY233" s="2">
        <f t="shared" si="257"/>
        <v>0</v>
      </c>
      <c r="PZ233" s="2">
        <f t="shared" si="258"/>
        <v>0</v>
      </c>
    </row>
    <row r="234" spans="1:442" x14ac:dyDescent="0.35">
      <c r="A234" t="s">
        <v>78</v>
      </c>
      <c r="B234" t="s">
        <v>1</v>
      </c>
      <c r="C234" t="s">
        <v>331</v>
      </c>
      <c r="D234">
        <v>0</v>
      </c>
      <c r="E234">
        <v>0</v>
      </c>
      <c r="F234">
        <v>0</v>
      </c>
      <c r="G234">
        <v>0</v>
      </c>
      <c r="H234"/>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1</v>
      </c>
      <c r="DA234">
        <v>0</v>
      </c>
      <c r="DB234">
        <v>5</v>
      </c>
      <c r="DC234">
        <v>0</v>
      </c>
      <c r="DD234">
        <v>60</v>
      </c>
      <c r="DE234">
        <v>12</v>
      </c>
      <c r="DF234">
        <v>0</v>
      </c>
      <c r="DG234">
        <v>0</v>
      </c>
      <c r="DH234">
        <v>0</v>
      </c>
      <c r="DI234">
        <v>0</v>
      </c>
      <c r="DJ234">
        <v>1</v>
      </c>
      <c r="DK234">
        <v>0</v>
      </c>
      <c r="DL234">
        <v>0</v>
      </c>
      <c r="DM234">
        <v>0</v>
      </c>
      <c r="DN234">
        <v>0</v>
      </c>
      <c r="DO234">
        <v>0</v>
      </c>
      <c r="DP234">
        <v>0</v>
      </c>
      <c r="DQ234">
        <v>0</v>
      </c>
      <c r="DR234">
        <v>1</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7</v>
      </c>
      <c r="FA234">
        <v>31</v>
      </c>
      <c r="FB234">
        <v>0</v>
      </c>
      <c r="FC234">
        <v>0</v>
      </c>
      <c r="FD234">
        <v>11</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1</v>
      </c>
      <c r="GD234">
        <v>0</v>
      </c>
      <c r="GE234">
        <v>0</v>
      </c>
      <c r="GF234">
        <v>0</v>
      </c>
      <c r="GG234">
        <v>1</v>
      </c>
      <c r="GH234">
        <v>2</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1</v>
      </c>
      <c r="HV234">
        <v>7</v>
      </c>
      <c r="HW234">
        <v>3</v>
      </c>
      <c r="HX234">
        <v>0</v>
      </c>
      <c r="HY234">
        <v>0</v>
      </c>
      <c r="HZ234">
        <v>0</v>
      </c>
      <c r="IA234">
        <v>0</v>
      </c>
      <c r="IB234">
        <v>0</v>
      </c>
      <c r="IC234">
        <v>0</v>
      </c>
      <c r="ID234">
        <v>1</v>
      </c>
      <c r="IE234">
        <v>7</v>
      </c>
      <c r="IF234">
        <v>3</v>
      </c>
      <c r="IG234">
        <v>1</v>
      </c>
      <c r="IH234">
        <v>7</v>
      </c>
      <c r="II234">
        <v>3</v>
      </c>
      <c r="IJ234">
        <v>1</v>
      </c>
      <c r="IK234">
        <v>7</v>
      </c>
      <c r="IL234">
        <v>3</v>
      </c>
      <c r="IM234">
        <v>1</v>
      </c>
      <c r="IN234">
        <v>7</v>
      </c>
      <c r="IO234">
        <v>3</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1</v>
      </c>
      <c r="MK234">
        <v>2</v>
      </c>
      <c r="ML234">
        <v>0</v>
      </c>
      <c r="MM234">
        <v>0</v>
      </c>
      <c r="MN234">
        <v>0</v>
      </c>
      <c r="MO234">
        <v>0</v>
      </c>
      <c r="MP234">
        <v>1</v>
      </c>
      <c r="MQ234">
        <v>0</v>
      </c>
      <c r="MR234">
        <v>0</v>
      </c>
      <c r="MS234">
        <v>0</v>
      </c>
      <c r="MT234">
        <v>0</v>
      </c>
      <c r="MU234">
        <v>0</v>
      </c>
      <c r="MV234">
        <v>0</v>
      </c>
      <c r="MW234">
        <v>0</v>
      </c>
      <c r="MX234">
        <v>0</v>
      </c>
      <c r="MY234">
        <v>0</v>
      </c>
      <c r="MZ234">
        <v>0</v>
      </c>
      <c r="NA234">
        <v>0</v>
      </c>
      <c r="NB234">
        <v>0</v>
      </c>
      <c r="NC234">
        <v>0</v>
      </c>
      <c r="ND234">
        <v>1</v>
      </c>
      <c r="NE234">
        <v>0</v>
      </c>
      <c r="NF234">
        <v>0</v>
      </c>
      <c r="NG234">
        <v>0</v>
      </c>
      <c r="NH234">
        <v>1</v>
      </c>
      <c r="NI234">
        <v>0</v>
      </c>
      <c r="NJ234">
        <v>0</v>
      </c>
      <c r="NK234">
        <v>0</v>
      </c>
      <c r="NL234">
        <v>1</v>
      </c>
      <c r="NM234">
        <v>0</v>
      </c>
      <c r="NN234">
        <v>0</v>
      </c>
      <c r="NO234">
        <v>0</v>
      </c>
      <c r="NP234">
        <v>0</v>
      </c>
      <c r="NR234" s="2" t="str">
        <f t="shared" si="199"/>
        <v>Maracha District</v>
      </c>
      <c r="NS234" s="2" t="str">
        <f t="shared" si="200"/>
        <v>St. Josephs Maracha Hospital</v>
      </c>
      <c r="NT234" s="2" t="str">
        <f>VLOOKUP(C234,Weeks!$A$1:$B$53,2,0)</f>
        <v>Week 8</v>
      </c>
      <c r="NU234" s="2">
        <f t="shared" si="201"/>
        <v>133</v>
      </c>
      <c r="NV234" s="2">
        <f t="shared" si="202"/>
        <v>1</v>
      </c>
      <c r="NW234" s="2">
        <f t="shared" si="203"/>
        <v>0</v>
      </c>
      <c r="NX234" s="2">
        <f t="shared" si="204"/>
        <v>1</v>
      </c>
      <c r="NY234" s="2">
        <f t="shared" si="205"/>
        <v>1</v>
      </c>
      <c r="NZ234" s="2">
        <f t="shared" si="206"/>
        <v>0</v>
      </c>
      <c r="OA234" s="2">
        <f t="shared" si="207"/>
        <v>0</v>
      </c>
      <c r="OB234" s="2">
        <f t="shared" si="208"/>
        <v>0</v>
      </c>
      <c r="OC234" s="2">
        <f t="shared" si="209"/>
        <v>0</v>
      </c>
      <c r="OD234" s="2">
        <f t="shared" si="210"/>
        <v>11</v>
      </c>
      <c r="OE234" s="2">
        <f t="shared" si="211"/>
        <v>0</v>
      </c>
      <c r="OF234" s="2">
        <f t="shared" si="212"/>
        <v>38</v>
      </c>
      <c r="OG234" s="2">
        <f t="shared" si="213"/>
        <v>0</v>
      </c>
      <c r="OH234" s="2">
        <f t="shared" si="214"/>
        <v>0</v>
      </c>
      <c r="OI234" s="2">
        <f t="shared" si="215"/>
        <v>0</v>
      </c>
      <c r="OJ234" s="2">
        <f t="shared" si="216"/>
        <v>1</v>
      </c>
      <c r="OK234" s="2">
        <f t="shared" si="217"/>
        <v>0</v>
      </c>
      <c r="OL234" s="2">
        <f t="shared" si="218"/>
        <v>4</v>
      </c>
      <c r="OM234" s="2">
        <f t="shared" si="219"/>
        <v>0</v>
      </c>
      <c r="ON234" s="2">
        <f t="shared" si="220"/>
        <v>79</v>
      </c>
      <c r="OO234" s="2">
        <f t="shared" si="221"/>
        <v>1</v>
      </c>
      <c r="OP234" s="2">
        <f t="shared" si="222"/>
        <v>0</v>
      </c>
      <c r="OQ234" s="2">
        <f t="shared" si="223"/>
        <v>0</v>
      </c>
      <c r="OR234" s="2">
        <f t="shared" si="224"/>
        <v>0</v>
      </c>
      <c r="OS234" s="2">
        <f t="shared" si="225"/>
        <v>0</v>
      </c>
      <c r="OT234" s="2">
        <f t="shared" si="226"/>
        <v>0</v>
      </c>
      <c r="OU234" s="2">
        <f t="shared" si="227"/>
        <v>0</v>
      </c>
      <c r="OV234" s="2">
        <f t="shared" si="228"/>
        <v>0</v>
      </c>
      <c r="OW234" s="2">
        <f t="shared" si="229"/>
        <v>0</v>
      </c>
      <c r="OX234" s="2">
        <f t="shared" si="230"/>
        <v>4</v>
      </c>
      <c r="OY234" s="2">
        <f t="shared" si="231"/>
        <v>0</v>
      </c>
      <c r="OZ234" s="2">
        <f t="shared" si="232"/>
        <v>0</v>
      </c>
      <c r="PA234" s="2">
        <f t="shared" si="233"/>
        <v>0</v>
      </c>
      <c r="PB234" s="2">
        <f t="shared" si="234"/>
        <v>0</v>
      </c>
      <c r="PC234" s="2">
        <f t="shared" si="235"/>
        <v>0</v>
      </c>
      <c r="PD234" s="2">
        <f t="shared" si="236"/>
        <v>0</v>
      </c>
      <c r="PE234" s="2">
        <f t="shared" si="237"/>
        <v>0</v>
      </c>
      <c r="PF234" s="2">
        <f t="shared" si="238"/>
        <v>0</v>
      </c>
      <c r="PG234" s="2">
        <f t="shared" si="239"/>
        <v>0</v>
      </c>
      <c r="PH234" s="2">
        <f t="shared" si="240"/>
        <v>0</v>
      </c>
      <c r="PI234" s="2">
        <f t="shared" si="241"/>
        <v>0</v>
      </c>
      <c r="PJ234" s="2">
        <f t="shared" si="242"/>
        <v>0</v>
      </c>
      <c r="PK234" s="2">
        <f t="shared" si="243"/>
        <v>1</v>
      </c>
      <c r="PL234" s="2">
        <f t="shared" si="244"/>
        <v>1</v>
      </c>
      <c r="PM234" s="2">
        <f t="shared" si="245"/>
        <v>0</v>
      </c>
      <c r="PN234" s="2">
        <f t="shared" si="246"/>
        <v>11</v>
      </c>
      <c r="PO234" s="2">
        <f t="shared" si="247"/>
        <v>11</v>
      </c>
      <c r="PP234" s="2">
        <f t="shared" si="248"/>
        <v>0</v>
      </c>
      <c r="PQ234" s="2">
        <f t="shared" si="249"/>
        <v>0</v>
      </c>
      <c r="PR234" s="2">
        <f t="shared" si="250"/>
        <v>11</v>
      </c>
      <c r="PS234" s="2">
        <f t="shared" si="251"/>
        <v>0</v>
      </c>
      <c r="PT234" s="2">
        <f t="shared" si="252"/>
        <v>0</v>
      </c>
      <c r="PU234" s="2">
        <f t="shared" si="253"/>
        <v>11</v>
      </c>
      <c r="PV234" s="2">
        <f t="shared" si="254"/>
        <v>0</v>
      </c>
      <c r="PW234" s="2">
        <f t="shared" si="255"/>
        <v>0</v>
      </c>
      <c r="PX234" s="2">
        <f t="shared" si="256"/>
        <v>11</v>
      </c>
      <c r="PY234" s="2">
        <f t="shared" si="257"/>
        <v>0</v>
      </c>
      <c r="PZ234" s="2">
        <f t="shared" si="258"/>
        <v>0</v>
      </c>
    </row>
    <row r="235" spans="1:442" x14ac:dyDescent="0.35">
      <c r="A235" t="s">
        <v>78</v>
      </c>
      <c r="B235" t="s">
        <v>1</v>
      </c>
      <c r="C235" t="s">
        <v>329</v>
      </c>
      <c r="D235">
        <v>0</v>
      </c>
      <c r="E235">
        <v>0</v>
      </c>
      <c r="F235">
        <v>0</v>
      </c>
      <c r="G235">
        <v>0</v>
      </c>
      <c r="H235"/>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6</v>
      </c>
      <c r="DC235">
        <v>0</v>
      </c>
      <c r="DD235">
        <v>27</v>
      </c>
      <c r="DE235">
        <v>20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5</v>
      </c>
      <c r="FA235">
        <v>17</v>
      </c>
      <c r="FB235">
        <v>0</v>
      </c>
      <c r="FC235">
        <v>2</v>
      </c>
      <c r="FD235">
        <v>11</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7</v>
      </c>
      <c r="HW235">
        <v>3</v>
      </c>
      <c r="HX235">
        <v>0</v>
      </c>
      <c r="HY235">
        <v>0</v>
      </c>
      <c r="HZ235">
        <v>0</v>
      </c>
      <c r="IA235">
        <v>0</v>
      </c>
      <c r="IB235">
        <v>0</v>
      </c>
      <c r="IC235">
        <v>0</v>
      </c>
      <c r="ID235">
        <v>0</v>
      </c>
      <c r="IE235">
        <v>7</v>
      </c>
      <c r="IF235">
        <v>3</v>
      </c>
      <c r="IG235">
        <v>0</v>
      </c>
      <c r="IH235">
        <v>7</v>
      </c>
      <c r="II235">
        <v>3</v>
      </c>
      <c r="IJ235">
        <v>0</v>
      </c>
      <c r="IK235">
        <v>7</v>
      </c>
      <c r="IL235">
        <v>3</v>
      </c>
      <c r="IM235">
        <v>0</v>
      </c>
      <c r="IN235">
        <v>7</v>
      </c>
      <c r="IO235">
        <v>3</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R235" s="2" t="str">
        <f t="shared" si="199"/>
        <v>Maracha District</v>
      </c>
      <c r="NS235" s="2" t="str">
        <f t="shared" si="200"/>
        <v>St. Josephs Maracha Hospital</v>
      </c>
      <c r="NT235" s="2" t="str">
        <f>VLOOKUP(C235,Weeks!$A$1:$B$53,2,0)</f>
        <v>Week 9</v>
      </c>
      <c r="NU235" s="2">
        <f t="shared" si="201"/>
        <v>88</v>
      </c>
      <c r="NV235" s="2">
        <f t="shared" si="202"/>
        <v>0</v>
      </c>
      <c r="NW235" s="2">
        <f t="shared" si="203"/>
        <v>0</v>
      </c>
      <c r="NX235" s="2">
        <f t="shared" si="204"/>
        <v>0</v>
      </c>
      <c r="NY235" s="2">
        <f t="shared" si="205"/>
        <v>0</v>
      </c>
      <c r="NZ235" s="2">
        <f t="shared" si="206"/>
        <v>0</v>
      </c>
      <c r="OA235" s="2">
        <f t="shared" si="207"/>
        <v>0</v>
      </c>
      <c r="OB235" s="2">
        <f t="shared" si="208"/>
        <v>0</v>
      </c>
      <c r="OC235" s="2">
        <f t="shared" si="209"/>
        <v>0</v>
      </c>
      <c r="OD235" s="2">
        <f t="shared" si="210"/>
        <v>13</v>
      </c>
      <c r="OE235" s="2">
        <f t="shared" si="211"/>
        <v>0</v>
      </c>
      <c r="OF235" s="2">
        <f t="shared" si="212"/>
        <v>22</v>
      </c>
      <c r="OG235" s="2">
        <f t="shared" si="213"/>
        <v>0</v>
      </c>
      <c r="OH235" s="2">
        <f t="shared" si="214"/>
        <v>0</v>
      </c>
      <c r="OI235" s="2">
        <f t="shared" si="215"/>
        <v>0</v>
      </c>
      <c r="OJ235" s="2">
        <f t="shared" si="216"/>
        <v>0</v>
      </c>
      <c r="OK235" s="2">
        <f t="shared" si="217"/>
        <v>0</v>
      </c>
      <c r="OL235" s="2">
        <f t="shared" si="218"/>
        <v>0</v>
      </c>
      <c r="OM235" s="2">
        <f t="shared" si="219"/>
        <v>0</v>
      </c>
      <c r="ON235" s="2">
        <f t="shared" si="220"/>
        <v>53</v>
      </c>
      <c r="OO235" s="2">
        <f t="shared" si="221"/>
        <v>0</v>
      </c>
      <c r="OP235" s="2">
        <f t="shared" si="222"/>
        <v>0</v>
      </c>
      <c r="OQ235" s="2">
        <f t="shared" si="223"/>
        <v>0</v>
      </c>
      <c r="OR235" s="2">
        <f t="shared" si="224"/>
        <v>0</v>
      </c>
      <c r="OS235" s="2">
        <f t="shared" si="225"/>
        <v>0</v>
      </c>
      <c r="OT235" s="2">
        <f t="shared" si="226"/>
        <v>0</v>
      </c>
      <c r="OU235" s="2">
        <f t="shared" si="227"/>
        <v>0</v>
      </c>
      <c r="OV235" s="2">
        <f t="shared" si="228"/>
        <v>0</v>
      </c>
      <c r="OW235" s="2">
        <f t="shared" si="229"/>
        <v>0</v>
      </c>
      <c r="OX235" s="2">
        <f t="shared" si="230"/>
        <v>0</v>
      </c>
      <c r="OY235" s="2">
        <f t="shared" si="231"/>
        <v>0</v>
      </c>
      <c r="OZ235" s="2">
        <f t="shared" si="232"/>
        <v>0</v>
      </c>
      <c r="PA235" s="2">
        <f t="shared" si="233"/>
        <v>0</v>
      </c>
      <c r="PB235" s="2">
        <f t="shared" si="234"/>
        <v>0</v>
      </c>
      <c r="PC235" s="2">
        <f t="shared" si="235"/>
        <v>0</v>
      </c>
      <c r="PD235" s="2">
        <f t="shared" si="236"/>
        <v>0</v>
      </c>
      <c r="PE235" s="2">
        <f t="shared" si="237"/>
        <v>0</v>
      </c>
      <c r="PF235" s="2">
        <f t="shared" si="238"/>
        <v>0</v>
      </c>
      <c r="PG235" s="2">
        <f t="shared" si="239"/>
        <v>0</v>
      </c>
      <c r="PH235" s="2">
        <f t="shared" si="240"/>
        <v>0</v>
      </c>
      <c r="PI235" s="2">
        <f t="shared" si="241"/>
        <v>0</v>
      </c>
      <c r="PJ235" s="2">
        <f t="shared" si="242"/>
        <v>0</v>
      </c>
      <c r="PK235" s="2">
        <f t="shared" si="243"/>
        <v>0</v>
      </c>
      <c r="PL235" s="2">
        <f t="shared" si="244"/>
        <v>0</v>
      </c>
      <c r="PM235" s="2">
        <f t="shared" si="245"/>
        <v>0</v>
      </c>
      <c r="PN235" s="2">
        <f t="shared" si="246"/>
        <v>10</v>
      </c>
      <c r="PO235" s="2">
        <f t="shared" si="247"/>
        <v>10</v>
      </c>
      <c r="PP235" s="2">
        <f t="shared" si="248"/>
        <v>0</v>
      </c>
      <c r="PQ235" s="2">
        <f t="shared" si="249"/>
        <v>0</v>
      </c>
      <c r="PR235" s="2">
        <f t="shared" si="250"/>
        <v>10</v>
      </c>
      <c r="PS235" s="2">
        <f t="shared" si="251"/>
        <v>0</v>
      </c>
      <c r="PT235" s="2">
        <f t="shared" si="252"/>
        <v>0</v>
      </c>
      <c r="PU235" s="2">
        <f t="shared" si="253"/>
        <v>10</v>
      </c>
      <c r="PV235" s="2">
        <f t="shared" si="254"/>
        <v>0</v>
      </c>
      <c r="PW235" s="2">
        <f t="shared" si="255"/>
        <v>0</v>
      </c>
      <c r="PX235" s="2">
        <f t="shared" si="256"/>
        <v>10</v>
      </c>
      <c r="PY235" s="2">
        <f t="shared" si="257"/>
        <v>0</v>
      </c>
      <c r="PZ235" s="2">
        <f t="shared" si="258"/>
        <v>0</v>
      </c>
    </row>
    <row r="236" spans="1:442" x14ac:dyDescent="0.35">
      <c r="A236" t="s">
        <v>78</v>
      </c>
      <c r="B236" t="s">
        <v>1</v>
      </c>
      <c r="C236" t="s">
        <v>327</v>
      </c>
      <c r="D236">
        <v>0</v>
      </c>
      <c r="E236">
        <v>0</v>
      </c>
      <c r="F236">
        <v>0</v>
      </c>
      <c r="G236">
        <v>0</v>
      </c>
      <c r="H236"/>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1</v>
      </c>
      <c r="DA236">
        <v>0</v>
      </c>
      <c r="DB236">
        <v>1</v>
      </c>
      <c r="DC236">
        <v>0</v>
      </c>
      <c r="DD236">
        <v>22</v>
      </c>
      <c r="DE236">
        <v>13</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6</v>
      </c>
      <c r="EM236">
        <v>0</v>
      </c>
      <c r="EN236">
        <v>0</v>
      </c>
      <c r="EO236">
        <v>0</v>
      </c>
      <c r="EP236">
        <v>0</v>
      </c>
      <c r="EQ236">
        <v>0</v>
      </c>
      <c r="ER236">
        <v>0</v>
      </c>
      <c r="ES236">
        <v>0</v>
      </c>
      <c r="ET236">
        <v>0</v>
      </c>
      <c r="EU236">
        <v>0</v>
      </c>
      <c r="EV236">
        <v>0</v>
      </c>
      <c r="EW236">
        <v>0</v>
      </c>
      <c r="EX236">
        <v>0</v>
      </c>
      <c r="EY236">
        <v>0</v>
      </c>
      <c r="EZ236">
        <v>0</v>
      </c>
      <c r="FA236">
        <v>24</v>
      </c>
      <c r="FB236">
        <v>0</v>
      </c>
      <c r="FC236">
        <v>3</v>
      </c>
      <c r="FD236">
        <v>17</v>
      </c>
      <c r="FE236">
        <v>0</v>
      </c>
      <c r="FF236">
        <v>0</v>
      </c>
      <c r="FG236">
        <v>1</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11</v>
      </c>
      <c r="HW236">
        <v>1</v>
      </c>
      <c r="HX236">
        <v>0</v>
      </c>
      <c r="HY236">
        <v>0</v>
      </c>
      <c r="HZ236">
        <v>0</v>
      </c>
      <c r="IA236">
        <v>0</v>
      </c>
      <c r="IB236">
        <v>0</v>
      </c>
      <c r="IC236">
        <v>0</v>
      </c>
      <c r="ID236">
        <v>0</v>
      </c>
      <c r="IE236">
        <v>11</v>
      </c>
      <c r="IF236">
        <v>1</v>
      </c>
      <c r="IG236">
        <v>0</v>
      </c>
      <c r="IH236">
        <v>11</v>
      </c>
      <c r="II236">
        <v>1</v>
      </c>
      <c r="IJ236">
        <v>0</v>
      </c>
      <c r="IK236">
        <v>11</v>
      </c>
      <c r="IL236">
        <v>1</v>
      </c>
      <c r="IM236">
        <v>0</v>
      </c>
      <c r="IN236">
        <v>11</v>
      </c>
      <c r="IO236">
        <v>1</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1</v>
      </c>
      <c r="MO236">
        <v>0</v>
      </c>
      <c r="MP236">
        <v>0</v>
      </c>
      <c r="MQ236">
        <v>0</v>
      </c>
      <c r="MR236">
        <v>0</v>
      </c>
      <c r="MS236">
        <v>0</v>
      </c>
      <c r="MT236">
        <v>0</v>
      </c>
      <c r="MU236">
        <v>0</v>
      </c>
      <c r="MV236">
        <v>0</v>
      </c>
      <c r="MW236">
        <v>0</v>
      </c>
      <c r="MX236">
        <v>0</v>
      </c>
      <c r="MY236">
        <v>0</v>
      </c>
      <c r="MZ236">
        <v>0</v>
      </c>
      <c r="NA236">
        <v>0</v>
      </c>
      <c r="NB236">
        <v>0</v>
      </c>
      <c r="NC236">
        <v>0</v>
      </c>
      <c r="ND236">
        <v>1</v>
      </c>
      <c r="NE236">
        <v>0</v>
      </c>
      <c r="NF236">
        <v>0</v>
      </c>
      <c r="NG236">
        <v>0</v>
      </c>
      <c r="NH236">
        <v>1</v>
      </c>
      <c r="NI236">
        <v>0</v>
      </c>
      <c r="NJ236">
        <v>0</v>
      </c>
      <c r="NK236">
        <v>0</v>
      </c>
      <c r="NL236">
        <v>1</v>
      </c>
      <c r="NM236">
        <v>0</v>
      </c>
      <c r="NN236">
        <v>0</v>
      </c>
      <c r="NO236">
        <v>0</v>
      </c>
      <c r="NP236">
        <v>0</v>
      </c>
      <c r="NR236" s="2" t="str">
        <f t="shared" si="199"/>
        <v>Maracha District</v>
      </c>
      <c r="NS236" s="2" t="str">
        <f t="shared" si="200"/>
        <v>St. Josephs Maracha Hospital</v>
      </c>
      <c r="NT236" s="2" t="str">
        <f>VLOOKUP(C236,Weeks!$A$1:$B$53,2,0)</f>
        <v>Week 10</v>
      </c>
      <c r="NU236" s="2">
        <f t="shared" si="201"/>
        <v>88</v>
      </c>
      <c r="NV236" s="2">
        <f t="shared" si="202"/>
        <v>1</v>
      </c>
      <c r="NW236" s="2">
        <f t="shared" si="203"/>
        <v>0</v>
      </c>
      <c r="NX236" s="2">
        <f t="shared" si="204"/>
        <v>1</v>
      </c>
      <c r="NY236" s="2">
        <f t="shared" si="205"/>
        <v>1</v>
      </c>
      <c r="NZ236" s="2">
        <f t="shared" si="206"/>
        <v>0</v>
      </c>
      <c r="OA236" s="2">
        <f t="shared" si="207"/>
        <v>0</v>
      </c>
      <c r="OB236" s="2">
        <f t="shared" si="208"/>
        <v>0</v>
      </c>
      <c r="OC236" s="2">
        <f t="shared" si="209"/>
        <v>0</v>
      </c>
      <c r="OD236" s="2">
        <f t="shared" si="210"/>
        <v>21</v>
      </c>
      <c r="OE236" s="2">
        <f t="shared" si="211"/>
        <v>1</v>
      </c>
      <c r="OF236" s="2">
        <f t="shared" si="212"/>
        <v>30</v>
      </c>
      <c r="OG236" s="2">
        <f t="shared" si="213"/>
        <v>0</v>
      </c>
      <c r="OH236" s="2">
        <f t="shared" si="214"/>
        <v>0</v>
      </c>
      <c r="OI236" s="2">
        <f t="shared" si="215"/>
        <v>0</v>
      </c>
      <c r="OJ236" s="2">
        <f t="shared" si="216"/>
        <v>0</v>
      </c>
      <c r="OK236" s="2">
        <f t="shared" si="217"/>
        <v>0</v>
      </c>
      <c r="OL236" s="2">
        <f t="shared" si="218"/>
        <v>0</v>
      </c>
      <c r="OM236" s="2">
        <f t="shared" si="219"/>
        <v>0</v>
      </c>
      <c r="ON236" s="2">
        <f t="shared" si="220"/>
        <v>37</v>
      </c>
      <c r="OO236" s="2">
        <f t="shared" si="221"/>
        <v>0</v>
      </c>
      <c r="OP236" s="2">
        <f t="shared" si="222"/>
        <v>0</v>
      </c>
      <c r="OQ236" s="2">
        <f t="shared" si="223"/>
        <v>0</v>
      </c>
      <c r="OR236" s="2">
        <f t="shared" si="224"/>
        <v>0</v>
      </c>
      <c r="OS236" s="2">
        <f t="shared" si="225"/>
        <v>0</v>
      </c>
      <c r="OT236" s="2">
        <f t="shared" si="226"/>
        <v>0</v>
      </c>
      <c r="OU236" s="2">
        <f t="shared" si="227"/>
        <v>0</v>
      </c>
      <c r="OV236" s="2">
        <f t="shared" si="228"/>
        <v>0</v>
      </c>
      <c r="OW236" s="2">
        <f t="shared" si="229"/>
        <v>0</v>
      </c>
      <c r="OX236" s="2">
        <f t="shared" si="230"/>
        <v>1</v>
      </c>
      <c r="OY236" s="2">
        <f t="shared" si="231"/>
        <v>0</v>
      </c>
      <c r="OZ236" s="2">
        <f t="shared" si="232"/>
        <v>0</v>
      </c>
      <c r="PA236" s="2">
        <f t="shared" si="233"/>
        <v>0</v>
      </c>
      <c r="PB236" s="2">
        <f t="shared" si="234"/>
        <v>0</v>
      </c>
      <c r="PC236" s="2">
        <f t="shared" si="235"/>
        <v>0</v>
      </c>
      <c r="PD236" s="2">
        <f t="shared" si="236"/>
        <v>0</v>
      </c>
      <c r="PE236" s="2">
        <f t="shared" si="237"/>
        <v>0</v>
      </c>
      <c r="PF236" s="2">
        <f t="shared" si="238"/>
        <v>0</v>
      </c>
      <c r="PG236" s="2">
        <f t="shared" si="239"/>
        <v>0</v>
      </c>
      <c r="PH236" s="2">
        <f t="shared" si="240"/>
        <v>0</v>
      </c>
      <c r="PI236" s="2">
        <f t="shared" si="241"/>
        <v>0</v>
      </c>
      <c r="PJ236" s="2">
        <f t="shared" si="242"/>
        <v>0</v>
      </c>
      <c r="PK236" s="2">
        <f t="shared" si="243"/>
        <v>1</v>
      </c>
      <c r="PL236" s="2">
        <f t="shared" si="244"/>
        <v>1</v>
      </c>
      <c r="PM236" s="2">
        <f t="shared" si="245"/>
        <v>0</v>
      </c>
      <c r="PN236" s="2">
        <f t="shared" si="246"/>
        <v>12</v>
      </c>
      <c r="PO236" s="2">
        <f t="shared" si="247"/>
        <v>12</v>
      </c>
      <c r="PP236" s="2">
        <f t="shared" si="248"/>
        <v>0</v>
      </c>
      <c r="PQ236" s="2">
        <f t="shared" si="249"/>
        <v>0</v>
      </c>
      <c r="PR236" s="2">
        <f t="shared" si="250"/>
        <v>12</v>
      </c>
      <c r="PS236" s="2">
        <f t="shared" si="251"/>
        <v>0</v>
      </c>
      <c r="PT236" s="2">
        <f t="shared" si="252"/>
        <v>0</v>
      </c>
      <c r="PU236" s="2">
        <f t="shared" si="253"/>
        <v>12</v>
      </c>
      <c r="PV236" s="2">
        <f t="shared" si="254"/>
        <v>0</v>
      </c>
      <c r="PW236" s="2">
        <f t="shared" si="255"/>
        <v>0</v>
      </c>
      <c r="PX236" s="2">
        <f t="shared" si="256"/>
        <v>12</v>
      </c>
      <c r="PY236" s="2">
        <f t="shared" si="257"/>
        <v>0</v>
      </c>
      <c r="PZ236" s="2">
        <f t="shared" si="258"/>
        <v>0</v>
      </c>
    </row>
    <row r="237" spans="1:442" x14ac:dyDescent="0.35">
      <c r="A237" t="s">
        <v>78</v>
      </c>
      <c r="B237" t="s">
        <v>1</v>
      </c>
      <c r="C237" t="s">
        <v>325</v>
      </c>
      <c r="D237">
        <v>0</v>
      </c>
      <c r="E237">
        <v>0</v>
      </c>
      <c r="F237">
        <v>0</v>
      </c>
      <c r="G237">
        <v>0</v>
      </c>
      <c r="H237"/>
      <c r="I237">
        <v>1</v>
      </c>
      <c r="J237">
        <v>0</v>
      </c>
      <c r="K237">
        <v>0</v>
      </c>
      <c r="L237">
        <v>0</v>
      </c>
      <c r="M237">
        <v>1</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1</v>
      </c>
      <c r="AN237">
        <v>0</v>
      </c>
      <c r="AO237">
        <v>1</v>
      </c>
      <c r="AP237">
        <v>0</v>
      </c>
      <c r="AQ237">
        <v>0</v>
      </c>
      <c r="AR237">
        <v>0</v>
      </c>
      <c r="AS237">
        <v>1</v>
      </c>
      <c r="AT237">
        <v>0</v>
      </c>
      <c r="AU237">
        <v>0</v>
      </c>
      <c r="AV237">
        <v>1</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1</v>
      </c>
      <c r="DA237">
        <v>0</v>
      </c>
      <c r="DB237">
        <v>3</v>
      </c>
      <c r="DC237">
        <v>1</v>
      </c>
      <c r="DD237">
        <v>25</v>
      </c>
      <c r="DE237">
        <v>6</v>
      </c>
      <c r="DF237">
        <v>0</v>
      </c>
      <c r="DG237">
        <v>0</v>
      </c>
      <c r="DH237">
        <v>0</v>
      </c>
      <c r="DI237">
        <v>0</v>
      </c>
      <c r="DJ237">
        <v>1</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3</v>
      </c>
      <c r="FA237">
        <v>25</v>
      </c>
      <c r="FB237">
        <v>0</v>
      </c>
      <c r="FC237">
        <v>2</v>
      </c>
      <c r="FD237">
        <v>11</v>
      </c>
      <c r="FE237">
        <v>0</v>
      </c>
      <c r="FF237">
        <v>0</v>
      </c>
      <c r="FG237">
        <v>1</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14</v>
      </c>
      <c r="GX237">
        <v>30</v>
      </c>
      <c r="GY237">
        <v>24</v>
      </c>
      <c r="GZ237">
        <v>53</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6</v>
      </c>
      <c r="HW237">
        <v>8</v>
      </c>
      <c r="HX237">
        <v>0</v>
      </c>
      <c r="HY237">
        <v>0</v>
      </c>
      <c r="HZ237">
        <v>0</v>
      </c>
      <c r="IA237">
        <v>0</v>
      </c>
      <c r="IB237">
        <v>0</v>
      </c>
      <c r="IC237">
        <v>0</v>
      </c>
      <c r="ID237">
        <v>0</v>
      </c>
      <c r="IE237">
        <v>6</v>
      </c>
      <c r="IF237">
        <v>8</v>
      </c>
      <c r="IG237">
        <v>0</v>
      </c>
      <c r="IH237">
        <v>6</v>
      </c>
      <c r="II237">
        <v>8</v>
      </c>
      <c r="IJ237">
        <v>0</v>
      </c>
      <c r="IK237">
        <v>6</v>
      </c>
      <c r="IL237">
        <v>8</v>
      </c>
      <c r="IM237">
        <v>0</v>
      </c>
      <c r="IN237">
        <v>6</v>
      </c>
      <c r="IO237">
        <v>8</v>
      </c>
      <c r="IP237">
        <v>0</v>
      </c>
      <c r="IQ237">
        <v>0</v>
      </c>
      <c r="IR237">
        <v>0</v>
      </c>
      <c r="IS237">
        <v>0</v>
      </c>
      <c r="IT237">
        <v>0</v>
      </c>
      <c r="IU237">
        <v>0</v>
      </c>
      <c r="IV237">
        <v>0</v>
      </c>
      <c r="IW237">
        <v>0</v>
      </c>
      <c r="IX237">
        <v>0</v>
      </c>
      <c r="IY237">
        <v>0</v>
      </c>
      <c r="IZ237">
        <v>0</v>
      </c>
      <c r="JA237">
        <v>0</v>
      </c>
      <c r="JB237">
        <v>0</v>
      </c>
      <c r="JC237">
        <v>0</v>
      </c>
      <c r="JD237">
        <v>1</v>
      </c>
      <c r="JE237">
        <v>0</v>
      </c>
      <c r="JF237">
        <v>0</v>
      </c>
      <c r="JG237">
        <v>0</v>
      </c>
      <c r="JH237">
        <v>0</v>
      </c>
      <c r="JI237">
        <v>0</v>
      </c>
      <c r="JJ237">
        <v>0</v>
      </c>
      <c r="JK237">
        <v>0</v>
      </c>
      <c r="JL237">
        <v>0</v>
      </c>
      <c r="JM237">
        <v>0</v>
      </c>
      <c r="JN237">
        <v>0</v>
      </c>
      <c r="JO237">
        <v>0</v>
      </c>
      <c r="JP237">
        <v>1</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2</v>
      </c>
      <c r="NE237">
        <v>0</v>
      </c>
      <c r="NF237">
        <v>0</v>
      </c>
      <c r="NG237">
        <v>0</v>
      </c>
      <c r="NH237">
        <v>2</v>
      </c>
      <c r="NI237">
        <v>1</v>
      </c>
      <c r="NJ237">
        <v>0</v>
      </c>
      <c r="NK237">
        <v>0</v>
      </c>
      <c r="NL237">
        <v>2</v>
      </c>
      <c r="NM237">
        <v>1</v>
      </c>
      <c r="NN237">
        <v>0</v>
      </c>
      <c r="NO237">
        <v>0</v>
      </c>
      <c r="NP237">
        <v>0</v>
      </c>
      <c r="NR237" s="2" t="str">
        <f t="shared" si="199"/>
        <v>Maracha District</v>
      </c>
      <c r="NS237" s="2" t="str">
        <f t="shared" si="200"/>
        <v>St. Josephs Maracha Hospital</v>
      </c>
      <c r="NT237" s="2" t="str">
        <f>VLOOKUP(C237,Weeks!$A$1:$B$53,2,0)</f>
        <v>Week 11</v>
      </c>
      <c r="NU237" s="2">
        <f t="shared" si="201"/>
        <v>203</v>
      </c>
      <c r="NV237" s="2">
        <f t="shared" si="202"/>
        <v>2</v>
      </c>
      <c r="NW237" s="2">
        <f t="shared" si="203"/>
        <v>0</v>
      </c>
      <c r="NX237" s="2">
        <f t="shared" si="204"/>
        <v>2</v>
      </c>
      <c r="NY237" s="2">
        <f t="shared" si="205"/>
        <v>2</v>
      </c>
      <c r="NZ237" s="2">
        <f t="shared" si="206"/>
        <v>3</v>
      </c>
      <c r="OA237" s="2">
        <f t="shared" si="207"/>
        <v>0</v>
      </c>
      <c r="OB237" s="2">
        <f t="shared" si="208"/>
        <v>0</v>
      </c>
      <c r="OC237" s="2">
        <f t="shared" si="209"/>
        <v>0</v>
      </c>
      <c r="OD237" s="2">
        <f t="shared" si="210"/>
        <v>14</v>
      </c>
      <c r="OE237" s="2">
        <f t="shared" si="211"/>
        <v>1</v>
      </c>
      <c r="OF237" s="2">
        <f t="shared" si="212"/>
        <v>28</v>
      </c>
      <c r="OG237" s="2">
        <f t="shared" si="213"/>
        <v>0</v>
      </c>
      <c r="OH237" s="2">
        <f t="shared" si="214"/>
        <v>0</v>
      </c>
      <c r="OI237" s="2">
        <f t="shared" si="215"/>
        <v>0</v>
      </c>
      <c r="OJ237" s="2">
        <f t="shared" si="216"/>
        <v>0</v>
      </c>
      <c r="OK237" s="2">
        <f t="shared" si="217"/>
        <v>0</v>
      </c>
      <c r="OL237" s="2">
        <f t="shared" si="218"/>
        <v>0</v>
      </c>
      <c r="OM237" s="2">
        <f t="shared" si="219"/>
        <v>0</v>
      </c>
      <c r="ON237" s="2">
        <f t="shared" si="220"/>
        <v>37</v>
      </c>
      <c r="OO237" s="2">
        <f t="shared" si="221"/>
        <v>1</v>
      </c>
      <c r="OP237" s="2">
        <f t="shared" si="222"/>
        <v>121</v>
      </c>
      <c r="OQ237" s="2">
        <f t="shared" si="223"/>
        <v>0</v>
      </c>
      <c r="OR237" s="2">
        <f t="shared" si="224"/>
        <v>0</v>
      </c>
      <c r="OS237" s="2">
        <f t="shared" si="225"/>
        <v>0</v>
      </c>
      <c r="OT237" s="2">
        <f t="shared" si="226"/>
        <v>0</v>
      </c>
      <c r="OU237" s="2">
        <f t="shared" si="227"/>
        <v>0</v>
      </c>
      <c r="OV237" s="2">
        <f t="shared" si="228"/>
        <v>0</v>
      </c>
      <c r="OW237" s="2">
        <f t="shared" si="229"/>
        <v>0</v>
      </c>
      <c r="OX237" s="2">
        <f t="shared" si="230"/>
        <v>0</v>
      </c>
      <c r="OY237" s="2">
        <f t="shared" si="231"/>
        <v>0</v>
      </c>
      <c r="OZ237" s="2">
        <f t="shared" si="232"/>
        <v>0</v>
      </c>
      <c r="PA237" s="2">
        <f t="shared" si="233"/>
        <v>0</v>
      </c>
      <c r="PB237" s="2">
        <f t="shared" si="234"/>
        <v>0</v>
      </c>
      <c r="PC237" s="2">
        <f t="shared" si="235"/>
        <v>0</v>
      </c>
      <c r="PD237" s="2">
        <f t="shared" si="236"/>
        <v>0</v>
      </c>
      <c r="PE237" s="2">
        <f t="shared" si="237"/>
        <v>0</v>
      </c>
      <c r="PF237" s="2">
        <f t="shared" si="238"/>
        <v>0</v>
      </c>
      <c r="PG237" s="2">
        <f t="shared" si="239"/>
        <v>1</v>
      </c>
      <c r="PH237" s="2">
        <f t="shared" si="240"/>
        <v>1</v>
      </c>
      <c r="PI237" s="2">
        <f t="shared" si="241"/>
        <v>0</v>
      </c>
      <c r="PJ237" s="2">
        <f t="shared" si="242"/>
        <v>0</v>
      </c>
      <c r="PK237" s="2">
        <f t="shared" si="243"/>
        <v>3</v>
      </c>
      <c r="PL237" s="2">
        <f t="shared" si="244"/>
        <v>3</v>
      </c>
      <c r="PM237" s="2">
        <f t="shared" si="245"/>
        <v>0</v>
      </c>
      <c r="PN237" s="2">
        <f t="shared" si="246"/>
        <v>14</v>
      </c>
      <c r="PO237" s="2">
        <f t="shared" si="247"/>
        <v>14</v>
      </c>
      <c r="PP237" s="2">
        <f t="shared" si="248"/>
        <v>0</v>
      </c>
      <c r="PQ237" s="2">
        <f t="shared" si="249"/>
        <v>0</v>
      </c>
      <c r="PR237" s="2">
        <f t="shared" si="250"/>
        <v>14</v>
      </c>
      <c r="PS237" s="2">
        <f t="shared" si="251"/>
        <v>0</v>
      </c>
      <c r="PT237" s="2">
        <f t="shared" si="252"/>
        <v>0</v>
      </c>
      <c r="PU237" s="2">
        <f t="shared" si="253"/>
        <v>14</v>
      </c>
      <c r="PV237" s="2">
        <f t="shared" si="254"/>
        <v>0</v>
      </c>
      <c r="PW237" s="2">
        <f t="shared" si="255"/>
        <v>0</v>
      </c>
      <c r="PX237" s="2">
        <f t="shared" si="256"/>
        <v>14</v>
      </c>
      <c r="PY237" s="2">
        <f t="shared" si="257"/>
        <v>1</v>
      </c>
      <c r="PZ237" s="2">
        <f t="shared" si="258"/>
        <v>1</v>
      </c>
    </row>
    <row r="238" spans="1:442" x14ac:dyDescent="0.35">
      <c r="A238" t="s">
        <v>77</v>
      </c>
      <c r="B238" t="s">
        <v>16</v>
      </c>
      <c r="C238" t="s">
        <v>72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1</v>
      </c>
      <c r="DC238">
        <v>0</v>
      </c>
      <c r="DD238">
        <v>3</v>
      </c>
      <c r="DE238">
        <v>1</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2</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2</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c r="KG238"/>
      <c r="KH238"/>
      <c r="KI238"/>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R238" s="2" t="str">
        <f t="shared" si="199"/>
        <v>Moyo District</v>
      </c>
      <c r="NS238" s="2" t="str">
        <f t="shared" si="200"/>
        <v>Fr. Bilbao Health Centre III</v>
      </c>
      <c r="NT238" s="2" t="str">
        <f>VLOOKUP(C238,Weeks!$A$1:$B$53,2,0)</f>
        <v>Week 40</v>
      </c>
      <c r="NU238" s="2">
        <f t="shared" si="201"/>
        <v>9</v>
      </c>
      <c r="NV238" s="2">
        <f t="shared" si="202"/>
        <v>0</v>
      </c>
      <c r="NW238" s="2">
        <f t="shared" si="203"/>
        <v>0</v>
      </c>
      <c r="NX238" s="2">
        <f t="shared" si="204"/>
        <v>0</v>
      </c>
      <c r="NY238" s="2">
        <f t="shared" si="205"/>
        <v>0</v>
      </c>
      <c r="NZ238" s="2">
        <f t="shared" si="206"/>
        <v>0</v>
      </c>
      <c r="OA238" s="2">
        <f t="shared" si="207"/>
        <v>0</v>
      </c>
      <c r="OB238" s="2">
        <f t="shared" si="208"/>
        <v>0</v>
      </c>
      <c r="OC238" s="2">
        <f t="shared" si="209"/>
        <v>0</v>
      </c>
      <c r="OD238" s="2">
        <f t="shared" si="210"/>
        <v>2</v>
      </c>
      <c r="OE238" s="2">
        <f t="shared" si="211"/>
        <v>0</v>
      </c>
      <c r="OF238" s="2">
        <f t="shared" si="212"/>
        <v>2</v>
      </c>
      <c r="OG238" s="2">
        <f t="shared" si="213"/>
        <v>0</v>
      </c>
      <c r="OH238" s="2">
        <f t="shared" si="214"/>
        <v>0</v>
      </c>
      <c r="OI238" s="2">
        <f t="shared" si="215"/>
        <v>0</v>
      </c>
      <c r="OJ238" s="2">
        <f t="shared" si="216"/>
        <v>0</v>
      </c>
      <c r="OK238" s="2">
        <f t="shared" si="217"/>
        <v>0</v>
      </c>
      <c r="OL238" s="2">
        <f t="shared" si="218"/>
        <v>0</v>
      </c>
      <c r="OM238" s="2">
        <f t="shared" si="219"/>
        <v>0</v>
      </c>
      <c r="ON238" s="2">
        <f t="shared" si="220"/>
        <v>5</v>
      </c>
      <c r="OO238" s="2">
        <f t="shared" si="221"/>
        <v>0</v>
      </c>
      <c r="OP238" s="2">
        <f t="shared" si="222"/>
        <v>0</v>
      </c>
      <c r="OQ238" s="2">
        <f t="shared" si="223"/>
        <v>0</v>
      </c>
      <c r="OR238" s="2">
        <f t="shared" si="224"/>
        <v>0</v>
      </c>
      <c r="OS238" s="2">
        <f t="shared" si="225"/>
        <v>0</v>
      </c>
      <c r="OT238" s="2">
        <f t="shared" si="226"/>
        <v>0</v>
      </c>
      <c r="OU238" s="2">
        <f t="shared" si="227"/>
        <v>0</v>
      </c>
      <c r="OV238" s="2">
        <f t="shared" si="228"/>
        <v>0</v>
      </c>
      <c r="OW238" s="2">
        <f t="shared" si="229"/>
        <v>0</v>
      </c>
      <c r="OX238" s="2">
        <f t="shared" si="230"/>
        <v>0</v>
      </c>
      <c r="OY238" s="2">
        <f t="shared" si="231"/>
        <v>0</v>
      </c>
      <c r="OZ238" s="2">
        <f t="shared" si="232"/>
        <v>0</v>
      </c>
      <c r="PA238" s="2">
        <f t="shared" si="233"/>
        <v>0</v>
      </c>
      <c r="PB238" s="2">
        <f t="shared" si="234"/>
        <v>0</v>
      </c>
      <c r="PC238" s="2">
        <f t="shared" si="235"/>
        <v>0</v>
      </c>
      <c r="PD238" s="2">
        <f t="shared" si="236"/>
        <v>0</v>
      </c>
      <c r="PE238" s="2">
        <f t="shared" si="237"/>
        <v>0</v>
      </c>
      <c r="PF238" s="2">
        <f t="shared" si="238"/>
        <v>0</v>
      </c>
      <c r="PG238" s="2">
        <f t="shared" si="239"/>
        <v>0</v>
      </c>
      <c r="PH238" s="2">
        <f t="shared" si="240"/>
        <v>0</v>
      </c>
      <c r="PI238" s="2">
        <f t="shared" si="241"/>
        <v>0</v>
      </c>
      <c r="PJ238" s="2">
        <f t="shared" si="242"/>
        <v>0</v>
      </c>
      <c r="PK238" s="2">
        <f t="shared" si="243"/>
        <v>0</v>
      </c>
      <c r="PL238" s="2">
        <f t="shared" si="244"/>
        <v>0</v>
      </c>
      <c r="PM238" s="2">
        <f t="shared" si="245"/>
        <v>0</v>
      </c>
      <c r="PN238" s="2">
        <f t="shared" si="246"/>
        <v>0</v>
      </c>
      <c r="PO238" s="2">
        <f t="shared" si="247"/>
        <v>0</v>
      </c>
      <c r="PP238" s="2">
        <f t="shared" si="248"/>
        <v>0</v>
      </c>
      <c r="PQ238" s="2">
        <f t="shared" si="249"/>
        <v>0</v>
      </c>
      <c r="PR238" s="2">
        <f t="shared" si="250"/>
        <v>0</v>
      </c>
      <c r="PS238" s="2">
        <f t="shared" si="251"/>
        <v>0</v>
      </c>
      <c r="PT238" s="2">
        <f t="shared" si="252"/>
        <v>0</v>
      </c>
      <c r="PU238" s="2">
        <f t="shared" si="253"/>
        <v>0</v>
      </c>
      <c r="PV238" s="2">
        <f t="shared" si="254"/>
        <v>0</v>
      </c>
      <c r="PW238" s="2">
        <f t="shared" si="255"/>
        <v>0</v>
      </c>
      <c r="PX238" s="2">
        <f t="shared" si="256"/>
        <v>0</v>
      </c>
      <c r="PY238" s="2">
        <f t="shared" si="257"/>
        <v>0</v>
      </c>
      <c r="PZ238" s="2">
        <f t="shared" si="258"/>
        <v>0</v>
      </c>
    </row>
    <row r="239" spans="1:442" x14ac:dyDescent="0.35">
      <c r="A239" t="s">
        <v>77</v>
      </c>
      <c r="B239" t="s">
        <v>16</v>
      </c>
      <c r="C239" t="s">
        <v>71</v>
      </c>
      <c r="D239">
        <v>0</v>
      </c>
      <c r="E239">
        <v>0</v>
      </c>
      <c r="F239">
        <v>0</v>
      </c>
      <c r="G239">
        <v>0</v>
      </c>
      <c r="H239"/>
      <c r="I239">
        <v>0</v>
      </c>
      <c r="J239"/>
      <c r="K239">
        <v>0</v>
      </c>
      <c r="L239"/>
      <c r="M239">
        <v>0</v>
      </c>
      <c r="N239"/>
      <c r="O239">
        <v>1</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1</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1</v>
      </c>
      <c r="FB239">
        <v>0</v>
      </c>
      <c r="FC239">
        <v>0</v>
      </c>
      <c r="FD239">
        <v>1</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c r="KG239"/>
      <c r="KH239"/>
      <c r="KI239"/>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R239" s="2" t="str">
        <f t="shared" si="199"/>
        <v>Moyo District</v>
      </c>
      <c r="NS239" s="2" t="str">
        <f t="shared" si="200"/>
        <v>Fr. Bilbao Health Centre III</v>
      </c>
      <c r="NT239" s="2" t="str">
        <f>VLOOKUP(C239,Weeks!$A$1:$B$53,2,0)</f>
        <v>Week 41</v>
      </c>
      <c r="NU239" s="2">
        <f t="shared" si="201"/>
        <v>2</v>
      </c>
      <c r="NV239" s="2">
        <f t="shared" si="202"/>
        <v>0</v>
      </c>
      <c r="NW239" s="2">
        <f t="shared" si="203"/>
        <v>0</v>
      </c>
      <c r="NX239" s="2">
        <f t="shared" si="204"/>
        <v>0</v>
      </c>
      <c r="NY239" s="2">
        <f t="shared" si="205"/>
        <v>0</v>
      </c>
      <c r="NZ239" s="2">
        <f t="shared" si="206"/>
        <v>0</v>
      </c>
      <c r="OA239" s="2">
        <f t="shared" si="207"/>
        <v>0</v>
      </c>
      <c r="OB239" s="2">
        <f t="shared" si="208"/>
        <v>0</v>
      </c>
      <c r="OC239" s="2">
        <f t="shared" si="209"/>
        <v>0</v>
      </c>
      <c r="OD239" s="2">
        <f t="shared" si="210"/>
        <v>1</v>
      </c>
      <c r="OE239" s="2">
        <f t="shared" si="211"/>
        <v>0</v>
      </c>
      <c r="OF239" s="2">
        <f t="shared" si="212"/>
        <v>1</v>
      </c>
      <c r="OG239" s="2">
        <f t="shared" si="213"/>
        <v>0</v>
      </c>
      <c r="OH239" s="2">
        <f t="shared" si="214"/>
        <v>0</v>
      </c>
      <c r="OI239" s="2">
        <f t="shared" si="215"/>
        <v>0</v>
      </c>
      <c r="OJ239" s="2">
        <f t="shared" si="216"/>
        <v>0</v>
      </c>
      <c r="OK239" s="2">
        <f t="shared" si="217"/>
        <v>0</v>
      </c>
      <c r="OL239" s="2">
        <f t="shared" si="218"/>
        <v>0</v>
      </c>
      <c r="OM239" s="2">
        <f t="shared" si="219"/>
        <v>0</v>
      </c>
      <c r="ON239" s="2">
        <f t="shared" si="220"/>
        <v>0</v>
      </c>
      <c r="OO239" s="2">
        <f t="shared" si="221"/>
        <v>0</v>
      </c>
      <c r="OP239" s="2">
        <f t="shared" si="222"/>
        <v>0</v>
      </c>
      <c r="OQ239" s="2">
        <f t="shared" si="223"/>
        <v>0</v>
      </c>
      <c r="OR239" s="2">
        <f t="shared" si="224"/>
        <v>0</v>
      </c>
      <c r="OS239" s="2">
        <f t="shared" si="225"/>
        <v>0</v>
      </c>
      <c r="OT239" s="2">
        <f t="shared" si="226"/>
        <v>0</v>
      </c>
      <c r="OU239" s="2">
        <f t="shared" si="227"/>
        <v>0</v>
      </c>
      <c r="OV239" s="2">
        <f t="shared" si="228"/>
        <v>0</v>
      </c>
      <c r="OW239" s="2">
        <f t="shared" si="229"/>
        <v>0</v>
      </c>
      <c r="OX239" s="2">
        <f t="shared" si="230"/>
        <v>0</v>
      </c>
      <c r="OY239" s="2">
        <f t="shared" si="231"/>
        <v>0</v>
      </c>
      <c r="OZ239" s="2">
        <f t="shared" si="232"/>
        <v>0</v>
      </c>
      <c r="PA239" s="2">
        <f t="shared" si="233"/>
        <v>0</v>
      </c>
      <c r="PB239" s="2">
        <f t="shared" si="234"/>
        <v>0</v>
      </c>
      <c r="PC239" s="2">
        <f t="shared" si="235"/>
        <v>0</v>
      </c>
      <c r="PD239" s="2">
        <f t="shared" si="236"/>
        <v>0</v>
      </c>
      <c r="PE239" s="2">
        <f t="shared" si="237"/>
        <v>0</v>
      </c>
      <c r="PF239" s="2">
        <f t="shared" si="238"/>
        <v>0</v>
      </c>
      <c r="PG239" s="2">
        <f t="shared" si="239"/>
        <v>0</v>
      </c>
      <c r="PH239" s="2">
        <f t="shared" si="240"/>
        <v>0</v>
      </c>
      <c r="PI239" s="2">
        <f t="shared" si="241"/>
        <v>0</v>
      </c>
      <c r="PJ239" s="2">
        <f t="shared" si="242"/>
        <v>1</v>
      </c>
      <c r="PK239" s="2">
        <f t="shared" si="243"/>
        <v>0</v>
      </c>
      <c r="PL239" s="2">
        <f t="shared" si="244"/>
        <v>0</v>
      </c>
      <c r="PM239" s="2">
        <f t="shared" si="245"/>
        <v>0</v>
      </c>
      <c r="PN239" s="2">
        <f t="shared" si="246"/>
        <v>0</v>
      </c>
      <c r="PO239" s="2">
        <f t="shared" si="247"/>
        <v>0</v>
      </c>
      <c r="PP239" s="2">
        <f t="shared" si="248"/>
        <v>0</v>
      </c>
      <c r="PQ239" s="2">
        <f t="shared" si="249"/>
        <v>0</v>
      </c>
      <c r="PR239" s="2">
        <f t="shared" si="250"/>
        <v>0</v>
      </c>
      <c r="PS239" s="2">
        <f t="shared" si="251"/>
        <v>0</v>
      </c>
      <c r="PT239" s="2">
        <f t="shared" si="252"/>
        <v>0</v>
      </c>
      <c r="PU239" s="2">
        <f t="shared" si="253"/>
        <v>0</v>
      </c>
      <c r="PV239" s="2">
        <f t="shared" si="254"/>
        <v>0</v>
      </c>
      <c r="PW239" s="2">
        <f t="shared" si="255"/>
        <v>0</v>
      </c>
      <c r="PX239" s="2">
        <f t="shared" si="256"/>
        <v>0</v>
      </c>
      <c r="PY239" s="2">
        <f t="shared" si="257"/>
        <v>0</v>
      </c>
      <c r="PZ239" s="2">
        <f t="shared" si="258"/>
        <v>0</v>
      </c>
    </row>
    <row r="240" spans="1:442" x14ac:dyDescent="0.35">
      <c r="A240" t="s">
        <v>77</v>
      </c>
      <c r="B240" t="s">
        <v>16</v>
      </c>
      <c r="C240" t="s">
        <v>70</v>
      </c>
      <c r="D240">
        <v>0</v>
      </c>
      <c r="E240">
        <v>0</v>
      </c>
      <c r="F240">
        <v>0</v>
      </c>
      <c r="G240">
        <v>0</v>
      </c>
      <c r="H240"/>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3</v>
      </c>
      <c r="DE240">
        <v>2</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2</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2</v>
      </c>
      <c r="HW240">
        <v>2</v>
      </c>
      <c r="HX240">
        <v>0</v>
      </c>
      <c r="HY240">
        <v>0</v>
      </c>
      <c r="HZ240">
        <v>0</v>
      </c>
      <c r="IA240">
        <v>0</v>
      </c>
      <c r="IB240">
        <v>0</v>
      </c>
      <c r="IC240">
        <v>0</v>
      </c>
      <c r="ID240">
        <v>0</v>
      </c>
      <c r="IE240">
        <v>2</v>
      </c>
      <c r="IF240">
        <v>2</v>
      </c>
      <c r="IG240">
        <v>0</v>
      </c>
      <c r="IH240">
        <v>2</v>
      </c>
      <c r="II240">
        <v>2</v>
      </c>
      <c r="IJ240">
        <v>0</v>
      </c>
      <c r="IK240">
        <v>0</v>
      </c>
      <c r="IL240">
        <v>0</v>
      </c>
      <c r="IM240">
        <v>0</v>
      </c>
      <c r="IN240">
        <v>2</v>
      </c>
      <c r="IO240">
        <v>2</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c r="KG240"/>
      <c r="KH240"/>
      <c r="KI240"/>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R240" s="2" t="str">
        <f t="shared" si="199"/>
        <v>Moyo District</v>
      </c>
      <c r="NS240" s="2" t="str">
        <f t="shared" si="200"/>
        <v>Fr. Bilbao Health Centre III</v>
      </c>
      <c r="NT240" s="2" t="str">
        <f>VLOOKUP(C240,Weeks!$A$1:$B$53,2,0)</f>
        <v>Week 42</v>
      </c>
      <c r="NU240" s="2">
        <f t="shared" si="201"/>
        <v>7</v>
      </c>
      <c r="NV240" s="2">
        <f t="shared" si="202"/>
        <v>0</v>
      </c>
      <c r="NW240" s="2">
        <f t="shared" si="203"/>
        <v>0</v>
      </c>
      <c r="NX240" s="2">
        <f t="shared" si="204"/>
        <v>0</v>
      </c>
      <c r="NY240" s="2">
        <f t="shared" si="205"/>
        <v>0</v>
      </c>
      <c r="NZ240" s="2">
        <f t="shared" si="206"/>
        <v>0</v>
      </c>
      <c r="OA240" s="2">
        <f t="shared" si="207"/>
        <v>0</v>
      </c>
      <c r="OB240" s="2">
        <f t="shared" si="208"/>
        <v>0</v>
      </c>
      <c r="OC240" s="2">
        <f t="shared" si="209"/>
        <v>0</v>
      </c>
      <c r="OD240" s="2">
        <f t="shared" si="210"/>
        <v>0</v>
      </c>
      <c r="OE240" s="2">
        <f t="shared" si="211"/>
        <v>0</v>
      </c>
      <c r="OF240" s="2">
        <f t="shared" si="212"/>
        <v>2</v>
      </c>
      <c r="OG240" s="2">
        <f t="shared" si="213"/>
        <v>0</v>
      </c>
      <c r="OH240" s="2">
        <f t="shared" si="214"/>
        <v>0</v>
      </c>
      <c r="OI240" s="2">
        <f t="shared" si="215"/>
        <v>0</v>
      </c>
      <c r="OJ240" s="2">
        <f t="shared" si="216"/>
        <v>0</v>
      </c>
      <c r="OK240" s="2">
        <f t="shared" si="217"/>
        <v>0</v>
      </c>
      <c r="OL240" s="2">
        <f t="shared" si="218"/>
        <v>0</v>
      </c>
      <c r="OM240" s="2">
        <f t="shared" si="219"/>
        <v>0</v>
      </c>
      <c r="ON240" s="2">
        <f t="shared" si="220"/>
        <v>5</v>
      </c>
      <c r="OO240" s="2">
        <f t="shared" si="221"/>
        <v>0</v>
      </c>
      <c r="OP240" s="2">
        <f t="shared" si="222"/>
        <v>0</v>
      </c>
      <c r="OQ240" s="2">
        <f t="shared" si="223"/>
        <v>0</v>
      </c>
      <c r="OR240" s="2">
        <f t="shared" si="224"/>
        <v>0</v>
      </c>
      <c r="OS240" s="2">
        <f t="shared" si="225"/>
        <v>0</v>
      </c>
      <c r="OT240" s="2">
        <f t="shared" si="226"/>
        <v>0</v>
      </c>
      <c r="OU240" s="2">
        <f t="shared" si="227"/>
        <v>0</v>
      </c>
      <c r="OV240" s="2">
        <f t="shared" si="228"/>
        <v>0</v>
      </c>
      <c r="OW240" s="2">
        <f t="shared" si="229"/>
        <v>0</v>
      </c>
      <c r="OX240" s="2">
        <f t="shared" si="230"/>
        <v>0</v>
      </c>
      <c r="OY240" s="2">
        <f t="shared" si="231"/>
        <v>0</v>
      </c>
      <c r="OZ240" s="2">
        <f t="shared" si="232"/>
        <v>0</v>
      </c>
      <c r="PA240" s="2">
        <f t="shared" si="233"/>
        <v>0</v>
      </c>
      <c r="PB240" s="2">
        <f t="shared" si="234"/>
        <v>0</v>
      </c>
      <c r="PC240" s="2">
        <f t="shared" si="235"/>
        <v>0</v>
      </c>
      <c r="PD240" s="2">
        <f t="shared" si="236"/>
        <v>0</v>
      </c>
      <c r="PE240" s="2">
        <f t="shared" si="237"/>
        <v>0</v>
      </c>
      <c r="PF240" s="2">
        <f t="shared" si="238"/>
        <v>0</v>
      </c>
      <c r="PG240" s="2">
        <f t="shared" si="239"/>
        <v>0</v>
      </c>
      <c r="PH240" s="2">
        <f t="shared" si="240"/>
        <v>0</v>
      </c>
      <c r="PI240" s="2">
        <f t="shared" si="241"/>
        <v>0</v>
      </c>
      <c r="PJ240" s="2">
        <f t="shared" si="242"/>
        <v>0</v>
      </c>
      <c r="PK240" s="2">
        <f t="shared" si="243"/>
        <v>0</v>
      </c>
      <c r="PL240" s="2">
        <f t="shared" si="244"/>
        <v>0</v>
      </c>
      <c r="PM240" s="2">
        <f t="shared" si="245"/>
        <v>0</v>
      </c>
      <c r="PN240" s="2">
        <f t="shared" si="246"/>
        <v>4</v>
      </c>
      <c r="PO240" s="2">
        <f t="shared" si="247"/>
        <v>4</v>
      </c>
      <c r="PP240" s="2">
        <f t="shared" si="248"/>
        <v>0</v>
      </c>
      <c r="PQ240" s="2">
        <f t="shared" si="249"/>
        <v>0</v>
      </c>
      <c r="PR240" s="2">
        <f t="shared" si="250"/>
        <v>0</v>
      </c>
      <c r="PS240" s="2">
        <f t="shared" si="251"/>
        <v>0</v>
      </c>
      <c r="PT240" s="2">
        <f t="shared" si="252"/>
        <v>0</v>
      </c>
      <c r="PU240" s="2">
        <f t="shared" si="253"/>
        <v>4</v>
      </c>
      <c r="PV240" s="2">
        <f t="shared" si="254"/>
        <v>0</v>
      </c>
      <c r="PW240" s="2">
        <f t="shared" si="255"/>
        <v>0</v>
      </c>
      <c r="PX240" s="2">
        <f t="shared" si="256"/>
        <v>4</v>
      </c>
      <c r="PY240" s="2">
        <f t="shared" si="257"/>
        <v>0</v>
      </c>
      <c r="PZ240" s="2">
        <f t="shared" si="258"/>
        <v>0</v>
      </c>
    </row>
    <row r="241" spans="1:442" x14ac:dyDescent="0.35">
      <c r="A241" t="s">
        <v>77</v>
      </c>
      <c r="B241" t="s">
        <v>16</v>
      </c>
      <c r="C241" t="s">
        <v>69</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4</v>
      </c>
      <c r="DE241">
        <v>3</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2</v>
      </c>
      <c r="FB241">
        <v>0</v>
      </c>
      <c r="FC241">
        <v>0</v>
      </c>
      <c r="FD241">
        <v>2</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1</v>
      </c>
      <c r="HX241">
        <v>0</v>
      </c>
      <c r="HY241">
        <v>0</v>
      </c>
      <c r="HZ241">
        <v>0</v>
      </c>
      <c r="IA241">
        <v>0</v>
      </c>
      <c r="IB241">
        <v>0</v>
      </c>
      <c r="IC241">
        <v>0</v>
      </c>
      <c r="ID241">
        <v>0</v>
      </c>
      <c r="IE241">
        <v>0</v>
      </c>
      <c r="IF241">
        <v>1</v>
      </c>
      <c r="IG241">
        <v>0</v>
      </c>
      <c r="IH241">
        <v>0</v>
      </c>
      <c r="II241">
        <v>1</v>
      </c>
      <c r="IJ241">
        <v>0</v>
      </c>
      <c r="IK241">
        <v>0</v>
      </c>
      <c r="IL241">
        <v>1</v>
      </c>
      <c r="IM241">
        <v>0</v>
      </c>
      <c r="IN241">
        <v>0</v>
      </c>
      <c r="IO241">
        <v>1</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c r="KG241"/>
      <c r="KH241"/>
      <c r="KI241"/>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R241" s="2" t="str">
        <f t="shared" si="199"/>
        <v>Moyo District</v>
      </c>
      <c r="NS241" s="2" t="str">
        <f t="shared" si="200"/>
        <v>Fr. Bilbao Health Centre III</v>
      </c>
      <c r="NT241" s="2" t="str">
        <f>VLOOKUP(C241,Weeks!$A$1:$B$53,2,0)</f>
        <v>Week 43</v>
      </c>
      <c r="NU241" s="2">
        <f t="shared" si="201"/>
        <v>11</v>
      </c>
      <c r="NV241" s="2">
        <f t="shared" si="202"/>
        <v>0</v>
      </c>
      <c r="NW241" s="2">
        <f t="shared" si="203"/>
        <v>0</v>
      </c>
      <c r="NX241" s="2">
        <f t="shared" si="204"/>
        <v>0</v>
      </c>
      <c r="NY241" s="2">
        <f t="shared" si="205"/>
        <v>0</v>
      </c>
      <c r="NZ241" s="2">
        <f t="shared" si="206"/>
        <v>0</v>
      </c>
      <c r="OA241" s="2">
        <f t="shared" si="207"/>
        <v>0</v>
      </c>
      <c r="OB241" s="2">
        <f t="shared" si="208"/>
        <v>0</v>
      </c>
      <c r="OC241" s="2">
        <f t="shared" si="209"/>
        <v>0</v>
      </c>
      <c r="OD241" s="2">
        <f t="shared" si="210"/>
        <v>2</v>
      </c>
      <c r="OE241" s="2">
        <f t="shared" si="211"/>
        <v>0</v>
      </c>
      <c r="OF241" s="2">
        <f t="shared" si="212"/>
        <v>2</v>
      </c>
      <c r="OG241" s="2">
        <f t="shared" si="213"/>
        <v>0</v>
      </c>
      <c r="OH241" s="2">
        <f t="shared" si="214"/>
        <v>0</v>
      </c>
      <c r="OI241" s="2">
        <f t="shared" si="215"/>
        <v>0</v>
      </c>
      <c r="OJ241" s="2">
        <f t="shared" si="216"/>
        <v>0</v>
      </c>
      <c r="OK241" s="2">
        <f t="shared" si="217"/>
        <v>0</v>
      </c>
      <c r="OL241" s="2">
        <f t="shared" si="218"/>
        <v>0</v>
      </c>
      <c r="OM241" s="2">
        <f t="shared" si="219"/>
        <v>0</v>
      </c>
      <c r="ON241" s="2">
        <f t="shared" si="220"/>
        <v>7</v>
      </c>
      <c r="OO241" s="2">
        <f t="shared" si="221"/>
        <v>0</v>
      </c>
      <c r="OP241" s="2">
        <f t="shared" si="222"/>
        <v>0</v>
      </c>
      <c r="OQ241" s="2">
        <f t="shared" si="223"/>
        <v>0</v>
      </c>
      <c r="OR241" s="2">
        <f t="shared" si="224"/>
        <v>0</v>
      </c>
      <c r="OS241" s="2">
        <f t="shared" si="225"/>
        <v>0</v>
      </c>
      <c r="OT241" s="2">
        <f t="shared" si="226"/>
        <v>0</v>
      </c>
      <c r="OU241" s="2">
        <f t="shared" si="227"/>
        <v>0</v>
      </c>
      <c r="OV241" s="2">
        <f t="shared" si="228"/>
        <v>0</v>
      </c>
      <c r="OW241" s="2">
        <f t="shared" si="229"/>
        <v>0</v>
      </c>
      <c r="OX241" s="2">
        <f t="shared" si="230"/>
        <v>0</v>
      </c>
      <c r="OY241" s="2">
        <f t="shared" si="231"/>
        <v>0</v>
      </c>
      <c r="OZ241" s="2">
        <f t="shared" si="232"/>
        <v>0</v>
      </c>
      <c r="PA241" s="2">
        <f t="shared" si="233"/>
        <v>0</v>
      </c>
      <c r="PB241" s="2">
        <f t="shared" si="234"/>
        <v>0</v>
      </c>
      <c r="PC241" s="2">
        <f t="shared" si="235"/>
        <v>0</v>
      </c>
      <c r="PD241" s="2">
        <f t="shared" si="236"/>
        <v>0</v>
      </c>
      <c r="PE241" s="2">
        <f t="shared" si="237"/>
        <v>0</v>
      </c>
      <c r="PF241" s="2">
        <f t="shared" si="238"/>
        <v>0</v>
      </c>
      <c r="PG241" s="2">
        <f t="shared" si="239"/>
        <v>0</v>
      </c>
      <c r="PH241" s="2">
        <f t="shared" si="240"/>
        <v>0</v>
      </c>
      <c r="PI241" s="2">
        <f t="shared" si="241"/>
        <v>0</v>
      </c>
      <c r="PJ241" s="2">
        <f t="shared" si="242"/>
        <v>0</v>
      </c>
      <c r="PK241" s="2">
        <f t="shared" si="243"/>
        <v>0</v>
      </c>
      <c r="PL241" s="2">
        <f t="shared" si="244"/>
        <v>0</v>
      </c>
      <c r="PM241" s="2">
        <f t="shared" si="245"/>
        <v>0</v>
      </c>
      <c r="PN241" s="2">
        <f t="shared" si="246"/>
        <v>1</v>
      </c>
      <c r="PO241" s="2">
        <f t="shared" si="247"/>
        <v>1</v>
      </c>
      <c r="PP241" s="2">
        <f t="shared" si="248"/>
        <v>0</v>
      </c>
      <c r="PQ241" s="2">
        <f t="shared" si="249"/>
        <v>0</v>
      </c>
      <c r="PR241" s="2">
        <f t="shared" si="250"/>
        <v>1</v>
      </c>
      <c r="PS241" s="2">
        <f t="shared" si="251"/>
        <v>0</v>
      </c>
      <c r="PT241" s="2">
        <f t="shared" si="252"/>
        <v>0</v>
      </c>
      <c r="PU241" s="2">
        <f t="shared" si="253"/>
        <v>1</v>
      </c>
      <c r="PV241" s="2">
        <f t="shared" si="254"/>
        <v>0</v>
      </c>
      <c r="PW241" s="2">
        <f t="shared" si="255"/>
        <v>0</v>
      </c>
      <c r="PX241" s="2">
        <f t="shared" si="256"/>
        <v>1</v>
      </c>
      <c r="PY241" s="2">
        <f t="shared" si="257"/>
        <v>0</v>
      </c>
      <c r="PZ241" s="2">
        <f t="shared" si="258"/>
        <v>0</v>
      </c>
    </row>
    <row r="242" spans="1:442" x14ac:dyDescent="0.35">
      <c r="A242" t="s">
        <v>77</v>
      </c>
      <c r="B242" t="s">
        <v>16</v>
      </c>
      <c r="C242" t="s">
        <v>67</v>
      </c>
      <c r="D242"/>
      <c r="E242"/>
      <c r="F242"/>
      <c r="G242"/>
      <c r="H242"/>
      <c r="I242"/>
      <c r="J242"/>
      <c r="K242"/>
      <c r="L242"/>
      <c r="M242"/>
      <c r="N242"/>
      <c r="O242">
        <v>1</v>
      </c>
      <c r="P242"/>
      <c r="Q242"/>
      <c r="R242"/>
      <c r="S242"/>
      <c r="T242"/>
      <c r="U242"/>
      <c r="V242"/>
      <c r="W242"/>
      <c r="X242"/>
      <c r="Y242"/>
      <c r="Z242"/>
      <c r="AA242"/>
      <c r="AB242"/>
      <c r="AC242"/>
      <c r="AD242"/>
      <c r="AE242"/>
      <c r="AF242"/>
      <c r="AG242"/>
      <c r="AH242"/>
      <c r="AI242"/>
      <c r="AJ242"/>
      <c r="AK242">
        <v>1</v>
      </c>
      <c r="AL242"/>
      <c r="AM242"/>
      <c r="AN242"/>
      <c r="AO242"/>
      <c r="AP242"/>
      <c r="AQ242"/>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1</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2</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R242" s="2" t="str">
        <f t="shared" si="199"/>
        <v>Moyo District</v>
      </c>
      <c r="NS242" s="2" t="str">
        <f t="shared" si="200"/>
        <v>Fr. Bilbao Health Centre III</v>
      </c>
      <c r="NT242" s="2" t="str">
        <f>VLOOKUP(C242,Weeks!$A$1:$B$53,2,0)</f>
        <v>Week 44</v>
      </c>
      <c r="NU242" s="2">
        <f t="shared" si="201"/>
        <v>3</v>
      </c>
      <c r="NV242" s="2">
        <f t="shared" si="202"/>
        <v>0</v>
      </c>
      <c r="NW242" s="2">
        <f t="shared" si="203"/>
        <v>0</v>
      </c>
      <c r="NX242" s="2">
        <f t="shared" si="204"/>
        <v>0</v>
      </c>
      <c r="NY242" s="2">
        <f t="shared" si="205"/>
        <v>0</v>
      </c>
      <c r="NZ242" s="2">
        <f t="shared" si="206"/>
        <v>0</v>
      </c>
      <c r="OA242" s="2">
        <f t="shared" si="207"/>
        <v>0</v>
      </c>
      <c r="OB242" s="2">
        <f t="shared" si="208"/>
        <v>0</v>
      </c>
      <c r="OC242" s="2">
        <f t="shared" si="209"/>
        <v>0</v>
      </c>
      <c r="OD242" s="2">
        <f t="shared" si="210"/>
        <v>2</v>
      </c>
      <c r="OE242" s="2">
        <f t="shared" si="211"/>
        <v>0</v>
      </c>
      <c r="OF242" s="2">
        <f t="shared" si="212"/>
        <v>0</v>
      </c>
      <c r="OG242" s="2">
        <f t="shared" si="213"/>
        <v>0</v>
      </c>
      <c r="OH242" s="2">
        <f t="shared" si="214"/>
        <v>0</v>
      </c>
      <c r="OI242" s="2">
        <f t="shared" si="215"/>
        <v>0</v>
      </c>
      <c r="OJ242" s="2">
        <f t="shared" si="216"/>
        <v>0</v>
      </c>
      <c r="OK242" s="2">
        <f t="shared" si="217"/>
        <v>0</v>
      </c>
      <c r="OL242" s="2">
        <f t="shared" si="218"/>
        <v>0</v>
      </c>
      <c r="OM242" s="2">
        <f t="shared" si="219"/>
        <v>0</v>
      </c>
      <c r="ON242" s="2">
        <f t="shared" si="220"/>
        <v>1</v>
      </c>
      <c r="OO242" s="2">
        <f t="shared" si="221"/>
        <v>0</v>
      </c>
      <c r="OP242" s="2">
        <f t="shared" si="222"/>
        <v>0</v>
      </c>
      <c r="OQ242" s="2">
        <f t="shared" si="223"/>
        <v>0</v>
      </c>
      <c r="OR242" s="2">
        <f t="shared" si="224"/>
        <v>0</v>
      </c>
      <c r="OS242" s="2">
        <f t="shared" si="225"/>
        <v>0</v>
      </c>
      <c r="OT242" s="2">
        <f t="shared" si="226"/>
        <v>0</v>
      </c>
      <c r="OU242" s="2">
        <f t="shared" si="227"/>
        <v>0</v>
      </c>
      <c r="OV242" s="2">
        <f t="shared" si="228"/>
        <v>0</v>
      </c>
      <c r="OW242" s="2">
        <f t="shared" si="229"/>
        <v>0</v>
      </c>
      <c r="OX242" s="2">
        <f t="shared" si="230"/>
        <v>0</v>
      </c>
      <c r="OY242" s="2">
        <f t="shared" si="231"/>
        <v>0</v>
      </c>
      <c r="OZ242" s="2">
        <f t="shared" si="232"/>
        <v>0</v>
      </c>
      <c r="PA242" s="2">
        <f t="shared" si="233"/>
        <v>0</v>
      </c>
      <c r="PB242" s="2">
        <f t="shared" si="234"/>
        <v>0</v>
      </c>
      <c r="PC242" s="2">
        <f t="shared" si="235"/>
        <v>0</v>
      </c>
      <c r="PD242" s="2">
        <f t="shared" si="236"/>
        <v>0</v>
      </c>
      <c r="PE242" s="2">
        <f t="shared" si="237"/>
        <v>0</v>
      </c>
      <c r="PF242" s="2">
        <f t="shared" si="238"/>
        <v>0</v>
      </c>
      <c r="PG242" s="2">
        <f t="shared" si="239"/>
        <v>0</v>
      </c>
      <c r="PH242" s="2">
        <f t="shared" si="240"/>
        <v>0</v>
      </c>
      <c r="PI242" s="2">
        <f t="shared" si="241"/>
        <v>0</v>
      </c>
      <c r="PJ242" s="2">
        <f t="shared" si="242"/>
        <v>1</v>
      </c>
      <c r="PK242" s="2">
        <f t="shared" si="243"/>
        <v>0</v>
      </c>
      <c r="PL242" s="2">
        <f t="shared" si="244"/>
        <v>0</v>
      </c>
      <c r="PM242" s="2">
        <f t="shared" si="245"/>
        <v>0</v>
      </c>
      <c r="PN242" s="2">
        <f t="shared" si="246"/>
        <v>0</v>
      </c>
      <c r="PO242" s="2">
        <f t="shared" si="247"/>
        <v>0</v>
      </c>
      <c r="PP242" s="2">
        <f t="shared" si="248"/>
        <v>0</v>
      </c>
      <c r="PQ242" s="2">
        <f t="shared" si="249"/>
        <v>0</v>
      </c>
      <c r="PR242" s="2">
        <f t="shared" si="250"/>
        <v>0</v>
      </c>
      <c r="PS242" s="2">
        <f t="shared" si="251"/>
        <v>0</v>
      </c>
      <c r="PT242" s="2">
        <f t="shared" si="252"/>
        <v>0</v>
      </c>
      <c r="PU242" s="2">
        <f t="shared" si="253"/>
        <v>0</v>
      </c>
      <c r="PV242" s="2">
        <f t="shared" si="254"/>
        <v>0</v>
      </c>
      <c r="PW242" s="2">
        <f t="shared" si="255"/>
        <v>0</v>
      </c>
      <c r="PX242" s="2">
        <f t="shared" si="256"/>
        <v>0</v>
      </c>
      <c r="PY242" s="2">
        <f t="shared" si="257"/>
        <v>0</v>
      </c>
      <c r="PZ242" s="2">
        <f t="shared" si="258"/>
        <v>0</v>
      </c>
    </row>
    <row r="243" spans="1:442" x14ac:dyDescent="0.35">
      <c r="A243" t="s">
        <v>77</v>
      </c>
      <c r="B243" t="s">
        <v>16</v>
      </c>
      <c r="C243" t="s">
        <v>361</v>
      </c>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3</v>
      </c>
      <c r="DE243">
        <v>2</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R243" s="2" t="str">
        <f t="shared" si="199"/>
        <v>Moyo District</v>
      </c>
      <c r="NS243" s="2" t="str">
        <f t="shared" si="200"/>
        <v>Fr. Bilbao Health Centre III</v>
      </c>
      <c r="NT243" s="2" t="str">
        <f>VLOOKUP(C243,Weeks!$A$1:$B$53,2,0)</f>
        <v>Week 45</v>
      </c>
      <c r="NU243" s="2">
        <f t="shared" si="201"/>
        <v>5</v>
      </c>
      <c r="NV243" s="2">
        <f t="shared" si="202"/>
        <v>0</v>
      </c>
      <c r="NW243" s="2">
        <f t="shared" si="203"/>
        <v>0</v>
      </c>
      <c r="NX243" s="2">
        <f t="shared" si="204"/>
        <v>0</v>
      </c>
      <c r="NY243" s="2">
        <f t="shared" si="205"/>
        <v>0</v>
      </c>
      <c r="NZ243" s="2">
        <f t="shared" si="206"/>
        <v>0</v>
      </c>
      <c r="OA243" s="2">
        <f t="shared" si="207"/>
        <v>0</v>
      </c>
      <c r="OB243" s="2">
        <f t="shared" si="208"/>
        <v>0</v>
      </c>
      <c r="OC243" s="2">
        <f t="shared" si="209"/>
        <v>0</v>
      </c>
      <c r="OD243" s="2">
        <f t="shared" si="210"/>
        <v>0</v>
      </c>
      <c r="OE243" s="2">
        <f t="shared" si="211"/>
        <v>0</v>
      </c>
      <c r="OF243" s="2">
        <f t="shared" si="212"/>
        <v>0</v>
      </c>
      <c r="OG243" s="2">
        <f t="shared" si="213"/>
        <v>0</v>
      </c>
      <c r="OH243" s="2">
        <f t="shared" si="214"/>
        <v>0</v>
      </c>
      <c r="OI243" s="2">
        <f t="shared" si="215"/>
        <v>0</v>
      </c>
      <c r="OJ243" s="2">
        <f t="shared" si="216"/>
        <v>0</v>
      </c>
      <c r="OK243" s="2">
        <f t="shared" si="217"/>
        <v>0</v>
      </c>
      <c r="OL243" s="2">
        <f t="shared" si="218"/>
        <v>0</v>
      </c>
      <c r="OM243" s="2">
        <f t="shared" si="219"/>
        <v>0</v>
      </c>
      <c r="ON243" s="2">
        <f t="shared" si="220"/>
        <v>5</v>
      </c>
      <c r="OO243" s="2">
        <f t="shared" si="221"/>
        <v>0</v>
      </c>
      <c r="OP243" s="2">
        <f t="shared" si="222"/>
        <v>0</v>
      </c>
      <c r="OQ243" s="2">
        <f t="shared" si="223"/>
        <v>0</v>
      </c>
      <c r="OR243" s="2">
        <f t="shared" si="224"/>
        <v>0</v>
      </c>
      <c r="OS243" s="2">
        <f t="shared" si="225"/>
        <v>0</v>
      </c>
      <c r="OT243" s="2">
        <f t="shared" si="226"/>
        <v>0</v>
      </c>
      <c r="OU243" s="2">
        <f t="shared" si="227"/>
        <v>0</v>
      </c>
      <c r="OV243" s="2">
        <f t="shared" si="228"/>
        <v>0</v>
      </c>
      <c r="OW243" s="2">
        <f t="shared" si="229"/>
        <v>0</v>
      </c>
      <c r="OX243" s="2">
        <f t="shared" si="230"/>
        <v>0</v>
      </c>
      <c r="OY243" s="2">
        <f t="shared" si="231"/>
        <v>0</v>
      </c>
      <c r="OZ243" s="2">
        <f t="shared" si="232"/>
        <v>0</v>
      </c>
      <c r="PA243" s="2">
        <f t="shared" si="233"/>
        <v>0</v>
      </c>
      <c r="PB243" s="2">
        <f t="shared" si="234"/>
        <v>0</v>
      </c>
      <c r="PC243" s="2">
        <f t="shared" si="235"/>
        <v>0</v>
      </c>
      <c r="PD243" s="2">
        <f t="shared" si="236"/>
        <v>0</v>
      </c>
      <c r="PE243" s="2">
        <f t="shared" si="237"/>
        <v>0</v>
      </c>
      <c r="PF243" s="2">
        <f t="shared" si="238"/>
        <v>0</v>
      </c>
      <c r="PG243" s="2">
        <f t="shared" si="239"/>
        <v>0</v>
      </c>
      <c r="PH243" s="2">
        <f t="shared" si="240"/>
        <v>0</v>
      </c>
      <c r="PI243" s="2">
        <f t="shared" si="241"/>
        <v>0</v>
      </c>
      <c r="PJ243" s="2">
        <f t="shared" si="242"/>
        <v>0</v>
      </c>
      <c r="PK243" s="2">
        <f t="shared" si="243"/>
        <v>0</v>
      </c>
      <c r="PL243" s="2">
        <f t="shared" si="244"/>
        <v>0</v>
      </c>
      <c r="PM243" s="2">
        <f t="shared" si="245"/>
        <v>0</v>
      </c>
      <c r="PN243" s="2">
        <f t="shared" si="246"/>
        <v>0</v>
      </c>
      <c r="PO243" s="2">
        <f t="shared" si="247"/>
        <v>0</v>
      </c>
      <c r="PP243" s="2">
        <f t="shared" si="248"/>
        <v>0</v>
      </c>
      <c r="PQ243" s="2">
        <f t="shared" si="249"/>
        <v>0</v>
      </c>
      <c r="PR243" s="2">
        <f t="shared" si="250"/>
        <v>0</v>
      </c>
      <c r="PS243" s="2">
        <f t="shared" si="251"/>
        <v>0</v>
      </c>
      <c r="PT243" s="2">
        <f t="shared" si="252"/>
        <v>0</v>
      </c>
      <c r="PU243" s="2">
        <f t="shared" si="253"/>
        <v>0</v>
      </c>
      <c r="PV243" s="2">
        <f t="shared" si="254"/>
        <v>0</v>
      </c>
      <c r="PW243" s="2">
        <f t="shared" si="255"/>
        <v>0</v>
      </c>
      <c r="PX243" s="2">
        <f t="shared" si="256"/>
        <v>0</v>
      </c>
      <c r="PY243" s="2">
        <f t="shared" si="257"/>
        <v>0</v>
      </c>
      <c r="PZ243" s="2">
        <f t="shared" si="258"/>
        <v>0</v>
      </c>
    </row>
    <row r="244" spans="1:442" x14ac:dyDescent="0.35">
      <c r="A244" t="s">
        <v>77</v>
      </c>
      <c r="B244" t="s">
        <v>16</v>
      </c>
      <c r="C244" t="s">
        <v>359</v>
      </c>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v>1</v>
      </c>
      <c r="DE244">
        <v>1</v>
      </c>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v>1</v>
      </c>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R244" s="2" t="str">
        <f t="shared" si="199"/>
        <v>Moyo District</v>
      </c>
      <c r="NS244" s="2" t="str">
        <f t="shared" si="200"/>
        <v>Fr. Bilbao Health Centre III</v>
      </c>
      <c r="NT244" s="2" t="str">
        <f>VLOOKUP(C244,Weeks!$A$1:$B$53,2,0)</f>
        <v>Week 46</v>
      </c>
      <c r="NU244" s="2">
        <f t="shared" si="201"/>
        <v>3</v>
      </c>
      <c r="NV244" s="2">
        <f t="shared" si="202"/>
        <v>0</v>
      </c>
      <c r="NW244" s="2">
        <f t="shared" si="203"/>
        <v>0</v>
      </c>
      <c r="NX244" s="2">
        <f t="shared" si="204"/>
        <v>0</v>
      </c>
      <c r="NY244" s="2">
        <f t="shared" si="205"/>
        <v>0</v>
      </c>
      <c r="NZ244" s="2">
        <f t="shared" si="206"/>
        <v>0</v>
      </c>
      <c r="OA244" s="2">
        <f t="shared" si="207"/>
        <v>0</v>
      </c>
      <c r="OB244" s="2">
        <f t="shared" si="208"/>
        <v>0</v>
      </c>
      <c r="OC244" s="2">
        <f t="shared" si="209"/>
        <v>0</v>
      </c>
      <c r="OD244" s="2">
        <f t="shared" si="210"/>
        <v>1</v>
      </c>
      <c r="OE244" s="2">
        <f t="shared" si="211"/>
        <v>0</v>
      </c>
      <c r="OF244" s="2">
        <f t="shared" si="212"/>
        <v>0</v>
      </c>
      <c r="OG244" s="2">
        <f t="shared" si="213"/>
        <v>0</v>
      </c>
      <c r="OH244" s="2">
        <f t="shared" si="214"/>
        <v>0</v>
      </c>
      <c r="OI244" s="2">
        <f t="shared" si="215"/>
        <v>0</v>
      </c>
      <c r="OJ244" s="2">
        <f t="shared" si="216"/>
        <v>0</v>
      </c>
      <c r="OK244" s="2">
        <f t="shared" si="217"/>
        <v>0</v>
      </c>
      <c r="OL244" s="2">
        <f t="shared" si="218"/>
        <v>0</v>
      </c>
      <c r="OM244" s="2">
        <f t="shared" si="219"/>
        <v>0</v>
      </c>
      <c r="ON244" s="2">
        <f t="shared" si="220"/>
        <v>2</v>
      </c>
      <c r="OO244" s="2">
        <f t="shared" si="221"/>
        <v>0</v>
      </c>
      <c r="OP244" s="2">
        <f t="shared" si="222"/>
        <v>0</v>
      </c>
      <c r="OQ244" s="2">
        <f t="shared" si="223"/>
        <v>0</v>
      </c>
      <c r="OR244" s="2">
        <f t="shared" si="224"/>
        <v>0</v>
      </c>
      <c r="OS244" s="2">
        <f t="shared" si="225"/>
        <v>0</v>
      </c>
      <c r="OT244" s="2">
        <f t="shared" si="226"/>
        <v>0</v>
      </c>
      <c r="OU244" s="2">
        <f t="shared" si="227"/>
        <v>0</v>
      </c>
      <c r="OV244" s="2">
        <f t="shared" si="228"/>
        <v>0</v>
      </c>
      <c r="OW244" s="2">
        <f t="shared" si="229"/>
        <v>0</v>
      </c>
      <c r="OX244" s="2">
        <f t="shared" si="230"/>
        <v>0</v>
      </c>
      <c r="OY244" s="2">
        <f t="shared" si="231"/>
        <v>0</v>
      </c>
      <c r="OZ244" s="2">
        <f t="shared" si="232"/>
        <v>0</v>
      </c>
      <c r="PA244" s="2">
        <f t="shared" si="233"/>
        <v>0</v>
      </c>
      <c r="PB244" s="2">
        <f t="shared" si="234"/>
        <v>0</v>
      </c>
      <c r="PC244" s="2">
        <f t="shared" si="235"/>
        <v>0</v>
      </c>
      <c r="PD244" s="2">
        <f t="shared" si="236"/>
        <v>0</v>
      </c>
      <c r="PE244" s="2">
        <f t="shared" si="237"/>
        <v>0</v>
      </c>
      <c r="PF244" s="2">
        <f t="shared" si="238"/>
        <v>0</v>
      </c>
      <c r="PG244" s="2">
        <f t="shared" si="239"/>
        <v>0</v>
      </c>
      <c r="PH244" s="2">
        <f t="shared" si="240"/>
        <v>0</v>
      </c>
      <c r="PI244" s="2">
        <f t="shared" si="241"/>
        <v>0</v>
      </c>
      <c r="PJ244" s="2">
        <f t="shared" si="242"/>
        <v>0</v>
      </c>
      <c r="PK244" s="2">
        <f t="shared" si="243"/>
        <v>0</v>
      </c>
      <c r="PL244" s="2">
        <f t="shared" si="244"/>
        <v>0</v>
      </c>
      <c r="PM244" s="2">
        <f t="shared" si="245"/>
        <v>0</v>
      </c>
      <c r="PN244" s="2">
        <f t="shared" si="246"/>
        <v>0</v>
      </c>
      <c r="PO244" s="2">
        <f t="shared" si="247"/>
        <v>0</v>
      </c>
      <c r="PP244" s="2">
        <f t="shared" si="248"/>
        <v>0</v>
      </c>
      <c r="PQ244" s="2">
        <f t="shared" si="249"/>
        <v>0</v>
      </c>
      <c r="PR244" s="2">
        <f t="shared" si="250"/>
        <v>0</v>
      </c>
      <c r="PS244" s="2">
        <f t="shared" si="251"/>
        <v>0</v>
      </c>
      <c r="PT244" s="2">
        <f t="shared" si="252"/>
        <v>0</v>
      </c>
      <c r="PU244" s="2">
        <f t="shared" si="253"/>
        <v>0</v>
      </c>
      <c r="PV244" s="2">
        <f t="shared" si="254"/>
        <v>0</v>
      </c>
      <c r="PW244" s="2">
        <f t="shared" si="255"/>
        <v>0</v>
      </c>
      <c r="PX244" s="2">
        <f t="shared" si="256"/>
        <v>0</v>
      </c>
      <c r="PY244" s="2">
        <f t="shared" si="257"/>
        <v>0</v>
      </c>
      <c r="PZ244" s="2">
        <f t="shared" si="258"/>
        <v>0</v>
      </c>
    </row>
    <row r="245" spans="1:442" x14ac:dyDescent="0.35">
      <c r="A245" t="s">
        <v>77</v>
      </c>
      <c r="B245" t="s">
        <v>16</v>
      </c>
      <c r="C245" t="s">
        <v>357</v>
      </c>
      <c r="D245">
        <v>0</v>
      </c>
      <c r="E245">
        <v>0</v>
      </c>
      <c r="F245">
        <v>0</v>
      </c>
      <c r="G245">
        <v>0</v>
      </c>
      <c r="H245"/>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2</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1</v>
      </c>
      <c r="HX245">
        <v>0</v>
      </c>
      <c r="HY245">
        <v>0</v>
      </c>
      <c r="HZ245">
        <v>0</v>
      </c>
      <c r="IA245">
        <v>0</v>
      </c>
      <c r="IB245">
        <v>0</v>
      </c>
      <c r="IC245">
        <v>0</v>
      </c>
      <c r="ID245">
        <v>0</v>
      </c>
      <c r="IE245">
        <v>0</v>
      </c>
      <c r="IF245">
        <v>1</v>
      </c>
      <c r="IG245">
        <v>0</v>
      </c>
      <c r="IH245">
        <v>0</v>
      </c>
      <c r="II245">
        <v>1</v>
      </c>
      <c r="IJ245">
        <v>0</v>
      </c>
      <c r="IK245">
        <v>0</v>
      </c>
      <c r="IL245">
        <v>1</v>
      </c>
      <c r="IM245">
        <v>0</v>
      </c>
      <c r="IN245">
        <v>0</v>
      </c>
      <c r="IO245">
        <v>1</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R245" s="2" t="str">
        <f t="shared" si="199"/>
        <v>Moyo District</v>
      </c>
      <c r="NS245" s="2" t="str">
        <f t="shared" si="200"/>
        <v>Fr. Bilbao Health Centre III</v>
      </c>
      <c r="NT245" s="2" t="str">
        <f>VLOOKUP(C245,Weeks!$A$1:$B$53,2,0)</f>
        <v>Week 47</v>
      </c>
      <c r="NU245" s="2">
        <f t="shared" si="201"/>
        <v>2</v>
      </c>
      <c r="NV245" s="2">
        <f t="shared" si="202"/>
        <v>0</v>
      </c>
      <c r="NW245" s="2">
        <f t="shared" si="203"/>
        <v>0</v>
      </c>
      <c r="NX245" s="2">
        <f t="shared" si="204"/>
        <v>0</v>
      </c>
      <c r="NY245" s="2">
        <f t="shared" si="205"/>
        <v>0</v>
      </c>
      <c r="NZ245" s="2">
        <f t="shared" si="206"/>
        <v>0</v>
      </c>
      <c r="OA245" s="2">
        <f t="shared" si="207"/>
        <v>0</v>
      </c>
      <c r="OB245" s="2">
        <f t="shared" si="208"/>
        <v>0</v>
      </c>
      <c r="OC245" s="2">
        <f t="shared" si="209"/>
        <v>0</v>
      </c>
      <c r="OD245" s="2">
        <f t="shared" si="210"/>
        <v>2</v>
      </c>
      <c r="OE245" s="2">
        <f t="shared" si="211"/>
        <v>0</v>
      </c>
      <c r="OF245" s="2">
        <f t="shared" si="212"/>
        <v>0</v>
      </c>
      <c r="OG245" s="2">
        <f t="shared" si="213"/>
        <v>0</v>
      </c>
      <c r="OH245" s="2">
        <f t="shared" si="214"/>
        <v>0</v>
      </c>
      <c r="OI245" s="2">
        <f t="shared" si="215"/>
        <v>0</v>
      </c>
      <c r="OJ245" s="2">
        <f t="shared" si="216"/>
        <v>0</v>
      </c>
      <c r="OK245" s="2">
        <f t="shared" si="217"/>
        <v>0</v>
      </c>
      <c r="OL245" s="2">
        <f t="shared" si="218"/>
        <v>0</v>
      </c>
      <c r="OM245" s="2">
        <f t="shared" si="219"/>
        <v>0</v>
      </c>
      <c r="ON245" s="2">
        <f t="shared" si="220"/>
        <v>0</v>
      </c>
      <c r="OO245" s="2">
        <f t="shared" si="221"/>
        <v>0</v>
      </c>
      <c r="OP245" s="2">
        <f t="shared" si="222"/>
        <v>0</v>
      </c>
      <c r="OQ245" s="2">
        <f t="shared" si="223"/>
        <v>0</v>
      </c>
      <c r="OR245" s="2">
        <f t="shared" si="224"/>
        <v>0</v>
      </c>
      <c r="OS245" s="2">
        <f t="shared" si="225"/>
        <v>0</v>
      </c>
      <c r="OT245" s="2">
        <f t="shared" si="226"/>
        <v>0</v>
      </c>
      <c r="OU245" s="2">
        <f t="shared" si="227"/>
        <v>0</v>
      </c>
      <c r="OV245" s="2">
        <f t="shared" si="228"/>
        <v>0</v>
      </c>
      <c r="OW245" s="2">
        <f t="shared" si="229"/>
        <v>0</v>
      </c>
      <c r="OX245" s="2">
        <f t="shared" si="230"/>
        <v>0</v>
      </c>
      <c r="OY245" s="2">
        <f t="shared" si="231"/>
        <v>0</v>
      </c>
      <c r="OZ245" s="2">
        <f t="shared" si="232"/>
        <v>0</v>
      </c>
      <c r="PA245" s="2">
        <f t="shared" si="233"/>
        <v>0</v>
      </c>
      <c r="PB245" s="2">
        <f t="shared" si="234"/>
        <v>0</v>
      </c>
      <c r="PC245" s="2">
        <f t="shared" si="235"/>
        <v>0</v>
      </c>
      <c r="PD245" s="2">
        <f t="shared" si="236"/>
        <v>0</v>
      </c>
      <c r="PE245" s="2">
        <f t="shared" si="237"/>
        <v>0</v>
      </c>
      <c r="PF245" s="2">
        <f t="shared" si="238"/>
        <v>0</v>
      </c>
      <c r="PG245" s="2">
        <f t="shared" si="239"/>
        <v>0</v>
      </c>
      <c r="PH245" s="2">
        <f t="shared" si="240"/>
        <v>0</v>
      </c>
      <c r="PI245" s="2">
        <f t="shared" si="241"/>
        <v>0</v>
      </c>
      <c r="PJ245" s="2">
        <f t="shared" si="242"/>
        <v>0</v>
      </c>
      <c r="PK245" s="2">
        <f t="shared" si="243"/>
        <v>0</v>
      </c>
      <c r="PL245" s="2">
        <f t="shared" si="244"/>
        <v>0</v>
      </c>
      <c r="PM245" s="2">
        <f t="shared" si="245"/>
        <v>0</v>
      </c>
      <c r="PN245" s="2">
        <f t="shared" si="246"/>
        <v>1</v>
      </c>
      <c r="PO245" s="2">
        <f t="shared" si="247"/>
        <v>1</v>
      </c>
      <c r="PP245" s="2">
        <f t="shared" si="248"/>
        <v>0</v>
      </c>
      <c r="PQ245" s="2">
        <f t="shared" si="249"/>
        <v>0</v>
      </c>
      <c r="PR245" s="2">
        <f t="shared" si="250"/>
        <v>1</v>
      </c>
      <c r="PS245" s="2">
        <f t="shared" si="251"/>
        <v>0</v>
      </c>
      <c r="PT245" s="2">
        <f t="shared" si="252"/>
        <v>0</v>
      </c>
      <c r="PU245" s="2">
        <f t="shared" si="253"/>
        <v>1</v>
      </c>
      <c r="PV245" s="2">
        <f t="shared" si="254"/>
        <v>0</v>
      </c>
      <c r="PW245" s="2">
        <f t="shared" si="255"/>
        <v>0</v>
      </c>
      <c r="PX245" s="2">
        <f t="shared" si="256"/>
        <v>1</v>
      </c>
      <c r="PY245" s="2">
        <f t="shared" si="257"/>
        <v>0</v>
      </c>
      <c r="PZ245" s="2">
        <f t="shared" si="258"/>
        <v>0</v>
      </c>
    </row>
    <row r="246" spans="1:442" x14ac:dyDescent="0.35">
      <c r="A246" t="s">
        <v>77</v>
      </c>
      <c r="B246" t="s">
        <v>16</v>
      </c>
      <c r="C246" t="s">
        <v>355</v>
      </c>
      <c r="D246">
        <v>0</v>
      </c>
      <c r="E246">
        <v>0</v>
      </c>
      <c r="F246">
        <v>0</v>
      </c>
      <c r="G246">
        <v>0</v>
      </c>
      <c r="H246"/>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1</v>
      </c>
      <c r="HX246">
        <v>0</v>
      </c>
      <c r="HY246">
        <v>0</v>
      </c>
      <c r="HZ246">
        <v>0</v>
      </c>
      <c r="IA246">
        <v>0</v>
      </c>
      <c r="IB246">
        <v>0</v>
      </c>
      <c r="IC246">
        <v>0</v>
      </c>
      <c r="ID246">
        <v>0</v>
      </c>
      <c r="IE246">
        <v>0</v>
      </c>
      <c r="IF246">
        <v>1</v>
      </c>
      <c r="IG246">
        <v>0</v>
      </c>
      <c r="IH246">
        <v>0</v>
      </c>
      <c r="II246">
        <v>1</v>
      </c>
      <c r="IJ246">
        <v>0</v>
      </c>
      <c r="IK246">
        <v>0</v>
      </c>
      <c r="IL246">
        <v>1</v>
      </c>
      <c r="IM246">
        <v>0</v>
      </c>
      <c r="IN246">
        <v>0</v>
      </c>
      <c r="IO246">
        <v>1</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R246" s="2" t="str">
        <f t="shared" si="199"/>
        <v>Moyo District</v>
      </c>
      <c r="NS246" s="2" t="str">
        <f t="shared" si="200"/>
        <v>Fr. Bilbao Health Centre III</v>
      </c>
      <c r="NT246" s="2" t="str">
        <f>VLOOKUP(C246,Weeks!$A$1:$B$53,2,0)</f>
        <v>Week 48</v>
      </c>
      <c r="NU246" s="2">
        <f t="shared" si="201"/>
        <v>0</v>
      </c>
      <c r="NV246" s="2">
        <f t="shared" si="202"/>
        <v>0</v>
      </c>
      <c r="NW246" s="2">
        <f t="shared" si="203"/>
        <v>0</v>
      </c>
      <c r="NX246" s="2">
        <f t="shared" si="204"/>
        <v>0</v>
      </c>
      <c r="NY246" s="2">
        <f t="shared" si="205"/>
        <v>0</v>
      </c>
      <c r="NZ246" s="2">
        <f t="shared" si="206"/>
        <v>0</v>
      </c>
      <c r="OA246" s="2">
        <f t="shared" si="207"/>
        <v>0</v>
      </c>
      <c r="OB246" s="2">
        <f t="shared" si="208"/>
        <v>0</v>
      </c>
      <c r="OC246" s="2">
        <f t="shared" si="209"/>
        <v>0</v>
      </c>
      <c r="OD246" s="2">
        <f t="shared" si="210"/>
        <v>0</v>
      </c>
      <c r="OE246" s="2">
        <f t="shared" si="211"/>
        <v>0</v>
      </c>
      <c r="OF246" s="2">
        <f t="shared" si="212"/>
        <v>0</v>
      </c>
      <c r="OG246" s="2">
        <f t="shared" si="213"/>
        <v>0</v>
      </c>
      <c r="OH246" s="2">
        <f t="shared" si="214"/>
        <v>0</v>
      </c>
      <c r="OI246" s="2">
        <f t="shared" si="215"/>
        <v>0</v>
      </c>
      <c r="OJ246" s="2">
        <f t="shared" si="216"/>
        <v>0</v>
      </c>
      <c r="OK246" s="2">
        <f t="shared" si="217"/>
        <v>0</v>
      </c>
      <c r="OL246" s="2">
        <f t="shared" si="218"/>
        <v>0</v>
      </c>
      <c r="OM246" s="2">
        <f t="shared" si="219"/>
        <v>0</v>
      </c>
      <c r="ON246" s="2">
        <f t="shared" si="220"/>
        <v>0</v>
      </c>
      <c r="OO246" s="2">
        <f t="shared" si="221"/>
        <v>0</v>
      </c>
      <c r="OP246" s="2">
        <f t="shared" si="222"/>
        <v>0</v>
      </c>
      <c r="OQ246" s="2">
        <f t="shared" si="223"/>
        <v>0</v>
      </c>
      <c r="OR246" s="2">
        <f t="shared" si="224"/>
        <v>0</v>
      </c>
      <c r="OS246" s="2">
        <f t="shared" si="225"/>
        <v>0</v>
      </c>
      <c r="OT246" s="2">
        <f t="shared" si="226"/>
        <v>0</v>
      </c>
      <c r="OU246" s="2">
        <f t="shared" si="227"/>
        <v>0</v>
      </c>
      <c r="OV246" s="2">
        <f t="shared" si="228"/>
        <v>0</v>
      </c>
      <c r="OW246" s="2">
        <f t="shared" si="229"/>
        <v>0</v>
      </c>
      <c r="OX246" s="2">
        <f t="shared" si="230"/>
        <v>0</v>
      </c>
      <c r="OY246" s="2">
        <f t="shared" si="231"/>
        <v>0</v>
      </c>
      <c r="OZ246" s="2">
        <f t="shared" si="232"/>
        <v>0</v>
      </c>
      <c r="PA246" s="2">
        <f t="shared" si="233"/>
        <v>0</v>
      </c>
      <c r="PB246" s="2">
        <f t="shared" si="234"/>
        <v>0</v>
      </c>
      <c r="PC246" s="2">
        <f t="shared" si="235"/>
        <v>0</v>
      </c>
      <c r="PD246" s="2">
        <f t="shared" si="236"/>
        <v>0</v>
      </c>
      <c r="PE246" s="2">
        <f t="shared" si="237"/>
        <v>0</v>
      </c>
      <c r="PF246" s="2">
        <f t="shared" si="238"/>
        <v>0</v>
      </c>
      <c r="PG246" s="2">
        <f t="shared" si="239"/>
        <v>0</v>
      </c>
      <c r="PH246" s="2">
        <f t="shared" si="240"/>
        <v>0</v>
      </c>
      <c r="PI246" s="2">
        <f t="shared" si="241"/>
        <v>0</v>
      </c>
      <c r="PJ246" s="2">
        <f t="shared" si="242"/>
        <v>0</v>
      </c>
      <c r="PK246" s="2">
        <f t="shared" si="243"/>
        <v>0</v>
      </c>
      <c r="PL246" s="2">
        <f t="shared" si="244"/>
        <v>0</v>
      </c>
      <c r="PM246" s="2">
        <f t="shared" si="245"/>
        <v>0</v>
      </c>
      <c r="PN246" s="2">
        <f t="shared" si="246"/>
        <v>1</v>
      </c>
      <c r="PO246" s="2">
        <f t="shared" si="247"/>
        <v>1</v>
      </c>
      <c r="PP246" s="2">
        <f t="shared" si="248"/>
        <v>0</v>
      </c>
      <c r="PQ246" s="2">
        <f t="shared" si="249"/>
        <v>0</v>
      </c>
      <c r="PR246" s="2">
        <f t="shared" si="250"/>
        <v>1</v>
      </c>
      <c r="PS246" s="2">
        <f t="shared" si="251"/>
        <v>0</v>
      </c>
      <c r="PT246" s="2">
        <f t="shared" si="252"/>
        <v>0</v>
      </c>
      <c r="PU246" s="2">
        <f t="shared" si="253"/>
        <v>1</v>
      </c>
      <c r="PV246" s="2">
        <f t="shared" si="254"/>
        <v>0</v>
      </c>
      <c r="PW246" s="2">
        <f t="shared" si="255"/>
        <v>0</v>
      </c>
      <c r="PX246" s="2">
        <f t="shared" si="256"/>
        <v>1</v>
      </c>
      <c r="PY246" s="2">
        <f t="shared" si="257"/>
        <v>0</v>
      </c>
      <c r="PZ246" s="2">
        <f t="shared" si="258"/>
        <v>0</v>
      </c>
    </row>
    <row r="247" spans="1:442" x14ac:dyDescent="0.35">
      <c r="A247" t="s">
        <v>77</v>
      </c>
      <c r="B247" t="s">
        <v>16</v>
      </c>
      <c r="C247" t="s">
        <v>353</v>
      </c>
      <c r="D247">
        <v>0</v>
      </c>
      <c r="E247">
        <v>0</v>
      </c>
      <c r="F247">
        <v>0</v>
      </c>
      <c r="G247">
        <v>0</v>
      </c>
      <c r="H247"/>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7</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1</v>
      </c>
      <c r="FB247">
        <v>0</v>
      </c>
      <c r="FC247">
        <v>0</v>
      </c>
      <c r="FD247">
        <v>2</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2</v>
      </c>
      <c r="HX247">
        <v>0</v>
      </c>
      <c r="HY247">
        <v>0</v>
      </c>
      <c r="HZ247">
        <v>0</v>
      </c>
      <c r="IA247">
        <v>0</v>
      </c>
      <c r="IB247">
        <v>0</v>
      </c>
      <c r="IC247">
        <v>0</v>
      </c>
      <c r="ID247">
        <v>0</v>
      </c>
      <c r="IE247">
        <v>0</v>
      </c>
      <c r="IF247">
        <v>2</v>
      </c>
      <c r="IG247">
        <v>0</v>
      </c>
      <c r="IH247">
        <v>0</v>
      </c>
      <c r="II247">
        <v>2</v>
      </c>
      <c r="IJ247">
        <v>0</v>
      </c>
      <c r="IK247">
        <v>0</v>
      </c>
      <c r="IL247">
        <v>2</v>
      </c>
      <c r="IM247">
        <v>0</v>
      </c>
      <c r="IN247">
        <v>0</v>
      </c>
      <c r="IO247">
        <v>2</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1</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R247" s="2" t="str">
        <f t="shared" si="199"/>
        <v>Moyo District</v>
      </c>
      <c r="NS247" s="2" t="str">
        <f t="shared" si="200"/>
        <v>Fr. Bilbao Health Centre III</v>
      </c>
      <c r="NT247" s="2" t="str">
        <f>VLOOKUP(C247,Weeks!$A$1:$B$53,2,0)</f>
        <v>Week 49</v>
      </c>
      <c r="NU247" s="2">
        <f t="shared" si="201"/>
        <v>10</v>
      </c>
      <c r="NV247" s="2">
        <f t="shared" si="202"/>
        <v>0</v>
      </c>
      <c r="NW247" s="2">
        <f t="shared" si="203"/>
        <v>0</v>
      </c>
      <c r="NX247" s="2">
        <f t="shared" si="204"/>
        <v>0</v>
      </c>
      <c r="NY247" s="2">
        <f t="shared" si="205"/>
        <v>0</v>
      </c>
      <c r="NZ247" s="2">
        <f t="shared" si="206"/>
        <v>0</v>
      </c>
      <c r="OA247" s="2">
        <f t="shared" si="207"/>
        <v>0</v>
      </c>
      <c r="OB247" s="2">
        <f t="shared" si="208"/>
        <v>0</v>
      </c>
      <c r="OC247" s="2">
        <f t="shared" si="209"/>
        <v>0</v>
      </c>
      <c r="OD247" s="2">
        <f t="shared" si="210"/>
        <v>2</v>
      </c>
      <c r="OE247" s="2">
        <f t="shared" si="211"/>
        <v>0</v>
      </c>
      <c r="OF247" s="2">
        <f t="shared" si="212"/>
        <v>1</v>
      </c>
      <c r="OG247" s="2">
        <f t="shared" si="213"/>
        <v>0</v>
      </c>
      <c r="OH247" s="2">
        <f t="shared" si="214"/>
        <v>0</v>
      </c>
      <c r="OI247" s="2">
        <f t="shared" si="215"/>
        <v>0</v>
      </c>
      <c r="OJ247" s="2">
        <f t="shared" si="216"/>
        <v>0</v>
      </c>
      <c r="OK247" s="2">
        <f t="shared" si="217"/>
        <v>0</v>
      </c>
      <c r="OL247" s="2">
        <f t="shared" si="218"/>
        <v>0</v>
      </c>
      <c r="OM247" s="2">
        <f t="shared" si="219"/>
        <v>0</v>
      </c>
      <c r="ON247" s="2">
        <f t="shared" si="220"/>
        <v>7</v>
      </c>
      <c r="OO247" s="2">
        <f t="shared" si="221"/>
        <v>0</v>
      </c>
      <c r="OP247" s="2">
        <f t="shared" si="222"/>
        <v>0</v>
      </c>
      <c r="OQ247" s="2">
        <f t="shared" si="223"/>
        <v>0</v>
      </c>
      <c r="OR247" s="2">
        <f t="shared" si="224"/>
        <v>0</v>
      </c>
      <c r="OS247" s="2">
        <f t="shared" si="225"/>
        <v>0</v>
      </c>
      <c r="OT247" s="2">
        <f t="shared" si="226"/>
        <v>0</v>
      </c>
      <c r="OU247" s="2">
        <f t="shared" si="227"/>
        <v>0</v>
      </c>
      <c r="OV247" s="2">
        <f t="shared" si="228"/>
        <v>0</v>
      </c>
      <c r="OW247" s="2">
        <f t="shared" si="229"/>
        <v>0</v>
      </c>
      <c r="OX247" s="2">
        <f t="shared" si="230"/>
        <v>0</v>
      </c>
      <c r="OY247" s="2">
        <f t="shared" si="231"/>
        <v>0</v>
      </c>
      <c r="OZ247" s="2">
        <f t="shared" si="232"/>
        <v>0</v>
      </c>
      <c r="PA247" s="2">
        <f t="shared" si="233"/>
        <v>0</v>
      </c>
      <c r="PB247" s="2">
        <f t="shared" si="234"/>
        <v>0</v>
      </c>
      <c r="PC247" s="2">
        <f t="shared" si="235"/>
        <v>0</v>
      </c>
      <c r="PD247" s="2">
        <f t="shared" si="236"/>
        <v>0</v>
      </c>
      <c r="PE247" s="2">
        <f t="shared" si="237"/>
        <v>0</v>
      </c>
      <c r="PF247" s="2">
        <f t="shared" si="238"/>
        <v>0</v>
      </c>
      <c r="PG247" s="2">
        <f t="shared" si="239"/>
        <v>0</v>
      </c>
      <c r="PH247" s="2">
        <f t="shared" si="240"/>
        <v>0</v>
      </c>
      <c r="PI247" s="2">
        <f t="shared" si="241"/>
        <v>0</v>
      </c>
      <c r="PJ247" s="2">
        <f t="shared" si="242"/>
        <v>0</v>
      </c>
      <c r="PK247" s="2">
        <f t="shared" si="243"/>
        <v>0</v>
      </c>
      <c r="PL247" s="2">
        <f t="shared" si="244"/>
        <v>0</v>
      </c>
      <c r="PM247" s="2">
        <f t="shared" si="245"/>
        <v>0</v>
      </c>
      <c r="PN247" s="2">
        <f t="shared" si="246"/>
        <v>2</v>
      </c>
      <c r="PO247" s="2">
        <f t="shared" si="247"/>
        <v>2</v>
      </c>
      <c r="PP247" s="2">
        <f t="shared" si="248"/>
        <v>0</v>
      </c>
      <c r="PQ247" s="2">
        <f t="shared" si="249"/>
        <v>0</v>
      </c>
      <c r="PR247" s="2">
        <f t="shared" si="250"/>
        <v>2</v>
      </c>
      <c r="PS247" s="2">
        <f t="shared" si="251"/>
        <v>0</v>
      </c>
      <c r="PT247" s="2">
        <f t="shared" si="252"/>
        <v>0</v>
      </c>
      <c r="PU247" s="2">
        <f t="shared" si="253"/>
        <v>2</v>
      </c>
      <c r="PV247" s="2">
        <f t="shared" si="254"/>
        <v>0</v>
      </c>
      <c r="PW247" s="2">
        <f t="shared" si="255"/>
        <v>0</v>
      </c>
      <c r="PX247" s="2">
        <f t="shared" si="256"/>
        <v>2</v>
      </c>
      <c r="PY247" s="2">
        <f t="shared" si="257"/>
        <v>0</v>
      </c>
      <c r="PZ247" s="2">
        <f t="shared" si="258"/>
        <v>0</v>
      </c>
    </row>
    <row r="248" spans="1:442" x14ac:dyDescent="0.35">
      <c r="A248" t="s">
        <v>77</v>
      </c>
      <c r="B248" t="s">
        <v>16</v>
      </c>
      <c r="C248" t="s">
        <v>351</v>
      </c>
      <c r="D248">
        <v>0</v>
      </c>
      <c r="E248">
        <v>0</v>
      </c>
      <c r="F248">
        <v>0</v>
      </c>
      <c r="G248">
        <v>0</v>
      </c>
      <c r="H248"/>
      <c r="I248">
        <v>0</v>
      </c>
      <c r="J248">
        <v>1</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2</v>
      </c>
      <c r="DE248">
        <v>2</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3</v>
      </c>
      <c r="FB248">
        <v>0</v>
      </c>
      <c r="FC248">
        <v>0</v>
      </c>
      <c r="FD248">
        <v>1</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1</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1</v>
      </c>
      <c r="HX248">
        <v>0</v>
      </c>
      <c r="HY248">
        <v>0</v>
      </c>
      <c r="HZ248">
        <v>0</v>
      </c>
      <c r="IA248">
        <v>0</v>
      </c>
      <c r="IB248">
        <v>0</v>
      </c>
      <c r="IC248">
        <v>0</v>
      </c>
      <c r="ID248">
        <v>0</v>
      </c>
      <c r="IE248">
        <v>0</v>
      </c>
      <c r="IF248">
        <v>1</v>
      </c>
      <c r="IG248">
        <v>0</v>
      </c>
      <c r="IH248">
        <v>0</v>
      </c>
      <c r="II248">
        <v>1</v>
      </c>
      <c r="IJ248">
        <v>0</v>
      </c>
      <c r="IK248">
        <v>0</v>
      </c>
      <c r="IL248">
        <v>1</v>
      </c>
      <c r="IM248">
        <v>0</v>
      </c>
      <c r="IN248">
        <v>0</v>
      </c>
      <c r="IO248">
        <v>1</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1</v>
      </c>
      <c r="LY248">
        <v>2</v>
      </c>
      <c r="LZ248">
        <v>2</v>
      </c>
      <c r="MA248">
        <v>2</v>
      </c>
      <c r="MB248">
        <v>0</v>
      </c>
      <c r="MC248">
        <v>0</v>
      </c>
      <c r="MD248">
        <v>0</v>
      </c>
      <c r="ME248">
        <v>0</v>
      </c>
      <c r="MF248">
        <v>0</v>
      </c>
      <c r="MG248">
        <v>1</v>
      </c>
      <c r="MH248">
        <v>2</v>
      </c>
      <c r="MI248">
        <v>1</v>
      </c>
      <c r="MJ248">
        <v>0</v>
      </c>
      <c r="MK248">
        <v>0</v>
      </c>
      <c r="ML248">
        <v>0</v>
      </c>
      <c r="MM248">
        <v>1</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R248" s="2" t="str">
        <f t="shared" si="199"/>
        <v>Moyo District</v>
      </c>
      <c r="NS248" s="2" t="str">
        <f t="shared" si="200"/>
        <v>Fr. Bilbao Health Centre III</v>
      </c>
      <c r="NT248" s="2" t="str">
        <f>VLOOKUP(C248,Weeks!$A$1:$B$53,2,0)</f>
        <v>Week 50</v>
      </c>
      <c r="NU248" s="2">
        <f t="shared" si="201"/>
        <v>9</v>
      </c>
      <c r="NV248" s="2">
        <f t="shared" si="202"/>
        <v>0</v>
      </c>
      <c r="NW248" s="2">
        <f t="shared" si="203"/>
        <v>0</v>
      </c>
      <c r="NX248" s="2">
        <f t="shared" si="204"/>
        <v>0</v>
      </c>
      <c r="NY248" s="2">
        <f t="shared" si="205"/>
        <v>0</v>
      </c>
      <c r="NZ248" s="2">
        <f t="shared" si="206"/>
        <v>0</v>
      </c>
      <c r="OA248" s="2">
        <f t="shared" si="207"/>
        <v>0</v>
      </c>
      <c r="OB248" s="2">
        <f t="shared" si="208"/>
        <v>0</v>
      </c>
      <c r="OC248" s="2">
        <f t="shared" si="209"/>
        <v>0</v>
      </c>
      <c r="OD248" s="2">
        <f t="shared" si="210"/>
        <v>1</v>
      </c>
      <c r="OE248" s="2">
        <f t="shared" si="211"/>
        <v>0</v>
      </c>
      <c r="OF248" s="2">
        <f t="shared" si="212"/>
        <v>3</v>
      </c>
      <c r="OG248" s="2">
        <f t="shared" si="213"/>
        <v>0</v>
      </c>
      <c r="OH248" s="2">
        <f t="shared" si="214"/>
        <v>0</v>
      </c>
      <c r="OI248" s="2">
        <f t="shared" si="215"/>
        <v>0</v>
      </c>
      <c r="OJ248" s="2">
        <f t="shared" si="216"/>
        <v>0</v>
      </c>
      <c r="OK248" s="2">
        <f t="shared" si="217"/>
        <v>0</v>
      </c>
      <c r="OL248" s="2">
        <f t="shared" si="218"/>
        <v>1</v>
      </c>
      <c r="OM248" s="2">
        <f t="shared" si="219"/>
        <v>0</v>
      </c>
      <c r="ON248" s="2">
        <f t="shared" si="220"/>
        <v>4</v>
      </c>
      <c r="OO248" s="2">
        <f t="shared" si="221"/>
        <v>0</v>
      </c>
      <c r="OP248" s="2">
        <f t="shared" si="222"/>
        <v>0</v>
      </c>
      <c r="OQ248" s="2">
        <f t="shared" si="223"/>
        <v>0</v>
      </c>
      <c r="OR248" s="2">
        <f t="shared" si="224"/>
        <v>0</v>
      </c>
      <c r="OS248" s="2">
        <f t="shared" si="225"/>
        <v>0</v>
      </c>
      <c r="OT248" s="2">
        <f t="shared" si="226"/>
        <v>0</v>
      </c>
      <c r="OU248" s="2">
        <f t="shared" si="227"/>
        <v>0</v>
      </c>
      <c r="OV248" s="2">
        <f t="shared" si="228"/>
        <v>0</v>
      </c>
      <c r="OW248" s="2">
        <f t="shared" si="229"/>
        <v>0</v>
      </c>
      <c r="OX248" s="2">
        <f t="shared" si="230"/>
        <v>1</v>
      </c>
      <c r="OY248" s="2">
        <f t="shared" si="231"/>
        <v>0</v>
      </c>
      <c r="OZ248" s="2">
        <f t="shared" si="232"/>
        <v>7</v>
      </c>
      <c r="PA248" s="2">
        <f t="shared" si="233"/>
        <v>0</v>
      </c>
      <c r="PB248" s="2">
        <f t="shared" si="234"/>
        <v>0</v>
      </c>
      <c r="PC248" s="2">
        <f t="shared" si="235"/>
        <v>0</v>
      </c>
      <c r="PD248" s="2">
        <f t="shared" si="236"/>
        <v>0</v>
      </c>
      <c r="PE248" s="2">
        <f t="shared" si="237"/>
        <v>0</v>
      </c>
      <c r="PF248" s="2">
        <f t="shared" si="238"/>
        <v>0</v>
      </c>
      <c r="PG248" s="2">
        <f t="shared" si="239"/>
        <v>0</v>
      </c>
      <c r="PH248" s="2">
        <f t="shared" si="240"/>
        <v>0</v>
      </c>
      <c r="PI248" s="2">
        <f t="shared" si="241"/>
        <v>0</v>
      </c>
      <c r="PJ248" s="2">
        <f t="shared" si="242"/>
        <v>0</v>
      </c>
      <c r="PK248" s="2">
        <f t="shared" si="243"/>
        <v>0</v>
      </c>
      <c r="PL248" s="2">
        <f t="shared" si="244"/>
        <v>0</v>
      </c>
      <c r="PM248" s="2">
        <f t="shared" si="245"/>
        <v>0</v>
      </c>
      <c r="PN248" s="2">
        <f t="shared" si="246"/>
        <v>1</v>
      </c>
      <c r="PO248" s="2">
        <f t="shared" si="247"/>
        <v>1</v>
      </c>
      <c r="PP248" s="2">
        <f t="shared" si="248"/>
        <v>0</v>
      </c>
      <c r="PQ248" s="2">
        <f t="shared" si="249"/>
        <v>0</v>
      </c>
      <c r="PR248" s="2">
        <f t="shared" si="250"/>
        <v>1</v>
      </c>
      <c r="PS248" s="2">
        <f t="shared" si="251"/>
        <v>0</v>
      </c>
      <c r="PT248" s="2">
        <f t="shared" si="252"/>
        <v>0</v>
      </c>
      <c r="PU248" s="2">
        <f t="shared" si="253"/>
        <v>1</v>
      </c>
      <c r="PV248" s="2">
        <f t="shared" si="254"/>
        <v>0</v>
      </c>
      <c r="PW248" s="2">
        <f t="shared" si="255"/>
        <v>0</v>
      </c>
      <c r="PX248" s="2">
        <f t="shared" si="256"/>
        <v>1</v>
      </c>
      <c r="PY248" s="2">
        <f t="shared" si="257"/>
        <v>0</v>
      </c>
      <c r="PZ248" s="2">
        <f t="shared" si="258"/>
        <v>0</v>
      </c>
    </row>
    <row r="249" spans="1:442" x14ac:dyDescent="0.35">
      <c r="A249" t="s">
        <v>77</v>
      </c>
      <c r="B249" t="s">
        <v>16</v>
      </c>
      <c r="C249" t="s">
        <v>349</v>
      </c>
      <c r="D249">
        <v>0</v>
      </c>
      <c r="E249">
        <v>0</v>
      </c>
      <c r="F249">
        <v>0</v>
      </c>
      <c r="G249">
        <v>0</v>
      </c>
      <c r="H249"/>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2</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4</v>
      </c>
      <c r="FB249">
        <v>0</v>
      </c>
      <c r="FC249">
        <v>0</v>
      </c>
      <c r="FD249">
        <v>1</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1</v>
      </c>
      <c r="HX249">
        <v>0</v>
      </c>
      <c r="HY249">
        <v>0</v>
      </c>
      <c r="HZ249">
        <v>0</v>
      </c>
      <c r="IA249">
        <v>0</v>
      </c>
      <c r="IB249">
        <v>0</v>
      </c>
      <c r="IC249">
        <v>0</v>
      </c>
      <c r="ID249">
        <v>0</v>
      </c>
      <c r="IE249">
        <v>0</v>
      </c>
      <c r="IF249">
        <v>1</v>
      </c>
      <c r="IG249">
        <v>0</v>
      </c>
      <c r="IH249">
        <v>0</v>
      </c>
      <c r="II249">
        <v>1</v>
      </c>
      <c r="IJ249">
        <v>0</v>
      </c>
      <c r="IK249">
        <v>0</v>
      </c>
      <c r="IL249">
        <v>1</v>
      </c>
      <c r="IM249">
        <v>0</v>
      </c>
      <c r="IN249">
        <v>0</v>
      </c>
      <c r="IO249">
        <v>1</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R249" s="2" t="str">
        <f t="shared" si="199"/>
        <v>Moyo District</v>
      </c>
      <c r="NS249" s="2" t="str">
        <f t="shared" si="200"/>
        <v>Fr. Bilbao Health Centre III</v>
      </c>
      <c r="NT249" s="2" t="str">
        <f>VLOOKUP(C249,Weeks!$A$1:$B$53,2,0)</f>
        <v>Week 51</v>
      </c>
      <c r="NU249" s="2">
        <f t="shared" si="201"/>
        <v>7</v>
      </c>
      <c r="NV249" s="2">
        <f t="shared" si="202"/>
        <v>0</v>
      </c>
      <c r="NW249" s="2">
        <f t="shared" si="203"/>
        <v>0</v>
      </c>
      <c r="NX249" s="2">
        <f t="shared" si="204"/>
        <v>0</v>
      </c>
      <c r="NY249" s="2">
        <f t="shared" si="205"/>
        <v>0</v>
      </c>
      <c r="NZ249" s="2">
        <f t="shared" si="206"/>
        <v>0</v>
      </c>
      <c r="OA249" s="2">
        <f t="shared" si="207"/>
        <v>0</v>
      </c>
      <c r="OB249" s="2">
        <f t="shared" si="208"/>
        <v>0</v>
      </c>
      <c r="OC249" s="2">
        <f t="shared" si="209"/>
        <v>0</v>
      </c>
      <c r="OD249" s="2">
        <f t="shared" si="210"/>
        <v>1</v>
      </c>
      <c r="OE249" s="2">
        <f t="shared" si="211"/>
        <v>0</v>
      </c>
      <c r="OF249" s="2">
        <f t="shared" si="212"/>
        <v>4</v>
      </c>
      <c r="OG249" s="2">
        <f t="shared" si="213"/>
        <v>0</v>
      </c>
      <c r="OH249" s="2">
        <f t="shared" si="214"/>
        <v>0</v>
      </c>
      <c r="OI249" s="2">
        <f t="shared" si="215"/>
        <v>0</v>
      </c>
      <c r="OJ249" s="2">
        <f t="shared" si="216"/>
        <v>0</v>
      </c>
      <c r="OK249" s="2">
        <f t="shared" si="217"/>
        <v>0</v>
      </c>
      <c r="OL249" s="2">
        <f t="shared" si="218"/>
        <v>0</v>
      </c>
      <c r="OM249" s="2">
        <f t="shared" si="219"/>
        <v>0</v>
      </c>
      <c r="ON249" s="2">
        <f t="shared" si="220"/>
        <v>2</v>
      </c>
      <c r="OO249" s="2">
        <f t="shared" si="221"/>
        <v>0</v>
      </c>
      <c r="OP249" s="2">
        <f t="shared" si="222"/>
        <v>0</v>
      </c>
      <c r="OQ249" s="2">
        <f t="shared" si="223"/>
        <v>0</v>
      </c>
      <c r="OR249" s="2">
        <f t="shared" si="224"/>
        <v>0</v>
      </c>
      <c r="OS249" s="2">
        <f t="shared" si="225"/>
        <v>0</v>
      </c>
      <c r="OT249" s="2">
        <f t="shared" si="226"/>
        <v>0</v>
      </c>
      <c r="OU249" s="2">
        <f t="shared" si="227"/>
        <v>0</v>
      </c>
      <c r="OV249" s="2">
        <f t="shared" si="228"/>
        <v>0</v>
      </c>
      <c r="OW249" s="2">
        <f t="shared" si="229"/>
        <v>0</v>
      </c>
      <c r="OX249" s="2">
        <f t="shared" si="230"/>
        <v>0</v>
      </c>
      <c r="OY249" s="2">
        <f t="shared" si="231"/>
        <v>0</v>
      </c>
      <c r="OZ249" s="2">
        <f t="shared" si="232"/>
        <v>0</v>
      </c>
      <c r="PA249" s="2">
        <f t="shared" si="233"/>
        <v>0</v>
      </c>
      <c r="PB249" s="2">
        <f t="shared" si="234"/>
        <v>0</v>
      </c>
      <c r="PC249" s="2">
        <f t="shared" si="235"/>
        <v>0</v>
      </c>
      <c r="PD249" s="2">
        <f t="shared" si="236"/>
        <v>0</v>
      </c>
      <c r="PE249" s="2">
        <f t="shared" si="237"/>
        <v>0</v>
      </c>
      <c r="PF249" s="2">
        <f t="shared" si="238"/>
        <v>0</v>
      </c>
      <c r="PG249" s="2">
        <f t="shared" si="239"/>
        <v>0</v>
      </c>
      <c r="PH249" s="2">
        <f t="shared" si="240"/>
        <v>0</v>
      </c>
      <c r="PI249" s="2">
        <f t="shared" si="241"/>
        <v>0</v>
      </c>
      <c r="PJ249" s="2">
        <f t="shared" si="242"/>
        <v>0</v>
      </c>
      <c r="PK249" s="2">
        <f t="shared" si="243"/>
        <v>0</v>
      </c>
      <c r="PL249" s="2">
        <f t="shared" si="244"/>
        <v>0</v>
      </c>
      <c r="PM249" s="2">
        <f t="shared" si="245"/>
        <v>0</v>
      </c>
      <c r="PN249" s="2">
        <f t="shared" si="246"/>
        <v>1</v>
      </c>
      <c r="PO249" s="2">
        <f t="shared" si="247"/>
        <v>1</v>
      </c>
      <c r="PP249" s="2">
        <f t="shared" si="248"/>
        <v>0</v>
      </c>
      <c r="PQ249" s="2">
        <f t="shared" si="249"/>
        <v>0</v>
      </c>
      <c r="PR249" s="2">
        <f t="shared" si="250"/>
        <v>1</v>
      </c>
      <c r="PS249" s="2">
        <f t="shared" si="251"/>
        <v>0</v>
      </c>
      <c r="PT249" s="2">
        <f t="shared" si="252"/>
        <v>0</v>
      </c>
      <c r="PU249" s="2">
        <f t="shared" si="253"/>
        <v>1</v>
      </c>
      <c r="PV249" s="2">
        <f t="shared" si="254"/>
        <v>0</v>
      </c>
      <c r="PW249" s="2">
        <f t="shared" si="255"/>
        <v>0</v>
      </c>
      <c r="PX249" s="2">
        <f t="shared" si="256"/>
        <v>1</v>
      </c>
      <c r="PY249" s="2">
        <f t="shared" si="257"/>
        <v>0</v>
      </c>
      <c r="PZ249" s="2">
        <f t="shared" si="258"/>
        <v>0</v>
      </c>
    </row>
    <row r="250" spans="1:442" x14ac:dyDescent="0.35">
      <c r="A250" t="s">
        <v>77</v>
      </c>
      <c r="B250" t="s">
        <v>16</v>
      </c>
      <c r="C250" t="s">
        <v>347</v>
      </c>
      <c r="D250">
        <v>0</v>
      </c>
      <c r="E250">
        <v>0</v>
      </c>
      <c r="F250">
        <v>0</v>
      </c>
      <c r="G250">
        <v>0</v>
      </c>
      <c r="H250"/>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4</v>
      </c>
      <c r="HX250">
        <v>0</v>
      </c>
      <c r="HY250">
        <v>0</v>
      </c>
      <c r="HZ250">
        <v>0</v>
      </c>
      <c r="IA250">
        <v>0</v>
      </c>
      <c r="IB250">
        <v>0</v>
      </c>
      <c r="IC250">
        <v>0</v>
      </c>
      <c r="ID250">
        <v>0</v>
      </c>
      <c r="IE250">
        <v>0</v>
      </c>
      <c r="IF250">
        <v>4</v>
      </c>
      <c r="IG250">
        <v>0</v>
      </c>
      <c r="IH250">
        <v>0</v>
      </c>
      <c r="II250">
        <v>4</v>
      </c>
      <c r="IJ250">
        <v>0</v>
      </c>
      <c r="IK250">
        <v>0</v>
      </c>
      <c r="IL250">
        <v>4</v>
      </c>
      <c r="IM250">
        <v>0</v>
      </c>
      <c r="IN250">
        <v>0</v>
      </c>
      <c r="IO250">
        <v>4</v>
      </c>
      <c r="IP250">
        <v>0</v>
      </c>
      <c r="IQ250">
        <v>0</v>
      </c>
      <c r="IR250">
        <v>0</v>
      </c>
      <c r="IS250">
        <v>0</v>
      </c>
      <c r="IT250">
        <v>0</v>
      </c>
      <c r="IU250">
        <v>0</v>
      </c>
      <c r="IV250">
        <v>0</v>
      </c>
      <c r="IW250">
        <v>0</v>
      </c>
      <c r="IX250">
        <v>1</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1</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R250" s="2" t="str">
        <f t="shared" si="199"/>
        <v>Moyo District</v>
      </c>
      <c r="NS250" s="2" t="str">
        <f t="shared" si="200"/>
        <v>Fr. Bilbao Health Centre III</v>
      </c>
      <c r="NT250" s="2" t="str">
        <f>VLOOKUP(C250,Weeks!$A$1:$B$53,2,0)</f>
        <v>Week 52</v>
      </c>
      <c r="NU250" s="2">
        <f t="shared" si="201"/>
        <v>2</v>
      </c>
      <c r="NV250" s="2">
        <f t="shared" si="202"/>
        <v>0</v>
      </c>
      <c r="NW250" s="2">
        <f t="shared" si="203"/>
        <v>0</v>
      </c>
      <c r="NX250" s="2">
        <f t="shared" si="204"/>
        <v>0</v>
      </c>
      <c r="NY250" s="2">
        <f t="shared" si="205"/>
        <v>0</v>
      </c>
      <c r="NZ250" s="2">
        <f t="shared" si="206"/>
        <v>0</v>
      </c>
      <c r="OA250" s="2">
        <f t="shared" si="207"/>
        <v>0</v>
      </c>
      <c r="OB250" s="2">
        <f t="shared" si="208"/>
        <v>0</v>
      </c>
      <c r="OC250" s="2">
        <f t="shared" si="209"/>
        <v>0</v>
      </c>
      <c r="OD250" s="2">
        <f t="shared" si="210"/>
        <v>0</v>
      </c>
      <c r="OE250" s="2">
        <f t="shared" si="211"/>
        <v>0</v>
      </c>
      <c r="OF250" s="2">
        <f t="shared" si="212"/>
        <v>0</v>
      </c>
      <c r="OG250" s="2">
        <f t="shared" si="213"/>
        <v>0</v>
      </c>
      <c r="OH250" s="2">
        <f t="shared" si="214"/>
        <v>0</v>
      </c>
      <c r="OI250" s="2">
        <f t="shared" si="215"/>
        <v>0</v>
      </c>
      <c r="OJ250" s="2">
        <f t="shared" si="216"/>
        <v>0</v>
      </c>
      <c r="OK250" s="2">
        <f t="shared" si="217"/>
        <v>0</v>
      </c>
      <c r="OL250" s="2">
        <f t="shared" si="218"/>
        <v>0</v>
      </c>
      <c r="OM250" s="2">
        <f t="shared" si="219"/>
        <v>0</v>
      </c>
      <c r="ON250" s="2">
        <f t="shared" si="220"/>
        <v>2</v>
      </c>
      <c r="OO250" s="2">
        <f t="shared" si="221"/>
        <v>0</v>
      </c>
      <c r="OP250" s="2">
        <f t="shared" si="222"/>
        <v>0</v>
      </c>
      <c r="OQ250" s="2">
        <f t="shared" si="223"/>
        <v>0</v>
      </c>
      <c r="OR250" s="2">
        <f t="shared" si="224"/>
        <v>0</v>
      </c>
      <c r="OS250" s="2">
        <f t="shared" si="225"/>
        <v>0</v>
      </c>
      <c r="OT250" s="2">
        <f t="shared" si="226"/>
        <v>0</v>
      </c>
      <c r="OU250" s="2">
        <f t="shared" si="227"/>
        <v>0</v>
      </c>
      <c r="OV250" s="2">
        <f t="shared" si="228"/>
        <v>0</v>
      </c>
      <c r="OW250" s="2">
        <f t="shared" si="229"/>
        <v>0</v>
      </c>
      <c r="OX250" s="2">
        <f t="shared" si="230"/>
        <v>0</v>
      </c>
      <c r="OY250" s="2">
        <f t="shared" si="231"/>
        <v>0</v>
      </c>
      <c r="OZ250" s="2">
        <f t="shared" si="232"/>
        <v>0</v>
      </c>
      <c r="PA250" s="2">
        <f t="shared" si="233"/>
        <v>0</v>
      </c>
      <c r="PB250" s="2">
        <f t="shared" si="234"/>
        <v>0</v>
      </c>
      <c r="PC250" s="2">
        <f t="shared" si="235"/>
        <v>0</v>
      </c>
      <c r="PD250" s="2">
        <f t="shared" si="236"/>
        <v>0</v>
      </c>
      <c r="PE250" s="2">
        <f t="shared" si="237"/>
        <v>0</v>
      </c>
      <c r="PF250" s="2">
        <f t="shared" si="238"/>
        <v>0</v>
      </c>
      <c r="PG250" s="2">
        <f t="shared" si="239"/>
        <v>0</v>
      </c>
      <c r="PH250" s="2">
        <f t="shared" si="240"/>
        <v>0</v>
      </c>
      <c r="PI250" s="2">
        <f t="shared" si="241"/>
        <v>0</v>
      </c>
      <c r="PJ250" s="2">
        <f t="shared" si="242"/>
        <v>0</v>
      </c>
      <c r="PK250" s="2">
        <f t="shared" si="243"/>
        <v>0</v>
      </c>
      <c r="PL250" s="2">
        <f t="shared" si="244"/>
        <v>0</v>
      </c>
      <c r="PM250" s="2">
        <f t="shared" si="245"/>
        <v>0</v>
      </c>
      <c r="PN250" s="2">
        <f t="shared" si="246"/>
        <v>4</v>
      </c>
      <c r="PO250" s="2">
        <f t="shared" si="247"/>
        <v>4</v>
      </c>
      <c r="PP250" s="2">
        <f t="shared" si="248"/>
        <v>1</v>
      </c>
      <c r="PQ250" s="2">
        <f t="shared" si="249"/>
        <v>1</v>
      </c>
      <c r="PR250" s="2">
        <f t="shared" si="250"/>
        <v>4</v>
      </c>
      <c r="PS250" s="2">
        <f t="shared" si="251"/>
        <v>0</v>
      </c>
      <c r="PT250" s="2">
        <f t="shared" si="252"/>
        <v>0</v>
      </c>
      <c r="PU250" s="2">
        <f t="shared" si="253"/>
        <v>4</v>
      </c>
      <c r="PV250" s="2">
        <f t="shared" si="254"/>
        <v>0</v>
      </c>
      <c r="PW250" s="2">
        <f t="shared" si="255"/>
        <v>0</v>
      </c>
      <c r="PX250" s="2">
        <f t="shared" si="256"/>
        <v>4</v>
      </c>
      <c r="PY250" s="2">
        <f t="shared" si="257"/>
        <v>0</v>
      </c>
      <c r="PZ250" s="2">
        <f t="shared" si="258"/>
        <v>0</v>
      </c>
    </row>
    <row r="251" spans="1:442" x14ac:dyDescent="0.35">
      <c r="A251" t="s">
        <v>77</v>
      </c>
      <c r="B251" t="s">
        <v>16</v>
      </c>
      <c r="C251" t="s">
        <v>345</v>
      </c>
      <c r="D251">
        <v>0</v>
      </c>
      <c r="E251">
        <v>0</v>
      </c>
      <c r="F251">
        <v>0</v>
      </c>
      <c r="G251">
        <v>0</v>
      </c>
      <c r="H251"/>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2</v>
      </c>
      <c r="DE251">
        <v>0</v>
      </c>
      <c r="DF251">
        <v>0</v>
      </c>
      <c r="DG251">
        <v>0</v>
      </c>
      <c r="DH251">
        <v>0</v>
      </c>
      <c r="DI251">
        <v>0</v>
      </c>
      <c r="DJ251">
        <v>0</v>
      </c>
      <c r="DK251">
        <v>1</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1</v>
      </c>
      <c r="EM251">
        <v>0</v>
      </c>
      <c r="EN251">
        <v>0</v>
      </c>
      <c r="EO251">
        <v>0</v>
      </c>
      <c r="EP251">
        <v>0</v>
      </c>
      <c r="EQ251">
        <v>0</v>
      </c>
      <c r="ER251">
        <v>0</v>
      </c>
      <c r="ES251">
        <v>0</v>
      </c>
      <c r="ET251">
        <v>0</v>
      </c>
      <c r="EU251">
        <v>0</v>
      </c>
      <c r="EV251">
        <v>0</v>
      </c>
      <c r="EW251">
        <v>0</v>
      </c>
      <c r="EX251">
        <v>0</v>
      </c>
      <c r="EY251">
        <v>0</v>
      </c>
      <c r="EZ251">
        <v>0</v>
      </c>
      <c r="FA251">
        <v>0</v>
      </c>
      <c r="FB251">
        <v>0</v>
      </c>
      <c r="FC251">
        <v>0</v>
      </c>
      <c r="FD251">
        <v>1</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1</v>
      </c>
      <c r="HX251">
        <v>0</v>
      </c>
      <c r="HY251">
        <v>0</v>
      </c>
      <c r="HZ251">
        <v>0</v>
      </c>
      <c r="IA251">
        <v>0</v>
      </c>
      <c r="IB251">
        <v>0</v>
      </c>
      <c r="IC251">
        <v>0</v>
      </c>
      <c r="ID251">
        <v>0</v>
      </c>
      <c r="IE251">
        <v>0</v>
      </c>
      <c r="IF251">
        <v>1</v>
      </c>
      <c r="IG251">
        <v>0</v>
      </c>
      <c r="IH251">
        <v>0</v>
      </c>
      <c r="II251">
        <v>1</v>
      </c>
      <c r="IJ251">
        <v>0</v>
      </c>
      <c r="IK251">
        <v>0</v>
      </c>
      <c r="IL251">
        <v>1</v>
      </c>
      <c r="IM251">
        <v>0</v>
      </c>
      <c r="IN251">
        <v>0</v>
      </c>
      <c r="IO251">
        <v>1</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1</v>
      </c>
      <c r="NF251">
        <v>0</v>
      </c>
      <c r="NG251">
        <v>0</v>
      </c>
      <c r="NH251">
        <v>0</v>
      </c>
      <c r="NI251">
        <v>0</v>
      </c>
      <c r="NJ251">
        <v>0</v>
      </c>
      <c r="NK251">
        <v>0</v>
      </c>
      <c r="NL251">
        <v>0</v>
      </c>
      <c r="NM251">
        <v>0</v>
      </c>
      <c r="NN251">
        <v>0</v>
      </c>
      <c r="NO251">
        <v>0</v>
      </c>
      <c r="NP251">
        <v>0</v>
      </c>
      <c r="NR251" s="2" t="str">
        <f t="shared" si="199"/>
        <v>Moyo District</v>
      </c>
      <c r="NS251" s="2" t="str">
        <f t="shared" si="200"/>
        <v>Fr. Bilbao Health Centre III</v>
      </c>
      <c r="NT251" s="2" t="str">
        <f>VLOOKUP(C251,Weeks!$A$1:$B$53,2,0)</f>
        <v>Week 1</v>
      </c>
      <c r="NU251" s="2">
        <f t="shared" si="201"/>
        <v>5</v>
      </c>
      <c r="NV251" s="2">
        <f t="shared" si="202"/>
        <v>1</v>
      </c>
      <c r="NW251" s="2">
        <f t="shared" si="203"/>
        <v>0</v>
      </c>
      <c r="NX251" s="2">
        <f t="shared" si="204"/>
        <v>1</v>
      </c>
      <c r="NY251" s="2">
        <f t="shared" si="205"/>
        <v>1</v>
      </c>
      <c r="NZ251" s="2">
        <f t="shared" si="206"/>
        <v>0</v>
      </c>
      <c r="OA251" s="2">
        <f t="shared" si="207"/>
        <v>0</v>
      </c>
      <c r="OB251" s="2">
        <f t="shared" si="208"/>
        <v>0</v>
      </c>
      <c r="OC251" s="2">
        <f t="shared" si="209"/>
        <v>0</v>
      </c>
      <c r="OD251" s="2">
        <f t="shared" si="210"/>
        <v>1</v>
      </c>
      <c r="OE251" s="2">
        <f t="shared" si="211"/>
        <v>0</v>
      </c>
      <c r="OF251" s="2">
        <f t="shared" si="212"/>
        <v>1</v>
      </c>
      <c r="OG251" s="2">
        <f t="shared" si="213"/>
        <v>0</v>
      </c>
      <c r="OH251" s="2">
        <f t="shared" si="214"/>
        <v>0</v>
      </c>
      <c r="OI251" s="2">
        <f t="shared" si="215"/>
        <v>0</v>
      </c>
      <c r="OJ251" s="2">
        <f t="shared" si="216"/>
        <v>0</v>
      </c>
      <c r="OK251" s="2">
        <f t="shared" si="217"/>
        <v>0</v>
      </c>
      <c r="OL251" s="2">
        <f t="shared" si="218"/>
        <v>0</v>
      </c>
      <c r="OM251" s="2">
        <f t="shared" si="219"/>
        <v>0</v>
      </c>
      <c r="ON251" s="2">
        <f t="shared" si="220"/>
        <v>3</v>
      </c>
      <c r="OO251" s="2">
        <f t="shared" si="221"/>
        <v>1</v>
      </c>
      <c r="OP251" s="2">
        <f t="shared" si="222"/>
        <v>0</v>
      </c>
      <c r="OQ251" s="2">
        <f t="shared" si="223"/>
        <v>0</v>
      </c>
      <c r="OR251" s="2">
        <f t="shared" si="224"/>
        <v>0</v>
      </c>
      <c r="OS251" s="2">
        <f t="shared" si="225"/>
        <v>0</v>
      </c>
      <c r="OT251" s="2">
        <f t="shared" si="226"/>
        <v>0</v>
      </c>
      <c r="OU251" s="2">
        <f t="shared" si="227"/>
        <v>0</v>
      </c>
      <c r="OV251" s="2">
        <f t="shared" si="228"/>
        <v>0</v>
      </c>
      <c r="OW251" s="2">
        <f t="shared" si="229"/>
        <v>0</v>
      </c>
      <c r="OX251" s="2">
        <f t="shared" si="230"/>
        <v>0</v>
      </c>
      <c r="OY251" s="2">
        <f t="shared" si="231"/>
        <v>0</v>
      </c>
      <c r="OZ251" s="2">
        <f t="shared" si="232"/>
        <v>0</v>
      </c>
      <c r="PA251" s="2">
        <f t="shared" si="233"/>
        <v>0</v>
      </c>
      <c r="PB251" s="2">
        <f t="shared" si="234"/>
        <v>0</v>
      </c>
      <c r="PC251" s="2">
        <f t="shared" si="235"/>
        <v>0</v>
      </c>
      <c r="PD251" s="2">
        <f t="shared" si="236"/>
        <v>0</v>
      </c>
      <c r="PE251" s="2">
        <f t="shared" si="237"/>
        <v>0</v>
      </c>
      <c r="PF251" s="2">
        <f t="shared" si="238"/>
        <v>0</v>
      </c>
      <c r="PG251" s="2">
        <f t="shared" si="239"/>
        <v>0</v>
      </c>
      <c r="PH251" s="2">
        <f t="shared" si="240"/>
        <v>0</v>
      </c>
      <c r="PI251" s="2">
        <f t="shared" si="241"/>
        <v>0</v>
      </c>
      <c r="PJ251" s="2">
        <f t="shared" si="242"/>
        <v>0</v>
      </c>
      <c r="PK251" s="2">
        <f t="shared" si="243"/>
        <v>0</v>
      </c>
      <c r="PL251" s="2">
        <f t="shared" si="244"/>
        <v>0</v>
      </c>
      <c r="PM251" s="2">
        <f t="shared" si="245"/>
        <v>0</v>
      </c>
      <c r="PN251" s="2">
        <f t="shared" si="246"/>
        <v>1</v>
      </c>
      <c r="PO251" s="2">
        <f t="shared" si="247"/>
        <v>1</v>
      </c>
      <c r="PP251" s="2">
        <f t="shared" si="248"/>
        <v>0</v>
      </c>
      <c r="PQ251" s="2">
        <f t="shared" si="249"/>
        <v>0</v>
      </c>
      <c r="PR251" s="2">
        <f t="shared" si="250"/>
        <v>1</v>
      </c>
      <c r="PS251" s="2">
        <f t="shared" si="251"/>
        <v>0</v>
      </c>
      <c r="PT251" s="2">
        <f t="shared" si="252"/>
        <v>0</v>
      </c>
      <c r="PU251" s="2">
        <f t="shared" si="253"/>
        <v>1</v>
      </c>
      <c r="PV251" s="2">
        <f t="shared" si="254"/>
        <v>0</v>
      </c>
      <c r="PW251" s="2">
        <f t="shared" si="255"/>
        <v>0</v>
      </c>
      <c r="PX251" s="2">
        <f t="shared" si="256"/>
        <v>1</v>
      </c>
      <c r="PY251" s="2">
        <f t="shared" si="257"/>
        <v>0</v>
      </c>
      <c r="PZ251" s="2">
        <f t="shared" si="258"/>
        <v>0</v>
      </c>
    </row>
    <row r="252" spans="1:442" x14ac:dyDescent="0.35">
      <c r="A252" t="s">
        <v>77</v>
      </c>
      <c r="B252" t="s">
        <v>16</v>
      </c>
      <c r="C252" t="s">
        <v>343</v>
      </c>
      <c r="D252">
        <v>0</v>
      </c>
      <c r="E252">
        <v>0</v>
      </c>
      <c r="F252">
        <v>0</v>
      </c>
      <c r="G252">
        <v>0</v>
      </c>
      <c r="H252"/>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1</v>
      </c>
      <c r="DC252">
        <v>2</v>
      </c>
      <c r="DD252">
        <v>1</v>
      </c>
      <c r="DE252">
        <v>1</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2</v>
      </c>
      <c r="FB252">
        <v>0</v>
      </c>
      <c r="FC252">
        <v>0</v>
      </c>
      <c r="FD252">
        <v>2</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4</v>
      </c>
      <c r="HW252">
        <v>0</v>
      </c>
      <c r="HX252">
        <v>0</v>
      </c>
      <c r="HY252">
        <v>0</v>
      </c>
      <c r="HZ252">
        <v>0</v>
      </c>
      <c r="IA252">
        <v>0</v>
      </c>
      <c r="IB252">
        <v>0</v>
      </c>
      <c r="IC252">
        <v>0</v>
      </c>
      <c r="ID252">
        <v>0</v>
      </c>
      <c r="IE252">
        <v>4</v>
      </c>
      <c r="IF252">
        <v>0</v>
      </c>
      <c r="IG252">
        <v>0</v>
      </c>
      <c r="IH252">
        <v>4</v>
      </c>
      <c r="II252">
        <v>0</v>
      </c>
      <c r="IJ252">
        <v>0</v>
      </c>
      <c r="IK252">
        <v>4</v>
      </c>
      <c r="IL252">
        <v>0</v>
      </c>
      <c r="IM252">
        <v>0</v>
      </c>
      <c r="IN252">
        <v>4</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R252" s="2" t="str">
        <f t="shared" si="199"/>
        <v>Moyo District</v>
      </c>
      <c r="NS252" s="2" t="str">
        <f t="shared" si="200"/>
        <v>Fr. Bilbao Health Centre III</v>
      </c>
      <c r="NT252" s="2" t="str">
        <f>VLOOKUP(C252,Weeks!$A$1:$B$53,2,0)</f>
        <v>Week 2</v>
      </c>
      <c r="NU252" s="2">
        <f t="shared" si="201"/>
        <v>9</v>
      </c>
      <c r="NV252" s="2">
        <f t="shared" si="202"/>
        <v>0</v>
      </c>
      <c r="NW252" s="2">
        <f t="shared" si="203"/>
        <v>0</v>
      </c>
      <c r="NX252" s="2">
        <f t="shared" si="204"/>
        <v>0</v>
      </c>
      <c r="NY252" s="2">
        <f t="shared" si="205"/>
        <v>0</v>
      </c>
      <c r="NZ252" s="2">
        <f t="shared" si="206"/>
        <v>0</v>
      </c>
      <c r="OA252" s="2">
        <f t="shared" si="207"/>
        <v>0</v>
      </c>
      <c r="OB252" s="2">
        <f t="shared" si="208"/>
        <v>0</v>
      </c>
      <c r="OC252" s="2">
        <f t="shared" si="209"/>
        <v>0</v>
      </c>
      <c r="OD252" s="2">
        <f t="shared" si="210"/>
        <v>2</v>
      </c>
      <c r="OE252" s="2">
        <f t="shared" si="211"/>
        <v>0</v>
      </c>
      <c r="OF252" s="2">
        <f t="shared" si="212"/>
        <v>2</v>
      </c>
      <c r="OG252" s="2">
        <f t="shared" si="213"/>
        <v>0</v>
      </c>
      <c r="OH252" s="2">
        <f t="shared" si="214"/>
        <v>0</v>
      </c>
      <c r="OI252" s="2">
        <f t="shared" si="215"/>
        <v>0</v>
      </c>
      <c r="OJ252" s="2">
        <f t="shared" si="216"/>
        <v>0</v>
      </c>
      <c r="OK252" s="2">
        <f t="shared" si="217"/>
        <v>0</v>
      </c>
      <c r="OL252" s="2">
        <f t="shared" si="218"/>
        <v>0</v>
      </c>
      <c r="OM252" s="2">
        <f t="shared" si="219"/>
        <v>0</v>
      </c>
      <c r="ON252" s="2">
        <f t="shared" si="220"/>
        <v>5</v>
      </c>
      <c r="OO252" s="2">
        <f t="shared" si="221"/>
        <v>0</v>
      </c>
      <c r="OP252" s="2">
        <f t="shared" si="222"/>
        <v>0</v>
      </c>
      <c r="OQ252" s="2">
        <f t="shared" si="223"/>
        <v>0</v>
      </c>
      <c r="OR252" s="2">
        <f t="shared" si="224"/>
        <v>0</v>
      </c>
      <c r="OS252" s="2">
        <f t="shared" si="225"/>
        <v>0</v>
      </c>
      <c r="OT252" s="2">
        <f t="shared" si="226"/>
        <v>0</v>
      </c>
      <c r="OU252" s="2">
        <f t="shared" si="227"/>
        <v>0</v>
      </c>
      <c r="OV252" s="2">
        <f t="shared" si="228"/>
        <v>0</v>
      </c>
      <c r="OW252" s="2">
        <f t="shared" si="229"/>
        <v>0</v>
      </c>
      <c r="OX252" s="2">
        <f t="shared" si="230"/>
        <v>0</v>
      </c>
      <c r="OY252" s="2">
        <f t="shared" si="231"/>
        <v>0</v>
      </c>
      <c r="OZ252" s="2">
        <f t="shared" si="232"/>
        <v>0</v>
      </c>
      <c r="PA252" s="2">
        <f t="shared" si="233"/>
        <v>0</v>
      </c>
      <c r="PB252" s="2">
        <f t="shared" si="234"/>
        <v>0</v>
      </c>
      <c r="PC252" s="2">
        <f t="shared" si="235"/>
        <v>0</v>
      </c>
      <c r="PD252" s="2">
        <f t="shared" si="236"/>
        <v>0</v>
      </c>
      <c r="PE252" s="2">
        <f t="shared" si="237"/>
        <v>0</v>
      </c>
      <c r="PF252" s="2">
        <f t="shared" si="238"/>
        <v>0</v>
      </c>
      <c r="PG252" s="2">
        <f t="shared" si="239"/>
        <v>0</v>
      </c>
      <c r="PH252" s="2">
        <f t="shared" si="240"/>
        <v>0</v>
      </c>
      <c r="PI252" s="2">
        <f t="shared" si="241"/>
        <v>0</v>
      </c>
      <c r="PJ252" s="2">
        <f t="shared" si="242"/>
        <v>0</v>
      </c>
      <c r="PK252" s="2">
        <f t="shared" si="243"/>
        <v>0</v>
      </c>
      <c r="PL252" s="2">
        <f t="shared" si="244"/>
        <v>0</v>
      </c>
      <c r="PM252" s="2">
        <f t="shared" si="245"/>
        <v>0</v>
      </c>
      <c r="PN252" s="2">
        <f t="shared" si="246"/>
        <v>4</v>
      </c>
      <c r="PO252" s="2">
        <f t="shared" si="247"/>
        <v>4</v>
      </c>
      <c r="PP252" s="2">
        <f t="shared" si="248"/>
        <v>0</v>
      </c>
      <c r="PQ252" s="2">
        <f t="shared" si="249"/>
        <v>0</v>
      </c>
      <c r="PR252" s="2">
        <f t="shared" si="250"/>
        <v>4</v>
      </c>
      <c r="PS252" s="2">
        <f t="shared" si="251"/>
        <v>0</v>
      </c>
      <c r="PT252" s="2">
        <f t="shared" si="252"/>
        <v>0</v>
      </c>
      <c r="PU252" s="2">
        <f t="shared" si="253"/>
        <v>4</v>
      </c>
      <c r="PV252" s="2">
        <f t="shared" si="254"/>
        <v>0</v>
      </c>
      <c r="PW252" s="2">
        <f t="shared" si="255"/>
        <v>0</v>
      </c>
      <c r="PX252" s="2">
        <f t="shared" si="256"/>
        <v>4</v>
      </c>
      <c r="PY252" s="2">
        <f t="shared" si="257"/>
        <v>0</v>
      </c>
      <c r="PZ252" s="2">
        <f t="shared" si="258"/>
        <v>0</v>
      </c>
    </row>
    <row r="253" spans="1:442" x14ac:dyDescent="0.35">
      <c r="A253" t="s">
        <v>77</v>
      </c>
      <c r="B253" t="s">
        <v>16</v>
      </c>
      <c r="C253" t="s">
        <v>341</v>
      </c>
      <c r="D253">
        <v>0</v>
      </c>
      <c r="E253">
        <v>0</v>
      </c>
      <c r="F253">
        <v>0</v>
      </c>
      <c r="G253">
        <v>0</v>
      </c>
      <c r="H253"/>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4</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1</v>
      </c>
      <c r="HX253">
        <v>0</v>
      </c>
      <c r="HY253">
        <v>0</v>
      </c>
      <c r="HZ253">
        <v>0</v>
      </c>
      <c r="IA253">
        <v>0</v>
      </c>
      <c r="IB253">
        <v>0</v>
      </c>
      <c r="IC253">
        <v>0</v>
      </c>
      <c r="ID253">
        <v>0</v>
      </c>
      <c r="IE253">
        <v>0</v>
      </c>
      <c r="IF253">
        <v>1</v>
      </c>
      <c r="IG253">
        <v>0</v>
      </c>
      <c r="IH253">
        <v>0</v>
      </c>
      <c r="II253">
        <v>1</v>
      </c>
      <c r="IJ253">
        <v>0</v>
      </c>
      <c r="IK253">
        <v>0</v>
      </c>
      <c r="IL253">
        <v>1</v>
      </c>
      <c r="IM253">
        <v>0</v>
      </c>
      <c r="IN253">
        <v>0</v>
      </c>
      <c r="IO253">
        <v>1</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R253" s="2" t="str">
        <f t="shared" si="199"/>
        <v>Moyo District</v>
      </c>
      <c r="NS253" s="2" t="str">
        <f t="shared" si="200"/>
        <v>Fr. Bilbao Health Centre III</v>
      </c>
      <c r="NT253" s="2" t="str">
        <f>VLOOKUP(C253,Weeks!$A$1:$B$53,2,0)</f>
        <v>Week 3</v>
      </c>
      <c r="NU253" s="2">
        <f t="shared" si="201"/>
        <v>5</v>
      </c>
      <c r="NV253" s="2">
        <f t="shared" si="202"/>
        <v>0</v>
      </c>
      <c r="NW253" s="2">
        <f t="shared" si="203"/>
        <v>0</v>
      </c>
      <c r="NX253" s="2">
        <f t="shared" si="204"/>
        <v>0</v>
      </c>
      <c r="NY253" s="2">
        <f t="shared" si="205"/>
        <v>0</v>
      </c>
      <c r="NZ253" s="2">
        <f t="shared" si="206"/>
        <v>0</v>
      </c>
      <c r="OA253" s="2">
        <f t="shared" si="207"/>
        <v>0</v>
      </c>
      <c r="OB253" s="2">
        <f t="shared" si="208"/>
        <v>0</v>
      </c>
      <c r="OC253" s="2">
        <f t="shared" si="209"/>
        <v>0</v>
      </c>
      <c r="OD253" s="2">
        <f t="shared" si="210"/>
        <v>0</v>
      </c>
      <c r="OE253" s="2">
        <f t="shared" si="211"/>
        <v>0</v>
      </c>
      <c r="OF253" s="2">
        <f t="shared" si="212"/>
        <v>4</v>
      </c>
      <c r="OG253" s="2">
        <f t="shared" si="213"/>
        <v>0</v>
      </c>
      <c r="OH253" s="2">
        <f t="shared" si="214"/>
        <v>0</v>
      </c>
      <c r="OI253" s="2">
        <f t="shared" si="215"/>
        <v>0</v>
      </c>
      <c r="OJ253" s="2">
        <f t="shared" si="216"/>
        <v>0</v>
      </c>
      <c r="OK253" s="2">
        <f t="shared" si="217"/>
        <v>0</v>
      </c>
      <c r="OL253" s="2">
        <f t="shared" si="218"/>
        <v>0</v>
      </c>
      <c r="OM253" s="2">
        <f t="shared" si="219"/>
        <v>0</v>
      </c>
      <c r="ON253" s="2">
        <f t="shared" si="220"/>
        <v>1</v>
      </c>
      <c r="OO253" s="2">
        <f t="shared" si="221"/>
        <v>0</v>
      </c>
      <c r="OP253" s="2">
        <f t="shared" si="222"/>
        <v>0</v>
      </c>
      <c r="OQ253" s="2">
        <f t="shared" si="223"/>
        <v>0</v>
      </c>
      <c r="OR253" s="2">
        <f t="shared" si="224"/>
        <v>0</v>
      </c>
      <c r="OS253" s="2">
        <f t="shared" si="225"/>
        <v>0</v>
      </c>
      <c r="OT253" s="2">
        <f t="shared" si="226"/>
        <v>0</v>
      </c>
      <c r="OU253" s="2">
        <f t="shared" si="227"/>
        <v>0</v>
      </c>
      <c r="OV253" s="2">
        <f t="shared" si="228"/>
        <v>0</v>
      </c>
      <c r="OW253" s="2">
        <f t="shared" si="229"/>
        <v>0</v>
      </c>
      <c r="OX253" s="2">
        <f t="shared" si="230"/>
        <v>0</v>
      </c>
      <c r="OY253" s="2">
        <f t="shared" si="231"/>
        <v>0</v>
      </c>
      <c r="OZ253" s="2">
        <f t="shared" si="232"/>
        <v>0</v>
      </c>
      <c r="PA253" s="2">
        <f t="shared" si="233"/>
        <v>0</v>
      </c>
      <c r="PB253" s="2">
        <f t="shared" si="234"/>
        <v>0</v>
      </c>
      <c r="PC253" s="2">
        <f t="shared" si="235"/>
        <v>0</v>
      </c>
      <c r="PD253" s="2">
        <f t="shared" si="236"/>
        <v>0</v>
      </c>
      <c r="PE253" s="2">
        <f t="shared" si="237"/>
        <v>0</v>
      </c>
      <c r="PF253" s="2">
        <f t="shared" si="238"/>
        <v>0</v>
      </c>
      <c r="PG253" s="2">
        <f t="shared" si="239"/>
        <v>0</v>
      </c>
      <c r="PH253" s="2">
        <f t="shared" si="240"/>
        <v>0</v>
      </c>
      <c r="PI253" s="2">
        <f t="shared" si="241"/>
        <v>0</v>
      </c>
      <c r="PJ253" s="2">
        <f t="shared" si="242"/>
        <v>0</v>
      </c>
      <c r="PK253" s="2">
        <f t="shared" si="243"/>
        <v>0</v>
      </c>
      <c r="PL253" s="2">
        <f t="shared" si="244"/>
        <v>0</v>
      </c>
      <c r="PM253" s="2">
        <f t="shared" si="245"/>
        <v>0</v>
      </c>
      <c r="PN253" s="2">
        <f t="shared" si="246"/>
        <v>1</v>
      </c>
      <c r="PO253" s="2">
        <f t="shared" si="247"/>
        <v>1</v>
      </c>
      <c r="PP253" s="2">
        <f t="shared" si="248"/>
        <v>0</v>
      </c>
      <c r="PQ253" s="2">
        <f t="shared" si="249"/>
        <v>0</v>
      </c>
      <c r="PR253" s="2">
        <f t="shared" si="250"/>
        <v>1</v>
      </c>
      <c r="PS253" s="2">
        <f t="shared" si="251"/>
        <v>0</v>
      </c>
      <c r="PT253" s="2">
        <f t="shared" si="252"/>
        <v>0</v>
      </c>
      <c r="PU253" s="2">
        <f t="shared" si="253"/>
        <v>1</v>
      </c>
      <c r="PV253" s="2">
        <f t="shared" si="254"/>
        <v>0</v>
      </c>
      <c r="PW253" s="2">
        <f t="shared" si="255"/>
        <v>0</v>
      </c>
      <c r="PX253" s="2">
        <f t="shared" si="256"/>
        <v>1</v>
      </c>
      <c r="PY253" s="2">
        <f t="shared" si="257"/>
        <v>0</v>
      </c>
      <c r="PZ253" s="2">
        <f t="shared" si="258"/>
        <v>0</v>
      </c>
    </row>
    <row r="254" spans="1:442" x14ac:dyDescent="0.35">
      <c r="A254" t="s">
        <v>77</v>
      </c>
      <c r="B254" t="s">
        <v>16</v>
      </c>
      <c r="C254" t="s">
        <v>339</v>
      </c>
      <c r="D254">
        <v>0</v>
      </c>
      <c r="E254">
        <v>0</v>
      </c>
      <c r="F254">
        <v>0</v>
      </c>
      <c r="G254">
        <v>0</v>
      </c>
      <c r="H254"/>
      <c r="I254">
        <v>0</v>
      </c>
      <c r="J254"/>
      <c r="K254">
        <v>0</v>
      </c>
      <c r="L254"/>
      <c r="M254">
        <v>0</v>
      </c>
      <c r="N254"/>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2</v>
      </c>
      <c r="DE254">
        <v>4</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1</v>
      </c>
      <c r="FB254">
        <v>0</v>
      </c>
      <c r="FC254">
        <v>0</v>
      </c>
      <c r="FD254">
        <v>1</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1</v>
      </c>
      <c r="HX254">
        <v>0</v>
      </c>
      <c r="HY254">
        <v>0</v>
      </c>
      <c r="HZ254">
        <v>0</v>
      </c>
      <c r="IA254">
        <v>0</v>
      </c>
      <c r="IB254">
        <v>0</v>
      </c>
      <c r="IC254">
        <v>0</v>
      </c>
      <c r="ID254">
        <v>0</v>
      </c>
      <c r="IE254">
        <v>0</v>
      </c>
      <c r="IF254">
        <v>1</v>
      </c>
      <c r="IG254">
        <v>0</v>
      </c>
      <c r="IH254">
        <v>0</v>
      </c>
      <c r="II254">
        <v>1</v>
      </c>
      <c r="IJ254">
        <v>0</v>
      </c>
      <c r="IK254">
        <v>0</v>
      </c>
      <c r="IL254">
        <v>1</v>
      </c>
      <c r="IM254">
        <v>0</v>
      </c>
      <c r="IN254">
        <v>0</v>
      </c>
      <c r="IO254">
        <v>1</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R254" s="2" t="str">
        <f t="shared" si="199"/>
        <v>Moyo District</v>
      </c>
      <c r="NS254" s="2" t="str">
        <f t="shared" si="200"/>
        <v>Fr. Bilbao Health Centre III</v>
      </c>
      <c r="NT254" s="2" t="str">
        <f>VLOOKUP(C254,Weeks!$A$1:$B$53,2,0)</f>
        <v>Week 4</v>
      </c>
      <c r="NU254" s="2">
        <f t="shared" si="201"/>
        <v>8</v>
      </c>
      <c r="NV254" s="2">
        <f t="shared" si="202"/>
        <v>0</v>
      </c>
      <c r="NW254" s="2">
        <f t="shared" si="203"/>
        <v>0</v>
      </c>
      <c r="NX254" s="2">
        <f t="shared" si="204"/>
        <v>0</v>
      </c>
      <c r="NY254" s="2">
        <f t="shared" si="205"/>
        <v>0</v>
      </c>
      <c r="NZ254" s="2">
        <f t="shared" si="206"/>
        <v>0</v>
      </c>
      <c r="OA254" s="2">
        <f t="shared" si="207"/>
        <v>0</v>
      </c>
      <c r="OB254" s="2">
        <f t="shared" si="208"/>
        <v>0</v>
      </c>
      <c r="OC254" s="2">
        <f t="shared" si="209"/>
        <v>0</v>
      </c>
      <c r="OD254" s="2">
        <f t="shared" si="210"/>
        <v>1</v>
      </c>
      <c r="OE254" s="2">
        <f t="shared" si="211"/>
        <v>0</v>
      </c>
      <c r="OF254" s="2">
        <f t="shared" si="212"/>
        <v>1</v>
      </c>
      <c r="OG254" s="2">
        <f t="shared" si="213"/>
        <v>0</v>
      </c>
      <c r="OH254" s="2">
        <f t="shared" si="214"/>
        <v>0</v>
      </c>
      <c r="OI254" s="2">
        <f t="shared" si="215"/>
        <v>0</v>
      </c>
      <c r="OJ254" s="2">
        <f t="shared" si="216"/>
        <v>0</v>
      </c>
      <c r="OK254" s="2">
        <f t="shared" si="217"/>
        <v>0</v>
      </c>
      <c r="OL254" s="2">
        <f t="shared" si="218"/>
        <v>0</v>
      </c>
      <c r="OM254" s="2">
        <f t="shared" si="219"/>
        <v>0</v>
      </c>
      <c r="ON254" s="2">
        <f t="shared" si="220"/>
        <v>6</v>
      </c>
      <c r="OO254" s="2">
        <f t="shared" si="221"/>
        <v>0</v>
      </c>
      <c r="OP254" s="2">
        <f t="shared" si="222"/>
        <v>0</v>
      </c>
      <c r="OQ254" s="2">
        <f t="shared" si="223"/>
        <v>0</v>
      </c>
      <c r="OR254" s="2">
        <f t="shared" si="224"/>
        <v>0</v>
      </c>
      <c r="OS254" s="2">
        <f t="shared" si="225"/>
        <v>0</v>
      </c>
      <c r="OT254" s="2">
        <f t="shared" si="226"/>
        <v>0</v>
      </c>
      <c r="OU254" s="2">
        <f t="shared" si="227"/>
        <v>0</v>
      </c>
      <c r="OV254" s="2">
        <f t="shared" si="228"/>
        <v>0</v>
      </c>
      <c r="OW254" s="2">
        <f t="shared" si="229"/>
        <v>0</v>
      </c>
      <c r="OX254" s="2">
        <f t="shared" si="230"/>
        <v>0</v>
      </c>
      <c r="OY254" s="2">
        <f t="shared" si="231"/>
        <v>0</v>
      </c>
      <c r="OZ254" s="2">
        <f t="shared" si="232"/>
        <v>0</v>
      </c>
      <c r="PA254" s="2">
        <f t="shared" si="233"/>
        <v>0</v>
      </c>
      <c r="PB254" s="2">
        <f t="shared" si="234"/>
        <v>0</v>
      </c>
      <c r="PC254" s="2">
        <f t="shared" si="235"/>
        <v>0</v>
      </c>
      <c r="PD254" s="2">
        <f t="shared" si="236"/>
        <v>0</v>
      </c>
      <c r="PE254" s="2">
        <f t="shared" si="237"/>
        <v>0</v>
      </c>
      <c r="PF254" s="2">
        <f t="shared" si="238"/>
        <v>0</v>
      </c>
      <c r="PG254" s="2">
        <f t="shared" si="239"/>
        <v>0</v>
      </c>
      <c r="PH254" s="2">
        <f t="shared" si="240"/>
        <v>0</v>
      </c>
      <c r="PI254" s="2">
        <f t="shared" si="241"/>
        <v>0</v>
      </c>
      <c r="PJ254" s="2">
        <f t="shared" si="242"/>
        <v>0</v>
      </c>
      <c r="PK254" s="2">
        <f t="shared" si="243"/>
        <v>0</v>
      </c>
      <c r="PL254" s="2">
        <f t="shared" si="244"/>
        <v>0</v>
      </c>
      <c r="PM254" s="2">
        <f t="shared" si="245"/>
        <v>0</v>
      </c>
      <c r="PN254" s="2">
        <f t="shared" si="246"/>
        <v>1</v>
      </c>
      <c r="PO254" s="2">
        <f t="shared" si="247"/>
        <v>1</v>
      </c>
      <c r="PP254" s="2">
        <f t="shared" si="248"/>
        <v>0</v>
      </c>
      <c r="PQ254" s="2">
        <f t="shared" si="249"/>
        <v>0</v>
      </c>
      <c r="PR254" s="2">
        <f t="shared" si="250"/>
        <v>1</v>
      </c>
      <c r="PS254" s="2">
        <f t="shared" si="251"/>
        <v>0</v>
      </c>
      <c r="PT254" s="2">
        <f t="shared" si="252"/>
        <v>0</v>
      </c>
      <c r="PU254" s="2">
        <f t="shared" si="253"/>
        <v>1</v>
      </c>
      <c r="PV254" s="2">
        <f t="shared" si="254"/>
        <v>0</v>
      </c>
      <c r="PW254" s="2">
        <f t="shared" si="255"/>
        <v>0</v>
      </c>
      <c r="PX254" s="2">
        <f t="shared" si="256"/>
        <v>1</v>
      </c>
      <c r="PY254" s="2">
        <f t="shared" si="257"/>
        <v>0</v>
      </c>
      <c r="PZ254" s="2">
        <f t="shared" si="258"/>
        <v>0</v>
      </c>
    </row>
    <row r="255" spans="1:442" x14ac:dyDescent="0.35">
      <c r="A255" t="s">
        <v>77</v>
      </c>
      <c r="B255" t="s">
        <v>16</v>
      </c>
      <c r="C255" t="s">
        <v>337</v>
      </c>
      <c r="D255">
        <v>0</v>
      </c>
      <c r="E255">
        <v>0</v>
      </c>
      <c r="F255">
        <v>0</v>
      </c>
      <c r="G255">
        <v>0</v>
      </c>
      <c r="H255"/>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1</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4</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R255" s="2" t="str">
        <f t="shared" si="199"/>
        <v>Moyo District</v>
      </c>
      <c r="NS255" s="2" t="str">
        <f t="shared" si="200"/>
        <v>Fr. Bilbao Health Centre III</v>
      </c>
      <c r="NT255" s="2" t="str">
        <f>VLOOKUP(C255,Weeks!$A$1:$B$53,2,0)</f>
        <v>Week 5</v>
      </c>
      <c r="NU255" s="2">
        <f t="shared" si="201"/>
        <v>5</v>
      </c>
      <c r="NV255" s="2">
        <f t="shared" si="202"/>
        <v>0</v>
      </c>
      <c r="NW255" s="2">
        <f t="shared" si="203"/>
        <v>0</v>
      </c>
      <c r="NX255" s="2">
        <f t="shared" si="204"/>
        <v>0</v>
      </c>
      <c r="NY255" s="2">
        <f t="shared" si="205"/>
        <v>0</v>
      </c>
      <c r="NZ255" s="2">
        <f t="shared" si="206"/>
        <v>0</v>
      </c>
      <c r="OA255" s="2">
        <f t="shared" si="207"/>
        <v>0</v>
      </c>
      <c r="OB255" s="2">
        <f t="shared" si="208"/>
        <v>0</v>
      </c>
      <c r="OC255" s="2">
        <f t="shared" si="209"/>
        <v>0</v>
      </c>
      <c r="OD255" s="2">
        <f t="shared" si="210"/>
        <v>4</v>
      </c>
      <c r="OE255" s="2">
        <f t="shared" si="211"/>
        <v>0</v>
      </c>
      <c r="OF255" s="2">
        <f t="shared" si="212"/>
        <v>0</v>
      </c>
      <c r="OG255" s="2">
        <f t="shared" si="213"/>
        <v>0</v>
      </c>
      <c r="OH255" s="2">
        <f t="shared" si="214"/>
        <v>0</v>
      </c>
      <c r="OI255" s="2">
        <f t="shared" si="215"/>
        <v>0</v>
      </c>
      <c r="OJ255" s="2">
        <f t="shared" si="216"/>
        <v>0</v>
      </c>
      <c r="OK255" s="2">
        <f t="shared" si="217"/>
        <v>0</v>
      </c>
      <c r="OL255" s="2">
        <f t="shared" si="218"/>
        <v>0</v>
      </c>
      <c r="OM255" s="2">
        <f t="shared" si="219"/>
        <v>0</v>
      </c>
      <c r="ON255" s="2">
        <f t="shared" si="220"/>
        <v>1</v>
      </c>
      <c r="OO255" s="2">
        <f t="shared" si="221"/>
        <v>0</v>
      </c>
      <c r="OP255" s="2">
        <f t="shared" si="222"/>
        <v>0</v>
      </c>
      <c r="OQ255" s="2">
        <f t="shared" si="223"/>
        <v>0</v>
      </c>
      <c r="OR255" s="2">
        <f t="shared" si="224"/>
        <v>0</v>
      </c>
      <c r="OS255" s="2">
        <f t="shared" si="225"/>
        <v>0</v>
      </c>
      <c r="OT255" s="2">
        <f t="shared" si="226"/>
        <v>0</v>
      </c>
      <c r="OU255" s="2">
        <f t="shared" si="227"/>
        <v>0</v>
      </c>
      <c r="OV255" s="2">
        <f t="shared" si="228"/>
        <v>0</v>
      </c>
      <c r="OW255" s="2">
        <f t="shared" si="229"/>
        <v>0</v>
      </c>
      <c r="OX255" s="2">
        <f t="shared" si="230"/>
        <v>0</v>
      </c>
      <c r="OY255" s="2">
        <f t="shared" si="231"/>
        <v>0</v>
      </c>
      <c r="OZ255" s="2">
        <f t="shared" si="232"/>
        <v>0</v>
      </c>
      <c r="PA255" s="2">
        <f t="shared" si="233"/>
        <v>0</v>
      </c>
      <c r="PB255" s="2">
        <f t="shared" si="234"/>
        <v>0</v>
      </c>
      <c r="PC255" s="2">
        <f t="shared" si="235"/>
        <v>0</v>
      </c>
      <c r="PD255" s="2">
        <f t="shared" si="236"/>
        <v>0</v>
      </c>
      <c r="PE255" s="2">
        <f t="shared" si="237"/>
        <v>0</v>
      </c>
      <c r="PF255" s="2">
        <f t="shared" si="238"/>
        <v>0</v>
      </c>
      <c r="PG255" s="2">
        <f t="shared" si="239"/>
        <v>0</v>
      </c>
      <c r="PH255" s="2">
        <f t="shared" si="240"/>
        <v>0</v>
      </c>
      <c r="PI255" s="2">
        <f t="shared" si="241"/>
        <v>0</v>
      </c>
      <c r="PJ255" s="2">
        <f t="shared" si="242"/>
        <v>0</v>
      </c>
      <c r="PK255" s="2">
        <f t="shared" si="243"/>
        <v>0</v>
      </c>
      <c r="PL255" s="2">
        <f t="shared" si="244"/>
        <v>0</v>
      </c>
      <c r="PM255" s="2">
        <f t="shared" si="245"/>
        <v>0</v>
      </c>
      <c r="PN255" s="2">
        <f t="shared" si="246"/>
        <v>0</v>
      </c>
      <c r="PO255" s="2">
        <f t="shared" si="247"/>
        <v>0</v>
      </c>
      <c r="PP255" s="2">
        <f t="shared" si="248"/>
        <v>0</v>
      </c>
      <c r="PQ255" s="2">
        <f t="shared" si="249"/>
        <v>0</v>
      </c>
      <c r="PR255" s="2">
        <f t="shared" si="250"/>
        <v>0</v>
      </c>
      <c r="PS255" s="2">
        <f t="shared" si="251"/>
        <v>0</v>
      </c>
      <c r="PT255" s="2">
        <f t="shared" si="252"/>
        <v>0</v>
      </c>
      <c r="PU255" s="2">
        <f t="shared" si="253"/>
        <v>0</v>
      </c>
      <c r="PV255" s="2">
        <f t="shared" si="254"/>
        <v>0</v>
      </c>
      <c r="PW255" s="2">
        <f t="shared" si="255"/>
        <v>0</v>
      </c>
      <c r="PX255" s="2">
        <f t="shared" si="256"/>
        <v>0</v>
      </c>
      <c r="PY255" s="2">
        <f t="shared" si="257"/>
        <v>0</v>
      </c>
      <c r="PZ255" s="2">
        <f t="shared" si="258"/>
        <v>0</v>
      </c>
    </row>
    <row r="256" spans="1:442" x14ac:dyDescent="0.35">
      <c r="A256" t="s">
        <v>77</v>
      </c>
      <c r="B256" t="s">
        <v>16</v>
      </c>
      <c r="C256" t="s">
        <v>335</v>
      </c>
      <c r="D256">
        <v>0</v>
      </c>
      <c r="E256">
        <v>0</v>
      </c>
      <c r="F256">
        <v>0</v>
      </c>
      <c r="G256">
        <v>0</v>
      </c>
      <c r="H256"/>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1</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1</v>
      </c>
      <c r="FB256">
        <v>0</v>
      </c>
      <c r="FC256">
        <v>0</v>
      </c>
      <c r="FD256">
        <v>2</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1</v>
      </c>
      <c r="HX256">
        <v>0</v>
      </c>
      <c r="HY256">
        <v>0</v>
      </c>
      <c r="HZ256">
        <v>0</v>
      </c>
      <c r="IA256">
        <v>0</v>
      </c>
      <c r="IB256">
        <v>0</v>
      </c>
      <c r="IC256">
        <v>0</v>
      </c>
      <c r="ID256">
        <v>0</v>
      </c>
      <c r="IE256">
        <v>0</v>
      </c>
      <c r="IF256">
        <v>1</v>
      </c>
      <c r="IG256">
        <v>0</v>
      </c>
      <c r="IH256">
        <v>0</v>
      </c>
      <c r="II256">
        <v>1</v>
      </c>
      <c r="IJ256">
        <v>0</v>
      </c>
      <c r="IK256">
        <v>0</v>
      </c>
      <c r="IL256">
        <v>1</v>
      </c>
      <c r="IM256">
        <v>0</v>
      </c>
      <c r="IN256">
        <v>0</v>
      </c>
      <c r="IO256">
        <v>1</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R256" s="2" t="str">
        <f t="shared" si="199"/>
        <v>Moyo District</v>
      </c>
      <c r="NS256" s="2" t="str">
        <f t="shared" si="200"/>
        <v>Fr. Bilbao Health Centre III</v>
      </c>
      <c r="NT256" s="2" t="str">
        <f>VLOOKUP(C256,Weeks!$A$1:$B$53,2,0)</f>
        <v>Week 6</v>
      </c>
      <c r="NU256" s="2">
        <f t="shared" si="201"/>
        <v>4</v>
      </c>
      <c r="NV256" s="2">
        <f t="shared" si="202"/>
        <v>0</v>
      </c>
      <c r="NW256" s="2">
        <f t="shared" si="203"/>
        <v>0</v>
      </c>
      <c r="NX256" s="2">
        <f t="shared" si="204"/>
        <v>0</v>
      </c>
      <c r="NY256" s="2">
        <f t="shared" si="205"/>
        <v>0</v>
      </c>
      <c r="NZ256" s="2">
        <f t="shared" si="206"/>
        <v>0</v>
      </c>
      <c r="OA256" s="2">
        <f t="shared" si="207"/>
        <v>0</v>
      </c>
      <c r="OB256" s="2">
        <f t="shared" si="208"/>
        <v>0</v>
      </c>
      <c r="OC256" s="2">
        <f t="shared" si="209"/>
        <v>0</v>
      </c>
      <c r="OD256" s="2">
        <f t="shared" si="210"/>
        <v>2</v>
      </c>
      <c r="OE256" s="2">
        <f t="shared" si="211"/>
        <v>0</v>
      </c>
      <c r="OF256" s="2">
        <f t="shared" si="212"/>
        <v>1</v>
      </c>
      <c r="OG256" s="2">
        <f t="shared" si="213"/>
        <v>0</v>
      </c>
      <c r="OH256" s="2">
        <f t="shared" si="214"/>
        <v>0</v>
      </c>
      <c r="OI256" s="2">
        <f t="shared" si="215"/>
        <v>0</v>
      </c>
      <c r="OJ256" s="2">
        <f t="shared" si="216"/>
        <v>0</v>
      </c>
      <c r="OK256" s="2">
        <f t="shared" si="217"/>
        <v>0</v>
      </c>
      <c r="OL256" s="2">
        <f t="shared" si="218"/>
        <v>0</v>
      </c>
      <c r="OM256" s="2">
        <f t="shared" si="219"/>
        <v>0</v>
      </c>
      <c r="ON256" s="2">
        <f t="shared" si="220"/>
        <v>1</v>
      </c>
      <c r="OO256" s="2">
        <f t="shared" si="221"/>
        <v>0</v>
      </c>
      <c r="OP256" s="2">
        <f t="shared" si="222"/>
        <v>0</v>
      </c>
      <c r="OQ256" s="2">
        <f t="shared" si="223"/>
        <v>0</v>
      </c>
      <c r="OR256" s="2">
        <f t="shared" si="224"/>
        <v>0</v>
      </c>
      <c r="OS256" s="2">
        <f t="shared" si="225"/>
        <v>0</v>
      </c>
      <c r="OT256" s="2">
        <f t="shared" si="226"/>
        <v>0</v>
      </c>
      <c r="OU256" s="2">
        <f t="shared" si="227"/>
        <v>0</v>
      </c>
      <c r="OV256" s="2">
        <f t="shared" si="228"/>
        <v>0</v>
      </c>
      <c r="OW256" s="2">
        <f t="shared" si="229"/>
        <v>0</v>
      </c>
      <c r="OX256" s="2">
        <f t="shared" si="230"/>
        <v>0</v>
      </c>
      <c r="OY256" s="2">
        <f t="shared" si="231"/>
        <v>0</v>
      </c>
      <c r="OZ256" s="2">
        <f t="shared" si="232"/>
        <v>0</v>
      </c>
      <c r="PA256" s="2">
        <f t="shared" si="233"/>
        <v>0</v>
      </c>
      <c r="PB256" s="2">
        <f t="shared" si="234"/>
        <v>0</v>
      </c>
      <c r="PC256" s="2">
        <f t="shared" si="235"/>
        <v>0</v>
      </c>
      <c r="PD256" s="2">
        <f t="shared" si="236"/>
        <v>0</v>
      </c>
      <c r="PE256" s="2">
        <f t="shared" si="237"/>
        <v>0</v>
      </c>
      <c r="PF256" s="2">
        <f t="shared" si="238"/>
        <v>0</v>
      </c>
      <c r="PG256" s="2">
        <f t="shared" si="239"/>
        <v>0</v>
      </c>
      <c r="PH256" s="2">
        <f t="shared" si="240"/>
        <v>0</v>
      </c>
      <c r="PI256" s="2">
        <f t="shared" si="241"/>
        <v>0</v>
      </c>
      <c r="PJ256" s="2">
        <f t="shared" si="242"/>
        <v>0</v>
      </c>
      <c r="PK256" s="2">
        <f t="shared" si="243"/>
        <v>0</v>
      </c>
      <c r="PL256" s="2">
        <f t="shared" si="244"/>
        <v>0</v>
      </c>
      <c r="PM256" s="2">
        <f t="shared" si="245"/>
        <v>0</v>
      </c>
      <c r="PN256" s="2">
        <f t="shared" si="246"/>
        <v>1</v>
      </c>
      <c r="PO256" s="2">
        <f t="shared" si="247"/>
        <v>1</v>
      </c>
      <c r="PP256" s="2">
        <f t="shared" si="248"/>
        <v>0</v>
      </c>
      <c r="PQ256" s="2">
        <f t="shared" si="249"/>
        <v>0</v>
      </c>
      <c r="PR256" s="2">
        <f t="shared" si="250"/>
        <v>1</v>
      </c>
      <c r="PS256" s="2">
        <f t="shared" si="251"/>
        <v>0</v>
      </c>
      <c r="PT256" s="2">
        <f t="shared" si="252"/>
        <v>0</v>
      </c>
      <c r="PU256" s="2">
        <f t="shared" si="253"/>
        <v>1</v>
      </c>
      <c r="PV256" s="2">
        <f t="shared" si="254"/>
        <v>0</v>
      </c>
      <c r="PW256" s="2">
        <f t="shared" si="255"/>
        <v>0</v>
      </c>
      <c r="PX256" s="2">
        <f t="shared" si="256"/>
        <v>1</v>
      </c>
      <c r="PY256" s="2">
        <f t="shared" si="257"/>
        <v>0</v>
      </c>
      <c r="PZ256" s="2">
        <f t="shared" si="258"/>
        <v>0</v>
      </c>
    </row>
    <row r="257" spans="1:442" x14ac:dyDescent="0.35">
      <c r="A257" t="s">
        <v>77</v>
      </c>
      <c r="B257" t="s">
        <v>16</v>
      </c>
      <c r="C257" t="s">
        <v>333</v>
      </c>
      <c r="D257">
        <v>0</v>
      </c>
      <c r="E257">
        <v>0</v>
      </c>
      <c r="F257">
        <v>0</v>
      </c>
      <c r="G257">
        <v>0</v>
      </c>
      <c r="H257"/>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2</v>
      </c>
      <c r="DE257">
        <v>3</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3</v>
      </c>
      <c r="HX257">
        <v>0</v>
      </c>
      <c r="HY257">
        <v>0</v>
      </c>
      <c r="HZ257">
        <v>0</v>
      </c>
      <c r="IA257">
        <v>0</v>
      </c>
      <c r="IB257">
        <v>0</v>
      </c>
      <c r="IC257">
        <v>0</v>
      </c>
      <c r="ID257">
        <v>0</v>
      </c>
      <c r="IE257">
        <v>0</v>
      </c>
      <c r="IF257">
        <v>3</v>
      </c>
      <c r="IG257">
        <v>0</v>
      </c>
      <c r="IH257">
        <v>0</v>
      </c>
      <c r="II257">
        <v>3</v>
      </c>
      <c r="IJ257">
        <v>0</v>
      </c>
      <c r="IK257">
        <v>0</v>
      </c>
      <c r="IL257">
        <v>3</v>
      </c>
      <c r="IM257">
        <v>0</v>
      </c>
      <c r="IN257">
        <v>0</v>
      </c>
      <c r="IO257">
        <v>3</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R257" s="2" t="str">
        <f t="shared" si="199"/>
        <v>Moyo District</v>
      </c>
      <c r="NS257" s="2" t="str">
        <f t="shared" si="200"/>
        <v>Fr. Bilbao Health Centre III</v>
      </c>
      <c r="NT257" s="2" t="str">
        <f>VLOOKUP(C257,Weeks!$A$1:$B$53,2,0)</f>
        <v>Week 7</v>
      </c>
      <c r="NU257" s="2">
        <f t="shared" si="201"/>
        <v>5</v>
      </c>
      <c r="NV257" s="2">
        <f t="shared" si="202"/>
        <v>0</v>
      </c>
      <c r="NW257" s="2">
        <f t="shared" si="203"/>
        <v>0</v>
      </c>
      <c r="NX257" s="2">
        <f t="shared" si="204"/>
        <v>0</v>
      </c>
      <c r="NY257" s="2">
        <f t="shared" si="205"/>
        <v>0</v>
      </c>
      <c r="NZ257" s="2">
        <f t="shared" si="206"/>
        <v>0</v>
      </c>
      <c r="OA257" s="2">
        <f t="shared" si="207"/>
        <v>0</v>
      </c>
      <c r="OB257" s="2">
        <f t="shared" si="208"/>
        <v>0</v>
      </c>
      <c r="OC257" s="2">
        <f t="shared" si="209"/>
        <v>0</v>
      </c>
      <c r="OD257" s="2">
        <f t="shared" si="210"/>
        <v>0</v>
      </c>
      <c r="OE257" s="2">
        <f t="shared" si="211"/>
        <v>0</v>
      </c>
      <c r="OF257" s="2">
        <f t="shared" si="212"/>
        <v>0</v>
      </c>
      <c r="OG257" s="2">
        <f t="shared" si="213"/>
        <v>0</v>
      </c>
      <c r="OH257" s="2">
        <f t="shared" si="214"/>
        <v>0</v>
      </c>
      <c r="OI257" s="2">
        <f t="shared" si="215"/>
        <v>0</v>
      </c>
      <c r="OJ257" s="2">
        <f t="shared" si="216"/>
        <v>0</v>
      </c>
      <c r="OK257" s="2">
        <f t="shared" si="217"/>
        <v>0</v>
      </c>
      <c r="OL257" s="2">
        <f t="shared" si="218"/>
        <v>0</v>
      </c>
      <c r="OM257" s="2">
        <f t="shared" si="219"/>
        <v>0</v>
      </c>
      <c r="ON257" s="2">
        <f t="shared" si="220"/>
        <v>5</v>
      </c>
      <c r="OO257" s="2">
        <f t="shared" si="221"/>
        <v>0</v>
      </c>
      <c r="OP257" s="2">
        <f t="shared" si="222"/>
        <v>0</v>
      </c>
      <c r="OQ257" s="2">
        <f t="shared" si="223"/>
        <v>0</v>
      </c>
      <c r="OR257" s="2">
        <f t="shared" si="224"/>
        <v>0</v>
      </c>
      <c r="OS257" s="2">
        <f t="shared" si="225"/>
        <v>0</v>
      </c>
      <c r="OT257" s="2">
        <f t="shared" si="226"/>
        <v>0</v>
      </c>
      <c r="OU257" s="2">
        <f t="shared" si="227"/>
        <v>0</v>
      </c>
      <c r="OV257" s="2">
        <f t="shared" si="228"/>
        <v>0</v>
      </c>
      <c r="OW257" s="2">
        <f t="shared" si="229"/>
        <v>0</v>
      </c>
      <c r="OX257" s="2">
        <f t="shared" si="230"/>
        <v>0</v>
      </c>
      <c r="OY257" s="2">
        <f t="shared" si="231"/>
        <v>0</v>
      </c>
      <c r="OZ257" s="2">
        <f t="shared" si="232"/>
        <v>0</v>
      </c>
      <c r="PA257" s="2">
        <f t="shared" si="233"/>
        <v>0</v>
      </c>
      <c r="PB257" s="2">
        <f t="shared" si="234"/>
        <v>0</v>
      </c>
      <c r="PC257" s="2">
        <f t="shared" si="235"/>
        <v>0</v>
      </c>
      <c r="PD257" s="2">
        <f t="shared" si="236"/>
        <v>0</v>
      </c>
      <c r="PE257" s="2">
        <f t="shared" si="237"/>
        <v>0</v>
      </c>
      <c r="PF257" s="2">
        <f t="shared" si="238"/>
        <v>0</v>
      </c>
      <c r="PG257" s="2">
        <f t="shared" si="239"/>
        <v>0</v>
      </c>
      <c r="PH257" s="2">
        <f t="shared" si="240"/>
        <v>0</v>
      </c>
      <c r="PI257" s="2">
        <f t="shared" si="241"/>
        <v>0</v>
      </c>
      <c r="PJ257" s="2">
        <f t="shared" si="242"/>
        <v>0</v>
      </c>
      <c r="PK257" s="2">
        <f t="shared" si="243"/>
        <v>0</v>
      </c>
      <c r="PL257" s="2">
        <f t="shared" si="244"/>
        <v>0</v>
      </c>
      <c r="PM257" s="2">
        <f t="shared" si="245"/>
        <v>0</v>
      </c>
      <c r="PN257" s="2">
        <f t="shared" si="246"/>
        <v>3</v>
      </c>
      <c r="PO257" s="2">
        <f t="shared" si="247"/>
        <v>3</v>
      </c>
      <c r="PP257" s="2">
        <f t="shared" si="248"/>
        <v>0</v>
      </c>
      <c r="PQ257" s="2">
        <f t="shared" si="249"/>
        <v>0</v>
      </c>
      <c r="PR257" s="2">
        <f t="shared" si="250"/>
        <v>3</v>
      </c>
      <c r="PS257" s="2">
        <f t="shared" si="251"/>
        <v>0</v>
      </c>
      <c r="PT257" s="2">
        <f t="shared" si="252"/>
        <v>0</v>
      </c>
      <c r="PU257" s="2">
        <f t="shared" si="253"/>
        <v>3</v>
      </c>
      <c r="PV257" s="2">
        <f t="shared" si="254"/>
        <v>0</v>
      </c>
      <c r="PW257" s="2">
        <f t="shared" si="255"/>
        <v>0</v>
      </c>
      <c r="PX257" s="2">
        <f t="shared" si="256"/>
        <v>3</v>
      </c>
      <c r="PY257" s="2">
        <f t="shared" si="257"/>
        <v>0</v>
      </c>
      <c r="PZ257" s="2">
        <f t="shared" si="258"/>
        <v>0</v>
      </c>
    </row>
    <row r="258" spans="1:442" x14ac:dyDescent="0.35">
      <c r="A258" t="s">
        <v>77</v>
      </c>
      <c r="B258" t="s">
        <v>16</v>
      </c>
      <c r="C258" t="s">
        <v>331</v>
      </c>
      <c r="D258">
        <v>0</v>
      </c>
      <c r="E258">
        <v>0</v>
      </c>
      <c r="F258">
        <v>0</v>
      </c>
      <c r="G258">
        <v>0</v>
      </c>
      <c r="H258"/>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1</v>
      </c>
      <c r="DB258">
        <v>0</v>
      </c>
      <c r="DC258">
        <v>0</v>
      </c>
      <c r="DD258">
        <v>0</v>
      </c>
      <c r="DE258">
        <v>1</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3</v>
      </c>
      <c r="FB258">
        <v>0</v>
      </c>
      <c r="FC258">
        <v>0</v>
      </c>
      <c r="FD258">
        <v>1</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2</v>
      </c>
      <c r="HX258">
        <v>0</v>
      </c>
      <c r="HY258">
        <v>0</v>
      </c>
      <c r="HZ258">
        <v>0</v>
      </c>
      <c r="IA258">
        <v>0</v>
      </c>
      <c r="IB258">
        <v>0</v>
      </c>
      <c r="IC258">
        <v>0</v>
      </c>
      <c r="ID258">
        <v>0</v>
      </c>
      <c r="IE258">
        <v>0</v>
      </c>
      <c r="IF258">
        <v>2</v>
      </c>
      <c r="IG258">
        <v>0</v>
      </c>
      <c r="IH258">
        <v>0</v>
      </c>
      <c r="II258">
        <v>2</v>
      </c>
      <c r="IJ258">
        <v>0</v>
      </c>
      <c r="IK258">
        <v>0</v>
      </c>
      <c r="IL258">
        <v>2</v>
      </c>
      <c r="IM258">
        <v>0</v>
      </c>
      <c r="IN258">
        <v>0</v>
      </c>
      <c r="IO258">
        <v>2</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R258" s="2" t="str">
        <f t="shared" si="199"/>
        <v>Moyo District</v>
      </c>
      <c r="NS258" s="2" t="str">
        <f t="shared" si="200"/>
        <v>Fr. Bilbao Health Centre III</v>
      </c>
      <c r="NT258" s="2" t="str">
        <f>VLOOKUP(C258,Weeks!$A$1:$B$53,2,0)</f>
        <v>Week 8</v>
      </c>
      <c r="NU258" s="2">
        <f t="shared" si="201"/>
        <v>6</v>
      </c>
      <c r="NV258" s="2">
        <f t="shared" si="202"/>
        <v>0</v>
      </c>
      <c r="NW258" s="2">
        <f t="shared" si="203"/>
        <v>0</v>
      </c>
      <c r="NX258" s="2">
        <f t="shared" si="204"/>
        <v>0</v>
      </c>
      <c r="NY258" s="2">
        <f t="shared" si="205"/>
        <v>0</v>
      </c>
      <c r="NZ258" s="2">
        <f t="shared" si="206"/>
        <v>0</v>
      </c>
      <c r="OA258" s="2">
        <f t="shared" si="207"/>
        <v>0</v>
      </c>
      <c r="OB258" s="2">
        <f t="shared" si="208"/>
        <v>0</v>
      </c>
      <c r="OC258" s="2">
        <f t="shared" si="209"/>
        <v>0</v>
      </c>
      <c r="OD258" s="2">
        <f t="shared" si="210"/>
        <v>1</v>
      </c>
      <c r="OE258" s="2">
        <f t="shared" si="211"/>
        <v>0</v>
      </c>
      <c r="OF258" s="2">
        <f t="shared" si="212"/>
        <v>3</v>
      </c>
      <c r="OG258" s="2">
        <f t="shared" si="213"/>
        <v>0</v>
      </c>
      <c r="OH258" s="2">
        <f t="shared" si="214"/>
        <v>0</v>
      </c>
      <c r="OI258" s="2">
        <f t="shared" si="215"/>
        <v>0</v>
      </c>
      <c r="OJ258" s="2">
        <f t="shared" si="216"/>
        <v>0</v>
      </c>
      <c r="OK258" s="2">
        <f t="shared" si="217"/>
        <v>0</v>
      </c>
      <c r="OL258" s="2">
        <f t="shared" si="218"/>
        <v>0</v>
      </c>
      <c r="OM258" s="2">
        <f t="shared" si="219"/>
        <v>0</v>
      </c>
      <c r="ON258" s="2">
        <f t="shared" si="220"/>
        <v>2</v>
      </c>
      <c r="OO258" s="2">
        <f t="shared" si="221"/>
        <v>0</v>
      </c>
      <c r="OP258" s="2">
        <f t="shared" si="222"/>
        <v>0</v>
      </c>
      <c r="OQ258" s="2">
        <f t="shared" si="223"/>
        <v>0</v>
      </c>
      <c r="OR258" s="2">
        <f t="shared" si="224"/>
        <v>0</v>
      </c>
      <c r="OS258" s="2">
        <f t="shared" si="225"/>
        <v>0</v>
      </c>
      <c r="OT258" s="2">
        <f t="shared" si="226"/>
        <v>0</v>
      </c>
      <c r="OU258" s="2">
        <f t="shared" si="227"/>
        <v>0</v>
      </c>
      <c r="OV258" s="2">
        <f t="shared" si="228"/>
        <v>0</v>
      </c>
      <c r="OW258" s="2">
        <f t="shared" si="229"/>
        <v>0</v>
      </c>
      <c r="OX258" s="2">
        <f t="shared" si="230"/>
        <v>0</v>
      </c>
      <c r="OY258" s="2">
        <f t="shared" si="231"/>
        <v>0</v>
      </c>
      <c r="OZ258" s="2">
        <f t="shared" si="232"/>
        <v>0</v>
      </c>
      <c r="PA258" s="2">
        <f t="shared" si="233"/>
        <v>0</v>
      </c>
      <c r="PB258" s="2">
        <f t="shared" si="234"/>
        <v>0</v>
      </c>
      <c r="PC258" s="2">
        <f t="shared" si="235"/>
        <v>0</v>
      </c>
      <c r="PD258" s="2">
        <f t="shared" si="236"/>
        <v>0</v>
      </c>
      <c r="PE258" s="2">
        <f t="shared" si="237"/>
        <v>0</v>
      </c>
      <c r="PF258" s="2">
        <f t="shared" si="238"/>
        <v>0</v>
      </c>
      <c r="PG258" s="2">
        <f t="shared" si="239"/>
        <v>0</v>
      </c>
      <c r="PH258" s="2">
        <f t="shared" si="240"/>
        <v>0</v>
      </c>
      <c r="PI258" s="2">
        <f t="shared" si="241"/>
        <v>0</v>
      </c>
      <c r="PJ258" s="2">
        <f t="shared" si="242"/>
        <v>0</v>
      </c>
      <c r="PK258" s="2">
        <f t="shared" si="243"/>
        <v>0</v>
      </c>
      <c r="PL258" s="2">
        <f t="shared" si="244"/>
        <v>0</v>
      </c>
      <c r="PM258" s="2">
        <f t="shared" si="245"/>
        <v>0</v>
      </c>
      <c r="PN258" s="2">
        <f t="shared" si="246"/>
        <v>2</v>
      </c>
      <c r="PO258" s="2">
        <f t="shared" si="247"/>
        <v>2</v>
      </c>
      <c r="PP258" s="2">
        <f t="shared" si="248"/>
        <v>0</v>
      </c>
      <c r="PQ258" s="2">
        <f t="shared" si="249"/>
        <v>0</v>
      </c>
      <c r="PR258" s="2">
        <f t="shared" si="250"/>
        <v>2</v>
      </c>
      <c r="PS258" s="2">
        <f t="shared" si="251"/>
        <v>0</v>
      </c>
      <c r="PT258" s="2">
        <f t="shared" si="252"/>
        <v>0</v>
      </c>
      <c r="PU258" s="2">
        <f t="shared" si="253"/>
        <v>2</v>
      </c>
      <c r="PV258" s="2">
        <f t="shared" si="254"/>
        <v>0</v>
      </c>
      <c r="PW258" s="2">
        <f t="shared" si="255"/>
        <v>0</v>
      </c>
      <c r="PX258" s="2">
        <f t="shared" si="256"/>
        <v>2</v>
      </c>
      <c r="PY258" s="2">
        <f t="shared" si="257"/>
        <v>0</v>
      </c>
      <c r="PZ258" s="2">
        <f t="shared" si="258"/>
        <v>0</v>
      </c>
    </row>
    <row r="259" spans="1:442" x14ac:dyDescent="0.35">
      <c r="A259" t="s">
        <v>77</v>
      </c>
      <c r="B259" t="s">
        <v>16</v>
      </c>
      <c r="C259" t="s">
        <v>329</v>
      </c>
      <c r="D259">
        <v>0</v>
      </c>
      <c r="E259">
        <v>0</v>
      </c>
      <c r="F259">
        <v>0</v>
      </c>
      <c r="G259">
        <v>0</v>
      </c>
      <c r="H259"/>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1</v>
      </c>
      <c r="DE259">
        <v>3</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2</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2</v>
      </c>
      <c r="HX259">
        <v>0</v>
      </c>
      <c r="HY259">
        <v>0</v>
      </c>
      <c r="HZ259">
        <v>0</v>
      </c>
      <c r="IA259">
        <v>0</v>
      </c>
      <c r="IB259">
        <v>0</v>
      </c>
      <c r="IC259">
        <v>0</v>
      </c>
      <c r="ID259">
        <v>0</v>
      </c>
      <c r="IE259">
        <v>0</v>
      </c>
      <c r="IF259">
        <v>2</v>
      </c>
      <c r="IG259">
        <v>0</v>
      </c>
      <c r="IH259">
        <v>0</v>
      </c>
      <c r="II259">
        <v>2</v>
      </c>
      <c r="IJ259">
        <v>0</v>
      </c>
      <c r="IK259">
        <v>0</v>
      </c>
      <c r="IL259">
        <v>2</v>
      </c>
      <c r="IM259">
        <v>0</v>
      </c>
      <c r="IN259">
        <v>0</v>
      </c>
      <c r="IO259">
        <v>2</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R259" s="2" t="str">
        <f t="shared" si="199"/>
        <v>Moyo District</v>
      </c>
      <c r="NS259" s="2" t="str">
        <f t="shared" si="200"/>
        <v>Fr. Bilbao Health Centre III</v>
      </c>
      <c r="NT259" s="2" t="str">
        <f>VLOOKUP(C259,Weeks!$A$1:$B$53,2,0)</f>
        <v>Week 9</v>
      </c>
      <c r="NU259" s="2">
        <f t="shared" si="201"/>
        <v>6</v>
      </c>
      <c r="NV259" s="2">
        <f t="shared" si="202"/>
        <v>0</v>
      </c>
      <c r="NW259" s="2">
        <f t="shared" si="203"/>
        <v>0</v>
      </c>
      <c r="NX259" s="2">
        <f t="shared" si="204"/>
        <v>0</v>
      </c>
      <c r="NY259" s="2">
        <f t="shared" si="205"/>
        <v>0</v>
      </c>
      <c r="NZ259" s="2">
        <f t="shared" si="206"/>
        <v>0</v>
      </c>
      <c r="OA259" s="2">
        <f t="shared" si="207"/>
        <v>0</v>
      </c>
      <c r="OB259" s="2">
        <f t="shared" si="208"/>
        <v>0</v>
      </c>
      <c r="OC259" s="2">
        <f t="shared" si="209"/>
        <v>0</v>
      </c>
      <c r="OD259" s="2">
        <f t="shared" si="210"/>
        <v>2</v>
      </c>
      <c r="OE259" s="2">
        <f t="shared" si="211"/>
        <v>0</v>
      </c>
      <c r="OF259" s="2">
        <f t="shared" si="212"/>
        <v>0</v>
      </c>
      <c r="OG259" s="2">
        <f t="shared" si="213"/>
        <v>0</v>
      </c>
      <c r="OH259" s="2">
        <f t="shared" si="214"/>
        <v>0</v>
      </c>
      <c r="OI259" s="2">
        <f t="shared" si="215"/>
        <v>0</v>
      </c>
      <c r="OJ259" s="2">
        <f t="shared" si="216"/>
        <v>0</v>
      </c>
      <c r="OK259" s="2">
        <f t="shared" si="217"/>
        <v>0</v>
      </c>
      <c r="OL259" s="2">
        <f t="shared" si="218"/>
        <v>0</v>
      </c>
      <c r="OM259" s="2">
        <f t="shared" si="219"/>
        <v>0</v>
      </c>
      <c r="ON259" s="2">
        <f t="shared" si="220"/>
        <v>4</v>
      </c>
      <c r="OO259" s="2">
        <f t="shared" si="221"/>
        <v>0</v>
      </c>
      <c r="OP259" s="2">
        <f t="shared" si="222"/>
        <v>0</v>
      </c>
      <c r="OQ259" s="2">
        <f t="shared" si="223"/>
        <v>0</v>
      </c>
      <c r="OR259" s="2">
        <f t="shared" si="224"/>
        <v>0</v>
      </c>
      <c r="OS259" s="2">
        <f t="shared" si="225"/>
        <v>0</v>
      </c>
      <c r="OT259" s="2">
        <f t="shared" si="226"/>
        <v>0</v>
      </c>
      <c r="OU259" s="2">
        <f t="shared" si="227"/>
        <v>0</v>
      </c>
      <c r="OV259" s="2">
        <f t="shared" si="228"/>
        <v>0</v>
      </c>
      <c r="OW259" s="2">
        <f t="shared" si="229"/>
        <v>0</v>
      </c>
      <c r="OX259" s="2">
        <f t="shared" si="230"/>
        <v>0</v>
      </c>
      <c r="OY259" s="2">
        <f t="shared" si="231"/>
        <v>0</v>
      </c>
      <c r="OZ259" s="2">
        <f t="shared" si="232"/>
        <v>0</v>
      </c>
      <c r="PA259" s="2">
        <f t="shared" si="233"/>
        <v>0</v>
      </c>
      <c r="PB259" s="2">
        <f t="shared" si="234"/>
        <v>0</v>
      </c>
      <c r="PC259" s="2">
        <f t="shared" si="235"/>
        <v>0</v>
      </c>
      <c r="PD259" s="2">
        <f t="shared" si="236"/>
        <v>0</v>
      </c>
      <c r="PE259" s="2">
        <f t="shared" si="237"/>
        <v>0</v>
      </c>
      <c r="PF259" s="2">
        <f t="shared" si="238"/>
        <v>0</v>
      </c>
      <c r="PG259" s="2">
        <f t="shared" si="239"/>
        <v>0</v>
      </c>
      <c r="PH259" s="2">
        <f t="shared" si="240"/>
        <v>0</v>
      </c>
      <c r="PI259" s="2">
        <f t="shared" si="241"/>
        <v>0</v>
      </c>
      <c r="PJ259" s="2">
        <f t="shared" si="242"/>
        <v>0</v>
      </c>
      <c r="PK259" s="2">
        <f t="shared" si="243"/>
        <v>0</v>
      </c>
      <c r="PL259" s="2">
        <f t="shared" si="244"/>
        <v>0</v>
      </c>
      <c r="PM259" s="2">
        <f t="shared" si="245"/>
        <v>0</v>
      </c>
      <c r="PN259" s="2">
        <f t="shared" si="246"/>
        <v>2</v>
      </c>
      <c r="PO259" s="2">
        <f t="shared" si="247"/>
        <v>2</v>
      </c>
      <c r="PP259" s="2">
        <f t="shared" si="248"/>
        <v>0</v>
      </c>
      <c r="PQ259" s="2">
        <f t="shared" si="249"/>
        <v>0</v>
      </c>
      <c r="PR259" s="2">
        <f t="shared" si="250"/>
        <v>2</v>
      </c>
      <c r="PS259" s="2">
        <f t="shared" si="251"/>
        <v>0</v>
      </c>
      <c r="PT259" s="2">
        <f t="shared" si="252"/>
        <v>0</v>
      </c>
      <c r="PU259" s="2">
        <f t="shared" si="253"/>
        <v>2</v>
      </c>
      <c r="PV259" s="2">
        <f t="shared" si="254"/>
        <v>0</v>
      </c>
      <c r="PW259" s="2">
        <f t="shared" si="255"/>
        <v>0</v>
      </c>
      <c r="PX259" s="2">
        <f t="shared" si="256"/>
        <v>2</v>
      </c>
      <c r="PY259" s="2">
        <f t="shared" si="257"/>
        <v>0</v>
      </c>
      <c r="PZ259" s="2">
        <f t="shared" si="258"/>
        <v>0</v>
      </c>
    </row>
    <row r="260" spans="1:442" x14ac:dyDescent="0.35">
      <c r="A260" t="s">
        <v>77</v>
      </c>
      <c r="B260" t="s">
        <v>12</v>
      </c>
      <c r="C260" t="s">
        <v>72</v>
      </c>
      <c r="D260">
        <v>0</v>
      </c>
      <c r="E260">
        <v>0</v>
      </c>
      <c r="F260">
        <v>0</v>
      </c>
      <c r="G260">
        <v>0</v>
      </c>
      <c r="H260"/>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2</v>
      </c>
      <c r="DC260">
        <v>1</v>
      </c>
      <c r="DD260">
        <v>16</v>
      </c>
      <c r="DE260">
        <v>16</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1</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2</v>
      </c>
      <c r="HW260">
        <v>0</v>
      </c>
      <c r="HX260">
        <v>0</v>
      </c>
      <c r="HY260">
        <v>0</v>
      </c>
      <c r="HZ260">
        <v>0</v>
      </c>
      <c r="IA260">
        <v>0</v>
      </c>
      <c r="IB260">
        <v>0</v>
      </c>
      <c r="IC260">
        <v>0</v>
      </c>
      <c r="ID260">
        <v>0</v>
      </c>
      <c r="IE260">
        <v>2</v>
      </c>
      <c r="IF260">
        <v>0</v>
      </c>
      <c r="IG260">
        <v>0</v>
      </c>
      <c r="IH260">
        <v>2</v>
      </c>
      <c r="II260">
        <v>0</v>
      </c>
      <c r="IJ260">
        <v>0</v>
      </c>
      <c r="IK260">
        <v>2</v>
      </c>
      <c r="IL260">
        <v>0</v>
      </c>
      <c r="IM260">
        <v>0</v>
      </c>
      <c r="IN260">
        <v>2</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c r="KG260"/>
      <c r="KH260"/>
      <c r="KI260"/>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R260" s="2" t="str">
        <f t="shared" ref="NR260:NR323" si="259">A260</f>
        <v>Moyo District</v>
      </c>
      <c r="NS260" s="2" t="str">
        <f t="shared" ref="NS260:NS323" si="260">B260</f>
        <v>Moyo Mission Health Centre IV</v>
      </c>
      <c r="NT260" s="2" t="str">
        <f>VLOOKUP(C260,Weeks!$A$1:$B$53,2,0)</f>
        <v>Week 40</v>
      </c>
      <c r="NU260" s="2">
        <f t="shared" ref="NU260:NU323" si="261">SUM(AR260:HL260)</f>
        <v>36</v>
      </c>
      <c r="NV260" s="2">
        <f t="shared" ref="NV260:NV323" si="262">AX260+AY260+AZ260+BA260+BB260+BC260+BD260+BP260+BQ260+BR260+BS260+BT260+BU260+CD260+CE260+CN260+CO260+CP260+CQ260+CR260+CS260+DF260+DG260+DH260+DI260+DJ260+DK260+DT260+DU260+DX260+DY260+DZ260+EG260+EH260+EI260+EM260+EN260+EO260+EV260+EW260+EX260+FE260+FF260+FG260+FQ260+FR260+FS260+FT260+FU260+FV260+GI260+GJ260+GK260+GL260+GM260+HA260+HB260+HC260+HD260+HE260+HF260</f>
        <v>0</v>
      </c>
      <c r="NW260" s="2">
        <f t="shared" ref="NW260:NW323" si="263">BD260+BE260+BF260+BG260+BH260+BI260+BV260+BW260+BX260+BY260+BZ260+CA260+CF260+CG260+CT260+CU260+CV260+CW260+CX260+CY260+DL260+DM260+DN260+DO260+DP260+DQ260+DV260+DW260+ED260+EE260+EF260+ES260+ET260+EU260+FH260+FI260+FJ260+FW260+FX260+FY260+FZ260+GA260+GB260+GO260+GP260+GQ260+GR260+GS260+GT260+HG260+HH260+HI260+HJ260+HK260+HL260</f>
        <v>0</v>
      </c>
      <c r="NX260" s="2">
        <f t="shared" ref="NX260:NX323" si="264">NV260+NW260</f>
        <v>0</v>
      </c>
      <c r="NY260" s="2">
        <f t="shared" ref="NY260:NY323" si="265">SUM(MZ260:NE260)</f>
        <v>0</v>
      </c>
      <c r="NZ260" s="2">
        <f t="shared" ref="NZ260:NZ323" si="266">SUM(AR260:CA260)</f>
        <v>0</v>
      </c>
      <c r="OA260" s="2">
        <f t="shared" ref="OA260:OA323" si="267">AX260+AY260+AZ260+BA260+BB260+BC260+BD260+BE260+BF260+BG260+BH260+BI260+BP260+BQ260+BR260+BS260+BT260+BU260+BV260+BW260+BX260+BY260+BZ260+CA260</f>
        <v>0</v>
      </c>
      <c r="OB260" s="2">
        <f t="shared" ref="OB260:OB323" si="268">SUM(FK260:GB260)</f>
        <v>0</v>
      </c>
      <c r="OC260" s="2">
        <f t="shared" ref="OC260:OC323" si="269">SUM(FQ260:GB260)</f>
        <v>0</v>
      </c>
      <c r="OD260" s="2">
        <f t="shared" ref="OD260:OD323" si="270">SUM(FB260:FJ260)</f>
        <v>1</v>
      </c>
      <c r="OE260" s="2">
        <f t="shared" ref="OE260:OE323" si="271">SUM(FE260:FJ260)</f>
        <v>0</v>
      </c>
      <c r="OF260" s="2">
        <f t="shared" ref="OF260:OF323" si="272">SUM(DX260:FA260)</f>
        <v>0</v>
      </c>
      <c r="OG260" s="2">
        <f t="shared" ref="OG260:OG323" si="273">SUM(DX260:DZ260,ED260:EI260,EM260:EO260,ES260:EX260)</f>
        <v>0</v>
      </c>
      <c r="OH260" s="2">
        <f t="shared" ref="OH260:OH323" si="274">SUM(CB260:CG260)</f>
        <v>0</v>
      </c>
      <c r="OI260" s="2">
        <f t="shared" ref="OI260:OI323" si="275">SUM(CD260:CG260)</f>
        <v>0</v>
      </c>
      <c r="OJ260" s="2">
        <f t="shared" ref="OJ260:OJ323" si="276">SUM(DR260:DW260)</f>
        <v>0</v>
      </c>
      <c r="OK260" s="2">
        <f t="shared" ref="OK260:OK323" si="277">SUM(DT260:DW260)</f>
        <v>0</v>
      </c>
      <c r="OL260" s="2">
        <f t="shared" ref="OL260:OL323" si="278">SUM(GC260:GT260)</f>
        <v>0</v>
      </c>
      <c r="OM260" s="2">
        <f t="shared" ref="OM260:OM323" si="279">GI260+GJ260+GK260+GL260+GM260+GN260+GO260+GP260+GQ260+GR260+GS260+GT260</f>
        <v>0</v>
      </c>
      <c r="ON260" s="2">
        <f t="shared" ref="ON260:ON323" si="280">SUM(CZ260:DQ260)</f>
        <v>35</v>
      </c>
      <c r="OO260" s="2">
        <f t="shared" ref="OO260:OO323" si="281">SUM(DF260:DQ260)</f>
        <v>0</v>
      </c>
      <c r="OP260" s="2">
        <f t="shared" ref="OP260:OP323" si="282">SUM(GV260:HL260)</f>
        <v>0</v>
      </c>
      <c r="OQ260" s="2">
        <f t="shared" ref="OQ260:OQ323" si="283">SUM(HA260:HL260)</f>
        <v>0</v>
      </c>
      <c r="OR260" s="2">
        <f t="shared" ref="OR260:OR323" si="284">SUM(CH260:CY260)</f>
        <v>0</v>
      </c>
      <c r="OS260" s="2">
        <f t="shared" ref="OS260:OS323" si="285">SUM(CN260:CY260)</f>
        <v>0</v>
      </c>
      <c r="OT260" s="2">
        <f t="shared" ref="OT260:OT323" si="286">SUM(AP260:AQ260)</f>
        <v>0</v>
      </c>
      <c r="OU260" s="2">
        <f t="shared" ref="OU260:OU323" si="287">SUM(P260:W260)</f>
        <v>0</v>
      </c>
      <c r="OV260" s="2">
        <f t="shared" ref="OV260:OV323" si="288">SUM(X260:AE260)</f>
        <v>0</v>
      </c>
      <c r="OW260" s="2">
        <f t="shared" ref="OW260:OW323" si="289">SUM(AF260:AI260)</f>
        <v>0</v>
      </c>
      <c r="OX260" s="2">
        <f t="shared" ref="OX260:OX323" si="290">SUM(MJ260:MU260)</f>
        <v>0</v>
      </c>
      <c r="OY260" s="2">
        <f t="shared" ref="OY260:OY323" si="291">SUM(MV260:MY260)</f>
        <v>0</v>
      </c>
      <c r="OZ260" s="2">
        <f t="shared" ref="OZ260:OZ323" si="292">SUM(LX260:MA260)</f>
        <v>0</v>
      </c>
      <c r="PA260" s="2">
        <f t="shared" ref="PA260:PA323" si="293">SUM(MB260:ME260)</f>
        <v>0</v>
      </c>
      <c r="PB260" s="2">
        <f t="shared" ref="PB260:PB323" si="294">SUM(KJ260:KQ260)</f>
        <v>0</v>
      </c>
      <c r="PC260" s="2">
        <f t="shared" ref="PC260:PC323" si="295">SUM(KR260:KY260)</f>
        <v>0</v>
      </c>
      <c r="PD260" s="2">
        <f t="shared" ref="PD260:PD323" si="296">SUM(KZ260:LG260)</f>
        <v>0</v>
      </c>
      <c r="PE260" s="2">
        <f t="shared" ref="PE260:PE323" si="297">SUM(LH260:LO260)</f>
        <v>0</v>
      </c>
      <c r="PF260" s="2">
        <f t="shared" ref="PF260:PF323" si="298">SUM(LP260:LW260)</f>
        <v>0</v>
      </c>
      <c r="PG260" s="2">
        <f t="shared" ref="PG260:PG323" si="299">I260</f>
        <v>0</v>
      </c>
      <c r="PH260" s="2">
        <f t="shared" ref="PH260:PH323" si="300">M260</f>
        <v>0</v>
      </c>
      <c r="PI260" s="2">
        <f t="shared" ref="PI260:PI323" si="301">K260</f>
        <v>0</v>
      </c>
      <c r="PJ260" s="2">
        <f t="shared" ref="PJ260:PJ323" si="302">O260</f>
        <v>0</v>
      </c>
      <c r="PK260" s="2">
        <f t="shared" ref="PK260:PK323" si="303">SUM(NF260:NI260)</f>
        <v>0</v>
      </c>
      <c r="PL260" s="2">
        <f t="shared" ref="PL260:PL323" si="304">SUM(NJ260:NM260)</f>
        <v>0</v>
      </c>
      <c r="PM260" s="2">
        <f t="shared" ref="PM260:PM323" si="305">SUM(NN260:NP260)</f>
        <v>0</v>
      </c>
      <c r="PN260" s="2">
        <f t="shared" ref="PN260:PN323" si="306">SUM(HU260:HW260)</f>
        <v>2</v>
      </c>
      <c r="PO260" s="2">
        <f t="shared" ref="PO260:PO323" si="307">SUM(IM260:IO260)</f>
        <v>2</v>
      </c>
      <c r="PP260" s="2">
        <f t="shared" ref="PP260:PP323" si="308">SUM(JZ260:KE260)</f>
        <v>0</v>
      </c>
      <c r="PQ260" s="2">
        <f t="shared" ref="PQ260:PQ323" si="309">SUM(IV260:JA260)</f>
        <v>0</v>
      </c>
      <c r="PR260" s="2">
        <f t="shared" ref="PR260:PR323" si="310">SUM(IJ260:IL260)</f>
        <v>2</v>
      </c>
      <c r="PS260" s="2">
        <f t="shared" ref="PS260:PS323" si="311">SUM(JT260:JY260)</f>
        <v>0</v>
      </c>
      <c r="PT260" s="2">
        <f t="shared" ref="PT260:PT323" si="312">SUM(IP260:IU260)</f>
        <v>0</v>
      </c>
      <c r="PU260" s="2">
        <f t="shared" ref="PU260:PU323" si="313">SUM(ID260:IF260)</f>
        <v>2</v>
      </c>
      <c r="PV260" s="2">
        <f t="shared" ref="PV260:PV323" si="314">SUM(JH260:JM260)</f>
        <v>0</v>
      </c>
      <c r="PW260" s="2">
        <f t="shared" ref="PW260:PW323" si="315">SUM(HX260:IC260)</f>
        <v>0</v>
      </c>
      <c r="PX260" s="2">
        <f t="shared" ref="PX260:PX323" si="316">SUM(IG260:II260)</f>
        <v>2</v>
      </c>
      <c r="PY260" s="2">
        <f t="shared" ref="PY260:PY323" si="317">SUM(JN260:JS260)</f>
        <v>0</v>
      </c>
      <c r="PZ260" s="2">
        <f t="shared" ref="PZ260:PZ323" si="318">SUM(JB260:JG260)</f>
        <v>0</v>
      </c>
    </row>
    <row r="261" spans="1:442" x14ac:dyDescent="0.35">
      <c r="A261" t="s">
        <v>77</v>
      </c>
      <c r="B261" t="s">
        <v>12</v>
      </c>
      <c r="C261" t="s">
        <v>71</v>
      </c>
      <c r="D261">
        <v>0</v>
      </c>
      <c r="E261">
        <v>0</v>
      </c>
      <c r="F261">
        <v>0</v>
      </c>
      <c r="G261">
        <v>0</v>
      </c>
      <c r="H261"/>
      <c r="I261">
        <v>0</v>
      </c>
      <c r="J261"/>
      <c r="K261">
        <v>0</v>
      </c>
      <c r="L261"/>
      <c r="M261">
        <v>0</v>
      </c>
      <c r="N261"/>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4</v>
      </c>
      <c r="DC261">
        <v>0</v>
      </c>
      <c r="DD261">
        <v>10</v>
      </c>
      <c r="DE261">
        <v>18</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2</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1</v>
      </c>
      <c r="HW261">
        <v>0</v>
      </c>
      <c r="HX261">
        <v>0</v>
      </c>
      <c r="HY261">
        <v>0</v>
      </c>
      <c r="HZ261">
        <v>0</v>
      </c>
      <c r="IA261">
        <v>0</v>
      </c>
      <c r="IB261">
        <v>0</v>
      </c>
      <c r="IC261">
        <v>0</v>
      </c>
      <c r="ID261">
        <v>0</v>
      </c>
      <c r="IE261">
        <v>1</v>
      </c>
      <c r="IF261">
        <v>0</v>
      </c>
      <c r="IG261">
        <v>0</v>
      </c>
      <c r="IH261">
        <v>1</v>
      </c>
      <c r="II261">
        <v>0</v>
      </c>
      <c r="IJ261">
        <v>0</v>
      </c>
      <c r="IK261">
        <v>1</v>
      </c>
      <c r="IL261">
        <v>0</v>
      </c>
      <c r="IM261">
        <v>0</v>
      </c>
      <c r="IN261">
        <v>1</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c r="KG261"/>
      <c r="KH261"/>
      <c r="KI261"/>
      <c r="KJ261">
        <v>0</v>
      </c>
      <c r="KK261">
        <v>0</v>
      </c>
      <c r="KL261">
        <v>0</v>
      </c>
      <c r="KM261">
        <v>0</v>
      </c>
      <c r="KN261">
        <v>0</v>
      </c>
      <c r="KO261">
        <v>0</v>
      </c>
      <c r="KP261">
        <v>0</v>
      </c>
      <c r="KQ261">
        <v>0</v>
      </c>
      <c r="KR261">
        <v>0</v>
      </c>
      <c r="KS261">
        <v>0</v>
      </c>
      <c r="KT261">
        <v>0</v>
      </c>
      <c r="KU261">
        <v>2</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R261" s="2" t="str">
        <f t="shared" si="259"/>
        <v>Moyo District</v>
      </c>
      <c r="NS261" s="2" t="str">
        <f t="shared" si="260"/>
        <v>Moyo Mission Health Centre IV</v>
      </c>
      <c r="NT261" s="2" t="str">
        <f>VLOOKUP(C261,Weeks!$A$1:$B$53,2,0)</f>
        <v>Week 41</v>
      </c>
      <c r="NU261" s="2">
        <f t="shared" si="261"/>
        <v>34</v>
      </c>
      <c r="NV261" s="2">
        <f t="shared" si="262"/>
        <v>0</v>
      </c>
      <c r="NW261" s="2">
        <f t="shared" si="263"/>
        <v>0</v>
      </c>
      <c r="NX261" s="2">
        <f t="shared" si="264"/>
        <v>0</v>
      </c>
      <c r="NY261" s="2">
        <f t="shared" si="265"/>
        <v>0</v>
      </c>
      <c r="NZ261" s="2">
        <f t="shared" si="266"/>
        <v>0</v>
      </c>
      <c r="OA261" s="2">
        <f t="shared" si="267"/>
        <v>0</v>
      </c>
      <c r="OB261" s="2">
        <f t="shared" si="268"/>
        <v>0</v>
      </c>
      <c r="OC261" s="2">
        <f t="shared" si="269"/>
        <v>0</v>
      </c>
      <c r="OD261" s="2">
        <f t="shared" si="270"/>
        <v>2</v>
      </c>
      <c r="OE261" s="2">
        <f t="shared" si="271"/>
        <v>0</v>
      </c>
      <c r="OF261" s="2">
        <f t="shared" si="272"/>
        <v>0</v>
      </c>
      <c r="OG261" s="2">
        <f t="shared" si="273"/>
        <v>0</v>
      </c>
      <c r="OH261" s="2">
        <f t="shared" si="274"/>
        <v>0</v>
      </c>
      <c r="OI261" s="2">
        <f t="shared" si="275"/>
        <v>0</v>
      </c>
      <c r="OJ261" s="2">
        <f t="shared" si="276"/>
        <v>0</v>
      </c>
      <c r="OK261" s="2">
        <f t="shared" si="277"/>
        <v>0</v>
      </c>
      <c r="OL261" s="2">
        <f t="shared" si="278"/>
        <v>0</v>
      </c>
      <c r="OM261" s="2">
        <f t="shared" si="279"/>
        <v>0</v>
      </c>
      <c r="ON261" s="2">
        <f t="shared" si="280"/>
        <v>32</v>
      </c>
      <c r="OO261" s="2">
        <f t="shared" si="281"/>
        <v>0</v>
      </c>
      <c r="OP261" s="2">
        <f t="shared" si="282"/>
        <v>0</v>
      </c>
      <c r="OQ261" s="2">
        <f t="shared" si="283"/>
        <v>0</v>
      </c>
      <c r="OR261" s="2">
        <f t="shared" si="284"/>
        <v>0</v>
      </c>
      <c r="OS261" s="2">
        <f t="shared" si="285"/>
        <v>0</v>
      </c>
      <c r="OT261" s="2">
        <f t="shared" si="286"/>
        <v>0</v>
      </c>
      <c r="OU261" s="2">
        <f t="shared" si="287"/>
        <v>0</v>
      </c>
      <c r="OV261" s="2">
        <f t="shared" si="288"/>
        <v>0</v>
      </c>
      <c r="OW261" s="2">
        <f t="shared" si="289"/>
        <v>0</v>
      </c>
      <c r="OX261" s="2">
        <f t="shared" si="290"/>
        <v>0</v>
      </c>
      <c r="OY261" s="2">
        <f t="shared" si="291"/>
        <v>0</v>
      </c>
      <c r="OZ261" s="2">
        <f t="shared" si="292"/>
        <v>0</v>
      </c>
      <c r="PA261" s="2">
        <f t="shared" si="293"/>
        <v>0</v>
      </c>
      <c r="PB261" s="2">
        <f t="shared" si="294"/>
        <v>0</v>
      </c>
      <c r="PC261" s="2">
        <f t="shared" si="295"/>
        <v>2</v>
      </c>
      <c r="PD261" s="2">
        <f t="shared" si="296"/>
        <v>0</v>
      </c>
      <c r="PE261" s="2">
        <f t="shared" si="297"/>
        <v>0</v>
      </c>
      <c r="PF261" s="2">
        <f t="shared" si="298"/>
        <v>0</v>
      </c>
      <c r="PG261" s="2">
        <f t="shared" si="299"/>
        <v>0</v>
      </c>
      <c r="PH261" s="2">
        <f t="shared" si="300"/>
        <v>0</v>
      </c>
      <c r="PI261" s="2">
        <f t="shared" si="301"/>
        <v>0</v>
      </c>
      <c r="PJ261" s="2">
        <f t="shared" si="302"/>
        <v>0</v>
      </c>
      <c r="PK261" s="2">
        <f t="shared" si="303"/>
        <v>0</v>
      </c>
      <c r="PL261" s="2">
        <f t="shared" si="304"/>
        <v>0</v>
      </c>
      <c r="PM261" s="2">
        <f t="shared" si="305"/>
        <v>0</v>
      </c>
      <c r="PN261" s="2">
        <f t="shared" si="306"/>
        <v>1</v>
      </c>
      <c r="PO261" s="2">
        <f t="shared" si="307"/>
        <v>1</v>
      </c>
      <c r="PP261" s="2">
        <f t="shared" si="308"/>
        <v>0</v>
      </c>
      <c r="PQ261" s="2">
        <f t="shared" si="309"/>
        <v>0</v>
      </c>
      <c r="PR261" s="2">
        <f t="shared" si="310"/>
        <v>1</v>
      </c>
      <c r="PS261" s="2">
        <f t="shared" si="311"/>
        <v>0</v>
      </c>
      <c r="PT261" s="2">
        <f t="shared" si="312"/>
        <v>0</v>
      </c>
      <c r="PU261" s="2">
        <f t="shared" si="313"/>
        <v>1</v>
      </c>
      <c r="PV261" s="2">
        <f t="shared" si="314"/>
        <v>0</v>
      </c>
      <c r="PW261" s="2">
        <f t="shared" si="315"/>
        <v>0</v>
      </c>
      <c r="PX261" s="2">
        <f t="shared" si="316"/>
        <v>1</v>
      </c>
      <c r="PY261" s="2">
        <f t="shared" si="317"/>
        <v>0</v>
      </c>
      <c r="PZ261" s="2">
        <f t="shared" si="318"/>
        <v>0</v>
      </c>
    </row>
    <row r="262" spans="1:442" x14ac:dyDescent="0.35">
      <c r="A262" t="s">
        <v>77</v>
      </c>
      <c r="B262" t="s">
        <v>12</v>
      </c>
      <c r="C262" t="s">
        <v>70</v>
      </c>
      <c r="D262">
        <v>0</v>
      </c>
      <c r="E262">
        <v>0</v>
      </c>
      <c r="F262">
        <v>0</v>
      </c>
      <c r="G262">
        <v>0</v>
      </c>
      <c r="H262"/>
      <c r="I262">
        <v>0</v>
      </c>
      <c r="J262"/>
      <c r="K262">
        <v>0</v>
      </c>
      <c r="L262"/>
      <c r="M262">
        <v>0</v>
      </c>
      <c r="N262"/>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1</v>
      </c>
      <c r="DA262">
        <v>0</v>
      </c>
      <c r="DB262">
        <v>2</v>
      </c>
      <c r="DC262">
        <v>0</v>
      </c>
      <c r="DD262">
        <v>9</v>
      </c>
      <c r="DE262">
        <v>9</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1</v>
      </c>
      <c r="FB262">
        <v>0</v>
      </c>
      <c r="FC262">
        <v>0</v>
      </c>
      <c r="FD262">
        <v>0</v>
      </c>
      <c r="FE262">
        <v>0</v>
      </c>
      <c r="FF262">
        <v>0</v>
      </c>
      <c r="FG262">
        <v>1</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1</v>
      </c>
      <c r="HX262">
        <v>0</v>
      </c>
      <c r="HY262">
        <v>0</v>
      </c>
      <c r="HZ262">
        <v>0</v>
      </c>
      <c r="IA262">
        <v>0</v>
      </c>
      <c r="IB262">
        <v>0</v>
      </c>
      <c r="IC262">
        <v>0</v>
      </c>
      <c r="ID262">
        <v>0</v>
      </c>
      <c r="IE262">
        <v>0</v>
      </c>
      <c r="IF262">
        <v>1</v>
      </c>
      <c r="IG262">
        <v>0</v>
      </c>
      <c r="IH262">
        <v>0</v>
      </c>
      <c r="II262">
        <v>1</v>
      </c>
      <c r="IJ262">
        <v>0</v>
      </c>
      <c r="IK262">
        <v>0</v>
      </c>
      <c r="IL262">
        <v>1</v>
      </c>
      <c r="IM262">
        <v>0</v>
      </c>
      <c r="IN262">
        <v>0</v>
      </c>
      <c r="IO262">
        <v>1</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c r="KG262"/>
      <c r="KH262"/>
      <c r="KI262"/>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1</v>
      </c>
      <c r="NE262">
        <v>0</v>
      </c>
      <c r="NF262">
        <v>0</v>
      </c>
      <c r="NG262">
        <v>0</v>
      </c>
      <c r="NH262">
        <v>0</v>
      </c>
      <c r="NI262">
        <v>0</v>
      </c>
      <c r="NJ262">
        <v>0</v>
      </c>
      <c r="NK262">
        <v>0</v>
      </c>
      <c r="NL262">
        <v>0</v>
      </c>
      <c r="NM262">
        <v>0</v>
      </c>
      <c r="NN262">
        <v>0</v>
      </c>
      <c r="NO262">
        <v>0</v>
      </c>
      <c r="NP262">
        <v>0</v>
      </c>
      <c r="NR262" s="2" t="str">
        <f t="shared" si="259"/>
        <v>Moyo District</v>
      </c>
      <c r="NS262" s="2" t="str">
        <f t="shared" si="260"/>
        <v>Moyo Mission Health Centre IV</v>
      </c>
      <c r="NT262" s="2" t="str">
        <f>VLOOKUP(C262,Weeks!$A$1:$B$53,2,0)</f>
        <v>Week 42</v>
      </c>
      <c r="NU262" s="2">
        <f t="shared" si="261"/>
        <v>23</v>
      </c>
      <c r="NV262" s="2">
        <f t="shared" si="262"/>
        <v>1</v>
      </c>
      <c r="NW262" s="2">
        <f t="shared" si="263"/>
        <v>0</v>
      </c>
      <c r="NX262" s="2">
        <f t="shared" si="264"/>
        <v>1</v>
      </c>
      <c r="NY262" s="2">
        <f t="shared" si="265"/>
        <v>1</v>
      </c>
      <c r="NZ262" s="2">
        <f t="shared" si="266"/>
        <v>0</v>
      </c>
      <c r="OA262" s="2">
        <f t="shared" si="267"/>
        <v>0</v>
      </c>
      <c r="OB262" s="2">
        <f t="shared" si="268"/>
        <v>0</v>
      </c>
      <c r="OC262" s="2">
        <f t="shared" si="269"/>
        <v>0</v>
      </c>
      <c r="OD262" s="2">
        <f t="shared" si="270"/>
        <v>1</v>
      </c>
      <c r="OE262" s="2">
        <f t="shared" si="271"/>
        <v>1</v>
      </c>
      <c r="OF262" s="2">
        <f t="shared" si="272"/>
        <v>1</v>
      </c>
      <c r="OG262" s="2">
        <f t="shared" si="273"/>
        <v>0</v>
      </c>
      <c r="OH262" s="2">
        <f t="shared" si="274"/>
        <v>0</v>
      </c>
      <c r="OI262" s="2">
        <f t="shared" si="275"/>
        <v>0</v>
      </c>
      <c r="OJ262" s="2">
        <f t="shared" si="276"/>
        <v>0</v>
      </c>
      <c r="OK262" s="2">
        <f t="shared" si="277"/>
        <v>0</v>
      </c>
      <c r="OL262" s="2">
        <f t="shared" si="278"/>
        <v>0</v>
      </c>
      <c r="OM262" s="2">
        <f t="shared" si="279"/>
        <v>0</v>
      </c>
      <c r="ON262" s="2">
        <f t="shared" si="280"/>
        <v>21</v>
      </c>
      <c r="OO262" s="2">
        <f t="shared" si="281"/>
        <v>0</v>
      </c>
      <c r="OP262" s="2">
        <f t="shared" si="282"/>
        <v>0</v>
      </c>
      <c r="OQ262" s="2">
        <f t="shared" si="283"/>
        <v>0</v>
      </c>
      <c r="OR262" s="2">
        <f t="shared" si="284"/>
        <v>0</v>
      </c>
      <c r="OS262" s="2">
        <f t="shared" si="285"/>
        <v>0</v>
      </c>
      <c r="OT262" s="2">
        <f t="shared" si="286"/>
        <v>0</v>
      </c>
      <c r="OU262" s="2">
        <f t="shared" si="287"/>
        <v>0</v>
      </c>
      <c r="OV262" s="2">
        <f t="shared" si="288"/>
        <v>0</v>
      </c>
      <c r="OW262" s="2">
        <f t="shared" si="289"/>
        <v>0</v>
      </c>
      <c r="OX262" s="2">
        <f t="shared" si="290"/>
        <v>0</v>
      </c>
      <c r="OY262" s="2">
        <f t="shared" si="291"/>
        <v>0</v>
      </c>
      <c r="OZ262" s="2">
        <f t="shared" si="292"/>
        <v>0</v>
      </c>
      <c r="PA262" s="2">
        <f t="shared" si="293"/>
        <v>0</v>
      </c>
      <c r="PB262" s="2">
        <f t="shared" si="294"/>
        <v>0</v>
      </c>
      <c r="PC262" s="2">
        <f t="shared" si="295"/>
        <v>0</v>
      </c>
      <c r="PD262" s="2">
        <f t="shared" si="296"/>
        <v>0</v>
      </c>
      <c r="PE262" s="2">
        <f t="shared" si="297"/>
        <v>0</v>
      </c>
      <c r="PF262" s="2">
        <f t="shared" si="298"/>
        <v>0</v>
      </c>
      <c r="PG262" s="2">
        <f t="shared" si="299"/>
        <v>0</v>
      </c>
      <c r="PH262" s="2">
        <f t="shared" si="300"/>
        <v>0</v>
      </c>
      <c r="PI262" s="2">
        <f t="shared" si="301"/>
        <v>0</v>
      </c>
      <c r="PJ262" s="2">
        <f t="shared" si="302"/>
        <v>0</v>
      </c>
      <c r="PK262" s="2">
        <f t="shared" si="303"/>
        <v>0</v>
      </c>
      <c r="PL262" s="2">
        <f t="shared" si="304"/>
        <v>0</v>
      </c>
      <c r="PM262" s="2">
        <f t="shared" si="305"/>
        <v>0</v>
      </c>
      <c r="PN262" s="2">
        <f t="shared" si="306"/>
        <v>1</v>
      </c>
      <c r="PO262" s="2">
        <f t="shared" si="307"/>
        <v>1</v>
      </c>
      <c r="PP262" s="2">
        <f t="shared" si="308"/>
        <v>0</v>
      </c>
      <c r="PQ262" s="2">
        <f t="shared" si="309"/>
        <v>0</v>
      </c>
      <c r="PR262" s="2">
        <f t="shared" si="310"/>
        <v>1</v>
      </c>
      <c r="PS262" s="2">
        <f t="shared" si="311"/>
        <v>0</v>
      </c>
      <c r="PT262" s="2">
        <f t="shared" si="312"/>
        <v>0</v>
      </c>
      <c r="PU262" s="2">
        <f t="shared" si="313"/>
        <v>1</v>
      </c>
      <c r="PV262" s="2">
        <f t="shared" si="314"/>
        <v>0</v>
      </c>
      <c r="PW262" s="2">
        <f t="shared" si="315"/>
        <v>0</v>
      </c>
      <c r="PX262" s="2">
        <f t="shared" si="316"/>
        <v>1</v>
      </c>
      <c r="PY262" s="2">
        <f t="shared" si="317"/>
        <v>0</v>
      </c>
      <c r="PZ262" s="2">
        <f t="shared" si="318"/>
        <v>0</v>
      </c>
    </row>
    <row r="263" spans="1:442" x14ac:dyDescent="0.35">
      <c r="A263" t="s">
        <v>77</v>
      </c>
      <c r="B263" t="s">
        <v>12</v>
      </c>
      <c r="C263" t="s">
        <v>69</v>
      </c>
      <c r="D263">
        <v>0</v>
      </c>
      <c r="E263">
        <v>0</v>
      </c>
      <c r="F263">
        <v>0</v>
      </c>
      <c r="G263">
        <v>0</v>
      </c>
      <c r="H263"/>
      <c r="I263">
        <v>0</v>
      </c>
      <c r="J263"/>
      <c r="K263">
        <v>0</v>
      </c>
      <c r="L263"/>
      <c r="M263">
        <v>0</v>
      </c>
      <c r="N263"/>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2</v>
      </c>
      <c r="DC263">
        <v>4</v>
      </c>
      <c r="DD263">
        <v>17</v>
      </c>
      <c r="DE263">
        <v>11</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1</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1</v>
      </c>
      <c r="HX263">
        <v>0</v>
      </c>
      <c r="HY263">
        <v>0</v>
      </c>
      <c r="HZ263">
        <v>0</v>
      </c>
      <c r="IA263">
        <v>0</v>
      </c>
      <c r="IB263">
        <v>0</v>
      </c>
      <c r="IC263">
        <v>0</v>
      </c>
      <c r="ID263">
        <v>0</v>
      </c>
      <c r="IE263">
        <v>0</v>
      </c>
      <c r="IF263">
        <v>1</v>
      </c>
      <c r="IG263">
        <v>0</v>
      </c>
      <c r="IH263">
        <v>0</v>
      </c>
      <c r="II263">
        <v>1</v>
      </c>
      <c r="IJ263">
        <v>0</v>
      </c>
      <c r="IK263">
        <v>0</v>
      </c>
      <c r="IL263">
        <v>1</v>
      </c>
      <c r="IM263">
        <v>0</v>
      </c>
      <c r="IN263">
        <v>0</v>
      </c>
      <c r="IO263">
        <v>1</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c r="KG263"/>
      <c r="KH263"/>
      <c r="KI263"/>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R263" s="2" t="str">
        <f t="shared" si="259"/>
        <v>Moyo District</v>
      </c>
      <c r="NS263" s="2" t="str">
        <f t="shared" si="260"/>
        <v>Moyo Mission Health Centre IV</v>
      </c>
      <c r="NT263" s="2" t="str">
        <f>VLOOKUP(C263,Weeks!$A$1:$B$53,2,0)</f>
        <v>Week 43</v>
      </c>
      <c r="NU263" s="2">
        <f t="shared" si="261"/>
        <v>35</v>
      </c>
      <c r="NV263" s="2">
        <f t="shared" si="262"/>
        <v>0</v>
      </c>
      <c r="NW263" s="2">
        <f t="shared" si="263"/>
        <v>0</v>
      </c>
      <c r="NX263" s="2">
        <f t="shared" si="264"/>
        <v>0</v>
      </c>
      <c r="NY263" s="2">
        <f t="shared" si="265"/>
        <v>0</v>
      </c>
      <c r="NZ263" s="2">
        <f t="shared" si="266"/>
        <v>0</v>
      </c>
      <c r="OA263" s="2">
        <f t="shared" si="267"/>
        <v>0</v>
      </c>
      <c r="OB263" s="2">
        <f t="shared" si="268"/>
        <v>0</v>
      </c>
      <c r="OC263" s="2">
        <f t="shared" si="269"/>
        <v>0</v>
      </c>
      <c r="OD263" s="2">
        <f t="shared" si="270"/>
        <v>1</v>
      </c>
      <c r="OE263" s="2">
        <f t="shared" si="271"/>
        <v>0</v>
      </c>
      <c r="OF263" s="2">
        <f t="shared" si="272"/>
        <v>0</v>
      </c>
      <c r="OG263" s="2">
        <f t="shared" si="273"/>
        <v>0</v>
      </c>
      <c r="OH263" s="2">
        <f t="shared" si="274"/>
        <v>0</v>
      </c>
      <c r="OI263" s="2">
        <f t="shared" si="275"/>
        <v>0</v>
      </c>
      <c r="OJ263" s="2">
        <f t="shared" si="276"/>
        <v>0</v>
      </c>
      <c r="OK263" s="2">
        <f t="shared" si="277"/>
        <v>0</v>
      </c>
      <c r="OL263" s="2">
        <f t="shared" si="278"/>
        <v>0</v>
      </c>
      <c r="OM263" s="2">
        <f t="shared" si="279"/>
        <v>0</v>
      </c>
      <c r="ON263" s="2">
        <f t="shared" si="280"/>
        <v>34</v>
      </c>
      <c r="OO263" s="2">
        <f t="shared" si="281"/>
        <v>0</v>
      </c>
      <c r="OP263" s="2">
        <f t="shared" si="282"/>
        <v>0</v>
      </c>
      <c r="OQ263" s="2">
        <f t="shared" si="283"/>
        <v>0</v>
      </c>
      <c r="OR263" s="2">
        <f t="shared" si="284"/>
        <v>0</v>
      </c>
      <c r="OS263" s="2">
        <f t="shared" si="285"/>
        <v>0</v>
      </c>
      <c r="OT263" s="2">
        <f t="shared" si="286"/>
        <v>0</v>
      </c>
      <c r="OU263" s="2">
        <f t="shared" si="287"/>
        <v>0</v>
      </c>
      <c r="OV263" s="2">
        <f t="shared" si="288"/>
        <v>0</v>
      </c>
      <c r="OW263" s="2">
        <f t="shared" si="289"/>
        <v>0</v>
      </c>
      <c r="OX263" s="2">
        <f t="shared" si="290"/>
        <v>0</v>
      </c>
      <c r="OY263" s="2">
        <f t="shared" si="291"/>
        <v>0</v>
      </c>
      <c r="OZ263" s="2">
        <f t="shared" si="292"/>
        <v>0</v>
      </c>
      <c r="PA263" s="2">
        <f t="shared" si="293"/>
        <v>0</v>
      </c>
      <c r="PB263" s="2">
        <f t="shared" si="294"/>
        <v>0</v>
      </c>
      <c r="PC263" s="2">
        <f t="shared" si="295"/>
        <v>0</v>
      </c>
      <c r="PD263" s="2">
        <f t="shared" si="296"/>
        <v>0</v>
      </c>
      <c r="PE263" s="2">
        <f t="shared" si="297"/>
        <v>0</v>
      </c>
      <c r="PF263" s="2">
        <f t="shared" si="298"/>
        <v>0</v>
      </c>
      <c r="PG263" s="2">
        <f t="shared" si="299"/>
        <v>0</v>
      </c>
      <c r="PH263" s="2">
        <f t="shared" si="300"/>
        <v>0</v>
      </c>
      <c r="PI263" s="2">
        <f t="shared" si="301"/>
        <v>0</v>
      </c>
      <c r="PJ263" s="2">
        <f t="shared" si="302"/>
        <v>0</v>
      </c>
      <c r="PK263" s="2">
        <f t="shared" si="303"/>
        <v>0</v>
      </c>
      <c r="PL263" s="2">
        <f t="shared" si="304"/>
        <v>0</v>
      </c>
      <c r="PM263" s="2">
        <f t="shared" si="305"/>
        <v>0</v>
      </c>
      <c r="PN263" s="2">
        <f t="shared" si="306"/>
        <v>1</v>
      </c>
      <c r="PO263" s="2">
        <f t="shared" si="307"/>
        <v>1</v>
      </c>
      <c r="PP263" s="2">
        <f t="shared" si="308"/>
        <v>0</v>
      </c>
      <c r="PQ263" s="2">
        <f t="shared" si="309"/>
        <v>0</v>
      </c>
      <c r="PR263" s="2">
        <f t="shared" si="310"/>
        <v>1</v>
      </c>
      <c r="PS263" s="2">
        <f t="shared" si="311"/>
        <v>0</v>
      </c>
      <c r="PT263" s="2">
        <f t="shared" si="312"/>
        <v>0</v>
      </c>
      <c r="PU263" s="2">
        <f t="shared" si="313"/>
        <v>1</v>
      </c>
      <c r="PV263" s="2">
        <f t="shared" si="314"/>
        <v>0</v>
      </c>
      <c r="PW263" s="2">
        <f t="shared" si="315"/>
        <v>0</v>
      </c>
      <c r="PX263" s="2">
        <f t="shared" si="316"/>
        <v>1</v>
      </c>
      <c r="PY263" s="2">
        <f t="shared" si="317"/>
        <v>0</v>
      </c>
      <c r="PZ263" s="2">
        <f t="shared" si="318"/>
        <v>0</v>
      </c>
    </row>
    <row r="264" spans="1:442" x14ac:dyDescent="0.35">
      <c r="A264" t="s">
        <v>77</v>
      </c>
      <c r="B264" t="s">
        <v>12</v>
      </c>
      <c r="C264" t="s">
        <v>67</v>
      </c>
      <c r="D264">
        <v>0</v>
      </c>
      <c r="E264">
        <v>0</v>
      </c>
      <c r="F264">
        <v>0</v>
      </c>
      <c r="G264">
        <v>0</v>
      </c>
      <c r="H264"/>
      <c r="I264">
        <v>0</v>
      </c>
      <c r="J264">
        <v>0</v>
      </c>
      <c r="K264">
        <v>0</v>
      </c>
      <c r="L264">
        <v>0</v>
      </c>
      <c r="M264">
        <v>0</v>
      </c>
      <c r="N264">
        <v>0</v>
      </c>
      <c r="O264">
        <v>0</v>
      </c>
      <c r="P264">
        <v>0</v>
      </c>
      <c r="Q264">
        <v>0</v>
      </c>
      <c r="R264">
        <v>0</v>
      </c>
      <c r="S264">
        <v>0</v>
      </c>
      <c r="T264">
        <v>0</v>
      </c>
      <c r="U264">
        <v>0</v>
      </c>
      <c r="V264">
        <v>1</v>
      </c>
      <c r="W264">
        <v>18</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2</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5</v>
      </c>
      <c r="DE264">
        <v>3</v>
      </c>
      <c r="DF264">
        <v>0</v>
      </c>
      <c r="DG264">
        <v>0</v>
      </c>
      <c r="DH264">
        <v>0</v>
      </c>
      <c r="DI264">
        <v>0</v>
      </c>
      <c r="DJ264">
        <v>1</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4</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2</v>
      </c>
      <c r="HW264">
        <v>0</v>
      </c>
      <c r="HX264">
        <v>0</v>
      </c>
      <c r="HY264">
        <v>0</v>
      </c>
      <c r="HZ264">
        <v>0</v>
      </c>
      <c r="IA264">
        <v>0</v>
      </c>
      <c r="IB264">
        <v>0</v>
      </c>
      <c r="IC264">
        <v>0</v>
      </c>
      <c r="ID264">
        <v>0</v>
      </c>
      <c r="IE264">
        <v>2</v>
      </c>
      <c r="IF264">
        <v>0</v>
      </c>
      <c r="IG264">
        <v>0</v>
      </c>
      <c r="IH264">
        <v>2</v>
      </c>
      <c r="II264">
        <v>0</v>
      </c>
      <c r="IJ264">
        <v>0</v>
      </c>
      <c r="IK264">
        <v>2</v>
      </c>
      <c r="IL264">
        <v>0</v>
      </c>
      <c r="IM264">
        <v>0</v>
      </c>
      <c r="IN264">
        <v>2</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c r="KG264"/>
      <c r="KH264"/>
      <c r="KI264"/>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1</v>
      </c>
      <c r="NE264">
        <v>0</v>
      </c>
      <c r="NF264">
        <v>0</v>
      </c>
      <c r="NG264">
        <v>0</v>
      </c>
      <c r="NH264">
        <v>0</v>
      </c>
      <c r="NI264">
        <v>0</v>
      </c>
      <c r="NJ264">
        <v>0</v>
      </c>
      <c r="NK264">
        <v>0</v>
      </c>
      <c r="NL264">
        <v>0</v>
      </c>
      <c r="NM264">
        <v>0</v>
      </c>
      <c r="NN264">
        <v>0</v>
      </c>
      <c r="NO264">
        <v>0</v>
      </c>
      <c r="NP264">
        <v>0</v>
      </c>
      <c r="NR264" s="2" t="str">
        <f t="shared" si="259"/>
        <v>Moyo District</v>
      </c>
      <c r="NS264" s="2" t="str">
        <f t="shared" si="260"/>
        <v>Moyo Mission Health Centre IV</v>
      </c>
      <c r="NT264" s="2" t="str">
        <f>VLOOKUP(C264,Weeks!$A$1:$B$53,2,0)</f>
        <v>Week 44</v>
      </c>
      <c r="NU264" s="2">
        <f t="shared" si="261"/>
        <v>15</v>
      </c>
      <c r="NV264" s="2">
        <f t="shared" si="262"/>
        <v>1</v>
      </c>
      <c r="NW264" s="2">
        <f t="shared" si="263"/>
        <v>0</v>
      </c>
      <c r="NX264" s="2">
        <f t="shared" si="264"/>
        <v>1</v>
      </c>
      <c r="NY264" s="2">
        <f t="shared" si="265"/>
        <v>1</v>
      </c>
      <c r="NZ264" s="2">
        <f t="shared" si="266"/>
        <v>2</v>
      </c>
      <c r="OA264" s="2">
        <f t="shared" si="267"/>
        <v>0</v>
      </c>
      <c r="OB264" s="2">
        <f t="shared" si="268"/>
        <v>0</v>
      </c>
      <c r="OC264" s="2">
        <f t="shared" si="269"/>
        <v>0</v>
      </c>
      <c r="OD264" s="2">
        <f t="shared" si="270"/>
        <v>4</v>
      </c>
      <c r="OE264" s="2">
        <f t="shared" si="271"/>
        <v>0</v>
      </c>
      <c r="OF264" s="2">
        <f t="shared" si="272"/>
        <v>0</v>
      </c>
      <c r="OG264" s="2">
        <f t="shared" si="273"/>
        <v>0</v>
      </c>
      <c r="OH264" s="2">
        <f t="shared" si="274"/>
        <v>0</v>
      </c>
      <c r="OI264" s="2">
        <f t="shared" si="275"/>
        <v>0</v>
      </c>
      <c r="OJ264" s="2">
        <f t="shared" si="276"/>
        <v>0</v>
      </c>
      <c r="OK264" s="2">
        <f t="shared" si="277"/>
        <v>0</v>
      </c>
      <c r="OL264" s="2">
        <f t="shared" si="278"/>
        <v>0</v>
      </c>
      <c r="OM264" s="2">
        <f t="shared" si="279"/>
        <v>0</v>
      </c>
      <c r="ON264" s="2">
        <f t="shared" si="280"/>
        <v>9</v>
      </c>
      <c r="OO264" s="2">
        <f t="shared" si="281"/>
        <v>1</v>
      </c>
      <c r="OP264" s="2">
        <f t="shared" si="282"/>
        <v>0</v>
      </c>
      <c r="OQ264" s="2">
        <f t="shared" si="283"/>
        <v>0</v>
      </c>
      <c r="OR264" s="2">
        <f t="shared" si="284"/>
        <v>0</v>
      </c>
      <c r="OS264" s="2">
        <f t="shared" si="285"/>
        <v>0</v>
      </c>
      <c r="OT264" s="2">
        <f t="shared" si="286"/>
        <v>0</v>
      </c>
      <c r="OU264" s="2">
        <f t="shared" si="287"/>
        <v>19</v>
      </c>
      <c r="OV264" s="2">
        <f t="shared" si="288"/>
        <v>0</v>
      </c>
      <c r="OW264" s="2">
        <f t="shared" si="289"/>
        <v>0</v>
      </c>
      <c r="OX264" s="2">
        <f t="shared" si="290"/>
        <v>0</v>
      </c>
      <c r="OY264" s="2">
        <f t="shared" si="291"/>
        <v>0</v>
      </c>
      <c r="OZ264" s="2">
        <f t="shared" si="292"/>
        <v>0</v>
      </c>
      <c r="PA264" s="2">
        <f t="shared" si="293"/>
        <v>0</v>
      </c>
      <c r="PB264" s="2">
        <f t="shared" si="294"/>
        <v>0</v>
      </c>
      <c r="PC264" s="2">
        <f t="shared" si="295"/>
        <v>0</v>
      </c>
      <c r="PD264" s="2">
        <f t="shared" si="296"/>
        <v>0</v>
      </c>
      <c r="PE264" s="2">
        <f t="shared" si="297"/>
        <v>0</v>
      </c>
      <c r="PF264" s="2">
        <f t="shared" si="298"/>
        <v>0</v>
      </c>
      <c r="PG264" s="2">
        <f t="shared" si="299"/>
        <v>0</v>
      </c>
      <c r="PH264" s="2">
        <f t="shared" si="300"/>
        <v>0</v>
      </c>
      <c r="PI264" s="2">
        <f t="shared" si="301"/>
        <v>0</v>
      </c>
      <c r="PJ264" s="2">
        <f t="shared" si="302"/>
        <v>0</v>
      </c>
      <c r="PK264" s="2">
        <f t="shared" si="303"/>
        <v>0</v>
      </c>
      <c r="PL264" s="2">
        <f t="shared" si="304"/>
        <v>0</v>
      </c>
      <c r="PM264" s="2">
        <f t="shared" si="305"/>
        <v>0</v>
      </c>
      <c r="PN264" s="2">
        <f t="shared" si="306"/>
        <v>2</v>
      </c>
      <c r="PO264" s="2">
        <f t="shared" si="307"/>
        <v>2</v>
      </c>
      <c r="PP264" s="2">
        <f t="shared" si="308"/>
        <v>0</v>
      </c>
      <c r="PQ264" s="2">
        <f t="shared" si="309"/>
        <v>0</v>
      </c>
      <c r="PR264" s="2">
        <f t="shared" si="310"/>
        <v>2</v>
      </c>
      <c r="PS264" s="2">
        <f t="shared" si="311"/>
        <v>0</v>
      </c>
      <c r="PT264" s="2">
        <f t="shared" si="312"/>
        <v>0</v>
      </c>
      <c r="PU264" s="2">
        <f t="shared" si="313"/>
        <v>2</v>
      </c>
      <c r="PV264" s="2">
        <f t="shared" si="314"/>
        <v>0</v>
      </c>
      <c r="PW264" s="2">
        <f t="shared" si="315"/>
        <v>0</v>
      </c>
      <c r="PX264" s="2">
        <f t="shared" si="316"/>
        <v>2</v>
      </c>
      <c r="PY264" s="2">
        <f t="shared" si="317"/>
        <v>0</v>
      </c>
      <c r="PZ264" s="2">
        <f t="shared" si="318"/>
        <v>0</v>
      </c>
    </row>
    <row r="265" spans="1:442" x14ac:dyDescent="0.35">
      <c r="A265" t="s">
        <v>77</v>
      </c>
      <c r="B265" t="s">
        <v>12</v>
      </c>
      <c r="C265" t="s">
        <v>361</v>
      </c>
      <c r="D265">
        <v>0</v>
      </c>
      <c r="E265">
        <v>0</v>
      </c>
      <c r="F265">
        <v>0</v>
      </c>
      <c r="G265">
        <v>0</v>
      </c>
      <c r="H265"/>
      <c r="I265">
        <v>0</v>
      </c>
      <c r="J265"/>
      <c r="K265">
        <v>0</v>
      </c>
      <c r="L265"/>
      <c r="M265">
        <v>0</v>
      </c>
      <c r="N265"/>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4</v>
      </c>
      <c r="DE265">
        <v>3</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4</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1</v>
      </c>
      <c r="HW265">
        <v>1</v>
      </c>
      <c r="HX265">
        <v>0</v>
      </c>
      <c r="HY265">
        <v>0</v>
      </c>
      <c r="HZ265">
        <v>0</v>
      </c>
      <c r="IA265">
        <v>0</v>
      </c>
      <c r="IB265">
        <v>0</v>
      </c>
      <c r="IC265">
        <v>0</v>
      </c>
      <c r="ID265">
        <v>0</v>
      </c>
      <c r="IE265">
        <v>1</v>
      </c>
      <c r="IF265">
        <v>1</v>
      </c>
      <c r="IG265">
        <v>0</v>
      </c>
      <c r="IH265">
        <v>1</v>
      </c>
      <c r="II265">
        <v>1</v>
      </c>
      <c r="IJ265">
        <v>0</v>
      </c>
      <c r="IK265">
        <v>1</v>
      </c>
      <c r="IL265">
        <v>1</v>
      </c>
      <c r="IM265">
        <v>0</v>
      </c>
      <c r="IN265">
        <v>1</v>
      </c>
      <c r="IO265">
        <v>1</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c r="KG265"/>
      <c r="KH265"/>
      <c r="KI265"/>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R265" s="2" t="str">
        <f t="shared" si="259"/>
        <v>Moyo District</v>
      </c>
      <c r="NS265" s="2" t="str">
        <f t="shared" si="260"/>
        <v>Moyo Mission Health Centre IV</v>
      </c>
      <c r="NT265" s="2" t="str">
        <f>VLOOKUP(C265,Weeks!$A$1:$B$53,2,0)</f>
        <v>Week 45</v>
      </c>
      <c r="NU265" s="2">
        <f t="shared" si="261"/>
        <v>11</v>
      </c>
      <c r="NV265" s="2">
        <f t="shared" si="262"/>
        <v>0</v>
      </c>
      <c r="NW265" s="2">
        <f t="shared" si="263"/>
        <v>0</v>
      </c>
      <c r="NX265" s="2">
        <f t="shared" si="264"/>
        <v>0</v>
      </c>
      <c r="NY265" s="2">
        <f t="shared" si="265"/>
        <v>0</v>
      </c>
      <c r="NZ265" s="2">
        <f t="shared" si="266"/>
        <v>0</v>
      </c>
      <c r="OA265" s="2">
        <f t="shared" si="267"/>
        <v>0</v>
      </c>
      <c r="OB265" s="2">
        <f t="shared" si="268"/>
        <v>0</v>
      </c>
      <c r="OC265" s="2">
        <f t="shared" si="269"/>
        <v>0</v>
      </c>
      <c r="OD265" s="2">
        <f t="shared" si="270"/>
        <v>4</v>
      </c>
      <c r="OE265" s="2">
        <f t="shared" si="271"/>
        <v>0</v>
      </c>
      <c r="OF265" s="2">
        <f t="shared" si="272"/>
        <v>0</v>
      </c>
      <c r="OG265" s="2">
        <f t="shared" si="273"/>
        <v>0</v>
      </c>
      <c r="OH265" s="2">
        <f t="shared" si="274"/>
        <v>0</v>
      </c>
      <c r="OI265" s="2">
        <f t="shared" si="275"/>
        <v>0</v>
      </c>
      <c r="OJ265" s="2">
        <f t="shared" si="276"/>
        <v>0</v>
      </c>
      <c r="OK265" s="2">
        <f t="shared" si="277"/>
        <v>0</v>
      </c>
      <c r="OL265" s="2">
        <f t="shared" si="278"/>
        <v>0</v>
      </c>
      <c r="OM265" s="2">
        <f t="shared" si="279"/>
        <v>0</v>
      </c>
      <c r="ON265" s="2">
        <f t="shared" si="280"/>
        <v>7</v>
      </c>
      <c r="OO265" s="2">
        <f t="shared" si="281"/>
        <v>0</v>
      </c>
      <c r="OP265" s="2">
        <f t="shared" si="282"/>
        <v>0</v>
      </c>
      <c r="OQ265" s="2">
        <f t="shared" si="283"/>
        <v>0</v>
      </c>
      <c r="OR265" s="2">
        <f t="shared" si="284"/>
        <v>0</v>
      </c>
      <c r="OS265" s="2">
        <f t="shared" si="285"/>
        <v>0</v>
      </c>
      <c r="OT265" s="2">
        <f t="shared" si="286"/>
        <v>0</v>
      </c>
      <c r="OU265" s="2">
        <f t="shared" si="287"/>
        <v>0</v>
      </c>
      <c r="OV265" s="2">
        <f t="shared" si="288"/>
        <v>0</v>
      </c>
      <c r="OW265" s="2">
        <f t="shared" si="289"/>
        <v>0</v>
      </c>
      <c r="OX265" s="2">
        <f t="shared" si="290"/>
        <v>0</v>
      </c>
      <c r="OY265" s="2">
        <f t="shared" si="291"/>
        <v>0</v>
      </c>
      <c r="OZ265" s="2">
        <f t="shared" si="292"/>
        <v>0</v>
      </c>
      <c r="PA265" s="2">
        <f t="shared" si="293"/>
        <v>0</v>
      </c>
      <c r="PB265" s="2">
        <f t="shared" si="294"/>
        <v>0</v>
      </c>
      <c r="PC265" s="2">
        <f t="shared" si="295"/>
        <v>0</v>
      </c>
      <c r="PD265" s="2">
        <f t="shared" si="296"/>
        <v>0</v>
      </c>
      <c r="PE265" s="2">
        <f t="shared" si="297"/>
        <v>0</v>
      </c>
      <c r="PF265" s="2">
        <f t="shared" si="298"/>
        <v>0</v>
      </c>
      <c r="PG265" s="2">
        <f t="shared" si="299"/>
        <v>0</v>
      </c>
      <c r="PH265" s="2">
        <f t="shared" si="300"/>
        <v>0</v>
      </c>
      <c r="PI265" s="2">
        <f t="shared" si="301"/>
        <v>0</v>
      </c>
      <c r="PJ265" s="2">
        <f t="shared" si="302"/>
        <v>0</v>
      </c>
      <c r="PK265" s="2">
        <f t="shared" si="303"/>
        <v>0</v>
      </c>
      <c r="PL265" s="2">
        <f t="shared" si="304"/>
        <v>0</v>
      </c>
      <c r="PM265" s="2">
        <f t="shared" si="305"/>
        <v>0</v>
      </c>
      <c r="PN265" s="2">
        <f t="shared" si="306"/>
        <v>2</v>
      </c>
      <c r="PO265" s="2">
        <f t="shared" si="307"/>
        <v>2</v>
      </c>
      <c r="PP265" s="2">
        <f t="shared" si="308"/>
        <v>0</v>
      </c>
      <c r="PQ265" s="2">
        <f t="shared" si="309"/>
        <v>0</v>
      </c>
      <c r="PR265" s="2">
        <f t="shared" si="310"/>
        <v>2</v>
      </c>
      <c r="PS265" s="2">
        <f t="shared" si="311"/>
        <v>0</v>
      </c>
      <c r="PT265" s="2">
        <f t="shared" si="312"/>
        <v>0</v>
      </c>
      <c r="PU265" s="2">
        <f t="shared" si="313"/>
        <v>2</v>
      </c>
      <c r="PV265" s="2">
        <f t="shared" si="314"/>
        <v>0</v>
      </c>
      <c r="PW265" s="2">
        <f t="shared" si="315"/>
        <v>0</v>
      </c>
      <c r="PX265" s="2">
        <f t="shared" si="316"/>
        <v>2</v>
      </c>
      <c r="PY265" s="2">
        <f t="shared" si="317"/>
        <v>0</v>
      </c>
      <c r="PZ265" s="2">
        <f t="shared" si="318"/>
        <v>0</v>
      </c>
    </row>
    <row r="266" spans="1:442" x14ac:dyDescent="0.35">
      <c r="A266" t="s">
        <v>77</v>
      </c>
      <c r="B266" t="s">
        <v>12</v>
      </c>
      <c r="C266" t="s">
        <v>359</v>
      </c>
      <c r="D266">
        <v>0</v>
      </c>
      <c r="E266">
        <v>0</v>
      </c>
      <c r="F266">
        <v>0</v>
      </c>
      <c r="G266">
        <v>0</v>
      </c>
      <c r="H266"/>
      <c r="I266">
        <v>0</v>
      </c>
      <c r="J266"/>
      <c r="K266">
        <v>0</v>
      </c>
      <c r="L266"/>
      <c r="M266">
        <v>0</v>
      </c>
      <c r="N266"/>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1</v>
      </c>
      <c r="DD266">
        <v>4</v>
      </c>
      <c r="DE266">
        <v>8</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1</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2</v>
      </c>
      <c r="HW266">
        <v>0</v>
      </c>
      <c r="HX266">
        <v>0</v>
      </c>
      <c r="HY266">
        <v>0</v>
      </c>
      <c r="HZ266">
        <v>0</v>
      </c>
      <c r="IA266">
        <v>0</v>
      </c>
      <c r="IB266">
        <v>0</v>
      </c>
      <c r="IC266">
        <v>0</v>
      </c>
      <c r="ID266">
        <v>0</v>
      </c>
      <c r="IE266">
        <v>2</v>
      </c>
      <c r="IF266">
        <v>0</v>
      </c>
      <c r="IG266">
        <v>0</v>
      </c>
      <c r="IH266">
        <v>2</v>
      </c>
      <c r="II266">
        <v>0</v>
      </c>
      <c r="IJ266">
        <v>0</v>
      </c>
      <c r="IK266">
        <v>2</v>
      </c>
      <c r="IL266">
        <v>0</v>
      </c>
      <c r="IM266">
        <v>0</v>
      </c>
      <c r="IN266">
        <v>2</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R266" s="2" t="str">
        <f t="shared" si="259"/>
        <v>Moyo District</v>
      </c>
      <c r="NS266" s="2" t="str">
        <f t="shared" si="260"/>
        <v>Moyo Mission Health Centre IV</v>
      </c>
      <c r="NT266" s="2" t="str">
        <f>VLOOKUP(C266,Weeks!$A$1:$B$53,2,0)</f>
        <v>Week 46</v>
      </c>
      <c r="NU266" s="2">
        <f t="shared" si="261"/>
        <v>14</v>
      </c>
      <c r="NV266" s="2">
        <f t="shared" si="262"/>
        <v>0</v>
      </c>
      <c r="NW266" s="2">
        <f t="shared" si="263"/>
        <v>0</v>
      </c>
      <c r="NX266" s="2">
        <f t="shared" si="264"/>
        <v>0</v>
      </c>
      <c r="NY266" s="2">
        <f t="shared" si="265"/>
        <v>0</v>
      </c>
      <c r="NZ266" s="2">
        <f t="shared" si="266"/>
        <v>0</v>
      </c>
      <c r="OA266" s="2">
        <f t="shared" si="267"/>
        <v>0</v>
      </c>
      <c r="OB266" s="2">
        <f t="shared" si="268"/>
        <v>0</v>
      </c>
      <c r="OC266" s="2">
        <f t="shared" si="269"/>
        <v>0</v>
      </c>
      <c r="OD266" s="2">
        <f t="shared" si="270"/>
        <v>1</v>
      </c>
      <c r="OE266" s="2">
        <f t="shared" si="271"/>
        <v>0</v>
      </c>
      <c r="OF266" s="2">
        <f t="shared" si="272"/>
        <v>0</v>
      </c>
      <c r="OG266" s="2">
        <f t="shared" si="273"/>
        <v>0</v>
      </c>
      <c r="OH266" s="2">
        <f t="shared" si="274"/>
        <v>0</v>
      </c>
      <c r="OI266" s="2">
        <f t="shared" si="275"/>
        <v>0</v>
      </c>
      <c r="OJ266" s="2">
        <f t="shared" si="276"/>
        <v>0</v>
      </c>
      <c r="OK266" s="2">
        <f t="shared" si="277"/>
        <v>0</v>
      </c>
      <c r="OL266" s="2">
        <f t="shared" si="278"/>
        <v>0</v>
      </c>
      <c r="OM266" s="2">
        <f t="shared" si="279"/>
        <v>0</v>
      </c>
      <c r="ON266" s="2">
        <f t="shared" si="280"/>
        <v>13</v>
      </c>
      <c r="OO266" s="2">
        <f t="shared" si="281"/>
        <v>0</v>
      </c>
      <c r="OP266" s="2">
        <f t="shared" si="282"/>
        <v>0</v>
      </c>
      <c r="OQ266" s="2">
        <f t="shared" si="283"/>
        <v>0</v>
      </c>
      <c r="OR266" s="2">
        <f t="shared" si="284"/>
        <v>0</v>
      </c>
      <c r="OS266" s="2">
        <f t="shared" si="285"/>
        <v>0</v>
      </c>
      <c r="OT266" s="2">
        <f t="shared" si="286"/>
        <v>0</v>
      </c>
      <c r="OU266" s="2">
        <f t="shared" si="287"/>
        <v>0</v>
      </c>
      <c r="OV266" s="2">
        <f t="shared" si="288"/>
        <v>0</v>
      </c>
      <c r="OW266" s="2">
        <f t="shared" si="289"/>
        <v>0</v>
      </c>
      <c r="OX266" s="2">
        <f t="shared" si="290"/>
        <v>0</v>
      </c>
      <c r="OY266" s="2">
        <f t="shared" si="291"/>
        <v>0</v>
      </c>
      <c r="OZ266" s="2">
        <f t="shared" si="292"/>
        <v>0</v>
      </c>
      <c r="PA266" s="2">
        <f t="shared" si="293"/>
        <v>0</v>
      </c>
      <c r="PB266" s="2">
        <f t="shared" si="294"/>
        <v>0</v>
      </c>
      <c r="PC266" s="2">
        <f t="shared" si="295"/>
        <v>0</v>
      </c>
      <c r="PD266" s="2">
        <f t="shared" si="296"/>
        <v>0</v>
      </c>
      <c r="PE266" s="2">
        <f t="shared" si="297"/>
        <v>0</v>
      </c>
      <c r="PF266" s="2">
        <f t="shared" si="298"/>
        <v>0</v>
      </c>
      <c r="PG266" s="2">
        <f t="shared" si="299"/>
        <v>0</v>
      </c>
      <c r="PH266" s="2">
        <f t="shared" si="300"/>
        <v>0</v>
      </c>
      <c r="PI266" s="2">
        <f t="shared" si="301"/>
        <v>0</v>
      </c>
      <c r="PJ266" s="2">
        <f t="shared" si="302"/>
        <v>0</v>
      </c>
      <c r="PK266" s="2">
        <f t="shared" si="303"/>
        <v>0</v>
      </c>
      <c r="PL266" s="2">
        <f t="shared" si="304"/>
        <v>0</v>
      </c>
      <c r="PM266" s="2">
        <f t="shared" si="305"/>
        <v>0</v>
      </c>
      <c r="PN266" s="2">
        <f t="shared" si="306"/>
        <v>2</v>
      </c>
      <c r="PO266" s="2">
        <f t="shared" si="307"/>
        <v>2</v>
      </c>
      <c r="PP266" s="2">
        <f t="shared" si="308"/>
        <v>0</v>
      </c>
      <c r="PQ266" s="2">
        <f t="shared" si="309"/>
        <v>0</v>
      </c>
      <c r="PR266" s="2">
        <f t="shared" si="310"/>
        <v>2</v>
      </c>
      <c r="PS266" s="2">
        <f t="shared" si="311"/>
        <v>0</v>
      </c>
      <c r="PT266" s="2">
        <f t="shared" si="312"/>
        <v>0</v>
      </c>
      <c r="PU266" s="2">
        <f t="shared" si="313"/>
        <v>2</v>
      </c>
      <c r="PV266" s="2">
        <f t="shared" si="314"/>
        <v>0</v>
      </c>
      <c r="PW266" s="2">
        <f t="shared" si="315"/>
        <v>0</v>
      </c>
      <c r="PX266" s="2">
        <f t="shared" si="316"/>
        <v>2</v>
      </c>
      <c r="PY266" s="2">
        <f t="shared" si="317"/>
        <v>0</v>
      </c>
      <c r="PZ266" s="2">
        <f t="shared" si="318"/>
        <v>0</v>
      </c>
    </row>
    <row r="267" spans="1:442" x14ac:dyDescent="0.35">
      <c r="A267" t="s">
        <v>77</v>
      </c>
      <c r="B267" t="s">
        <v>12</v>
      </c>
      <c r="C267" t="s">
        <v>357</v>
      </c>
      <c r="D267">
        <v>0</v>
      </c>
      <c r="E267">
        <v>0</v>
      </c>
      <c r="F267">
        <v>0</v>
      </c>
      <c r="G267">
        <v>0</v>
      </c>
      <c r="H267"/>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1</v>
      </c>
      <c r="DC267">
        <v>0</v>
      </c>
      <c r="DD267">
        <v>4</v>
      </c>
      <c r="DE267">
        <v>4</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3</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4</v>
      </c>
      <c r="HW267">
        <v>1</v>
      </c>
      <c r="HX267">
        <v>0</v>
      </c>
      <c r="HY267">
        <v>0</v>
      </c>
      <c r="HZ267">
        <v>0</v>
      </c>
      <c r="IA267">
        <v>0</v>
      </c>
      <c r="IB267">
        <v>0</v>
      </c>
      <c r="IC267">
        <v>0</v>
      </c>
      <c r="ID267">
        <v>0</v>
      </c>
      <c r="IE267">
        <v>4</v>
      </c>
      <c r="IF267">
        <v>1</v>
      </c>
      <c r="IG267">
        <v>0</v>
      </c>
      <c r="IH267">
        <v>4</v>
      </c>
      <c r="II267">
        <v>1</v>
      </c>
      <c r="IJ267">
        <v>0</v>
      </c>
      <c r="IK267">
        <v>4</v>
      </c>
      <c r="IL267">
        <v>1</v>
      </c>
      <c r="IM267">
        <v>0</v>
      </c>
      <c r="IN267">
        <v>4</v>
      </c>
      <c r="IO267">
        <v>1</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1</v>
      </c>
      <c r="KN267">
        <v>0</v>
      </c>
      <c r="KO267">
        <v>0</v>
      </c>
      <c r="KP267">
        <v>0</v>
      </c>
      <c r="KQ267">
        <v>0</v>
      </c>
      <c r="KR267">
        <v>0</v>
      </c>
      <c r="KS267">
        <v>0</v>
      </c>
      <c r="KT267">
        <v>0</v>
      </c>
      <c r="KU267">
        <v>1</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R267" s="2" t="str">
        <f t="shared" si="259"/>
        <v>Moyo District</v>
      </c>
      <c r="NS267" s="2" t="str">
        <f t="shared" si="260"/>
        <v>Moyo Mission Health Centre IV</v>
      </c>
      <c r="NT267" s="2" t="str">
        <f>VLOOKUP(C267,Weeks!$A$1:$B$53,2,0)</f>
        <v>Week 47</v>
      </c>
      <c r="NU267" s="2">
        <f t="shared" si="261"/>
        <v>12</v>
      </c>
      <c r="NV267" s="2">
        <f t="shared" si="262"/>
        <v>0</v>
      </c>
      <c r="NW267" s="2">
        <f t="shared" si="263"/>
        <v>0</v>
      </c>
      <c r="NX267" s="2">
        <f t="shared" si="264"/>
        <v>0</v>
      </c>
      <c r="NY267" s="2">
        <f t="shared" si="265"/>
        <v>0</v>
      </c>
      <c r="NZ267" s="2">
        <f t="shared" si="266"/>
        <v>0</v>
      </c>
      <c r="OA267" s="2">
        <f t="shared" si="267"/>
        <v>0</v>
      </c>
      <c r="OB267" s="2">
        <f t="shared" si="268"/>
        <v>0</v>
      </c>
      <c r="OC267" s="2">
        <f t="shared" si="269"/>
        <v>0</v>
      </c>
      <c r="OD267" s="2">
        <f t="shared" si="270"/>
        <v>3</v>
      </c>
      <c r="OE267" s="2">
        <f t="shared" si="271"/>
        <v>0</v>
      </c>
      <c r="OF267" s="2">
        <f t="shared" si="272"/>
        <v>0</v>
      </c>
      <c r="OG267" s="2">
        <f t="shared" si="273"/>
        <v>0</v>
      </c>
      <c r="OH267" s="2">
        <f t="shared" si="274"/>
        <v>0</v>
      </c>
      <c r="OI267" s="2">
        <f t="shared" si="275"/>
        <v>0</v>
      </c>
      <c r="OJ267" s="2">
        <f t="shared" si="276"/>
        <v>0</v>
      </c>
      <c r="OK267" s="2">
        <f t="shared" si="277"/>
        <v>0</v>
      </c>
      <c r="OL267" s="2">
        <f t="shared" si="278"/>
        <v>0</v>
      </c>
      <c r="OM267" s="2">
        <f t="shared" si="279"/>
        <v>0</v>
      </c>
      <c r="ON267" s="2">
        <f t="shared" si="280"/>
        <v>9</v>
      </c>
      <c r="OO267" s="2">
        <f t="shared" si="281"/>
        <v>0</v>
      </c>
      <c r="OP267" s="2">
        <f t="shared" si="282"/>
        <v>0</v>
      </c>
      <c r="OQ267" s="2">
        <f t="shared" si="283"/>
        <v>0</v>
      </c>
      <c r="OR267" s="2">
        <f t="shared" si="284"/>
        <v>0</v>
      </c>
      <c r="OS267" s="2">
        <f t="shared" si="285"/>
        <v>0</v>
      </c>
      <c r="OT267" s="2">
        <f t="shared" si="286"/>
        <v>0</v>
      </c>
      <c r="OU267" s="2">
        <f t="shared" si="287"/>
        <v>0</v>
      </c>
      <c r="OV267" s="2">
        <f t="shared" si="288"/>
        <v>0</v>
      </c>
      <c r="OW267" s="2">
        <f t="shared" si="289"/>
        <v>0</v>
      </c>
      <c r="OX267" s="2">
        <f t="shared" si="290"/>
        <v>0</v>
      </c>
      <c r="OY267" s="2">
        <f t="shared" si="291"/>
        <v>0</v>
      </c>
      <c r="OZ267" s="2">
        <f t="shared" si="292"/>
        <v>0</v>
      </c>
      <c r="PA267" s="2">
        <f t="shared" si="293"/>
        <v>0</v>
      </c>
      <c r="PB267" s="2">
        <f t="shared" si="294"/>
        <v>1</v>
      </c>
      <c r="PC267" s="2">
        <f t="shared" si="295"/>
        <v>1</v>
      </c>
      <c r="PD267" s="2">
        <f t="shared" si="296"/>
        <v>0</v>
      </c>
      <c r="PE267" s="2">
        <f t="shared" si="297"/>
        <v>0</v>
      </c>
      <c r="PF267" s="2">
        <f t="shared" si="298"/>
        <v>0</v>
      </c>
      <c r="PG267" s="2">
        <f t="shared" si="299"/>
        <v>0</v>
      </c>
      <c r="PH267" s="2">
        <f t="shared" si="300"/>
        <v>0</v>
      </c>
      <c r="PI267" s="2">
        <f t="shared" si="301"/>
        <v>0</v>
      </c>
      <c r="PJ267" s="2">
        <f t="shared" si="302"/>
        <v>0</v>
      </c>
      <c r="PK267" s="2">
        <f t="shared" si="303"/>
        <v>0</v>
      </c>
      <c r="PL267" s="2">
        <f t="shared" si="304"/>
        <v>0</v>
      </c>
      <c r="PM267" s="2">
        <f t="shared" si="305"/>
        <v>0</v>
      </c>
      <c r="PN267" s="2">
        <f t="shared" si="306"/>
        <v>5</v>
      </c>
      <c r="PO267" s="2">
        <f t="shared" si="307"/>
        <v>5</v>
      </c>
      <c r="PP267" s="2">
        <f t="shared" si="308"/>
        <v>0</v>
      </c>
      <c r="PQ267" s="2">
        <f t="shared" si="309"/>
        <v>0</v>
      </c>
      <c r="PR267" s="2">
        <f t="shared" si="310"/>
        <v>5</v>
      </c>
      <c r="PS267" s="2">
        <f t="shared" si="311"/>
        <v>0</v>
      </c>
      <c r="PT267" s="2">
        <f t="shared" si="312"/>
        <v>0</v>
      </c>
      <c r="PU267" s="2">
        <f t="shared" si="313"/>
        <v>5</v>
      </c>
      <c r="PV267" s="2">
        <f t="shared" si="314"/>
        <v>0</v>
      </c>
      <c r="PW267" s="2">
        <f t="shared" si="315"/>
        <v>0</v>
      </c>
      <c r="PX267" s="2">
        <f t="shared" si="316"/>
        <v>5</v>
      </c>
      <c r="PY267" s="2">
        <f t="shared" si="317"/>
        <v>0</v>
      </c>
      <c r="PZ267" s="2">
        <f t="shared" si="318"/>
        <v>0</v>
      </c>
    </row>
    <row r="268" spans="1:442" x14ac:dyDescent="0.35">
      <c r="A268" t="s">
        <v>77</v>
      </c>
      <c r="B268" t="s">
        <v>12</v>
      </c>
      <c r="C268" t="s">
        <v>355</v>
      </c>
      <c r="D268">
        <v>0</v>
      </c>
      <c r="E268">
        <v>0</v>
      </c>
      <c r="F268">
        <v>0</v>
      </c>
      <c r="G268">
        <v>0</v>
      </c>
      <c r="H268"/>
      <c r="I268">
        <v>0</v>
      </c>
      <c r="J268"/>
      <c r="K268">
        <v>0</v>
      </c>
      <c r="L268"/>
      <c r="M268">
        <v>0</v>
      </c>
      <c r="N268"/>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1</v>
      </c>
      <c r="DC268">
        <v>1</v>
      </c>
      <c r="DD268">
        <v>3</v>
      </c>
      <c r="DE268">
        <v>2</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2</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1</v>
      </c>
      <c r="HV268">
        <v>3</v>
      </c>
      <c r="HW268">
        <v>1</v>
      </c>
      <c r="HX268">
        <v>0</v>
      </c>
      <c r="HY268">
        <v>0</v>
      </c>
      <c r="HZ268">
        <v>0</v>
      </c>
      <c r="IA268">
        <v>0</v>
      </c>
      <c r="IB268">
        <v>0</v>
      </c>
      <c r="IC268">
        <v>0</v>
      </c>
      <c r="ID268">
        <v>0</v>
      </c>
      <c r="IE268">
        <v>3</v>
      </c>
      <c r="IF268">
        <v>1</v>
      </c>
      <c r="IG268">
        <v>0</v>
      </c>
      <c r="IH268">
        <v>3</v>
      </c>
      <c r="II268">
        <v>1</v>
      </c>
      <c r="IJ268">
        <v>0</v>
      </c>
      <c r="IK268">
        <v>3</v>
      </c>
      <c r="IL268">
        <v>1</v>
      </c>
      <c r="IM268">
        <v>0</v>
      </c>
      <c r="IN268">
        <v>3</v>
      </c>
      <c r="IO268">
        <v>1</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R268" s="2" t="str">
        <f t="shared" si="259"/>
        <v>Moyo District</v>
      </c>
      <c r="NS268" s="2" t="str">
        <f t="shared" si="260"/>
        <v>Moyo Mission Health Centre IV</v>
      </c>
      <c r="NT268" s="2" t="str">
        <f>VLOOKUP(C268,Weeks!$A$1:$B$53,2,0)</f>
        <v>Week 48</v>
      </c>
      <c r="NU268" s="2">
        <f t="shared" si="261"/>
        <v>9</v>
      </c>
      <c r="NV268" s="2">
        <f t="shared" si="262"/>
        <v>0</v>
      </c>
      <c r="NW268" s="2">
        <f t="shared" si="263"/>
        <v>0</v>
      </c>
      <c r="NX268" s="2">
        <f t="shared" si="264"/>
        <v>0</v>
      </c>
      <c r="NY268" s="2">
        <f t="shared" si="265"/>
        <v>0</v>
      </c>
      <c r="NZ268" s="2">
        <f t="shared" si="266"/>
        <v>0</v>
      </c>
      <c r="OA268" s="2">
        <f t="shared" si="267"/>
        <v>0</v>
      </c>
      <c r="OB268" s="2">
        <f t="shared" si="268"/>
        <v>0</v>
      </c>
      <c r="OC268" s="2">
        <f t="shared" si="269"/>
        <v>0</v>
      </c>
      <c r="OD268" s="2">
        <f t="shared" si="270"/>
        <v>2</v>
      </c>
      <c r="OE268" s="2">
        <f t="shared" si="271"/>
        <v>0</v>
      </c>
      <c r="OF268" s="2">
        <f t="shared" si="272"/>
        <v>0</v>
      </c>
      <c r="OG268" s="2">
        <f t="shared" si="273"/>
        <v>0</v>
      </c>
      <c r="OH268" s="2">
        <f t="shared" si="274"/>
        <v>0</v>
      </c>
      <c r="OI268" s="2">
        <f t="shared" si="275"/>
        <v>0</v>
      </c>
      <c r="OJ268" s="2">
        <f t="shared" si="276"/>
        <v>0</v>
      </c>
      <c r="OK268" s="2">
        <f t="shared" si="277"/>
        <v>0</v>
      </c>
      <c r="OL268" s="2">
        <f t="shared" si="278"/>
        <v>0</v>
      </c>
      <c r="OM268" s="2">
        <f t="shared" si="279"/>
        <v>0</v>
      </c>
      <c r="ON268" s="2">
        <f t="shared" si="280"/>
        <v>7</v>
      </c>
      <c r="OO268" s="2">
        <f t="shared" si="281"/>
        <v>0</v>
      </c>
      <c r="OP268" s="2">
        <f t="shared" si="282"/>
        <v>0</v>
      </c>
      <c r="OQ268" s="2">
        <f t="shared" si="283"/>
        <v>0</v>
      </c>
      <c r="OR268" s="2">
        <f t="shared" si="284"/>
        <v>0</v>
      </c>
      <c r="OS268" s="2">
        <f t="shared" si="285"/>
        <v>0</v>
      </c>
      <c r="OT268" s="2">
        <f t="shared" si="286"/>
        <v>0</v>
      </c>
      <c r="OU268" s="2">
        <f t="shared" si="287"/>
        <v>0</v>
      </c>
      <c r="OV268" s="2">
        <f t="shared" si="288"/>
        <v>0</v>
      </c>
      <c r="OW268" s="2">
        <f t="shared" si="289"/>
        <v>0</v>
      </c>
      <c r="OX268" s="2">
        <f t="shared" si="290"/>
        <v>0</v>
      </c>
      <c r="OY268" s="2">
        <f t="shared" si="291"/>
        <v>0</v>
      </c>
      <c r="OZ268" s="2">
        <f t="shared" si="292"/>
        <v>0</v>
      </c>
      <c r="PA268" s="2">
        <f t="shared" si="293"/>
        <v>0</v>
      </c>
      <c r="PB268" s="2">
        <f t="shared" si="294"/>
        <v>0</v>
      </c>
      <c r="PC268" s="2">
        <f t="shared" si="295"/>
        <v>0</v>
      </c>
      <c r="PD268" s="2">
        <f t="shared" si="296"/>
        <v>0</v>
      </c>
      <c r="PE268" s="2">
        <f t="shared" si="297"/>
        <v>0</v>
      </c>
      <c r="PF268" s="2">
        <f t="shared" si="298"/>
        <v>0</v>
      </c>
      <c r="PG268" s="2">
        <f t="shared" si="299"/>
        <v>0</v>
      </c>
      <c r="PH268" s="2">
        <f t="shared" si="300"/>
        <v>0</v>
      </c>
      <c r="PI268" s="2">
        <f t="shared" si="301"/>
        <v>0</v>
      </c>
      <c r="PJ268" s="2">
        <f t="shared" si="302"/>
        <v>0</v>
      </c>
      <c r="PK268" s="2">
        <f t="shared" si="303"/>
        <v>0</v>
      </c>
      <c r="PL268" s="2">
        <f t="shared" si="304"/>
        <v>0</v>
      </c>
      <c r="PM268" s="2">
        <f t="shared" si="305"/>
        <v>0</v>
      </c>
      <c r="PN268" s="2">
        <f t="shared" si="306"/>
        <v>5</v>
      </c>
      <c r="PO268" s="2">
        <f t="shared" si="307"/>
        <v>4</v>
      </c>
      <c r="PP268" s="2">
        <f t="shared" si="308"/>
        <v>0</v>
      </c>
      <c r="PQ268" s="2">
        <f t="shared" si="309"/>
        <v>0</v>
      </c>
      <c r="PR268" s="2">
        <f t="shared" si="310"/>
        <v>4</v>
      </c>
      <c r="PS268" s="2">
        <f t="shared" si="311"/>
        <v>0</v>
      </c>
      <c r="PT268" s="2">
        <f t="shared" si="312"/>
        <v>0</v>
      </c>
      <c r="PU268" s="2">
        <f t="shared" si="313"/>
        <v>4</v>
      </c>
      <c r="PV268" s="2">
        <f t="shared" si="314"/>
        <v>0</v>
      </c>
      <c r="PW268" s="2">
        <f t="shared" si="315"/>
        <v>0</v>
      </c>
      <c r="PX268" s="2">
        <f t="shared" si="316"/>
        <v>4</v>
      </c>
      <c r="PY268" s="2">
        <f t="shared" si="317"/>
        <v>0</v>
      </c>
      <c r="PZ268" s="2">
        <f t="shared" si="318"/>
        <v>0</v>
      </c>
    </row>
    <row r="269" spans="1:442" x14ac:dyDescent="0.35">
      <c r="A269" t="s">
        <v>77</v>
      </c>
      <c r="B269" t="s">
        <v>12</v>
      </c>
      <c r="C269" t="s">
        <v>353</v>
      </c>
      <c r="D269">
        <v>0</v>
      </c>
      <c r="E269">
        <v>0</v>
      </c>
      <c r="F269">
        <v>0</v>
      </c>
      <c r="G269">
        <v>0</v>
      </c>
      <c r="H269"/>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1</v>
      </c>
      <c r="DA269">
        <v>0</v>
      </c>
      <c r="DB269">
        <v>0</v>
      </c>
      <c r="DC269">
        <v>0</v>
      </c>
      <c r="DD269">
        <v>4</v>
      </c>
      <c r="DE269">
        <v>3</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2</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1</v>
      </c>
      <c r="HV269">
        <v>8</v>
      </c>
      <c r="HW269">
        <v>4</v>
      </c>
      <c r="HX269">
        <v>0</v>
      </c>
      <c r="HY269">
        <v>0</v>
      </c>
      <c r="HZ269">
        <v>0</v>
      </c>
      <c r="IA269">
        <v>0</v>
      </c>
      <c r="IB269">
        <v>0</v>
      </c>
      <c r="IC269">
        <v>0</v>
      </c>
      <c r="ID269">
        <v>1</v>
      </c>
      <c r="IE269">
        <v>8</v>
      </c>
      <c r="IF269">
        <v>4</v>
      </c>
      <c r="IG269">
        <v>1</v>
      </c>
      <c r="IH269">
        <v>8</v>
      </c>
      <c r="II269">
        <v>4</v>
      </c>
      <c r="IJ269">
        <v>1</v>
      </c>
      <c r="IK269">
        <v>8</v>
      </c>
      <c r="IL269">
        <v>4</v>
      </c>
      <c r="IM269">
        <v>1</v>
      </c>
      <c r="IN269">
        <v>8</v>
      </c>
      <c r="IO269">
        <v>4</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R269" s="2" t="str">
        <f t="shared" si="259"/>
        <v>Moyo District</v>
      </c>
      <c r="NS269" s="2" t="str">
        <f t="shared" si="260"/>
        <v>Moyo Mission Health Centre IV</v>
      </c>
      <c r="NT269" s="2" t="str">
        <f>VLOOKUP(C269,Weeks!$A$1:$B$53,2,0)</f>
        <v>Week 49</v>
      </c>
      <c r="NU269" s="2">
        <f t="shared" si="261"/>
        <v>10</v>
      </c>
      <c r="NV269" s="2">
        <f t="shared" si="262"/>
        <v>0</v>
      </c>
      <c r="NW269" s="2">
        <f t="shared" si="263"/>
        <v>0</v>
      </c>
      <c r="NX269" s="2">
        <f t="shared" si="264"/>
        <v>0</v>
      </c>
      <c r="NY269" s="2">
        <f t="shared" si="265"/>
        <v>0</v>
      </c>
      <c r="NZ269" s="2">
        <f t="shared" si="266"/>
        <v>0</v>
      </c>
      <c r="OA269" s="2">
        <f t="shared" si="267"/>
        <v>0</v>
      </c>
      <c r="OB269" s="2">
        <f t="shared" si="268"/>
        <v>0</v>
      </c>
      <c r="OC269" s="2">
        <f t="shared" si="269"/>
        <v>0</v>
      </c>
      <c r="OD269" s="2">
        <f t="shared" si="270"/>
        <v>2</v>
      </c>
      <c r="OE269" s="2">
        <f t="shared" si="271"/>
        <v>0</v>
      </c>
      <c r="OF269" s="2">
        <f t="shared" si="272"/>
        <v>0</v>
      </c>
      <c r="OG269" s="2">
        <f t="shared" si="273"/>
        <v>0</v>
      </c>
      <c r="OH269" s="2">
        <f t="shared" si="274"/>
        <v>0</v>
      </c>
      <c r="OI269" s="2">
        <f t="shared" si="275"/>
        <v>0</v>
      </c>
      <c r="OJ269" s="2">
        <f t="shared" si="276"/>
        <v>0</v>
      </c>
      <c r="OK269" s="2">
        <f t="shared" si="277"/>
        <v>0</v>
      </c>
      <c r="OL269" s="2">
        <f t="shared" si="278"/>
        <v>0</v>
      </c>
      <c r="OM269" s="2">
        <f t="shared" si="279"/>
        <v>0</v>
      </c>
      <c r="ON269" s="2">
        <f t="shared" si="280"/>
        <v>8</v>
      </c>
      <c r="OO269" s="2">
        <f t="shared" si="281"/>
        <v>0</v>
      </c>
      <c r="OP269" s="2">
        <f t="shared" si="282"/>
        <v>0</v>
      </c>
      <c r="OQ269" s="2">
        <f t="shared" si="283"/>
        <v>0</v>
      </c>
      <c r="OR269" s="2">
        <f t="shared" si="284"/>
        <v>0</v>
      </c>
      <c r="OS269" s="2">
        <f t="shared" si="285"/>
        <v>0</v>
      </c>
      <c r="OT269" s="2">
        <f t="shared" si="286"/>
        <v>0</v>
      </c>
      <c r="OU269" s="2">
        <f t="shared" si="287"/>
        <v>0</v>
      </c>
      <c r="OV269" s="2">
        <f t="shared" si="288"/>
        <v>0</v>
      </c>
      <c r="OW269" s="2">
        <f t="shared" si="289"/>
        <v>0</v>
      </c>
      <c r="OX269" s="2">
        <f t="shared" si="290"/>
        <v>0</v>
      </c>
      <c r="OY269" s="2">
        <f t="shared" si="291"/>
        <v>0</v>
      </c>
      <c r="OZ269" s="2">
        <f t="shared" si="292"/>
        <v>0</v>
      </c>
      <c r="PA269" s="2">
        <f t="shared" si="293"/>
        <v>0</v>
      </c>
      <c r="PB269" s="2">
        <f t="shared" si="294"/>
        <v>0</v>
      </c>
      <c r="PC269" s="2">
        <f t="shared" si="295"/>
        <v>0</v>
      </c>
      <c r="PD269" s="2">
        <f t="shared" si="296"/>
        <v>0</v>
      </c>
      <c r="PE269" s="2">
        <f t="shared" si="297"/>
        <v>0</v>
      </c>
      <c r="PF269" s="2">
        <f t="shared" si="298"/>
        <v>0</v>
      </c>
      <c r="PG269" s="2">
        <f t="shared" si="299"/>
        <v>0</v>
      </c>
      <c r="PH269" s="2">
        <f t="shared" si="300"/>
        <v>0</v>
      </c>
      <c r="PI269" s="2">
        <f t="shared" si="301"/>
        <v>0</v>
      </c>
      <c r="PJ269" s="2">
        <f t="shared" si="302"/>
        <v>0</v>
      </c>
      <c r="PK269" s="2">
        <f t="shared" si="303"/>
        <v>0</v>
      </c>
      <c r="PL269" s="2">
        <f t="shared" si="304"/>
        <v>0</v>
      </c>
      <c r="PM269" s="2">
        <f t="shared" si="305"/>
        <v>0</v>
      </c>
      <c r="PN269" s="2">
        <f t="shared" si="306"/>
        <v>13</v>
      </c>
      <c r="PO269" s="2">
        <f t="shared" si="307"/>
        <v>13</v>
      </c>
      <c r="PP269" s="2">
        <f t="shared" si="308"/>
        <v>0</v>
      </c>
      <c r="PQ269" s="2">
        <f t="shared" si="309"/>
        <v>0</v>
      </c>
      <c r="PR269" s="2">
        <f t="shared" si="310"/>
        <v>13</v>
      </c>
      <c r="PS269" s="2">
        <f t="shared" si="311"/>
        <v>0</v>
      </c>
      <c r="PT269" s="2">
        <f t="shared" si="312"/>
        <v>0</v>
      </c>
      <c r="PU269" s="2">
        <f t="shared" si="313"/>
        <v>13</v>
      </c>
      <c r="PV269" s="2">
        <f t="shared" si="314"/>
        <v>0</v>
      </c>
      <c r="PW269" s="2">
        <f t="shared" si="315"/>
        <v>0</v>
      </c>
      <c r="PX269" s="2">
        <f t="shared" si="316"/>
        <v>13</v>
      </c>
      <c r="PY269" s="2">
        <f t="shared" si="317"/>
        <v>0</v>
      </c>
      <c r="PZ269" s="2">
        <f t="shared" si="318"/>
        <v>0</v>
      </c>
    </row>
    <row r="270" spans="1:442" x14ac:dyDescent="0.35">
      <c r="A270" t="s">
        <v>77</v>
      </c>
      <c r="B270" t="s">
        <v>12</v>
      </c>
      <c r="C270" t="s">
        <v>351</v>
      </c>
      <c r="D270">
        <v>0</v>
      </c>
      <c r="E270">
        <v>0</v>
      </c>
      <c r="F270">
        <v>0</v>
      </c>
      <c r="G270">
        <v>0</v>
      </c>
      <c r="H270"/>
      <c r="I270">
        <v>0</v>
      </c>
      <c r="J270"/>
      <c r="K270">
        <v>0</v>
      </c>
      <c r="L270"/>
      <c r="M270">
        <v>0</v>
      </c>
      <c r="N270"/>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1</v>
      </c>
      <c r="DA270">
        <v>1</v>
      </c>
      <c r="DB270">
        <v>2</v>
      </c>
      <c r="DC270">
        <v>0</v>
      </c>
      <c r="DD270">
        <v>28</v>
      </c>
      <c r="DE270">
        <v>32</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4</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3</v>
      </c>
      <c r="GV270">
        <v>1</v>
      </c>
      <c r="GW270">
        <v>3</v>
      </c>
      <c r="GX270">
        <v>0</v>
      </c>
      <c r="GY270">
        <v>11</v>
      </c>
      <c r="GZ270">
        <v>6</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7</v>
      </c>
      <c r="HW270">
        <v>1</v>
      </c>
      <c r="HX270">
        <v>0</v>
      </c>
      <c r="HY270">
        <v>0</v>
      </c>
      <c r="HZ270">
        <v>0</v>
      </c>
      <c r="IA270">
        <v>0</v>
      </c>
      <c r="IB270">
        <v>0</v>
      </c>
      <c r="IC270">
        <v>0</v>
      </c>
      <c r="ID270">
        <v>0</v>
      </c>
      <c r="IE270">
        <v>7</v>
      </c>
      <c r="IF270">
        <v>1</v>
      </c>
      <c r="IG270">
        <v>0</v>
      </c>
      <c r="IH270">
        <v>7</v>
      </c>
      <c r="II270">
        <v>1</v>
      </c>
      <c r="IJ270">
        <v>0</v>
      </c>
      <c r="IK270">
        <v>7</v>
      </c>
      <c r="IL270">
        <v>1</v>
      </c>
      <c r="IM270">
        <v>0</v>
      </c>
      <c r="IN270">
        <v>7</v>
      </c>
      <c r="IO270">
        <v>1</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R270" s="2" t="str">
        <f t="shared" si="259"/>
        <v>Moyo District</v>
      </c>
      <c r="NS270" s="2" t="str">
        <f t="shared" si="260"/>
        <v>Moyo Mission Health Centre IV</v>
      </c>
      <c r="NT270" s="2" t="str">
        <f>VLOOKUP(C270,Weeks!$A$1:$B$53,2,0)</f>
        <v>Week 50</v>
      </c>
      <c r="NU270" s="2">
        <f t="shared" si="261"/>
        <v>92</v>
      </c>
      <c r="NV270" s="2">
        <f t="shared" si="262"/>
        <v>0</v>
      </c>
      <c r="NW270" s="2">
        <f t="shared" si="263"/>
        <v>0</v>
      </c>
      <c r="NX270" s="2">
        <f t="shared" si="264"/>
        <v>0</v>
      </c>
      <c r="NY270" s="2">
        <f t="shared" si="265"/>
        <v>0</v>
      </c>
      <c r="NZ270" s="2">
        <f t="shared" si="266"/>
        <v>0</v>
      </c>
      <c r="OA270" s="2">
        <f t="shared" si="267"/>
        <v>0</v>
      </c>
      <c r="OB270" s="2">
        <f t="shared" si="268"/>
        <v>0</v>
      </c>
      <c r="OC270" s="2">
        <f t="shared" si="269"/>
        <v>0</v>
      </c>
      <c r="OD270" s="2">
        <f t="shared" si="270"/>
        <v>4</v>
      </c>
      <c r="OE270" s="2">
        <f t="shared" si="271"/>
        <v>0</v>
      </c>
      <c r="OF270" s="2">
        <f t="shared" si="272"/>
        <v>0</v>
      </c>
      <c r="OG270" s="2">
        <f t="shared" si="273"/>
        <v>0</v>
      </c>
      <c r="OH270" s="2">
        <f t="shared" si="274"/>
        <v>0</v>
      </c>
      <c r="OI270" s="2">
        <f t="shared" si="275"/>
        <v>0</v>
      </c>
      <c r="OJ270" s="2">
        <f t="shared" si="276"/>
        <v>0</v>
      </c>
      <c r="OK270" s="2">
        <f t="shared" si="277"/>
        <v>0</v>
      </c>
      <c r="OL270" s="2">
        <f t="shared" si="278"/>
        <v>0</v>
      </c>
      <c r="OM270" s="2">
        <f t="shared" si="279"/>
        <v>0</v>
      </c>
      <c r="ON270" s="2">
        <f t="shared" si="280"/>
        <v>64</v>
      </c>
      <c r="OO270" s="2">
        <f t="shared" si="281"/>
        <v>0</v>
      </c>
      <c r="OP270" s="2">
        <f t="shared" si="282"/>
        <v>21</v>
      </c>
      <c r="OQ270" s="2">
        <f t="shared" si="283"/>
        <v>0</v>
      </c>
      <c r="OR270" s="2">
        <f t="shared" si="284"/>
        <v>0</v>
      </c>
      <c r="OS270" s="2">
        <f t="shared" si="285"/>
        <v>0</v>
      </c>
      <c r="OT270" s="2">
        <f t="shared" si="286"/>
        <v>0</v>
      </c>
      <c r="OU270" s="2">
        <f t="shared" si="287"/>
        <v>0</v>
      </c>
      <c r="OV270" s="2">
        <f t="shared" si="288"/>
        <v>0</v>
      </c>
      <c r="OW270" s="2">
        <f t="shared" si="289"/>
        <v>0</v>
      </c>
      <c r="OX270" s="2">
        <f t="shared" si="290"/>
        <v>0</v>
      </c>
      <c r="OY270" s="2">
        <f t="shared" si="291"/>
        <v>0</v>
      </c>
      <c r="OZ270" s="2">
        <f t="shared" si="292"/>
        <v>0</v>
      </c>
      <c r="PA270" s="2">
        <f t="shared" si="293"/>
        <v>0</v>
      </c>
      <c r="PB270" s="2">
        <f t="shared" si="294"/>
        <v>0</v>
      </c>
      <c r="PC270" s="2">
        <f t="shared" si="295"/>
        <v>0</v>
      </c>
      <c r="PD270" s="2">
        <f t="shared" si="296"/>
        <v>0</v>
      </c>
      <c r="PE270" s="2">
        <f t="shared" si="297"/>
        <v>0</v>
      </c>
      <c r="PF270" s="2">
        <f t="shared" si="298"/>
        <v>0</v>
      </c>
      <c r="PG270" s="2">
        <f t="shared" si="299"/>
        <v>0</v>
      </c>
      <c r="PH270" s="2">
        <f t="shared" si="300"/>
        <v>0</v>
      </c>
      <c r="PI270" s="2">
        <f t="shared" si="301"/>
        <v>0</v>
      </c>
      <c r="PJ270" s="2">
        <f t="shared" si="302"/>
        <v>0</v>
      </c>
      <c r="PK270" s="2">
        <f t="shared" si="303"/>
        <v>0</v>
      </c>
      <c r="PL270" s="2">
        <f t="shared" si="304"/>
        <v>0</v>
      </c>
      <c r="PM270" s="2">
        <f t="shared" si="305"/>
        <v>0</v>
      </c>
      <c r="PN270" s="2">
        <f t="shared" si="306"/>
        <v>8</v>
      </c>
      <c r="PO270" s="2">
        <f t="shared" si="307"/>
        <v>8</v>
      </c>
      <c r="PP270" s="2">
        <f t="shared" si="308"/>
        <v>0</v>
      </c>
      <c r="PQ270" s="2">
        <f t="shared" si="309"/>
        <v>0</v>
      </c>
      <c r="PR270" s="2">
        <f t="shared" si="310"/>
        <v>8</v>
      </c>
      <c r="PS270" s="2">
        <f t="shared" si="311"/>
        <v>0</v>
      </c>
      <c r="PT270" s="2">
        <f t="shared" si="312"/>
        <v>0</v>
      </c>
      <c r="PU270" s="2">
        <f t="shared" si="313"/>
        <v>8</v>
      </c>
      <c r="PV270" s="2">
        <f t="shared" si="314"/>
        <v>0</v>
      </c>
      <c r="PW270" s="2">
        <f t="shared" si="315"/>
        <v>0</v>
      </c>
      <c r="PX270" s="2">
        <f t="shared" si="316"/>
        <v>8</v>
      </c>
      <c r="PY270" s="2">
        <f t="shared" si="317"/>
        <v>0</v>
      </c>
      <c r="PZ270" s="2">
        <f t="shared" si="318"/>
        <v>0</v>
      </c>
    </row>
    <row r="271" spans="1:442" x14ac:dyDescent="0.35">
      <c r="A271" t="s">
        <v>77</v>
      </c>
      <c r="B271" t="s">
        <v>12</v>
      </c>
      <c r="C271" t="s">
        <v>349</v>
      </c>
      <c r="D271">
        <v>0</v>
      </c>
      <c r="E271">
        <v>0</v>
      </c>
      <c r="F271">
        <v>0</v>
      </c>
      <c r="G271">
        <v>0</v>
      </c>
      <c r="H271"/>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1</v>
      </c>
      <c r="DC271">
        <v>0</v>
      </c>
      <c r="DD271">
        <v>17</v>
      </c>
      <c r="DE271">
        <v>10</v>
      </c>
      <c r="DF271">
        <v>0</v>
      </c>
      <c r="DG271">
        <v>0</v>
      </c>
      <c r="DH271">
        <v>0</v>
      </c>
      <c r="DI271">
        <v>0</v>
      </c>
      <c r="DJ271">
        <v>0</v>
      </c>
      <c r="DK271">
        <v>1</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1</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7</v>
      </c>
      <c r="HW271">
        <v>2</v>
      </c>
      <c r="HX271">
        <v>0</v>
      </c>
      <c r="HY271">
        <v>0</v>
      </c>
      <c r="HZ271">
        <v>0</v>
      </c>
      <c r="IA271">
        <v>0</v>
      </c>
      <c r="IB271">
        <v>0</v>
      </c>
      <c r="IC271">
        <v>0</v>
      </c>
      <c r="ID271">
        <v>0</v>
      </c>
      <c r="IE271">
        <v>7</v>
      </c>
      <c r="IF271">
        <v>2</v>
      </c>
      <c r="IG271">
        <v>0</v>
      </c>
      <c r="IH271">
        <v>7</v>
      </c>
      <c r="II271">
        <v>2</v>
      </c>
      <c r="IJ271">
        <v>0</v>
      </c>
      <c r="IK271">
        <v>7</v>
      </c>
      <c r="IL271">
        <v>2</v>
      </c>
      <c r="IM271">
        <v>0</v>
      </c>
      <c r="IN271">
        <v>7</v>
      </c>
      <c r="IO271">
        <v>2</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1</v>
      </c>
      <c r="KN271">
        <v>0</v>
      </c>
      <c r="KO271">
        <v>0</v>
      </c>
      <c r="KP271">
        <v>0</v>
      </c>
      <c r="KQ271">
        <v>0</v>
      </c>
      <c r="KR271">
        <v>0</v>
      </c>
      <c r="KS271">
        <v>0</v>
      </c>
      <c r="KT271">
        <v>0</v>
      </c>
      <c r="KU271">
        <v>1</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1</v>
      </c>
      <c r="NF271">
        <v>0</v>
      </c>
      <c r="NG271">
        <v>0</v>
      </c>
      <c r="NH271">
        <v>0</v>
      </c>
      <c r="NI271">
        <v>0</v>
      </c>
      <c r="NJ271">
        <v>0</v>
      </c>
      <c r="NK271">
        <v>0</v>
      </c>
      <c r="NL271">
        <v>0</v>
      </c>
      <c r="NM271">
        <v>0</v>
      </c>
      <c r="NN271">
        <v>0</v>
      </c>
      <c r="NO271">
        <v>0</v>
      </c>
      <c r="NP271">
        <v>0</v>
      </c>
      <c r="NR271" s="2" t="str">
        <f t="shared" si="259"/>
        <v>Moyo District</v>
      </c>
      <c r="NS271" s="2" t="str">
        <f t="shared" si="260"/>
        <v>Moyo Mission Health Centre IV</v>
      </c>
      <c r="NT271" s="2" t="str">
        <f>VLOOKUP(C271,Weeks!$A$1:$B$53,2,0)</f>
        <v>Week 51</v>
      </c>
      <c r="NU271" s="2">
        <f t="shared" si="261"/>
        <v>30</v>
      </c>
      <c r="NV271" s="2">
        <f t="shared" si="262"/>
        <v>1</v>
      </c>
      <c r="NW271" s="2">
        <f t="shared" si="263"/>
        <v>0</v>
      </c>
      <c r="NX271" s="2">
        <f t="shared" si="264"/>
        <v>1</v>
      </c>
      <c r="NY271" s="2">
        <f t="shared" si="265"/>
        <v>1</v>
      </c>
      <c r="NZ271" s="2">
        <f t="shared" si="266"/>
        <v>0</v>
      </c>
      <c r="OA271" s="2">
        <f t="shared" si="267"/>
        <v>0</v>
      </c>
      <c r="OB271" s="2">
        <f t="shared" si="268"/>
        <v>0</v>
      </c>
      <c r="OC271" s="2">
        <f t="shared" si="269"/>
        <v>0</v>
      </c>
      <c r="OD271" s="2">
        <f t="shared" si="270"/>
        <v>1</v>
      </c>
      <c r="OE271" s="2">
        <f t="shared" si="271"/>
        <v>0</v>
      </c>
      <c r="OF271" s="2">
        <f t="shared" si="272"/>
        <v>0</v>
      </c>
      <c r="OG271" s="2">
        <f t="shared" si="273"/>
        <v>0</v>
      </c>
      <c r="OH271" s="2">
        <f t="shared" si="274"/>
        <v>0</v>
      </c>
      <c r="OI271" s="2">
        <f t="shared" si="275"/>
        <v>0</v>
      </c>
      <c r="OJ271" s="2">
        <f t="shared" si="276"/>
        <v>0</v>
      </c>
      <c r="OK271" s="2">
        <f t="shared" si="277"/>
        <v>0</v>
      </c>
      <c r="OL271" s="2">
        <f t="shared" si="278"/>
        <v>0</v>
      </c>
      <c r="OM271" s="2">
        <f t="shared" si="279"/>
        <v>0</v>
      </c>
      <c r="ON271" s="2">
        <f t="shared" si="280"/>
        <v>29</v>
      </c>
      <c r="OO271" s="2">
        <f t="shared" si="281"/>
        <v>1</v>
      </c>
      <c r="OP271" s="2">
        <f t="shared" si="282"/>
        <v>0</v>
      </c>
      <c r="OQ271" s="2">
        <f t="shared" si="283"/>
        <v>0</v>
      </c>
      <c r="OR271" s="2">
        <f t="shared" si="284"/>
        <v>0</v>
      </c>
      <c r="OS271" s="2">
        <f t="shared" si="285"/>
        <v>0</v>
      </c>
      <c r="OT271" s="2">
        <f t="shared" si="286"/>
        <v>0</v>
      </c>
      <c r="OU271" s="2">
        <f t="shared" si="287"/>
        <v>0</v>
      </c>
      <c r="OV271" s="2">
        <f t="shared" si="288"/>
        <v>0</v>
      </c>
      <c r="OW271" s="2">
        <f t="shared" si="289"/>
        <v>0</v>
      </c>
      <c r="OX271" s="2">
        <f t="shared" si="290"/>
        <v>0</v>
      </c>
      <c r="OY271" s="2">
        <f t="shared" si="291"/>
        <v>0</v>
      </c>
      <c r="OZ271" s="2">
        <f t="shared" si="292"/>
        <v>0</v>
      </c>
      <c r="PA271" s="2">
        <f t="shared" si="293"/>
        <v>0</v>
      </c>
      <c r="PB271" s="2">
        <f t="shared" si="294"/>
        <v>1</v>
      </c>
      <c r="PC271" s="2">
        <f t="shared" si="295"/>
        <v>1</v>
      </c>
      <c r="PD271" s="2">
        <f t="shared" si="296"/>
        <v>0</v>
      </c>
      <c r="PE271" s="2">
        <f t="shared" si="297"/>
        <v>0</v>
      </c>
      <c r="PF271" s="2">
        <f t="shared" si="298"/>
        <v>0</v>
      </c>
      <c r="PG271" s="2">
        <f t="shared" si="299"/>
        <v>0</v>
      </c>
      <c r="PH271" s="2">
        <f t="shared" si="300"/>
        <v>0</v>
      </c>
      <c r="PI271" s="2">
        <f t="shared" si="301"/>
        <v>0</v>
      </c>
      <c r="PJ271" s="2">
        <f t="shared" si="302"/>
        <v>0</v>
      </c>
      <c r="PK271" s="2">
        <f t="shared" si="303"/>
        <v>0</v>
      </c>
      <c r="PL271" s="2">
        <f t="shared" si="304"/>
        <v>0</v>
      </c>
      <c r="PM271" s="2">
        <f t="shared" si="305"/>
        <v>0</v>
      </c>
      <c r="PN271" s="2">
        <f t="shared" si="306"/>
        <v>9</v>
      </c>
      <c r="PO271" s="2">
        <f t="shared" si="307"/>
        <v>9</v>
      </c>
      <c r="PP271" s="2">
        <f t="shared" si="308"/>
        <v>0</v>
      </c>
      <c r="PQ271" s="2">
        <f t="shared" si="309"/>
        <v>0</v>
      </c>
      <c r="PR271" s="2">
        <f t="shared" si="310"/>
        <v>9</v>
      </c>
      <c r="PS271" s="2">
        <f t="shared" si="311"/>
        <v>0</v>
      </c>
      <c r="PT271" s="2">
        <f t="shared" si="312"/>
        <v>0</v>
      </c>
      <c r="PU271" s="2">
        <f t="shared" si="313"/>
        <v>9</v>
      </c>
      <c r="PV271" s="2">
        <f t="shared" si="314"/>
        <v>0</v>
      </c>
      <c r="PW271" s="2">
        <f t="shared" si="315"/>
        <v>0</v>
      </c>
      <c r="PX271" s="2">
        <f t="shared" si="316"/>
        <v>9</v>
      </c>
      <c r="PY271" s="2">
        <f t="shared" si="317"/>
        <v>0</v>
      </c>
      <c r="PZ271" s="2">
        <f t="shared" si="318"/>
        <v>0</v>
      </c>
    </row>
    <row r="272" spans="1:442" x14ac:dyDescent="0.35">
      <c r="A272" t="s">
        <v>77</v>
      </c>
      <c r="B272" t="s">
        <v>12</v>
      </c>
      <c r="C272" t="s">
        <v>347</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4</v>
      </c>
      <c r="DE272">
        <v>3</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3</v>
      </c>
      <c r="HW272">
        <v>0</v>
      </c>
      <c r="HX272">
        <v>0</v>
      </c>
      <c r="HY272">
        <v>0</v>
      </c>
      <c r="HZ272">
        <v>0</v>
      </c>
      <c r="IA272">
        <v>0</v>
      </c>
      <c r="IB272">
        <v>0</v>
      </c>
      <c r="IC272">
        <v>0</v>
      </c>
      <c r="ID272">
        <v>0</v>
      </c>
      <c r="IE272">
        <v>3</v>
      </c>
      <c r="IF272">
        <v>0</v>
      </c>
      <c r="IG272">
        <v>0</v>
      </c>
      <c r="IH272">
        <v>3</v>
      </c>
      <c r="II272">
        <v>0</v>
      </c>
      <c r="IJ272">
        <v>0</v>
      </c>
      <c r="IK272">
        <v>3</v>
      </c>
      <c r="IL272">
        <v>0</v>
      </c>
      <c r="IM272">
        <v>0</v>
      </c>
      <c r="IN272">
        <v>3</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1</v>
      </c>
      <c r="KN272">
        <v>0</v>
      </c>
      <c r="KO272">
        <v>0</v>
      </c>
      <c r="KP272">
        <v>0</v>
      </c>
      <c r="KQ272">
        <v>0</v>
      </c>
      <c r="KR272">
        <v>0</v>
      </c>
      <c r="KS272">
        <v>0</v>
      </c>
      <c r="KT272">
        <v>0</v>
      </c>
      <c r="KU272">
        <v>1</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R272" s="2" t="str">
        <f t="shared" si="259"/>
        <v>Moyo District</v>
      </c>
      <c r="NS272" s="2" t="str">
        <f t="shared" si="260"/>
        <v>Moyo Mission Health Centre IV</v>
      </c>
      <c r="NT272" s="2" t="str">
        <f>VLOOKUP(C272,Weeks!$A$1:$B$53,2,0)</f>
        <v>Week 52</v>
      </c>
      <c r="NU272" s="2">
        <f t="shared" si="261"/>
        <v>8</v>
      </c>
      <c r="NV272" s="2">
        <f t="shared" si="262"/>
        <v>0</v>
      </c>
      <c r="NW272" s="2">
        <f t="shared" si="263"/>
        <v>0</v>
      </c>
      <c r="NX272" s="2">
        <f t="shared" si="264"/>
        <v>0</v>
      </c>
      <c r="NY272" s="2">
        <f t="shared" si="265"/>
        <v>0</v>
      </c>
      <c r="NZ272" s="2">
        <f t="shared" si="266"/>
        <v>0</v>
      </c>
      <c r="OA272" s="2">
        <f t="shared" si="267"/>
        <v>0</v>
      </c>
      <c r="OB272" s="2">
        <f t="shared" si="268"/>
        <v>0</v>
      </c>
      <c r="OC272" s="2">
        <f t="shared" si="269"/>
        <v>0</v>
      </c>
      <c r="OD272" s="2">
        <f t="shared" si="270"/>
        <v>0</v>
      </c>
      <c r="OE272" s="2">
        <f t="shared" si="271"/>
        <v>0</v>
      </c>
      <c r="OF272" s="2">
        <f t="shared" si="272"/>
        <v>0</v>
      </c>
      <c r="OG272" s="2">
        <f t="shared" si="273"/>
        <v>0</v>
      </c>
      <c r="OH272" s="2">
        <f t="shared" si="274"/>
        <v>0</v>
      </c>
      <c r="OI272" s="2">
        <f t="shared" si="275"/>
        <v>0</v>
      </c>
      <c r="OJ272" s="2">
        <f t="shared" si="276"/>
        <v>0</v>
      </c>
      <c r="OK272" s="2">
        <f t="shared" si="277"/>
        <v>0</v>
      </c>
      <c r="OL272" s="2">
        <f t="shared" si="278"/>
        <v>0</v>
      </c>
      <c r="OM272" s="2">
        <f t="shared" si="279"/>
        <v>0</v>
      </c>
      <c r="ON272" s="2">
        <f t="shared" si="280"/>
        <v>8</v>
      </c>
      <c r="OO272" s="2">
        <f t="shared" si="281"/>
        <v>0</v>
      </c>
      <c r="OP272" s="2">
        <f t="shared" si="282"/>
        <v>0</v>
      </c>
      <c r="OQ272" s="2">
        <f t="shared" si="283"/>
        <v>0</v>
      </c>
      <c r="OR272" s="2">
        <f t="shared" si="284"/>
        <v>0</v>
      </c>
      <c r="OS272" s="2">
        <f t="shared" si="285"/>
        <v>0</v>
      </c>
      <c r="OT272" s="2">
        <f t="shared" si="286"/>
        <v>0</v>
      </c>
      <c r="OU272" s="2">
        <f t="shared" si="287"/>
        <v>0</v>
      </c>
      <c r="OV272" s="2">
        <f t="shared" si="288"/>
        <v>0</v>
      </c>
      <c r="OW272" s="2">
        <f t="shared" si="289"/>
        <v>0</v>
      </c>
      <c r="OX272" s="2">
        <f t="shared" si="290"/>
        <v>0</v>
      </c>
      <c r="OY272" s="2">
        <f t="shared" si="291"/>
        <v>0</v>
      </c>
      <c r="OZ272" s="2">
        <f t="shared" si="292"/>
        <v>0</v>
      </c>
      <c r="PA272" s="2">
        <f t="shared" si="293"/>
        <v>0</v>
      </c>
      <c r="PB272" s="2">
        <f t="shared" si="294"/>
        <v>1</v>
      </c>
      <c r="PC272" s="2">
        <f t="shared" si="295"/>
        <v>1</v>
      </c>
      <c r="PD272" s="2">
        <f t="shared" si="296"/>
        <v>0</v>
      </c>
      <c r="PE272" s="2">
        <f t="shared" si="297"/>
        <v>0</v>
      </c>
      <c r="PF272" s="2">
        <f t="shared" si="298"/>
        <v>0</v>
      </c>
      <c r="PG272" s="2">
        <f t="shared" si="299"/>
        <v>0</v>
      </c>
      <c r="PH272" s="2">
        <f t="shared" si="300"/>
        <v>0</v>
      </c>
      <c r="PI272" s="2">
        <f t="shared" si="301"/>
        <v>0</v>
      </c>
      <c r="PJ272" s="2">
        <f t="shared" si="302"/>
        <v>0</v>
      </c>
      <c r="PK272" s="2">
        <f t="shared" si="303"/>
        <v>0</v>
      </c>
      <c r="PL272" s="2">
        <f t="shared" si="304"/>
        <v>0</v>
      </c>
      <c r="PM272" s="2">
        <f t="shared" si="305"/>
        <v>0</v>
      </c>
      <c r="PN272" s="2">
        <f t="shared" si="306"/>
        <v>3</v>
      </c>
      <c r="PO272" s="2">
        <f t="shared" si="307"/>
        <v>3</v>
      </c>
      <c r="PP272" s="2">
        <f t="shared" si="308"/>
        <v>0</v>
      </c>
      <c r="PQ272" s="2">
        <f t="shared" si="309"/>
        <v>0</v>
      </c>
      <c r="PR272" s="2">
        <f t="shared" si="310"/>
        <v>3</v>
      </c>
      <c r="PS272" s="2">
        <f t="shared" si="311"/>
        <v>0</v>
      </c>
      <c r="PT272" s="2">
        <f t="shared" si="312"/>
        <v>0</v>
      </c>
      <c r="PU272" s="2">
        <f t="shared" si="313"/>
        <v>3</v>
      </c>
      <c r="PV272" s="2">
        <f t="shared" si="314"/>
        <v>0</v>
      </c>
      <c r="PW272" s="2">
        <f t="shared" si="315"/>
        <v>0</v>
      </c>
      <c r="PX272" s="2">
        <f t="shared" si="316"/>
        <v>3</v>
      </c>
      <c r="PY272" s="2">
        <f t="shared" si="317"/>
        <v>0</v>
      </c>
      <c r="PZ272" s="2">
        <f t="shared" si="318"/>
        <v>0</v>
      </c>
    </row>
    <row r="273" spans="1:442" x14ac:dyDescent="0.35">
      <c r="A273" t="s">
        <v>77</v>
      </c>
      <c r="B273" t="s">
        <v>12</v>
      </c>
      <c r="C273" t="s">
        <v>345</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1</v>
      </c>
      <c r="DB273">
        <v>0</v>
      </c>
      <c r="DC273">
        <v>0</v>
      </c>
      <c r="DD273">
        <v>3</v>
      </c>
      <c r="DE273">
        <v>6</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1</v>
      </c>
      <c r="FD273">
        <v>6</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1</v>
      </c>
      <c r="HW273">
        <v>0</v>
      </c>
      <c r="HX273">
        <v>0</v>
      </c>
      <c r="HY273">
        <v>0</v>
      </c>
      <c r="HZ273">
        <v>0</v>
      </c>
      <c r="IA273">
        <v>0</v>
      </c>
      <c r="IB273">
        <v>0</v>
      </c>
      <c r="IC273">
        <v>0</v>
      </c>
      <c r="ID273">
        <v>0</v>
      </c>
      <c r="IE273">
        <v>1</v>
      </c>
      <c r="IF273">
        <v>0</v>
      </c>
      <c r="IG273">
        <v>0</v>
      </c>
      <c r="IH273">
        <v>1</v>
      </c>
      <c r="II273">
        <v>0</v>
      </c>
      <c r="IJ273">
        <v>0</v>
      </c>
      <c r="IK273">
        <v>1</v>
      </c>
      <c r="IL273">
        <v>0</v>
      </c>
      <c r="IM273">
        <v>0</v>
      </c>
      <c r="IN273">
        <v>1</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R273" s="2" t="str">
        <f t="shared" si="259"/>
        <v>Moyo District</v>
      </c>
      <c r="NS273" s="2" t="str">
        <f t="shared" si="260"/>
        <v>Moyo Mission Health Centre IV</v>
      </c>
      <c r="NT273" s="2" t="str">
        <f>VLOOKUP(C273,Weeks!$A$1:$B$53,2,0)</f>
        <v>Week 1</v>
      </c>
      <c r="NU273" s="2">
        <f t="shared" si="261"/>
        <v>17</v>
      </c>
      <c r="NV273" s="2">
        <f t="shared" si="262"/>
        <v>0</v>
      </c>
      <c r="NW273" s="2">
        <f t="shared" si="263"/>
        <v>0</v>
      </c>
      <c r="NX273" s="2">
        <f t="shared" si="264"/>
        <v>0</v>
      </c>
      <c r="NY273" s="2">
        <f t="shared" si="265"/>
        <v>0</v>
      </c>
      <c r="NZ273" s="2">
        <f t="shared" si="266"/>
        <v>0</v>
      </c>
      <c r="OA273" s="2">
        <f t="shared" si="267"/>
        <v>0</v>
      </c>
      <c r="OB273" s="2">
        <f t="shared" si="268"/>
        <v>0</v>
      </c>
      <c r="OC273" s="2">
        <f t="shared" si="269"/>
        <v>0</v>
      </c>
      <c r="OD273" s="2">
        <f t="shared" si="270"/>
        <v>7</v>
      </c>
      <c r="OE273" s="2">
        <f t="shared" si="271"/>
        <v>0</v>
      </c>
      <c r="OF273" s="2">
        <f t="shared" si="272"/>
        <v>0</v>
      </c>
      <c r="OG273" s="2">
        <f t="shared" si="273"/>
        <v>0</v>
      </c>
      <c r="OH273" s="2">
        <f t="shared" si="274"/>
        <v>0</v>
      </c>
      <c r="OI273" s="2">
        <f t="shared" si="275"/>
        <v>0</v>
      </c>
      <c r="OJ273" s="2">
        <f t="shared" si="276"/>
        <v>0</v>
      </c>
      <c r="OK273" s="2">
        <f t="shared" si="277"/>
        <v>0</v>
      </c>
      <c r="OL273" s="2">
        <f t="shared" si="278"/>
        <v>0</v>
      </c>
      <c r="OM273" s="2">
        <f t="shared" si="279"/>
        <v>0</v>
      </c>
      <c r="ON273" s="2">
        <f t="shared" si="280"/>
        <v>10</v>
      </c>
      <c r="OO273" s="2">
        <f t="shared" si="281"/>
        <v>0</v>
      </c>
      <c r="OP273" s="2">
        <f t="shared" si="282"/>
        <v>0</v>
      </c>
      <c r="OQ273" s="2">
        <f t="shared" si="283"/>
        <v>0</v>
      </c>
      <c r="OR273" s="2">
        <f t="shared" si="284"/>
        <v>0</v>
      </c>
      <c r="OS273" s="2">
        <f t="shared" si="285"/>
        <v>0</v>
      </c>
      <c r="OT273" s="2">
        <f t="shared" si="286"/>
        <v>0</v>
      </c>
      <c r="OU273" s="2">
        <f t="shared" si="287"/>
        <v>0</v>
      </c>
      <c r="OV273" s="2">
        <f t="shared" si="288"/>
        <v>0</v>
      </c>
      <c r="OW273" s="2">
        <f t="shared" si="289"/>
        <v>0</v>
      </c>
      <c r="OX273" s="2">
        <f t="shared" si="290"/>
        <v>0</v>
      </c>
      <c r="OY273" s="2">
        <f t="shared" si="291"/>
        <v>0</v>
      </c>
      <c r="OZ273" s="2">
        <f t="shared" si="292"/>
        <v>0</v>
      </c>
      <c r="PA273" s="2">
        <f t="shared" si="293"/>
        <v>0</v>
      </c>
      <c r="PB273" s="2">
        <f t="shared" si="294"/>
        <v>0</v>
      </c>
      <c r="PC273" s="2">
        <f t="shared" si="295"/>
        <v>0</v>
      </c>
      <c r="PD273" s="2">
        <f t="shared" si="296"/>
        <v>0</v>
      </c>
      <c r="PE273" s="2">
        <f t="shared" si="297"/>
        <v>0</v>
      </c>
      <c r="PF273" s="2">
        <f t="shared" si="298"/>
        <v>0</v>
      </c>
      <c r="PG273" s="2">
        <f t="shared" si="299"/>
        <v>0</v>
      </c>
      <c r="PH273" s="2">
        <f t="shared" si="300"/>
        <v>0</v>
      </c>
      <c r="PI273" s="2">
        <f t="shared" si="301"/>
        <v>0</v>
      </c>
      <c r="PJ273" s="2">
        <f t="shared" si="302"/>
        <v>0</v>
      </c>
      <c r="PK273" s="2">
        <f t="shared" si="303"/>
        <v>0</v>
      </c>
      <c r="PL273" s="2">
        <f t="shared" si="304"/>
        <v>0</v>
      </c>
      <c r="PM273" s="2">
        <f t="shared" si="305"/>
        <v>0</v>
      </c>
      <c r="PN273" s="2">
        <f t="shared" si="306"/>
        <v>1</v>
      </c>
      <c r="PO273" s="2">
        <f t="shared" si="307"/>
        <v>1</v>
      </c>
      <c r="PP273" s="2">
        <f t="shared" si="308"/>
        <v>0</v>
      </c>
      <c r="PQ273" s="2">
        <f t="shared" si="309"/>
        <v>0</v>
      </c>
      <c r="PR273" s="2">
        <f t="shared" si="310"/>
        <v>1</v>
      </c>
      <c r="PS273" s="2">
        <f t="shared" si="311"/>
        <v>0</v>
      </c>
      <c r="PT273" s="2">
        <f t="shared" si="312"/>
        <v>0</v>
      </c>
      <c r="PU273" s="2">
        <f t="shared" si="313"/>
        <v>1</v>
      </c>
      <c r="PV273" s="2">
        <f t="shared" si="314"/>
        <v>0</v>
      </c>
      <c r="PW273" s="2">
        <f t="shared" si="315"/>
        <v>0</v>
      </c>
      <c r="PX273" s="2">
        <f t="shared" si="316"/>
        <v>1</v>
      </c>
      <c r="PY273" s="2">
        <f t="shared" si="317"/>
        <v>0</v>
      </c>
      <c r="PZ273" s="2">
        <f t="shared" si="318"/>
        <v>0</v>
      </c>
    </row>
    <row r="274" spans="1:442" x14ac:dyDescent="0.35">
      <c r="A274" t="s">
        <v>77</v>
      </c>
      <c r="B274" t="s">
        <v>12</v>
      </c>
      <c r="C274" t="s">
        <v>343</v>
      </c>
      <c r="D274">
        <v>0</v>
      </c>
      <c r="E274">
        <v>0</v>
      </c>
      <c r="F274">
        <v>0</v>
      </c>
      <c r="G274">
        <v>0</v>
      </c>
      <c r="H274"/>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1</v>
      </c>
      <c r="AK274">
        <v>0</v>
      </c>
      <c r="AL274">
        <v>0</v>
      </c>
      <c r="AM274">
        <v>0</v>
      </c>
      <c r="AN274">
        <v>1</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1</v>
      </c>
      <c r="DC274">
        <v>0</v>
      </c>
      <c r="DD274">
        <v>0</v>
      </c>
      <c r="DE274">
        <v>1</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1</v>
      </c>
      <c r="FD274">
        <v>4</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11</v>
      </c>
      <c r="HW274">
        <v>0</v>
      </c>
      <c r="HX274">
        <v>0</v>
      </c>
      <c r="HY274">
        <v>0</v>
      </c>
      <c r="HZ274">
        <v>0</v>
      </c>
      <c r="IA274">
        <v>0</v>
      </c>
      <c r="IB274">
        <v>0</v>
      </c>
      <c r="IC274">
        <v>0</v>
      </c>
      <c r="ID274">
        <v>0</v>
      </c>
      <c r="IE274">
        <v>11</v>
      </c>
      <c r="IF274">
        <v>0</v>
      </c>
      <c r="IG274">
        <v>0</v>
      </c>
      <c r="IH274">
        <v>11</v>
      </c>
      <c r="II274">
        <v>0</v>
      </c>
      <c r="IJ274">
        <v>0</v>
      </c>
      <c r="IK274">
        <v>11</v>
      </c>
      <c r="IL274">
        <v>0</v>
      </c>
      <c r="IM274">
        <v>0</v>
      </c>
      <c r="IN274">
        <v>11</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1</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R274" s="2" t="str">
        <f t="shared" si="259"/>
        <v>Moyo District</v>
      </c>
      <c r="NS274" s="2" t="str">
        <f t="shared" si="260"/>
        <v>Moyo Mission Health Centre IV</v>
      </c>
      <c r="NT274" s="2" t="str">
        <f>VLOOKUP(C274,Weeks!$A$1:$B$53,2,0)</f>
        <v>Week 2</v>
      </c>
      <c r="NU274" s="2">
        <f t="shared" si="261"/>
        <v>7</v>
      </c>
      <c r="NV274" s="2">
        <f t="shared" si="262"/>
        <v>0</v>
      </c>
      <c r="NW274" s="2">
        <f t="shared" si="263"/>
        <v>0</v>
      </c>
      <c r="NX274" s="2">
        <f t="shared" si="264"/>
        <v>0</v>
      </c>
      <c r="NY274" s="2">
        <f t="shared" si="265"/>
        <v>0</v>
      </c>
      <c r="NZ274" s="2">
        <f t="shared" si="266"/>
        <v>0</v>
      </c>
      <c r="OA274" s="2">
        <f t="shared" si="267"/>
        <v>0</v>
      </c>
      <c r="OB274" s="2">
        <f t="shared" si="268"/>
        <v>0</v>
      </c>
      <c r="OC274" s="2">
        <f t="shared" si="269"/>
        <v>0</v>
      </c>
      <c r="OD274" s="2">
        <f t="shared" si="270"/>
        <v>5</v>
      </c>
      <c r="OE274" s="2">
        <f t="shared" si="271"/>
        <v>0</v>
      </c>
      <c r="OF274" s="2">
        <f t="shared" si="272"/>
        <v>0</v>
      </c>
      <c r="OG274" s="2">
        <f t="shared" si="273"/>
        <v>0</v>
      </c>
      <c r="OH274" s="2">
        <f t="shared" si="274"/>
        <v>0</v>
      </c>
      <c r="OI274" s="2">
        <f t="shared" si="275"/>
        <v>0</v>
      </c>
      <c r="OJ274" s="2">
        <f t="shared" si="276"/>
        <v>0</v>
      </c>
      <c r="OK274" s="2">
        <f t="shared" si="277"/>
        <v>0</v>
      </c>
      <c r="OL274" s="2">
        <f t="shared" si="278"/>
        <v>0</v>
      </c>
      <c r="OM274" s="2">
        <f t="shared" si="279"/>
        <v>0</v>
      </c>
      <c r="ON274" s="2">
        <f t="shared" si="280"/>
        <v>2</v>
      </c>
      <c r="OO274" s="2">
        <f t="shared" si="281"/>
        <v>0</v>
      </c>
      <c r="OP274" s="2">
        <f t="shared" si="282"/>
        <v>0</v>
      </c>
      <c r="OQ274" s="2">
        <f t="shared" si="283"/>
        <v>0</v>
      </c>
      <c r="OR274" s="2">
        <f t="shared" si="284"/>
        <v>0</v>
      </c>
      <c r="OS274" s="2">
        <f t="shared" si="285"/>
        <v>0</v>
      </c>
      <c r="OT274" s="2">
        <f t="shared" si="286"/>
        <v>0</v>
      </c>
      <c r="OU274" s="2">
        <f t="shared" si="287"/>
        <v>0</v>
      </c>
      <c r="OV274" s="2">
        <f t="shared" si="288"/>
        <v>0</v>
      </c>
      <c r="OW274" s="2">
        <f t="shared" si="289"/>
        <v>0</v>
      </c>
      <c r="OX274" s="2">
        <f t="shared" si="290"/>
        <v>0</v>
      </c>
      <c r="OY274" s="2">
        <f t="shared" si="291"/>
        <v>0</v>
      </c>
      <c r="OZ274" s="2">
        <f t="shared" si="292"/>
        <v>0</v>
      </c>
      <c r="PA274" s="2">
        <f t="shared" si="293"/>
        <v>0</v>
      </c>
      <c r="PB274" s="2">
        <f t="shared" si="294"/>
        <v>0</v>
      </c>
      <c r="PC274" s="2">
        <f t="shared" si="295"/>
        <v>1</v>
      </c>
      <c r="PD274" s="2">
        <f t="shared" si="296"/>
        <v>0</v>
      </c>
      <c r="PE274" s="2">
        <f t="shared" si="297"/>
        <v>0</v>
      </c>
      <c r="PF274" s="2">
        <f t="shared" si="298"/>
        <v>0</v>
      </c>
      <c r="PG274" s="2">
        <f t="shared" si="299"/>
        <v>0</v>
      </c>
      <c r="PH274" s="2">
        <f t="shared" si="300"/>
        <v>0</v>
      </c>
      <c r="PI274" s="2">
        <f t="shared" si="301"/>
        <v>0</v>
      </c>
      <c r="PJ274" s="2">
        <f t="shared" si="302"/>
        <v>0</v>
      </c>
      <c r="PK274" s="2">
        <f t="shared" si="303"/>
        <v>0</v>
      </c>
      <c r="PL274" s="2">
        <f t="shared" si="304"/>
        <v>0</v>
      </c>
      <c r="PM274" s="2">
        <f t="shared" si="305"/>
        <v>0</v>
      </c>
      <c r="PN274" s="2">
        <f t="shared" si="306"/>
        <v>11</v>
      </c>
      <c r="PO274" s="2">
        <f t="shared" si="307"/>
        <v>11</v>
      </c>
      <c r="PP274" s="2">
        <f t="shared" si="308"/>
        <v>0</v>
      </c>
      <c r="PQ274" s="2">
        <f t="shared" si="309"/>
        <v>0</v>
      </c>
      <c r="PR274" s="2">
        <f t="shared" si="310"/>
        <v>11</v>
      </c>
      <c r="PS274" s="2">
        <f t="shared" si="311"/>
        <v>0</v>
      </c>
      <c r="PT274" s="2">
        <f t="shared" si="312"/>
        <v>0</v>
      </c>
      <c r="PU274" s="2">
        <f t="shared" si="313"/>
        <v>11</v>
      </c>
      <c r="PV274" s="2">
        <f t="shared" si="314"/>
        <v>0</v>
      </c>
      <c r="PW274" s="2">
        <f t="shared" si="315"/>
        <v>0</v>
      </c>
      <c r="PX274" s="2">
        <f t="shared" si="316"/>
        <v>11</v>
      </c>
      <c r="PY274" s="2">
        <f t="shared" si="317"/>
        <v>0</v>
      </c>
      <c r="PZ274" s="2">
        <f t="shared" si="318"/>
        <v>0</v>
      </c>
    </row>
    <row r="275" spans="1:442" x14ac:dyDescent="0.35">
      <c r="A275" t="s">
        <v>77</v>
      </c>
      <c r="B275" t="s">
        <v>12</v>
      </c>
      <c r="C275" t="s">
        <v>341</v>
      </c>
      <c r="D275">
        <v>0</v>
      </c>
      <c r="E275">
        <v>0</v>
      </c>
      <c r="F275">
        <v>0</v>
      </c>
      <c r="G275">
        <v>0</v>
      </c>
      <c r="H275"/>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7</v>
      </c>
      <c r="DE275">
        <v>8</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2</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4</v>
      </c>
      <c r="HW275">
        <v>0</v>
      </c>
      <c r="HX275">
        <v>0</v>
      </c>
      <c r="HY275">
        <v>0</v>
      </c>
      <c r="HZ275">
        <v>0</v>
      </c>
      <c r="IA275">
        <v>0</v>
      </c>
      <c r="IB275">
        <v>0</v>
      </c>
      <c r="IC275">
        <v>0</v>
      </c>
      <c r="ID275">
        <v>0</v>
      </c>
      <c r="IE275">
        <v>4</v>
      </c>
      <c r="IF275">
        <v>0</v>
      </c>
      <c r="IG275">
        <v>0</v>
      </c>
      <c r="IH275">
        <v>4</v>
      </c>
      <c r="II275">
        <v>0</v>
      </c>
      <c r="IJ275">
        <v>0</v>
      </c>
      <c r="IK275">
        <v>4</v>
      </c>
      <c r="IL275">
        <v>0</v>
      </c>
      <c r="IM275">
        <v>0</v>
      </c>
      <c r="IN275">
        <v>4</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R275" s="2" t="str">
        <f t="shared" si="259"/>
        <v>Moyo District</v>
      </c>
      <c r="NS275" s="2" t="str">
        <f t="shared" si="260"/>
        <v>Moyo Mission Health Centre IV</v>
      </c>
      <c r="NT275" s="2" t="str">
        <f>VLOOKUP(C275,Weeks!$A$1:$B$53,2,0)</f>
        <v>Week 3</v>
      </c>
      <c r="NU275" s="2">
        <f t="shared" si="261"/>
        <v>17</v>
      </c>
      <c r="NV275" s="2">
        <f t="shared" si="262"/>
        <v>0</v>
      </c>
      <c r="NW275" s="2">
        <f t="shared" si="263"/>
        <v>0</v>
      </c>
      <c r="NX275" s="2">
        <f t="shared" si="264"/>
        <v>0</v>
      </c>
      <c r="NY275" s="2">
        <f t="shared" si="265"/>
        <v>0</v>
      </c>
      <c r="NZ275" s="2">
        <f t="shared" si="266"/>
        <v>0</v>
      </c>
      <c r="OA275" s="2">
        <f t="shared" si="267"/>
        <v>0</v>
      </c>
      <c r="OB275" s="2">
        <f t="shared" si="268"/>
        <v>0</v>
      </c>
      <c r="OC275" s="2">
        <f t="shared" si="269"/>
        <v>0</v>
      </c>
      <c r="OD275" s="2">
        <f t="shared" si="270"/>
        <v>2</v>
      </c>
      <c r="OE275" s="2">
        <f t="shared" si="271"/>
        <v>0</v>
      </c>
      <c r="OF275" s="2">
        <f t="shared" si="272"/>
        <v>0</v>
      </c>
      <c r="OG275" s="2">
        <f t="shared" si="273"/>
        <v>0</v>
      </c>
      <c r="OH275" s="2">
        <f t="shared" si="274"/>
        <v>0</v>
      </c>
      <c r="OI275" s="2">
        <f t="shared" si="275"/>
        <v>0</v>
      </c>
      <c r="OJ275" s="2">
        <f t="shared" si="276"/>
        <v>0</v>
      </c>
      <c r="OK275" s="2">
        <f t="shared" si="277"/>
        <v>0</v>
      </c>
      <c r="OL275" s="2">
        <f t="shared" si="278"/>
        <v>0</v>
      </c>
      <c r="OM275" s="2">
        <f t="shared" si="279"/>
        <v>0</v>
      </c>
      <c r="ON275" s="2">
        <f t="shared" si="280"/>
        <v>15</v>
      </c>
      <c r="OO275" s="2">
        <f t="shared" si="281"/>
        <v>0</v>
      </c>
      <c r="OP275" s="2">
        <f t="shared" si="282"/>
        <v>0</v>
      </c>
      <c r="OQ275" s="2">
        <f t="shared" si="283"/>
        <v>0</v>
      </c>
      <c r="OR275" s="2">
        <f t="shared" si="284"/>
        <v>0</v>
      </c>
      <c r="OS275" s="2">
        <f t="shared" si="285"/>
        <v>0</v>
      </c>
      <c r="OT275" s="2">
        <f t="shared" si="286"/>
        <v>0</v>
      </c>
      <c r="OU275" s="2">
        <f t="shared" si="287"/>
        <v>0</v>
      </c>
      <c r="OV275" s="2">
        <f t="shared" si="288"/>
        <v>0</v>
      </c>
      <c r="OW275" s="2">
        <f t="shared" si="289"/>
        <v>0</v>
      </c>
      <c r="OX275" s="2">
        <f t="shared" si="290"/>
        <v>0</v>
      </c>
      <c r="OY275" s="2">
        <f t="shared" si="291"/>
        <v>0</v>
      </c>
      <c r="OZ275" s="2">
        <f t="shared" si="292"/>
        <v>0</v>
      </c>
      <c r="PA275" s="2">
        <f t="shared" si="293"/>
        <v>0</v>
      </c>
      <c r="PB275" s="2">
        <f t="shared" si="294"/>
        <v>0</v>
      </c>
      <c r="PC275" s="2">
        <f t="shared" si="295"/>
        <v>0</v>
      </c>
      <c r="PD275" s="2">
        <f t="shared" si="296"/>
        <v>0</v>
      </c>
      <c r="PE275" s="2">
        <f t="shared" si="297"/>
        <v>0</v>
      </c>
      <c r="PF275" s="2">
        <f t="shared" si="298"/>
        <v>0</v>
      </c>
      <c r="PG275" s="2">
        <f t="shared" si="299"/>
        <v>0</v>
      </c>
      <c r="PH275" s="2">
        <f t="shared" si="300"/>
        <v>0</v>
      </c>
      <c r="PI275" s="2">
        <f t="shared" si="301"/>
        <v>0</v>
      </c>
      <c r="PJ275" s="2">
        <f t="shared" si="302"/>
        <v>0</v>
      </c>
      <c r="PK275" s="2">
        <f t="shared" si="303"/>
        <v>0</v>
      </c>
      <c r="PL275" s="2">
        <f t="shared" si="304"/>
        <v>0</v>
      </c>
      <c r="PM275" s="2">
        <f t="shared" si="305"/>
        <v>0</v>
      </c>
      <c r="PN275" s="2">
        <f t="shared" si="306"/>
        <v>4</v>
      </c>
      <c r="PO275" s="2">
        <f t="shared" si="307"/>
        <v>4</v>
      </c>
      <c r="PP275" s="2">
        <f t="shared" si="308"/>
        <v>0</v>
      </c>
      <c r="PQ275" s="2">
        <f t="shared" si="309"/>
        <v>0</v>
      </c>
      <c r="PR275" s="2">
        <f t="shared" si="310"/>
        <v>4</v>
      </c>
      <c r="PS275" s="2">
        <f t="shared" si="311"/>
        <v>0</v>
      </c>
      <c r="PT275" s="2">
        <f t="shared" si="312"/>
        <v>0</v>
      </c>
      <c r="PU275" s="2">
        <f t="shared" si="313"/>
        <v>4</v>
      </c>
      <c r="PV275" s="2">
        <f t="shared" si="314"/>
        <v>0</v>
      </c>
      <c r="PW275" s="2">
        <f t="shared" si="315"/>
        <v>0</v>
      </c>
      <c r="PX275" s="2">
        <f t="shared" si="316"/>
        <v>4</v>
      </c>
      <c r="PY275" s="2">
        <f t="shared" si="317"/>
        <v>0</v>
      </c>
      <c r="PZ275" s="2">
        <f t="shared" si="318"/>
        <v>0</v>
      </c>
    </row>
    <row r="276" spans="1:442" x14ac:dyDescent="0.35">
      <c r="A276" t="s">
        <v>77</v>
      </c>
      <c r="B276" t="s">
        <v>12</v>
      </c>
      <c r="C276" t="s">
        <v>339</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v>1</v>
      </c>
      <c r="DB276">
        <v>4</v>
      </c>
      <c r="DC276"/>
      <c r="DD276">
        <v>15</v>
      </c>
      <c r="DE276">
        <v>5</v>
      </c>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v>1</v>
      </c>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v>0</v>
      </c>
      <c r="HN276">
        <v>0</v>
      </c>
      <c r="HO276">
        <v>0</v>
      </c>
      <c r="HP276">
        <v>0</v>
      </c>
      <c r="HQ276">
        <v>0</v>
      </c>
      <c r="HR276">
        <v>0</v>
      </c>
      <c r="HS276">
        <v>0</v>
      </c>
      <c r="HT276">
        <v>0</v>
      </c>
      <c r="HU276"/>
      <c r="HV276">
        <v>2</v>
      </c>
      <c r="HW276">
        <v>2</v>
      </c>
      <c r="HX276"/>
      <c r="HY276"/>
      <c r="HZ276"/>
      <c r="IA276"/>
      <c r="IB276"/>
      <c r="IC276"/>
      <c r="ID276"/>
      <c r="IE276">
        <v>2</v>
      </c>
      <c r="IF276">
        <v>2</v>
      </c>
      <c r="IG276"/>
      <c r="IH276">
        <v>2</v>
      </c>
      <c r="II276">
        <v>2</v>
      </c>
      <c r="IJ276"/>
      <c r="IK276">
        <v>2</v>
      </c>
      <c r="IL276">
        <v>2</v>
      </c>
      <c r="IM276"/>
      <c r="IN276">
        <v>2</v>
      </c>
      <c r="IO276">
        <v>2</v>
      </c>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c r="NO276"/>
      <c r="NP276"/>
      <c r="NR276" s="2" t="str">
        <f t="shared" si="259"/>
        <v>Moyo District</v>
      </c>
      <c r="NS276" s="2" t="str">
        <f t="shared" si="260"/>
        <v>Moyo Mission Health Centre IV</v>
      </c>
      <c r="NT276" s="2" t="str">
        <f>VLOOKUP(C276,Weeks!$A$1:$B$53,2,0)</f>
        <v>Week 4</v>
      </c>
      <c r="NU276" s="2">
        <f t="shared" si="261"/>
        <v>26</v>
      </c>
      <c r="NV276" s="2">
        <f t="shared" si="262"/>
        <v>0</v>
      </c>
      <c r="NW276" s="2">
        <f t="shared" si="263"/>
        <v>0</v>
      </c>
      <c r="NX276" s="2">
        <f t="shared" si="264"/>
        <v>0</v>
      </c>
      <c r="NY276" s="2">
        <f t="shared" si="265"/>
        <v>0</v>
      </c>
      <c r="NZ276" s="2">
        <f t="shared" si="266"/>
        <v>0</v>
      </c>
      <c r="OA276" s="2">
        <f t="shared" si="267"/>
        <v>0</v>
      </c>
      <c r="OB276" s="2">
        <f t="shared" si="268"/>
        <v>0</v>
      </c>
      <c r="OC276" s="2">
        <f t="shared" si="269"/>
        <v>0</v>
      </c>
      <c r="OD276" s="2">
        <f t="shared" si="270"/>
        <v>1</v>
      </c>
      <c r="OE276" s="2">
        <f t="shared" si="271"/>
        <v>0</v>
      </c>
      <c r="OF276" s="2">
        <f t="shared" si="272"/>
        <v>0</v>
      </c>
      <c r="OG276" s="2">
        <f t="shared" si="273"/>
        <v>0</v>
      </c>
      <c r="OH276" s="2">
        <f t="shared" si="274"/>
        <v>0</v>
      </c>
      <c r="OI276" s="2">
        <f t="shared" si="275"/>
        <v>0</v>
      </c>
      <c r="OJ276" s="2">
        <f t="shared" si="276"/>
        <v>0</v>
      </c>
      <c r="OK276" s="2">
        <f t="shared" si="277"/>
        <v>0</v>
      </c>
      <c r="OL276" s="2">
        <f t="shared" si="278"/>
        <v>0</v>
      </c>
      <c r="OM276" s="2">
        <f t="shared" si="279"/>
        <v>0</v>
      </c>
      <c r="ON276" s="2">
        <f t="shared" si="280"/>
        <v>25</v>
      </c>
      <c r="OO276" s="2">
        <f t="shared" si="281"/>
        <v>0</v>
      </c>
      <c r="OP276" s="2">
        <f t="shared" si="282"/>
        <v>0</v>
      </c>
      <c r="OQ276" s="2">
        <f t="shared" si="283"/>
        <v>0</v>
      </c>
      <c r="OR276" s="2">
        <f t="shared" si="284"/>
        <v>0</v>
      </c>
      <c r="OS276" s="2">
        <f t="shared" si="285"/>
        <v>0</v>
      </c>
      <c r="OT276" s="2">
        <f t="shared" si="286"/>
        <v>0</v>
      </c>
      <c r="OU276" s="2">
        <f t="shared" si="287"/>
        <v>0</v>
      </c>
      <c r="OV276" s="2">
        <f t="shared" si="288"/>
        <v>0</v>
      </c>
      <c r="OW276" s="2">
        <f t="shared" si="289"/>
        <v>0</v>
      </c>
      <c r="OX276" s="2">
        <f t="shared" si="290"/>
        <v>0</v>
      </c>
      <c r="OY276" s="2">
        <f t="shared" si="291"/>
        <v>0</v>
      </c>
      <c r="OZ276" s="2">
        <f t="shared" si="292"/>
        <v>0</v>
      </c>
      <c r="PA276" s="2">
        <f t="shared" si="293"/>
        <v>0</v>
      </c>
      <c r="PB276" s="2">
        <f t="shared" si="294"/>
        <v>0</v>
      </c>
      <c r="PC276" s="2">
        <f t="shared" si="295"/>
        <v>0</v>
      </c>
      <c r="PD276" s="2">
        <f t="shared" si="296"/>
        <v>0</v>
      </c>
      <c r="PE276" s="2">
        <f t="shared" si="297"/>
        <v>0</v>
      </c>
      <c r="PF276" s="2">
        <f t="shared" si="298"/>
        <v>0</v>
      </c>
      <c r="PG276" s="2">
        <f t="shared" si="299"/>
        <v>0</v>
      </c>
      <c r="PH276" s="2">
        <f t="shared" si="300"/>
        <v>0</v>
      </c>
      <c r="PI276" s="2">
        <f t="shared" si="301"/>
        <v>0</v>
      </c>
      <c r="PJ276" s="2">
        <f t="shared" si="302"/>
        <v>0</v>
      </c>
      <c r="PK276" s="2">
        <f t="shared" si="303"/>
        <v>0</v>
      </c>
      <c r="PL276" s="2">
        <f t="shared" si="304"/>
        <v>0</v>
      </c>
      <c r="PM276" s="2">
        <f t="shared" si="305"/>
        <v>0</v>
      </c>
      <c r="PN276" s="2">
        <f t="shared" si="306"/>
        <v>4</v>
      </c>
      <c r="PO276" s="2">
        <f t="shared" si="307"/>
        <v>4</v>
      </c>
      <c r="PP276" s="2">
        <f t="shared" si="308"/>
        <v>0</v>
      </c>
      <c r="PQ276" s="2">
        <f t="shared" si="309"/>
        <v>0</v>
      </c>
      <c r="PR276" s="2">
        <f t="shared" si="310"/>
        <v>4</v>
      </c>
      <c r="PS276" s="2">
        <f t="shared" si="311"/>
        <v>0</v>
      </c>
      <c r="PT276" s="2">
        <f t="shared" si="312"/>
        <v>0</v>
      </c>
      <c r="PU276" s="2">
        <f t="shared" si="313"/>
        <v>4</v>
      </c>
      <c r="PV276" s="2">
        <f t="shared" si="314"/>
        <v>0</v>
      </c>
      <c r="PW276" s="2">
        <f t="shared" si="315"/>
        <v>0</v>
      </c>
      <c r="PX276" s="2">
        <f t="shared" si="316"/>
        <v>4</v>
      </c>
      <c r="PY276" s="2">
        <f t="shared" si="317"/>
        <v>0</v>
      </c>
      <c r="PZ276" s="2">
        <f t="shared" si="318"/>
        <v>0</v>
      </c>
    </row>
    <row r="277" spans="1:442" x14ac:dyDescent="0.35">
      <c r="A277" t="s">
        <v>77</v>
      </c>
      <c r="B277" t="s">
        <v>12</v>
      </c>
      <c r="C277" t="s">
        <v>337</v>
      </c>
      <c r="D277">
        <v>0</v>
      </c>
      <c r="E277">
        <v>0</v>
      </c>
      <c r="F277">
        <v>0</v>
      </c>
      <c r="G277">
        <v>0</v>
      </c>
      <c r="H277"/>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2</v>
      </c>
      <c r="DE277">
        <v>4</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4</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4</v>
      </c>
      <c r="HW277">
        <v>0</v>
      </c>
      <c r="HX277">
        <v>0</v>
      </c>
      <c r="HY277">
        <v>0</v>
      </c>
      <c r="HZ277">
        <v>0</v>
      </c>
      <c r="IA277">
        <v>0</v>
      </c>
      <c r="IB277">
        <v>0</v>
      </c>
      <c r="IC277">
        <v>0</v>
      </c>
      <c r="ID277">
        <v>0</v>
      </c>
      <c r="IE277">
        <v>4</v>
      </c>
      <c r="IF277">
        <v>0</v>
      </c>
      <c r="IG277">
        <v>0</v>
      </c>
      <c r="IH277">
        <v>4</v>
      </c>
      <c r="II277">
        <v>0</v>
      </c>
      <c r="IJ277">
        <v>0</v>
      </c>
      <c r="IK277">
        <v>4</v>
      </c>
      <c r="IL277">
        <v>0</v>
      </c>
      <c r="IM277">
        <v>0</v>
      </c>
      <c r="IN277">
        <v>4</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R277" s="2" t="str">
        <f t="shared" si="259"/>
        <v>Moyo District</v>
      </c>
      <c r="NS277" s="2" t="str">
        <f t="shared" si="260"/>
        <v>Moyo Mission Health Centre IV</v>
      </c>
      <c r="NT277" s="2" t="str">
        <f>VLOOKUP(C277,Weeks!$A$1:$B$53,2,0)</f>
        <v>Week 5</v>
      </c>
      <c r="NU277" s="2">
        <f t="shared" si="261"/>
        <v>10</v>
      </c>
      <c r="NV277" s="2">
        <f t="shared" si="262"/>
        <v>0</v>
      </c>
      <c r="NW277" s="2">
        <f t="shared" si="263"/>
        <v>0</v>
      </c>
      <c r="NX277" s="2">
        <f t="shared" si="264"/>
        <v>0</v>
      </c>
      <c r="NY277" s="2">
        <f t="shared" si="265"/>
        <v>0</v>
      </c>
      <c r="NZ277" s="2">
        <f t="shared" si="266"/>
        <v>0</v>
      </c>
      <c r="OA277" s="2">
        <f t="shared" si="267"/>
        <v>0</v>
      </c>
      <c r="OB277" s="2">
        <f t="shared" si="268"/>
        <v>0</v>
      </c>
      <c r="OC277" s="2">
        <f t="shared" si="269"/>
        <v>0</v>
      </c>
      <c r="OD277" s="2">
        <f t="shared" si="270"/>
        <v>4</v>
      </c>
      <c r="OE277" s="2">
        <f t="shared" si="271"/>
        <v>0</v>
      </c>
      <c r="OF277" s="2">
        <f t="shared" si="272"/>
        <v>0</v>
      </c>
      <c r="OG277" s="2">
        <f t="shared" si="273"/>
        <v>0</v>
      </c>
      <c r="OH277" s="2">
        <f t="shared" si="274"/>
        <v>0</v>
      </c>
      <c r="OI277" s="2">
        <f t="shared" si="275"/>
        <v>0</v>
      </c>
      <c r="OJ277" s="2">
        <f t="shared" si="276"/>
        <v>0</v>
      </c>
      <c r="OK277" s="2">
        <f t="shared" si="277"/>
        <v>0</v>
      </c>
      <c r="OL277" s="2">
        <f t="shared" si="278"/>
        <v>0</v>
      </c>
      <c r="OM277" s="2">
        <f t="shared" si="279"/>
        <v>0</v>
      </c>
      <c r="ON277" s="2">
        <f t="shared" si="280"/>
        <v>6</v>
      </c>
      <c r="OO277" s="2">
        <f t="shared" si="281"/>
        <v>0</v>
      </c>
      <c r="OP277" s="2">
        <f t="shared" si="282"/>
        <v>0</v>
      </c>
      <c r="OQ277" s="2">
        <f t="shared" si="283"/>
        <v>0</v>
      </c>
      <c r="OR277" s="2">
        <f t="shared" si="284"/>
        <v>0</v>
      </c>
      <c r="OS277" s="2">
        <f t="shared" si="285"/>
        <v>0</v>
      </c>
      <c r="OT277" s="2">
        <f t="shared" si="286"/>
        <v>0</v>
      </c>
      <c r="OU277" s="2">
        <f t="shared" si="287"/>
        <v>0</v>
      </c>
      <c r="OV277" s="2">
        <f t="shared" si="288"/>
        <v>0</v>
      </c>
      <c r="OW277" s="2">
        <f t="shared" si="289"/>
        <v>0</v>
      </c>
      <c r="OX277" s="2">
        <f t="shared" si="290"/>
        <v>0</v>
      </c>
      <c r="OY277" s="2">
        <f t="shared" si="291"/>
        <v>0</v>
      </c>
      <c r="OZ277" s="2">
        <f t="shared" si="292"/>
        <v>0</v>
      </c>
      <c r="PA277" s="2">
        <f t="shared" si="293"/>
        <v>0</v>
      </c>
      <c r="PB277" s="2">
        <f t="shared" si="294"/>
        <v>0</v>
      </c>
      <c r="PC277" s="2">
        <f t="shared" si="295"/>
        <v>0</v>
      </c>
      <c r="PD277" s="2">
        <f t="shared" si="296"/>
        <v>0</v>
      </c>
      <c r="PE277" s="2">
        <f t="shared" si="297"/>
        <v>0</v>
      </c>
      <c r="PF277" s="2">
        <f t="shared" si="298"/>
        <v>0</v>
      </c>
      <c r="PG277" s="2">
        <f t="shared" si="299"/>
        <v>0</v>
      </c>
      <c r="PH277" s="2">
        <f t="shared" si="300"/>
        <v>0</v>
      </c>
      <c r="PI277" s="2">
        <f t="shared" si="301"/>
        <v>0</v>
      </c>
      <c r="PJ277" s="2">
        <f t="shared" si="302"/>
        <v>0</v>
      </c>
      <c r="PK277" s="2">
        <f t="shared" si="303"/>
        <v>0</v>
      </c>
      <c r="PL277" s="2">
        <f t="shared" si="304"/>
        <v>0</v>
      </c>
      <c r="PM277" s="2">
        <f t="shared" si="305"/>
        <v>0</v>
      </c>
      <c r="PN277" s="2">
        <f t="shared" si="306"/>
        <v>4</v>
      </c>
      <c r="PO277" s="2">
        <f t="shared" si="307"/>
        <v>4</v>
      </c>
      <c r="PP277" s="2">
        <f t="shared" si="308"/>
        <v>0</v>
      </c>
      <c r="PQ277" s="2">
        <f t="shared" si="309"/>
        <v>0</v>
      </c>
      <c r="PR277" s="2">
        <f t="shared" si="310"/>
        <v>4</v>
      </c>
      <c r="PS277" s="2">
        <f t="shared" si="311"/>
        <v>0</v>
      </c>
      <c r="PT277" s="2">
        <f t="shared" si="312"/>
        <v>0</v>
      </c>
      <c r="PU277" s="2">
        <f t="shared" si="313"/>
        <v>4</v>
      </c>
      <c r="PV277" s="2">
        <f t="shared" si="314"/>
        <v>0</v>
      </c>
      <c r="PW277" s="2">
        <f t="shared" si="315"/>
        <v>0</v>
      </c>
      <c r="PX277" s="2">
        <f t="shared" si="316"/>
        <v>4</v>
      </c>
      <c r="PY277" s="2">
        <f t="shared" si="317"/>
        <v>0</v>
      </c>
      <c r="PZ277" s="2">
        <f t="shared" si="318"/>
        <v>0</v>
      </c>
    </row>
    <row r="278" spans="1:442" x14ac:dyDescent="0.35">
      <c r="A278" t="s">
        <v>77</v>
      </c>
      <c r="B278" t="s">
        <v>12</v>
      </c>
      <c r="C278" t="s">
        <v>335</v>
      </c>
      <c r="D278">
        <v>0</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1</v>
      </c>
      <c r="DB278">
        <v>1</v>
      </c>
      <c r="DC278">
        <v>0</v>
      </c>
      <c r="DD278">
        <v>4</v>
      </c>
      <c r="DE278">
        <v>4</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4</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2</v>
      </c>
      <c r="HW278">
        <v>1</v>
      </c>
      <c r="HX278">
        <v>0</v>
      </c>
      <c r="HY278">
        <v>0</v>
      </c>
      <c r="HZ278">
        <v>0</v>
      </c>
      <c r="IA278">
        <v>0</v>
      </c>
      <c r="IB278">
        <v>0</v>
      </c>
      <c r="IC278">
        <v>0</v>
      </c>
      <c r="ID278">
        <v>0</v>
      </c>
      <c r="IE278">
        <v>2</v>
      </c>
      <c r="IF278">
        <v>1</v>
      </c>
      <c r="IG278">
        <v>0</v>
      </c>
      <c r="IH278">
        <v>2</v>
      </c>
      <c r="II278">
        <v>1</v>
      </c>
      <c r="IJ278">
        <v>0</v>
      </c>
      <c r="IK278">
        <v>2</v>
      </c>
      <c r="IL278">
        <v>1</v>
      </c>
      <c r="IM278">
        <v>0</v>
      </c>
      <c r="IN278">
        <v>2</v>
      </c>
      <c r="IO278">
        <v>1</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R278" s="2" t="str">
        <f t="shared" si="259"/>
        <v>Moyo District</v>
      </c>
      <c r="NS278" s="2" t="str">
        <f t="shared" si="260"/>
        <v>Moyo Mission Health Centre IV</v>
      </c>
      <c r="NT278" s="2" t="str">
        <f>VLOOKUP(C278,Weeks!$A$1:$B$53,2,0)</f>
        <v>Week 6</v>
      </c>
      <c r="NU278" s="2">
        <f t="shared" si="261"/>
        <v>14</v>
      </c>
      <c r="NV278" s="2">
        <f t="shared" si="262"/>
        <v>0</v>
      </c>
      <c r="NW278" s="2">
        <f t="shared" si="263"/>
        <v>0</v>
      </c>
      <c r="NX278" s="2">
        <f t="shared" si="264"/>
        <v>0</v>
      </c>
      <c r="NY278" s="2">
        <f t="shared" si="265"/>
        <v>0</v>
      </c>
      <c r="NZ278" s="2">
        <f t="shared" si="266"/>
        <v>0</v>
      </c>
      <c r="OA278" s="2">
        <f t="shared" si="267"/>
        <v>0</v>
      </c>
      <c r="OB278" s="2">
        <f t="shared" si="268"/>
        <v>0</v>
      </c>
      <c r="OC278" s="2">
        <f t="shared" si="269"/>
        <v>0</v>
      </c>
      <c r="OD278" s="2">
        <f t="shared" si="270"/>
        <v>4</v>
      </c>
      <c r="OE278" s="2">
        <f t="shared" si="271"/>
        <v>0</v>
      </c>
      <c r="OF278" s="2">
        <f t="shared" si="272"/>
        <v>0</v>
      </c>
      <c r="OG278" s="2">
        <f t="shared" si="273"/>
        <v>0</v>
      </c>
      <c r="OH278" s="2">
        <f t="shared" si="274"/>
        <v>0</v>
      </c>
      <c r="OI278" s="2">
        <f t="shared" si="275"/>
        <v>0</v>
      </c>
      <c r="OJ278" s="2">
        <f t="shared" si="276"/>
        <v>0</v>
      </c>
      <c r="OK278" s="2">
        <f t="shared" si="277"/>
        <v>0</v>
      </c>
      <c r="OL278" s="2">
        <f t="shared" si="278"/>
        <v>0</v>
      </c>
      <c r="OM278" s="2">
        <f t="shared" si="279"/>
        <v>0</v>
      </c>
      <c r="ON278" s="2">
        <f t="shared" si="280"/>
        <v>10</v>
      </c>
      <c r="OO278" s="2">
        <f t="shared" si="281"/>
        <v>0</v>
      </c>
      <c r="OP278" s="2">
        <f t="shared" si="282"/>
        <v>0</v>
      </c>
      <c r="OQ278" s="2">
        <f t="shared" si="283"/>
        <v>0</v>
      </c>
      <c r="OR278" s="2">
        <f t="shared" si="284"/>
        <v>0</v>
      </c>
      <c r="OS278" s="2">
        <f t="shared" si="285"/>
        <v>0</v>
      </c>
      <c r="OT278" s="2">
        <f t="shared" si="286"/>
        <v>0</v>
      </c>
      <c r="OU278" s="2">
        <f t="shared" si="287"/>
        <v>0</v>
      </c>
      <c r="OV278" s="2">
        <f t="shared" si="288"/>
        <v>0</v>
      </c>
      <c r="OW278" s="2">
        <f t="shared" si="289"/>
        <v>0</v>
      </c>
      <c r="OX278" s="2">
        <f t="shared" si="290"/>
        <v>0</v>
      </c>
      <c r="OY278" s="2">
        <f t="shared" si="291"/>
        <v>0</v>
      </c>
      <c r="OZ278" s="2">
        <f t="shared" si="292"/>
        <v>0</v>
      </c>
      <c r="PA278" s="2">
        <f t="shared" si="293"/>
        <v>0</v>
      </c>
      <c r="PB278" s="2">
        <f t="shared" si="294"/>
        <v>0</v>
      </c>
      <c r="PC278" s="2">
        <f t="shared" si="295"/>
        <v>0</v>
      </c>
      <c r="PD278" s="2">
        <f t="shared" si="296"/>
        <v>0</v>
      </c>
      <c r="PE278" s="2">
        <f t="shared" si="297"/>
        <v>0</v>
      </c>
      <c r="PF278" s="2">
        <f t="shared" si="298"/>
        <v>0</v>
      </c>
      <c r="PG278" s="2">
        <f t="shared" si="299"/>
        <v>0</v>
      </c>
      <c r="PH278" s="2">
        <f t="shared" si="300"/>
        <v>0</v>
      </c>
      <c r="PI278" s="2">
        <f t="shared" si="301"/>
        <v>0</v>
      </c>
      <c r="PJ278" s="2">
        <f t="shared" si="302"/>
        <v>0</v>
      </c>
      <c r="PK278" s="2">
        <f t="shared" si="303"/>
        <v>0</v>
      </c>
      <c r="PL278" s="2">
        <f t="shared" si="304"/>
        <v>0</v>
      </c>
      <c r="PM278" s="2">
        <f t="shared" si="305"/>
        <v>0</v>
      </c>
      <c r="PN278" s="2">
        <f t="shared" si="306"/>
        <v>3</v>
      </c>
      <c r="PO278" s="2">
        <f t="shared" si="307"/>
        <v>3</v>
      </c>
      <c r="PP278" s="2">
        <f t="shared" si="308"/>
        <v>0</v>
      </c>
      <c r="PQ278" s="2">
        <f t="shared" si="309"/>
        <v>0</v>
      </c>
      <c r="PR278" s="2">
        <f t="shared" si="310"/>
        <v>3</v>
      </c>
      <c r="PS278" s="2">
        <f t="shared" si="311"/>
        <v>0</v>
      </c>
      <c r="PT278" s="2">
        <f t="shared" si="312"/>
        <v>0</v>
      </c>
      <c r="PU278" s="2">
        <f t="shared" si="313"/>
        <v>3</v>
      </c>
      <c r="PV278" s="2">
        <f t="shared" si="314"/>
        <v>0</v>
      </c>
      <c r="PW278" s="2">
        <f t="shared" si="315"/>
        <v>0</v>
      </c>
      <c r="PX278" s="2">
        <f t="shared" si="316"/>
        <v>3</v>
      </c>
      <c r="PY278" s="2">
        <f t="shared" si="317"/>
        <v>0</v>
      </c>
      <c r="PZ278" s="2">
        <f t="shared" si="318"/>
        <v>0</v>
      </c>
    </row>
    <row r="279" spans="1:442" x14ac:dyDescent="0.35">
      <c r="A279" t="s">
        <v>77</v>
      </c>
      <c r="B279" t="s">
        <v>12</v>
      </c>
      <c r="C279" t="s">
        <v>333</v>
      </c>
      <c r="D279">
        <v>0</v>
      </c>
      <c r="E279">
        <v>0</v>
      </c>
      <c r="F279">
        <v>0</v>
      </c>
      <c r="G279">
        <v>0</v>
      </c>
      <c r="H279"/>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2</v>
      </c>
      <c r="DA279">
        <v>0</v>
      </c>
      <c r="DB279">
        <v>1</v>
      </c>
      <c r="DC279">
        <v>1</v>
      </c>
      <c r="DD279">
        <v>12</v>
      </c>
      <c r="DE279">
        <v>13</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4</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2</v>
      </c>
      <c r="HX279">
        <v>0</v>
      </c>
      <c r="HY279">
        <v>0</v>
      </c>
      <c r="HZ279">
        <v>0</v>
      </c>
      <c r="IA279">
        <v>0</v>
      </c>
      <c r="IB279">
        <v>0</v>
      </c>
      <c r="IC279">
        <v>0</v>
      </c>
      <c r="ID279">
        <v>0</v>
      </c>
      <c r="IE279">
        <v>0</v>
      </c>
      <c r="IF279">
        <v>2</v>
      </c>
      <c r="IG279">
        <v>0</v>
      </c>
      <c r="IH279">
        <v>0</v>
      </c>
      <c r="II279">
        <v>2</v>
      </c>
      <c r="IJ279">
        <v>0</v>
      </c>
      <c r="IK279">
        <v>0</v>
      </c>
      <c r="IL279">
        <v>2</v>
      </c>
      <c r="IM279">
        <v>0</v>
      </c>
      <c r="IN279">
        <v>0</v>
      </c>
      <c r="IO279">
        <v>2</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1</v>
      </c>
      <c r="KN279">
        <v>0</v>
      </c>
      <c r="KO279">
        <v>0</v>
      </c>
      <c r="KP279">
        <v>0</v>
      </c>
      <c r="KQ279">
        <v>0</v>
      </c>
      <c r="KR279">
        <v>0</v>
      </c>
      <c r="KS279">
        <v>0</v>
      </c>
      <c r="KT279">
        <v>0</v>
      </c>
      <c r="KU279">
        <v>1</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R279" s="2" t="str">
        <f t="shared" si="259"/>
        <v>Moyo District</v>
      </c>
      <c r="NS279" s="2" t="str">
        <f t="shared" si="260"/>
        <v>Moyo Mission Health Centre IV</v>
      </c>
      <c r="NT279" s="2" t="str">
        <f>VLOOKUP(C279,Weeks!$A$1:$B$53,2,0)</f>
        <v>Week 7</v>
      </c>
      <c r="NU279" s="2">
        <f t="shared" si="261"/>
        <v>33</v>
      </c>
      <c r="NV279" s="2">
        <f t="shared" si="262"/>
        <v>0</v>
      </c>
      <c r="NW279" s="2">
        <f t="shared" si="263"/>
        <v>0</v>
      </c>
      <c r="NX279" s="2">
        <f t="shared" si="264"/>
        <v>0</v>
      </c>
      <c r="NY279" s="2">
        <f t="shared" si="265"/>
        <v>0</v>
      </c>
      <c r="NZ279" s="2">
        <f t="shared" si="266"/>
        <v>0</v>
      </c>
      <c r="OA279" s="2">
        <f t="shared" si="267"/>
        <v>0</v>
      </c>
      <c r="OB279" s="2">
        <f t="shared" si="268"/>
        <v>0</v>
      </c>
      <c r="OC279" s="2">
        <f t="shared" si="269"/>
        <v>0</v>
      </c>
      <c r="OD279" s="2">
        <f t="shared" si="270"/>
        <v>4</v>
      </c>
      <c r="OE279" s="2">
        <f t="shared" si="271"/>
        <v>0</v>
      </c>
      <c r="OF279" s="2">
        <f t="shared" si="272"/>
        <v>0</v>
      </c>
      <c r="OG279" s="2">
        <f t="shared" si="273"/>
        <v>0</v>
      </c>
      <c r="OH279" s="2">
        <f t="shared" si="274"/>
        <v>0</v>
      </c>
      <c r="OI279" s="2">
        <f t="shared" si="275"/>
        <v>0</v>
      </c>
      <c r="OJ279" s="2">
        <f t="shared" si="276"/>
        <v>0</v>
      </c>
      <c r="OK279" s="2">
        <f t="shared" si="277"/>
        <v>0</v>
      </c>
      <c r="OL279" s="2">
        <f t="shared" si="278"/>
        <v>0</v>
      </c>
      <c r="OM279" s="2">
        <f t="shared" si="279"/>
        <v>0</v>
      </c>
      <c r="ON279" s="2">
        <f t="shared" si="280"/>
        <v>29</v>
      </c>
      <c r="OO279" s="2">
        <f t="shared" si="281"/>
        <v>0</v>
      </c>
      <c r="OP279" s="2">
        <f t="shared" si="282"/>
        <v>0</v>
      </c>
      <c r="OQ279" s="2">
        <f t="shared" si="283"/>
        <v>0</v>
      </c>
      <c r="OR279" s="2">
        <f t="shared" si="284"/>
        <v>0</v>
      </c>
      <c r="OS279" s="2">
        <f t="shared" si="285"/>
        <v>0</v>
      </c>
      <c r="OT279" s="2">
        <f t="shared" si="286"/>
        <v>0</v>
      </c>
      <c r="OU279" s="2">
        <f t="shared" si="287"/>
        <v>0</v>
      </c>
      <c r="OV279" s="2">
        <f t="shared" si="288"/>
        <v>0</v>
      </c>
      <c r="OW279" s="2">
        <f t="shared" si="289"/>
        <v>0</v>
      </c>
      <c r="OX279" s="2">
        <f t="shared" si="290"/>
        <v>0</v>
      </c>
      <c r="OY279" s="2">
        <f t="shared" si="291"/>
        <v>0</v>
      </c>
      <c r="OZ279" s="2">
        <f t="shared" si="292"/>
        <v>0</v>
      </c>
      <c r="PA279" s="2">
        <f t="shared" si="293"/>
        <v>0</v>
      </c>
      <c r="PB279" s="2">
        <f t="shared" si="294"/>
        <v>1</v>
      </c>
      <c r="PC279" s="2">
        <f t="shared" si="295"/>
        <v>1</v>
      </c>
      <c r="PD279" s="2">
        <f t="shared" si="296"/>
        <v>0</v>
      </c>
      <c r="PE279" s="2">
        <f t="shared" si="297"/>
        <v>0</v>
      </c>
      <c r="PF279" s="2">
        <f t="shared" si="298"/>
        <v>0</v>
      </c>
      <c r="PG279" s="2">
        <f t="shared" si="299"/>
        <v>0</v>
      </c>
      <c r="PH279" s="2">
        <f t="shared" si="300"/>
        <v>0</v>
      </c>
      <c r="PI279" s="2">
        <f t="shared" si="301"/>
        <v>0</v>
      </c>
      <c r="PJ279" s="2">
        <f t="shared" si="302"/>
        <v>0</v>
      </c>
      <c r="PK279" s="2">
        <f t="shared" si="303"/>
        <v>0</v>
      </c>
      <c r="PL279" s="2">
        <f t="shared" si="304"/>
        <v>0</v>
      </c>
      <c r="PM279" s="2">
        <f t="shared" si="305"/>
        <v>0</v>
      </c>
      <c r="PN279" s="2">
        <f t="shared" si="306"/>
        <v>2</v>
      </c>
      <c r="PO279" s="2">
        <f t="shared" si="307"/>
        <v>2</v>
      </c>
      <c r="PP279" s="2">
        <f t="shared" si="308"/>
        <v>0</v>
      </c>
      <c r="PQ279" s="2">
        <f t="shared" si="309"/>
        <v>0</v>
      </c>
      <c r="PR279" s="2">
        <f t="shared" si="310"/>
        <v>2</v>
      </c>
      <c r="PS279" s="2">
        <f t="shared" si="311"/>
        <v>0</v>
      </c>
      <c r="PT279" s="2">
        <f t="shared" si="312"/>
        <v>0</v>
      </c>
      <c r="PU279" s="2">
        <f t="shared" si="313"/>
        <v>2</v>
      </c>
      <c r="PV279" s="2">
        <f t="shared" si="314"/>
        <v>0</v>
      </c>
      <c r="PW279" s="2">
        <f t="shared" si="315"/>
        <v>0</v>
      </c>
      <c r="PX279" s="2">
        <f t="shared" si="316"/>
        <v>2</v>
      </c>
      <c r="PY279" s="2">
        <f t="shared" si="317"/>
        <v>0</v>
      </c>
      <c r="PZ279" s="2">
        <f t="shared" si="318"/>
        <v>0</v>
      </c>
    </row>
    <row r="280" spans="1:442" x14ac:dyDescent="0.35">
      <c r="A280" t="s">
        <v>77</v>
      </c>
      <c r="B280" t="s">
        <v>12</v>
      </c>
      <c r="C280" t="s">
        <v>331</v>
      </c>
      <c r="D280">
        <v>0</v>
      </c>
      <c r="E280">
        <v>0</v>
      </c>
      <c r="F280">
        <v>0</v>
      </c>
      <c r="G280">
        <v>0</v>
      </c>
      <c r="H280"/>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4</v>
      </c>
      <c r="DE280">
        <v>2</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2</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1</v>
      </c>
      <c r="HV280">
        <v>8</v>
      </c>
      <c r="HW280">
        <v>0</v>
      </c>
      <c r="HX280">
        <v>0</v>
      </c>
      <c r="HY280">
        <v>0</v>
      </c>
      <c r="HZ280">
        <v>0</v>
      </c>
      <c r="IA280">
        <v>0</v>
      </c>
      <c r="IB280">
        <v>0</v>
      </c>
      <c r="IC280">
        <v>0</v>
      </c>
      <c r="ID280">
        <v>1</v>
      </c>
      <c r="IE280">
        <v>8</v>
      </c>
      <c r="IF280">
        <v>0</v>
      </c>
      <c r="IG280">
        <v>1</v>
      </c>
      <c r="IH280">
        <v>8</v>
      </c>
      <c r="II280">
        <v>0</v>
      </c>
      <c r="IJ280">
        <v>1</v>
      </c>
      <c r="IK280">
        <v>8</v>
      </c>
      <c r="IL280">
        <v>0</v>
      </c>
      <c r="IM280">
        <v>1</v>
      </c>
      <c r="IN280">
        <v>8</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1</v>
      </c>
      <c r="KN280">
        <v>0</v>
      </c>
      <c r="KO280">
        <v>0</v>
      </c>
      <c r="KP280">
        <v>0</v>
      </c>
      <c r="KQ280">
        <v>0</v>
      </c>
      <c r="KR280">
        <v>0</v>
      </c>
      <c r="KS280">
        <v>0</v>
      </c>
      <c r="KT280">
        <v>0</v>
      </c>
      <c r="KU280">
        <v>1</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R280" s="2" t="str">
        <f t="shared" si="259"/>
        <v>Moyo District</v>
      </c>
      <c r="NS280" s="2" t="str">
        <f t="shared" si="260"/>
        <v>Moyo Mission Health Centre IV</v>
      </c>
      <c r="NT280" s="2" t="str">
        <f>VLOOKUP(C280,Weeks!$A$1:$B$53,2,0)</f>
        <v>Week 8</v>
      </c>
      <c r="NU280" s="2">
        <f t="shared" si="261"/>
        <v>8</v>
      </c>
      <c r="NV280" s="2">
        <f t="shared" si="262"/>
        <v>0</v>
      </c>
      <c r="NW280" s="2">
        <f t="shared" si="263"/>
        <v>0</v>
      </c>
      <c r="NX280" s="2">
        <f t="shared" si="264"/>
        <v>0</v>
      </c>
      <c r="NY280" s="2">
        <f t="shared" si="265"/>
        <v>0</v>
      </c>
      <c r="NZ280" s="2">
        <f t="shared" si="266"/>
        <v>0</v>
      </c>
      <c r="OA280" s="2">
        <f t="shared" si="267"/>
        <v>0</v>
      </c>
      <c r="OB280" s="2">
        <f t="shared" si="268"/>
        <v>0</v>
      </c>
      <c r="OC280" s="2">
        <f t="shared" si="269"/>
        <v>0</v>
      </c>
      <c r="OD280" s="2">
        <f t="shared" si="270"/>
        <v>2</v>
      </c>
      <c r="OE280" s="2">
        <f t="shared" si="271"/>
        <v>0</v>
      </c>
      <c r="OF280" s="2">
        <f t="shared" si="272"/>
        <v>0</v>
      </c>
      <c r="OG280" s="2">
        <f t="shared" si="273"/>
        <v>0</v>
      </c>
      <c r="OH280" s="2">
        <f t="shared" si="274"/>
        <v>0</v>
      </c>
      <c r="OI280" s="2">
        <f t="shared" si="275"/>
        <v>0</v>
      </c>
      <c r="OJ280" s="2">
        <f t="shared" si="276"/>
        <v>0</v>
      </c>
      <c r="OK280" s="2">
        <f t="shared" si="277"/>
        <v>0</v>
      </c>
      <c r="OL280" s="2">
        <f t="shared" si="278"/>
        <v>0</v>
      </c>
      <c r="OM280" s="2">
        <f t="shared" si="279"/>
        <v>0</v>
      </c>
      <c r="ON280" s="2">
        <f t="shared" si="280"/>
        <v>6</v>
      </c>
      <c r="OO280" s="2">
        <f t="shared" si="281"/>
        <v>0</v>
      </c>
      <c r="OP280" s="2">
        <f t="shared" si="282"/>
        <v>0</v>
      </c>
      <c r="OQ280" s="2">
        <f t="shared" si="283"/>
        <v>0</v>
      </c>
      <c r="OR280" s="2">
        <f t="shared" si="284"/>
        <v>0</v>
      </c>
      <c r="OS280" s="2">
        <f t="shared" si="285"/>
        <v>0</v>
      </c>
      <c r="OT280" s="2">
        <f t="shared" si="286"/>
        <v>0</v>
      </c>
      <c r="OU280" s="2">
        <f t="shared" si="287"/>
        <v>0</v>
      </c>
      <c r="OV280" s="2">
        <f t="shared" si="288"/>
        <v>0</v>
      </c>
      <c r="OW280" s="2">
        <f t="shared" si="289"/>
        <v>0</v>
      </c>
      <c r="OX280" s="2">
        <f t="shared" si="290"/>
        <v>0</v>
      </c>
      <c r="OY280" s="2">
        <f t="shared" si="291"/>
        <v>0</v>
      </c>
      <c r="OZ280" s="2">
        <f t="shared" si="292"/>
        <v>0</v>
      </c>
      <c r="PA280" s="2">
        <f t="shared" si="293"/>
        <v>0</v>
      </c>
      <c r="PB280" s="2">
        <f t="shared" si="294"/>
        <v>1</v>
      </c>
      <c r="PC280" s="2">
        <f t="shared" si="295"/>
        <v>1</v>
      </c>
      <c r="PD280" s="2">
        <f t="shared" si="296"/>
        <v>0</v>
      </c>
      <c r="PE280" s="2">
        <f t="shared" si="297"/>
        <v>0</v>
      </c>
      <c r="PF280" s="2">
        <f t="shared" si="298"/>
        <v>0</v>
      </c>
      <c r="PG280" s="2">
        <f t="shared" si="299"/>
        <v>0</v>
      </c>
      <c r="PH280" s="2">
        <f t="shared" si="300"/>
        <v>0</v>
      </c>
      <c r="PI280" s="2">
        <f t="shared" si="301"/>
        <v>0</v>
      </c>
      <c r="PJ280" s="2">
        <f t="shared" si="302"/>
        <v>0</v>
      </c>
      <c r="PK280" s="2">
        <f t="shared" si="303"/>
        <v>0</v>
      </c>
      <c r="PL280" s="2">
        <f t="shared" si="304"/>
        <v>0</v>
      </c>
      <c r="PM280" s="2">
        <f t="shared" si="305"/>
        <v>0</v>
      </c>
      <c r="PN280" s="2">
        <f t="shared" si="306"/>
        <v>9</v>
      </c>
      <c r="PO280" s="2">
        <f t="shared" si="307"/>
        <v>9</v>
      </c>
      <c r="PP280" s="2">
        <f t="shared" si="308"/>
        <v>0</v>
      </c>
      <c r="PQ280" s="2">
        <f t="shared" si="309"/>
        <v>0</v>
      </c>
      <c r="PR280" s="2">
        <f t="shared" si="310"/>
        <v>9</v>
      </c>
      <c r="PS280" s="2">
        <f t="shared" si="311"/>
        <v>0</v>
      </c>
      <c r="PT280" s="2">
        <f t="shared" si="312"/>
        <v>0</v>
      </c>
      <c r="PU280" s="2">
        <f t="shared" si="313"/>
        <v>9</v>
      </c>
      <c r="PV280" s="2">
        <f t="shared" si="314"/>
        <v>0</v>
      </c>
      <c r="PW280" s="2">
        <f t="shared" si="315"/>
        <v>0</v>
      </c>
      <c r="PX280" s="2">
        <f t="shared" si="316"/>
        <v>9</v>
      </c>
      <c r="PY280" s="2">
        <f t="shared" si="317"/>
        <v>0</v>
      </c>
      <c r="PZ280" s="2">
        <f t="shared" si="318"/>
        <v>0</v>
      </c>
    </row>
    <row r="281" spans="1:442" x14ac:dyDescent="0.35">
      <c r="A281" t="s">
        <v>77</v>
      </c>
      <c r="B281" t="s">
        <v>12</v>
      </c>
      <c r="C281" t="s">
        <v>329</v>
      </c>
      <c r="D281">
        <v>0</v>
      </c>
      <c r="E281">
        <v>0</v>
      </c>
      <c r="F281">
        <v>0</v>
      </c>
      <c r="G281">
        <v>0</v>
      </c>
      <c r="H281"/>
      <c r="I281">
        <v>0</v>
      </c>
      <c r="J281">
        <v>1</v>
      </c>
      <c r="K281">
        <v>0</v>
      </c>
      <c r="L281">
        <v>1</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1</v>
      </c>
      <c r="AK281">
        <v>0</v>
      </c>
      <c r="AL281">
        <v>0</v>
      </c>
      <c r="AM281">
        <v>0</v>
      </c>
      <c r="AN281">
        <v>1</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1</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1</v>
      </c>
      <c r="HV281">
        <v>1</v>
      </c>
      <c r="HW281">
        <v>2</v>
      </c>
      <c r="HX281">
        <v>0</v>
      </c>
      <c r="HY281">
        <v>0</v>
      </c>
      <c r="HZ281">
        <v>0</v>
      </c>
      <c r="IA281">
        <v>0</v>
      </c>
      <c r="IB281">
        <v>0</v>
      </c>
      <c r="IC281">
        <v>0</v>
      </c>
      <c r="ID281">
        <v>1</v>
      </c>
      <c r="IE281">
        <v>1</v>
      </c>
      <c r="IF281">
        <v>2</v>
      </c>
      <c r="IG281">
        <v>1</v>
      </c>
      <c r="IH281">
        <v>1</v>
      </c>
      <c r="II281">
        <v>2</v>
      </c>
      <c r="IJ281">
        <v>1</v>
      </c>
      <c r="IK281">
        <v>1</v>
      </c>
      <c r="IL281">
        <v>2</v>
      </c>
      <c r="IM281">
        <v>1</v>
      </c>
      <c r="IN281">
        <v>1</v>
      </c>
      <c r="IO281">
        <v>2</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2</v>
      </c>
      <c r="KN281">
        <v>0</v>
      </c>
      <c r="KO281">
        <v>0</v>
      </c>
      <c r="KP281">
        <v>0</v>
      </c>
      <c r="KQ281">
        <v>0</v>
      </c>
      <c r="KR281">
        <v>0</v>
      </c>
      <c r="KS281">
        <v>0</v>
      </c>
      <c r="KT281">
        <v>0</v>
      </c>
      <c r="KU281">
        <v>2</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R281" s="2" t="str">
        <f t="shared" si="259"/>
        <v>Moyo District</v>
      </c>
      <c r="NS281" s="2" t="str">
        <f t="shared" si="260"/>
        <v>Moyo Mission Health Centre IV</v>
      </c>
      <c r="NT281" s="2" t="str">
        <f>VLOOKUP(C281,Weeks!$A$1:$B$53,2,0)</f>
        <v>Week 9</v>
      </c>
      <c r="NU281" s="2">
        <f t="shared" si="261"/>
        <v>1</v>
      </c>
      <c r="NV281" s="2">
        <f t="shared" si="262"/>
        <v>0</v>
      </c>
      <c r="NW281" s="2">
        <f t="shared" si="263"/>
        <v>0</v>
      </c>
      <c r="NX281" s="2">
        <f t="shared" si="264"/>
        <v>0</v>
      </c>
      <c r="NY281" s="2">
        <f t="shared" si="265"/>
        <v>0</v>
      </c>
      <c r="NZ281" s="2">
        <f t="shared" si="266"/>
        <v>0</v>
      </c>
      <c r="OA281" s="2">
        <f t="shared" si="267"/>
        <v>0</v>
      </c>
      <c r="OB281" s="2">
        <f t="shared" si="268"/>
        <v>0</v>
      </c>
      <c r="OC281" s="2">
        <f t="shared" si="269"/>
        <v>0</v>
      </c>
      <c r="OD281" s="2">
        <f t="shared" si="270"/>
        <v>1</v>
      </c>
      <c r="OE281" s="2">
        <f t="shared" si="271"/>
        <v>0</v>
      </c>
      <c r="OF281" s="2">
        <f t="shared" si="272"/>
        <v>0</v>
      </c>
      <c r="OG281" s="2">
        <f t="shared" si="273"/>
        <v>0</v>
      </c>
      <c r="OH281" s="2">
        <f t="shared" si="274"/>
        <v>0</v>
      </c>
      <c r="OI281" s="2">
        <f t="shared" si="275"/>
        <v>0</v>
      </c>
      <c r="OJ281" s="2">
        <f t="shared" si="276"/>
        <v>0</v>
      </c>
      <c r="OK281" s="2">
        <f t="shared" si="277"/>
        <v>0</v>
      </c>
      <c r="OL281" s="2">
        <f t="shared" si="278"/>
        <v>0</v>
      </c>
      <c r="OM281" s="2">
        <f t="shared" si="279"/>
        <v>0</v>
      </c>
      <c r="ON281" s="2">
        <f t="shared" si="280"/>
        <v>0</v>
      </c>
      <c r="OO281" s="2">
        <f t="shared" si="281"/>
        <v>0</v>
      </c>
      <c r="OP281" s="2">
        <f t="shared" si="282"/>
        <v>0</v>
      </c>
      <c r="OQ281" s="2">
        <f t="shared" si="283"/>
        <v>0</v>
      </c>
      <c r="OR281" s="2">
        <f t="shared" si="284"/>
        <v>0</v>
      </c>
      <c r="OS281" s="2">
        <f t="shared" si="285"/>
        <v>0</v>
      </c>
      <c r="OT281" s="2">
        <f t="shared" si="286"/>
        <v>0</v>
      </c>
      <c r="OU281" s="2">
        <f t="shared" si="287"/>
        <v>0</v>
      </c>
      <c r="OV281" s="2">
        <f t="shared" si="288"/>
        <v>0</v>
      </c>
      <c r="OW281" s="2">
        <f t="shared" si="289"/>
        <v>0</v>
      </c>
      <c r="OX281" s="2">
        <f t="shared" si="290"/>
        <v>0</v>
      </c>
      <c r="OY281" s="2">
        <f t="shared" si="291"/>
        <v>0</v>
      </c>
      <c r="OZ281" s="2">
        <f t="shared" si="292"/>
        <v>0</v>
      </c>
      <c r="PA281" s="2">
        <f t="shared" si="293"/>
        <v>0</v>
      </c>
      <c r="PB281" s="2">
        <f t="shared" si="294"/>
        <v>2</v>
      </c>
      <c r="PC281" s="2">
        <f t="shared" si="295"/>
        <v>2</v>
      </c>
      <c r="PD281" s="2">
        <f t="shared" si="296"/>
        <v>0</v>
      </c>
      <c r="PE281" s="2">
        <f t="shared" si="297"/>
        <v>0</v>
      </c>
      <c r="PF281" s="2">
        <f t="shared" si="298"/>
        <v>0</v>
      </c>
      <c r="PG281" s="2">
        <f t="shared" si="299"/>
        <v>0</v>
      </c>
      <c r="PH281" s="2">
        <f t="shared" si="300"/>
        <v>0</v>
      </c>
      <c r="PI281" s="2">
        <f t="shared" si="301"/>
        <v>0</v>
      </c>
      <c r="PJ281" s="2">
        <f t="shared" si="302"/>
        <v>0</v>
      </c>
      <c r="PK281" s="2">
        <f t="shared" si="303"/>
        <v>0</v>
      </c>
      <c r="PL281" s="2">
        <f t="shared" si="304"/>
        <v>0</v>
      </c>
      <c r="PM281" s="2">
        <f t="shared" si="305"/>
        <v>0</v>
      </c>
      <c r="PN281" s="2">
        <f t="shared" si="306"/>
        <v>4</v>
      </c>
      <c r="PO281" s="2">
        <f t="shared" si="307"/>
        <v>4</v>
      </c>
      <c r="PP281" s="2">
        <f t="shared" si="308"/>
        <v>0</v>
      </c>
      <c r="PQ281" s="2">
        <f t="shared" si="309"/>
        <v>0</v>
      </c>
      <c r="PR281" s="2">
        <f t="shared" si="310"/>
        <v>4</v>
      </c>
      <c r="PS281" s="2">
        <f t="shared" si="311"/>
        <v>0</v>
      </c>
      <c r="PT281" s="2">
        <f t="shared" si="312"/>
        <v>0</v>
      </c>
      <c r="PU281" s="2">
        <f t="shared" si="313"/>
        <v>4</v>
      </c>
      <c r="PV281" s="2">
        <f t="shared" si="314"/>
        <v>0</v>
      </c>
      <c r="PW281" s="2">
        <f t="shared" si="315"/>
        <v>0</v>
      </c>
      <c r="PX281" s="2">
        <f t="shared" si="316"/>
        <v>4</v>
      </c>
      <c r="PY281" s="2">
        <f t="shared" si="317"/>
        <v>0</v>
      </c>
      <c r="PZ281" s="2">
        <f t="shared" si="318"/>
        <v>0</v>
      </c>
    </row>
    <row r="282" spans="1:442" x14ac:dyDescent="0.35">
      <c r="A282" t="s">
        <v>77</v>
      </c>
      <c r="B282" t="s">
        <v>12</v>
      </c>
      <c r="C282" t="s">
        <v>327</v>
      </c>
      <c r="D282">
        <v>0</v>
      </c>
      <c r="E282">
        <v>0</v>
      </c>
      <c r="F282">
        <v>0</v>
      </c>
      <c r="G282">
        <v>0</v>
      </c>
      <c r="H282"/>
      <c r="I282">
        <v>0</v>
      </c>
      <c r="J282">
        <v>0</v>
      </c>
      <c r="K282">
        <v>0</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1</v>
      </c>
      <c r="AM282">
        <v>0</v>
      </c>
      <c r="AN282">
        <v>1</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1</v>
      </c>
      <c r="DB282">
        <v>9</v>
      </c>
      <c r="DC282">
        <v>1</v>
      </c>
      <c r="DD282">
        <v>24</v>
      </c>
      <c r="DE282">
        <v>11</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1</v>
      </c>
      <c r="FB282">
        <v>0</v>
      </c>
      <c r="FC282">
        <v>0</v>
      </c>
      <c r="FD282">
        <v>7</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3</v>
      </c>
      <c r="HW282">
        <v>1</v>
      </c>
      <c r="HX282">
        <v>0</v>
      </c>
      <c r="HY282">
        <v>0</v>
      </c>
      <c r="HZ282">
        <v>0</v>
      </c>
      <c r="IA282">
        <v>0</v>
      </c>
      <c r="IB282">
        <v>0</v>
      </c>
      <c r="IC282">
        <v>0</v>
      </c>
      <c r="ID282">
        <v>0</v>
      </c>
      <c r="IE282">
        <v>3</v>
      </c>
      <c r="IF282">
        <v>1</v>
      </c>
      <c r="IG282">
        <v>0</v>
      </c>
      <c r="IH282">
        <v>3</v>
      </c>
      <c r="II282">
        <v>1</v>
      </c>
      <c r="IJ282">
        <v>0</v>
      </c>
      <c r="IK282">
        <v>3</v>
      </c>
      <c r="IL282">
        <v>1</v>
      </c>
      <c r="IM282">
        <v>0</v>
      </c>
      <c r="IN282">
        <v>3</v>
      </c>
      <c r="IO282">
        <v>1</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2</v>
      </c>
      <c r="KN282">
        <v>0</v>
      </c>
      <c r="KO282">
        <v>0</v>
      </c>
      <c r="KP282">
        <v>0</v>
      </c>
      <c r="KQ282">
        <v>0</v>
      </c>
      <c r="KR282">
        <v>0</v>
      </c>
      <c r="KS282">
        <v>0</v>
      </c>
      <c r="KT282">
        <v>0</v>
      </c>
      <c r="KU282">
        <v>2</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R282" s="2" t="str">
        <f t="shared" si="259"/>
        <v>Moyo District</v>
      </c>
      <c r="NS282" s="2" t="str">
        <f t="shared" si="260"/>
        <v>Moyo Mission Health Centre IV</v>
      </c>
      <c r="NT282" s="2" t="str">
        <f>VLOOKUP(C282,Weeks!$A$1:$B$53,2,0)</f>
        <v>Week 10</v>
      </c>
      <c r="NU282" s="2">
        <f t="shared" si="261"/>
        <v>54</v>
      </c>
      <c r="NV282" s="2">
        <f t="shared" si="262"/>
        <v>0</v>
      </c>
      <c r="NW282" s="2">
        <f t="shared" si="263"/>
        <v>0</v>
      </c>
      <c r="NX282" s="2">
        <f t="shared" si="264"/>
        <v>0</v>
      </c>
      <c r="NY282" s="2">
        <f t="shared" si="265"/>
        <v>0</v>
      </c>
      <c r="NZ282" s="2">
        <f t="shared" si="266"/>
        <v>0</v>
      </c>
      <c r="OA282" s="2">
        <f t="shared" si="267"/>
        <v>0</v>
      </c>
      <c r="OB282" s="2">
        <f t="shared" si="268"/>
        <v>0</v>
      </c>
      <c r="OC282" s="2">
        <f t="shared" si="269"/>
        <v>0</v>
      </c>
      <c r="OD282" s="2">
        <f t="shared" si="270"/>
        <v>7</v>
      </c>
      <c r="OE282" s="2">
        <f t="shared" si="271"/>
        <v>0</v>
      </c>
      <c r="OF282" s="2">
        <f t="shared" si="272"/>
        <v>1</v>
      </c>
      <c r="OG282" s="2">
        <f t="shared" si="273"/>
        <v>0</v>
      </c>
      <c r="OH282" s="2">
        <f t="shared" si="274"/>
        <v>0</v>
      </c>
      <c r="OI282" s="2">
        <f t="shared" si="275"/>
        <v>0</v>
      </c>
      <c r="OJ282" s="2">
        <f t="shared" si="276"/>
        <v>0</v>
      </c>
      <c r="OK282" s="2">
        <f t="shared" si="277"/>
        <v>0</v>
      </c>
      <c r="OL282" s="2">
        <f t="shared" si="278"/>
        <v>0</v>
      </c>
      <c r="OM282" s="2">
        <f t="shared" si="279"/>
        <v>0</v>
      </c>
      <c r="ON282" s="2">
        <f t="shared" si="280"/>
        <v>46</v>
      </c>
      <c r="OO282" s="2">
        <f t="shared" si="281"/>
        <v>0</v>
      </c>
      <c r="OP282" s="2">
        <f t="shared" si="282"/>
        <v>0</v>
      </c>
      <c r="OQ282" s="2">
        <f t="shared" si="283"/>
        <v>0</v>
      </c>
      <c r="OR282" s="2">
        <f t="shared" si="284"/>
        <v>0</v>
      </c>
      <c r="OS282" s="2">
        <f t="shared" si="285"/>
        <v>0</v>
      </c>
      <c r="OT282" s="2">
        <f t="shared" si="286"/>
        <v>0</v>
      </c>
      <c r="OU282" s="2">
        <f t="shared" si="287"/>
        <v>0</v>
      </c>
      <c r="OV282" s="2">
        <f t="shared" si="288"/>
        <v>0</v>
      </c>
      <c r="OW282" s="2">
        <f t="shared" si="289"/>
        <v>0</v>
      </c>
      <c r="OX282" s="2">
        <f t="shared" si="290"/>
        <v>0</v>
      </c>
      <c r="OY282" s="2">
        <f t="shared" si="291"/>
        <v>0</v>
      </c>
      <c r="OZ282" s="2">
        <f t="shared" si="292"/>
        <v>0</v>
      </c>
      <c r="PA282" s="2">
        <f t="shared" si="293"/>
        <v>0</v>
      </c>
      <c r="PB282" s="2">
        <f t="shared" si="294"/>
        <v>2</v>
      </c>
      <c r="PC282" s="2">
        <f t="shared" si="295"/>
        <v>2</v>
      </c>
      <c r="PD282" s="2">
        <f t="shared" si="296"/>
        <v>0</v>
      </c>
      <c r="PE282" s="2">
        <f t="shared" si="297"/>
        <v>0</v>
      </c>
      <c r="PF282" s="2">
        <f t="shared" si="298"/>
        <v>0</v>
      </c>
      <c r="PG282" s="2">
        <f t="shared" si="299"/>
        <v>0</v>
      </c>
      <c r="PH282" s="2">
        <f t="shared" si="300"/>
        <v>0</v>
      </c>
      <c r="PI282" s="2">
        <f t="shared" si="301"/>
        <v>0</v>
      </c>
      <c r="PJ282" s="2">
        <f t="shared" si="302"/>
        <v>0</v>
      </c>
      <c r="PK282" s="2">
        <f t="shared" si="303"/>
        <v>0</v>
      </c>
      <c r="PL282" s="2">
        <f t="shared" si="304"/>
        <v>0</v>
      </c>
      <c r="PM282" s="2">
        <f t="shared" si="305"/>
        <v>0</v>
      </c>
      <c r="PN282" s="2">
        <f t="shared" si="306"/>
        <v>4</v>
      </c>
      <c r="PO282" s="2">
        <f t="shared" si="307"/>
        <v>4</v>
      </c>
      <c r="PP282" s="2">
        <f t="shared" si="308"/>
        <v>0</v>
      </c>
      <c r="PQ282" s="2">
        <f t="shared" si="309"/>
        <v>0</v>
      </c>
      <c r="PR282" s="2">
        <f t="shared" si="310"/>
        <v>4</v>
      </c>
      <c r="PS282" s="2">
        <f t="shared" si="311"/>
        <v>0</v>
      </c>
      <c r="PT282" s="2">
        <f t="shared" si="312"/>
        <v>0</v>
      </c>
      <c r="PU282" s="2">
        <f t="shared" si="313"/>
        <v>4</v>
      </c>
      <c r="PV282" s="2">
        <f t="shared" si="314"/>
        <v>0</v>
      </c>
      <c r="PW282" s="2">
        <f t="shared" si="315"/>
        <v>0</v>
      </c>
      <c r="PX282" s="2">
        <f t="shared" si="316"/>
        <v>4</v>
      </c>
      <c r="PY282" s="2">
        <f t="shared" si="317"/>
        <v>0</v>
      </c>
      <c r="PZ282" s="2">
        <f t="shared" si="318"/>
        <v>0</v>
      </c>
    </row>
    <row r="283" spans="1:442" x14ac:dyDescent="0.35">
      <c r="A283" t="s">
        <v>77</v>
      </c>
      <c r="B283" t="s">
        <v>12</v>
      </c>
      <c r="C283" t="s">
        <v>325</v>
      </c>
      <c r="D283">
        <v>0</v>
      </c>
      <c r="E283">
        <v>0</v>
      </c>
      <c r="F283">
        <v>0</v>
      </c>
      <c r="G283">
        <v>0</v>
      </c>
      <c r="H283"/>
      <c r="I283">
        <v>0</v>
      </c>
      <c r="J283">
        <v>0</v>
      </c>
      <c r="K283">
        <v>0</v>
      </c>
      <c r="L283">
        <v>0</v>
      </c>
      <c r="M283">
        <v>0</v>
      </c>
      <c r="N283">
        <v>2</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5</v>
      </c>
      <c r="DC283">
        <v>2</v>
      </c>
      <c r="DD283">
        <v>21</v>
      </c>
      <c r="DE283">
        <v>19</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3</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3</v>
      </c>
      <c r="GV283">
        <v>2</v>
      </c>
      <c r="GW283">
        <v>5</v>
      </c>
      <c r="GX283">
        <v>1</v>
      </c>
      <c r="GY283">
        <v>25</v>
      </c>
      <c r="GZ283">
        <v>18</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7</v>
      </c>
      <c r="HW283">
        <v>3</v>
      </c>
      <c r="HX283">
        <v>0</v>
      </c>
      <c r="HY283">
        <v>0</v>
      </c>
      <c r="HZ283">
        <v>0</v>
      </c>
      <c r="IA283">
        <v>0</v>
      </c>
      <c r="IB283">
        <v>0</v>
      </c>
      <c r="IC283">
        <v>0</v>
      </c>
      <c r="ID283">
        <v>0</v>
      </c>
      <c r="IE283">
        <v>7</v>
      </c>
      <c r="IF283">
        <v>3</v>
      </c>
      <c r="IG283">
        <v>0</v>
      </c>
      <c r="IH283">
        <v>7</v>
      </c>
      <c r="II283">
        <v>3</v>
      </c>
      <c r="IJ283">
        <v>0</v>
      </c>
      <c r="IK283">
        <v>7</v>
      </c>
      <c r="IL283">
        <v>3</v>
      </c>
      <c r="IM283">
        <v>0</v>
      </c>
      <c r="IN283">
        <v>7</v>
      </c>
      <c r="IO283">
        <v>3</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2</v>
      </c>
      <c r="KN283">
        <v>0</v>
      </c>
      <c r="KO283">
        <v>0</v>
      </c>
      <c r="KP283">
        <v>0</v>
      </c>
      <c r="KQ283">
        <v>0</v>
      </c>
      <c r="KR283">
        <v>0</v>
      </c>
      <c r="KS283">
        <v>0</v>
      </c>
      <c r="KT283">
        <v>0</v>
      </c>
      <c r="KU283">
        <v>2</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R283" s="2" t="str">
        <f t="shared" si="259"/>
        <v>Moyo District</v>
      </c>
      <c r="NS283" s="2" t="str">
        <f t="shared" si="260"/>
        <v>Moyo Mission Health Centre IV</v>
      </c>
      <c r="NT283" s="2" t="str">
        <f>VLOOKUP(C283,Weeks!$A$1:$B$53,2,0)</f>
        <v>Week 11</v>
      </c>
      <c r="NU283" s="2">
        <f t="shared" si="261"/>
        <v>104</v>
      </c>
      <c r="NV283" s="2">
        <f t="shared" si="262"/>
        <v>0</v>
      </c>
      <c r="NW283" s="2">
        <f t="shared" si="263"/>
        <v>0</v>
      </c>
      <c r="NX283" s="2">
        <f t="shared" si="264"/>
        <v>0</v>
      </c>
      <c r="NY283" s="2">
        <f t="shared" si="265"/>
        <v>0</v>
      </c>
      <c r="NZ283" s="2">
        <f t="shared" si="266"/>
        <v>0</v>
      </c>
      <c r="OA283" s="2">
        <f t="shared" si="267"/>
        <v>0</v>
      </c>
      <c r="OB283" s="2">
        <f t="shared" si="268"/>
        <v>0</v>
      </c>
      <c r="OC283" s="2">
        <f t="shared" si="269"/>
        <v>0</v>
      </c>
      <c r="OD283" s="2">
        <f t="shared" si="270"/>
        <v>3</v>
      </c>
      <c r="OE283" s="2">
        <f t="shared" si="271"/>
        <v>0</v>
      </c>
      <c r="OF283" s="2">
        <f t="shared" si="272"/>
        <v>0</v>
      </c>
      <c r="OG283" s="2">
        <f t="shared" si="273"/>
        <v>0</v>
      </c>
      <c r="OH283" s="2">
        <f t="shared" si="274"/>
        <v>0</v>
      </c>
      <c r="OI283" s="2">
        <f t="shared" si="275"/>
        <v>0</v>
      </c>
      <c r="OJ283" s="2">
        <f t="shared" si="276"/>
        <v>0</v>
      </c>
      <c r="OK283" s="2">
        <f t="shared" si="277"/>
        <v>0</v>
      </c>
      <c r="OL283" s="2">
        <f t="shared" si="278"/>
        <v>0</v>
      </c>
      <c r="OM283" s="2">
        <f t="shared" si="279"/>
        <v>0</v>
      </c>
      <c r="ON283" s="2">
        <f t="shared" si="280"/>
        <v>47</v>
      </c>
      <c r="OO283" s="2">
        <f t="shared" si="281"/>
        <v>0</v>
      </c>
      <c r="OP283" s="2">
        <f t="shared" si="282"/>
        <v>51</v>
      </c>
      <c r="OQ283" s="2">
        <f t="shared" si="283"/>
        <v>0</v>
      </c>
      <c r="OR283" s="2">
        <f t="shared" si="284"/>
        <v>0</v>
      </c>
      <c r="OS283" s="2">
        <f t="shared" si="285"/>
        <v>0</v>
      </c>
      <c r="OT283" s="2">
        <f t="shared" si="286"/>
        <v>0</v>
      </c>
      <c r="OU283" s="2">
        <f t="shared" si="287"/>
        <v>0</v>
      </c>
      <c r="OV283" s="2">
        <f t="shared" si="288"/>
        <v>0</v>
      </c>
      <c r="OW283" s="2">
        <f t="shared" si="289"/>
        <v>0</v>
      </c>
      <c r="OX283" s="2">
        <f t="shared" si="290"/>
        <v>0</v>
      </c>
      <c r="OY283" s="2">
        <f t="shared" si="291"/>
        <v>0</v>
      </c>
      <c r="OZ283" s="2">
        <f t="shared" si="292"/>
        <v>0</v>
      </c>
      <c r="PA283" s="2">
        <f t="shared" si="293"/>
        <v>0</v>
      </c>
      <c r="PB283" s="2">
        <f t="shared" si="294"/>
        <v>2</v>
      </c>
      <c r="PC283" s="2">
        <f t="shared" si="295"/>
        <v>2</v>
      </c>
      <c r="PD283" s="2">
        <f t="shared" si="296"/>
        <v>0</v>
      </c>
      <c r="PE283" s="2">
        <f t="shared" si="297"/>
        <v>0</v>
      </c>
      <c r="PF283" s="2">
        <f t="shared" si="298"/>
        <v>0</v>
      </c>
      <c r="PG283" s="2">
        <f t="shared" si="299"/>
        <v>0</v>
      </c>
      <c r="PH283" s="2">
        <f t="shared" si="300"/>
        <v>0</v>
      </c>
      <c r="PI283" s="2">
        <f t="shared" si="301"/>
        <v>0</v>
      </c>
      <c r="PJ283" s="2">
        <f t="shared" si="302"/>
        <v>0</v>
      </c>
      <c r="PK283" s="2">
        <f t="shared" si="303"/>
        <v>0</v>
      </c>
      <c r="PL283" s="2">
        <f t="shared" si="304"/>
        <v>0</v>
      </c>
      <c r="PM283" s="2">
        <f t="shared" si="305"/>
        <v>0</v>
      </c>
      <c r="PN283" s="2">
        <f t="shared" si="306"/>
        <v>10</v>
      </c>
      <c r="PO283" s="2">
        <f t="shared" si="307"/>
        <v>10</v>
      </c>
      <c r="PP283" s="2">
        <f t="shared" si="308"/>
        <v>0</v>
      </c>
      <c r="PQ283" s="2">
        <f t="shared" si="309"/>
        <v>0</v>
      </c>
      <c r="PR283" s="2">
        <f t="shared" si="310"/>
        <v>10</v>
      </c>
      <c r="PS283" s="2">
        <f t="shared" si="311"/>
        <v>0</v>
      </c>
      <c r="PT283" s="2">
        <f t="shared" si="312"/>
        <v>0</v>
      </c>
      <c r="PU283" s="2">
        <f t="shared" si="313"/>
        <v>10</v>
      </c>
      <c r="PV283" s="2">
        <f t="shared" si="314"/>
        <v>0</v>
      </c>
      <c r="PW283" s="2">
        <f t="shared" si="315"/>
        <v>0</v>
      </c>
      <c r="PX283" s="2">
        <f t="shared" si="316"/>
        <v>10</v>
      </c>
      <c r="PY283" s="2">
        <f t="shared" si="317"/>
        <v>0</v>
      </c>
      <c r="PZ283" s="2">
        <f t="shared" si="318"/>
        <v>0</v>
      </c>
    </row>
    <row r="284" spans="1:442" x14ac:dyDescent="0.35">
      <c r="A284" t="s">
        <v>76</v>
      </c>
      <c r="B284" t="s">
        <v>19</v>
      </c>
      <c r="C284" t="s">
        <v>72</v>
      </c>
      <c r="D284">
        <v>0</v>
      </c>
      <c r="E284">
        <v>0</v>
      </c>
      <c r="F284">
        <v>0</v>
      </c>
      <c r="G284">
        <v>0</v>
      </c>
      <c r="H284"/>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1</v>
      </c>
      <c r="DB284">
        <v>3</v>
      </c>
      <c r="DC284">
        <v>0</v>
      </c>
      <c r="DD284">
        <v>51</v>
      </c>
      <c r="DE284">
        <v>11</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2</v>
      </c>
      <c r="FD284">
        <v>10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1</v>
      </c>
      <c r="GH284">
        <v>1</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2</v>
      </c>
      <c r="HV284">
        <v>36</v>
      </c>
      <c r="HW284">
        <v>13</v>
      </c>
      <c r="HX284">
        <v>0</v>
      </c>
      <c r="HY284">
        <v>5</v>
      </c>
      <c r="HZ284">
        <v>5</v>
      </c>
      <c r="IA284">
        <v>0</v>
      </c>
      <c r="IB284">
        <v>1</v>
      </c>
      <c r="IC284">
        <v>1</v>
      </c>
      <c r="ID284">
        <v>1</v>
      </c>
      <c r="IE284">
        <v>19</v>
      </c>
      <c r="IF284">
        <v>11</v>
      </c>
      <c r="IG284">
        <v>1</v>
      </c>
      <c r="IH284">
        <v>19</v>
      </c>
      <c r="II284">
        <v>11</v>
      </c>
      <c r="IJ284">
        <v>1</v>
      </c>
      <c r="IK284">
        <v>19</v>
      </c>
      <c r="IL284">
        <v>11</v>
      </c>
      <c r="IM284">
        <v>1</v>
      </c>
      <c r="IN284">
        <v>19</v>
      </c>
      <c r="IO284">
        <v>11</v>
      </c>
      <c r="IP284">
        <v>0</v>
      </c>
      <c r="IQ284">
        <v>0</v>
      </c>
      <c r="IR284">
        <v>0</v>
      </c>
      <c r="IS284">
        <v>0</v>
      </c>
      <c r="IT284">
        <v>0</v>
      </c>
      <c r="IU284">
        <v>0</v>
      </c>
      <c r="IV284">
        <v>0</v>
      </c>
      <c r="IW284">
        <v>0</v>
      </c>
      <c r="IX284">
        <v>1</v>
      </c>
      <c r="IY284">
        <v>0</v>
      </c>
      <c r="IZ284">
        <v>0</v>
      </c>
      <c r="JA284">
        <v>0</v>
      </c>
      <c r="JB284">
        <v>0</v>
      </c>
      <c r="JC284">
        <v>0</v>
      </c>
      <c r="JD284">
        <v>0</v>
      </c>
      <c r="JE284">
        <v>0</v>
      </c>
      <c r="JF284">
        <v>0</v>
      </c>
      <c r="JG284">
        <v>0</v>
      </c>
      <c r="JH284">
        <v>0</v>
      </c>
      <c r="JI284">
        <v>5</v>
      </c>
      <c r="JJ284">
        <v>5</v>
      </c>
      <c r="JK284">
        <v>0</v>
      </c>
      <c r="JL284">
        <v>1</v>
      </c>
      <c r="JM284">
        <v>1</v>
      </c>
      <c r="JN284">
        <v>0</v>
      </c>
      <c r="JO284">
        <v>0</v>
      </c>
      <c r="JP284">
        <v>0</v>
      </c>
      <c r="JQ284">
        <v>0</v>
      </c>
      <c r="JR284">
        <v>0</v>
      </c>
      <c r="JS284">
        <v>0</v>
      </c>
      <c r="JT284">
        <v>0</v>
      </c>
      <c r="JU284">
        <v>0</v>
      </c>
      <c r="JV284">
        <v>0</v>
      </c>
      <c r="JW284">
        <v>0</v>
      </c>
      <c r="JX284">
        <v>0</v>
      </c>
      <c r="JY284">
        <v>0</v>
      </c>
      <c r="JZ284">
        <v>0</v>
      </c>
      <c r="KA284">
        <v>0</v>
      </c>
      <c r="KB284">
        <v>1</v>
      </c>
      <c r="KC284">
        <v>0</v>
      </c>
      <c r="KD284">
        <v>0</v>
      </c>
      <c r="KE284">
        <v>0</v>
      </c>
      <c r="KF284"/>
      <c r="KG284"/>
      <c r="KH284"/>
      <c r="KI284"/>
      <c r="KJ284">
        <v>0</v>
      </c>
      <c r="KK284">
        <v>0</v>
      </c>
      <c r="KL284">
        <v>2</v>
      </c>
      <c r="KM284">
        <v>4</v>
      </c>
      <c r="KN284">
        <v>0</v>
      </c>
      <c r="KO284">
        <v>0</v>
      </c>
      <c r="KP284">
        <v>0</v>
      </c>
      <c r="KQ284">
        <v>0</v>
      </c>
      <c r="KR284">
        <v>0</v>
      </c>
      <c r="KS284">
        <v>0</v>
      </c>
      <c r="KT284">
        <v>2</v>
      </c>
      <c r="KU284">
        <v>4</v>
      </c>
      <c r="KV284">
        <v>0</v>
      </c>
      <c r="KW284">
        <v>0</v>
      </c>
      <c r="KX284">
        <v>0</v>
      </c>
      <c r="KY284">
        <v>0</v>
      </c>
      <c r="KZ284">
        <v>0</v>
      </c>
      <c r="LA284">
        <v>0</v>
      </c>
      <c r="LB284">
        <v>2</v>
      </c>
      <c r="LC284">
        <v>4</v>
      </c>
      <c r="LD284">
        <v>0</v>
      </c>
      <c r="LE284">
        <v>0</v>
      </c>
      <c r="LF284">
        <v>0</v>
      </c>
      <c r="LG284">
        <v>0</v>
      </c>
      <c r="LH284">
        <v>0</v>
      </c>
      <c r="LI284">
        <v>0</v>
      </c>
      <c r="LJ284">
        <v>2</v>
      </c>
      <c r="LK284">
        <v>4</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1</v>
      </c>
      <c r="MM284">
        <v>0</v>
      </c>
      <c r="MN284">
        <v>0</v>
      </c>
      <c r="MO284">
        <v>1</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R284" s="2" t="str">
        <f t="shared" si="259"/>
        <v>Nebbi District</v>
      </c>
      <c r="NS284" s="2" t="str">
        <f t="shared" si="260"/>
        <v>Angal Hospital</v>
      </c>
      <c r="NT284" s="2" t="str">
        <f>VLOOKUP(C284,Weeks!$A$1:$B$53,2,0)</f>
        <v>Week 40</v>
      </c>
      <c r="NU284" s="2">
        <f t="shared" si="261"/>
        <v>80</v>
      </c>
      <c r="NV284" s="2">
        <f t="shared" si="262"/>
        <v>0</v>
      </c>
      <c r="NW284" s="2">
        <f t="shared" si="263"/>
        <v>0</v>
      </c>
      <c r="NX284" s="2">
        <f t="shared" si="264"/>
        <v>0</v>
      </c>
      <c r="NY284" s="2">
        <f t="shared" si="265"/>
        <v>0</v>
      </c>
      <c r="NZ284" s="2">
        <f t="shared" si="266"/>
        <v>0</v>
      </c>
      <c r="OA284" s="2">
        <f t="shared" si="267"/>
        <v>0</v>
      </c>
      <c r="OB284" s="2">
        <f t="shared" si="268"/>
        <v>0</v>
      </c>
      <c r="OC284" s="2">
        <f t="shared" si="269"/>
        <v>0</v>
      </c>
      <c r="OD284" s="2">
        <f t="shared" si="270"/>
        <v>12</v>
      </c>
      <c r="OE284" s="2">
        <f t="shared" si="271"/>
        <v>0</v>
      </c>
      <c r="OF284" s="2">
        <f t="shared" si="272"/>
        <v>0</v>
      </c>
      <c r="OG284" s="2">
        <f t="shared" si="273"/>
        <v>0</v>
      </c>
      <c r="OH284" s="2">
        <f t="shared" si="274"/>
        <v>0</v>
      </c>
      <c r="OI284" s="2">
        <f t="shared" si="275"/>
        <v>0</v>
      </c>
      <c r="OJ284" s="2">
        <f t="shared" si="276"/>
        <v>0</v>
      </c>
      <c r="OK284" s="2">
        <f t="shared" si="277"/>
        <v>0</v>
      </c>
      <c r="OL284" s="2">
        <f t="shared" si="278"/>
        <v>2</v>
      </c>
      <c r="OM284" s="2">
        <f t="shared" si="279"/>
        <v>0</v>
      </c>
      <c r="ON284" s="2">
        <f t="shared" si="280"/>
        <v>66</v>
      </c>
      <c r="OO284" s="2">
        <f t="shared" si="281"/>
        <v>0</v>
      </c>
      <c r="OP284" s="2">
        <f t="shared" si="282"/>
        <v>0</v>
      </c>
      <c r="OQ284" s="2">
        <f t="shared" si="283"/>
        <v>0</v>
      </c>
      <c r="OR284" s="2">
        <f t="shared" si="284"/>
        <v>0</v>
      </c>
      <c r="OS284" s="2">
        <f t="shared" si="285"/>
        <v>0</v>
      </c>
      <c r="OT284" s="2">
        <f t="shared" si="286"/>
        <v>0</v>
      </c>
      <c r="OU284" s="2">
        <f t="shared" si="287"/>
        <v>0</v>
      </c>
      <c r="OV284" s="2">
        <f t="shared" si="288"/>
        <v>0</v>
      </c>
      <c r="OW284" s="2">
        <f t="shared" si="289"/>
        <v>0</v>
      </c>
      <c r="OX284" s="2">
        <f t="shared" si="290"/>
        <v>2</v>
      </c>
      <c r="OY284" s="2">
        <f t="shared" si="291"/>
        <v>0</v>
      </c>
      <c r="OZ284" s="2">
        <f t="shared" si="292"/>
        <v>0</v>
      </c>
      <c r="PA284" s="2">
        <f t="shared" si="293"/>
        <v>0</v>
      </c>
      <c r="PB284" s="2">
        <f t="shared" si="294"/>
        <v>6</v>
      </c>
      <c r="PC284" s="2">
        <f t="shared" si="295"/>
        <v>6</v>
      </c>
      <c r="PD284" s="2">
        <f t="shared" si="296"/>
        <v>6</v>
      </c>
      <c r="PE284" s="2">
        <f t="shared" si="297"/>
        <v>6</v>
      </c>
      <c r="PF284" s="2">
        <f t="shared" si="298"/>
        <v>0</v>
      </c>
      <c r="PG284" s="2">
        <f t="shared" si="299"/>
        <v>0</v>
      </c>
      <c r="PH284" s="2">
        <f t="shared" si="300"/>
        <v>0</v>
      </c>
      <c r="PI284" s="2">
        <f t="shared" si="301"/>
        <v>0</v>
      </c>
      <c r="PJ284" s="2">
        <f t="shared" si="302"/>
        <v>0</v>
      </c>
      <c r="PK284" s="2">
        <f t="shared" si="303"/>
        <v>0</v>
      </c>
      <c r="PL284" s="2">
        <f t="shared" si="304"/>
        <v>0</v>
      </c>
      <c r="PM284" s="2">
        <f t="shared" si="305"/>
        <v>0</v>
      </c>
      <c r="PN284" s="2">
        <f t="shared" si="306"/>
        <v>51</v>
      </c>
      <c r="PO284" s="2">
        <f t="shared" si="307"/>
        <v>31</v>
      </c>
      <c r="PP284" s="2">
        <f t="shared" si="308"/>
        <v>1</v>
      </c>
      <c r="PQ284" s="2">
        <f t="shared" si="309"/>
        <v>1</v>
      </c>
      <c r="PR284" s="2">
        <f t="shared" si="310"/>
        <v>31</v>
      </c>
      <c r="PS284" s="2">
        <f t="shared" si="311"/>
        <v>0</v>
      </c>
      <c r="PT284" s="2">
        <f t="shared" si="312"/>
        <v>0</v>
      </c>
      <c r="PU284" s="2">
        <f t="shared" si="313"/>
        <v>31</v>
      </c>
      <c r="PV284" s="2">
        <f t="shared" si="314"/>
        <v>12</v>
      </c>
      <c r="PW284" s="2">
        <f t="shared" si="315"/>
        <v>12</v>
      </c>
      <c r="PX284" s="2">
        <f t="shared" si="316"/>
        <v>31</v>
      </c>
      <c r="PY284" s="2">
        <f t="shared" si="317"/>
        <v>0</v>
      </c>
      <c r="PZ284" s="2">
        <f t="shared" si="318"/>
        <v>0</v>
      </c>
    </row>
    <row r="285" spans="1:442" x14ac:dyDescent="0.35">
      <c r="A285" t="s">
        <v>76</v>
      </c>
      <c r="B285" t="s">
        <v>19</v>
      </c>
      <c r="C285" t="s">
        <v>71</v>
      </c>
      <c r="D285">
        <v>0</v>
      </c>
      <c r="E285">
        <v>0</v>
      </c>
      <c r="F285">
        <v>0</v>
      </c>
      <c r="G285">
        <v>0</v>
      </c>
      <c r="H285"/>
      <c r="I285">
        <v>0</v>
      </c>
      <c r="J285"/>
      <c r="K285">
        <v>0</v>
      </c>
      <c r="L285"/>
      <c r="M285">
        <v>0</v>
      </c>
      <c r="N285"/>
      <c r="O285">
        <v>0</v>
      </c>
      <c r="P285">
        <v>0</v>
      </c>
      <c r="Q285">
        <v>0</v>
      </c>
      <c r="R285">
        <v>0</v>
      </c>
      <c r="S285">
        <v>3</v>
      </c>
      <c r="T285">
        <v>0</v>
      </c>
      <c r="U285">
        <v>0</v>
      </c>
      <c r="V285">
        <v>0</v>
      </c>
      <c r="W285">
        <v>0</v>
      </c>
      <c r="X285">
        <v>0</v>
      </c>
      <c r="Y285">
        <v>0</v>
      </c>
      <c r="Z285">
        <v>0</v>
      </c>
      <c r="AA285">
        <v>1</v>
      </c>
      <c r="AB285">
        <v>0</v>
      </c>
      <c r="AC285">
        <v>0</v>
      </c>
      <c r="AD285">
        <v>0</v>
      </c>
      <c r="AE285">
        <v>0</v>
      </c>
      <c r="AF285">
        <v>0</v>
      </c>
      <c r="AG285">
        <v>0</v>
      </c>
      <c r="AH285">
        <v>0</v>
      </c>
      <c r="AI285">
        <v>1</v>
      </c>
      <c r="AJ285">
        <v>0</v>
      </c>
      <c r="AK285">
        <v>0</v>
      </c>
      <c r="AL285">
        <v>0</v>
      </c>
      <c r="AM285">
        <v>0</v>
      </c>
      <c r="AN285">
        <v>0</v>
      </c>
      <c r="AO285">
        <v>0</v>
      </c>
      <c r="AP285">
        <v>3</v>
      </c>
      <c r="AQ285">
        <v>1</v>
      </c>
      <c r="AR285">
        <v>0</v>
      </c>
      <c r="AS285">
        <v>1</v>
      </c>
      <c r="AT285">
        <v>0</v>
      </c>
      <c r="AU285">
        <v>0</v>
      </c>
      <c r="AV285">
        <v>0</v>
      </c>
      <c r="AW285">
        <v>1</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3</v>
      </c>
      <c r="DA285">
        <v>2</v>
      </c>
      <c r="DB285">
        <v>5</v>
      </c>
      <c r="DC285">
        <v>2</v>
      </c>
      <c r="DD285">
        <v>52</v>
      </c>
      <c r="DE285">
        <v>12</v>
      </c>
      <c r="DF285">
        <v>0</v>
      </c>
      <c r="DG285">
        <v>0</v>
      </c>
      <c r="DH285">
        <v>0</v>
      </c>
      <c r="DI285">
        <v>1</v>
      </c>
      <c r="DJ285">
        <v>3</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2</v>
      </c>
      <c r="FD285">
        <v>13</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4</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5</v>
      </c>
      <c r="HV285">
        <v>14</v>
      </c>
      <c r="HW285">
        <v>2</v>
      </c>
      <c r="HX285">
        <v>0</v>
      </c>
      <c r="HY285">
        <v>2</v>
      </c>
      <c r="HZ285">
        <v>0</v>
      </c>
      <c r="IA285">
        <v>0</v>
      </c>
      <c r="IB285">
        <v>0</v>
      </c>
      <c r="IC285">
        <v>0</v>
      </c>
      <c r="ID285">
        <v>5</v>
      </c>
      <c r="IE285">
        <v>9</v>
      </c>
      <c r="IF285">
        <v>1</v>
      </c>
      <c r="IG285">
        <v>5</v>
      </c>
      <c r="IH285">
        <v>9</v>
      </c>
      <c r="II285">
        <v>1</v>
      </c>
      <c r="IJ285">
        <v>5</v>
      </c>
      <c r="IK285">
        <v>9</v>
      </c>
      <c r="IL285">
        <v>1</v>
      </c>
      <c r="IM285">
        <v>5</v>
      </c>
      <c r="IN285">
        <v>9</v>
      </c>
      <c r="IO285">
        <v>1</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2</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c r="KG285"/>
      <c r="KH285"/>
      <c r="KI285"/>
      <c r="KJ285">
        <v>0</v>
      </c>
      <c r="KK285">
        <v>0</v>
      </c>
      <c r="KL285">
        <v>0</v>
      </c>
      <c r="KM285">
        <v>2</v>
      </c>
      <c r="KN285">
        <v>0</v>
      </c>
      <c r="KO285">
        <v>0</v>
      </c>
      <c r="KP285">
        <v>0</v>
      </c>
      <c r="KQ285">
        <v>0</v>
      </c>
      <c r="KR285">
        <v>0</v>
      </c>
      <c r="KS285">
        <v>0</v>
      </c>
      <c r="KT285">
        <v>0</v>
      </c>
      <c r="KU285">
        <v>2</v>
      </c>
      <c r="KV285">
        <v>0</v>
      </c>
      <c r="KW285">
        <v>0</v>
      </c>
      <c r="KX285">
        <v>0</v>
      </c>
      <c r="KY285">
        <v>0</v>
      </c>
      <c r="KZ285">
        <v>0</v>
      </c>
      <c r="LA285">
        <v>0</v>
      </c>
      <c r="LB285">
        <v>0</v>
      </c>
      <c r="LC285">
        <v>2</v>
      </c>
      <c r="LD285">
        <v>0</v>
      </c>
      <c r="LE285">
        <v>0</v>
      </c>
      <c r="LF285">
        <v>0</v>
      </c>
      <c r="LG285">
        <v>0</v>
      </c>
      <c r="LH285">
        <v>0</v>
      </c>
      <c r="LI285">
        <v>0</v>
      </c>
      <c r="LJ285">
        <v>0</v>
      </c>
      <c r="LK285">
        <v>2</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3</v>
      </c>
      <c r="MM285">
        <v>0</v>
      </c>
      <c r="MN285">
        <v>0</v>
      </c>
      <c r="MO285">
        <v>0</v>
      </c>
      <c r="MP285">
        <v>1</v>
      </c>
      <c r="MQ285">
        <v>0</v>
      </c>
      <c r="MR285">
        <v>0</v>
      </c>
      <c r="MS285">
        <v>0</v>
      </c>
      <c r="MT285">
        <v>0</v>
      </c>
      <c r="MU285">
        <v>0</v>
      </c>
      <c r="MV285">
        <v>0</v>
      </c>
      <c r="MW285">
        <v>0</v>
      </c>
      <c r="MX285">
        <v>0</v>
      </c>
      <c r="MY285">
        <v>0</v>
      </c>
      <c r="MZ285">
        <v>0</v>
      </c>
      <c r="NA285">
        <v>0</v>
      </c>
      <c r="NB285">
        <v>0</v>
      </c>
      <c r="NC285">
        <v>1</v>
      </c>
      <c r="ND285">
        <v>3</v>
      </c>
      <c r="NE285">
        <v>0</v>
      </c>
      <c r="NF285">
        <v>0</v>
      </c>
      <c r="NG285">
        <v>0</v>
      </c>
      <c r="NH285">
        <v>0</v>
      </c>
      <c r="NI285">
        <v>0</v>
      </c>
      <c r="NJ285">
        <v>0</v>
      </c>
      <c r="NK285">
        <v>0</v>
      </c>
      <c r="NL285">
        <v>0</v>
      </c>
      <c r="NM285">
        <v>0</v>
      </c>
      <c r="NN285">
        <v>0</v>
      </c>
      <c r="NO285">
        <v>0</v>
      </c>
      <c r="NP285">
        <v>0</v>
      </c>
      <c r="NR285" s="2" t="str">
        <f t="shared" si="259"/>
        <v>Nebbi District</v>
      </c>
      <c r="NS285" s="2" t="str">
        <f t="shared" si="260"/>
        <v>Angal Hospital</v>
      </c>
      <c r="NT285" s="2" t="str">
        <f>VLOOKUP(C285,Weeks!$A$1:$B$53,2,0)</f>
        <v>Week 41</v>
      </c>
      <c r="NU285" s="2">
        <f t="shared" si="261"/>
        <v>101</v>
      </c>
      <c r="NV285" s="2">
        <f t="shared" si="262"/>
        <v>4</v>
      </c>
      <c r="NW285" s="2">
        <f t="shared" si="263"/>
        <v>0</v>
      </c>
      <c r="NX285" s="2">
        <f t="shared" si="264"/>
        <v>4</v>
      </c>
      <c r="NY285" s="2">
        <f t="shared" si="265"/>
        <v>4</v>
      </c>
      <c r="NZ285" s="2">
        <f t="shared" si="266"/>
        <v>2</v>
      </c>
      <c r="OA285" s="2">
        <f t="shared" si="267"/>
        <v>0</v>
      </c>
      <c r="OB285" s="2">
        <f t="shared" si="268"/>
        <v>0</v>
      </c>
      <c r="OC285" s="2">
        <f t="shared" si="269"/>
        <v>0</v>
      </c>
      <c r="OD285" s="2">
        <f t="shared" si="270"/>
        <v>15</v>
      </c>
      <c r="OE285" s="2">
        <f t="shared" si="271"/>
        <v>0</v>
      </c>
      <c r="OF285" s="2">
        <f t="shared" si="272"/>
        <v>0</v>
      </c>
      <c r="OG285" s="2">
        <f t="shared" si="273"/>
        <v>0</v>
      </c>
      <c r="OH285" s="2">
        <f t="shared" si="274"/>
        <v>0</v>
      </c>
      <c r="OI285" s="2">
        <f t="shared" si="275"/>
        <v>0</v>
      </c>
      <c r="OJ285" s="2">
        <f t="shared" si="276"/>
        <v>0</v>
      </c>
      <c r="OK285" s="2">
        <f t="shared" si="277"/>
        <v>0</v>
      </c>
      <c r="OL285" s="2">
        <f t="shared" si="278"/>
        <v>4</v>
      </c>
      <c r="OM285" s="2">
        <f t="shared" si="279"/>
        <v>0</v>
      </c>
      <c r="ON285" s="2">
        <f t="shared" si="280"/>
        <v>80</v>
      </c>
      <c r="OO285" s="2">
        <f t="shared" si="281"/>
        <v>4</v>
      </c>
      <c r="OP285" s="2">
        <f t="shared" si="282"/>
        <v>0</v>
      </c>
      <c r="OQ285" s="2">
        <f t="shared" si="283"/>
        <v>0</v>
      </c>
      <c r="OR285" s="2">
        <f t="shared" si="284"/>
        <v>0</v>
      </c>
      <c r="OS285" s="2">
        <f t="shared" si="285"/>
        <v>0</v>
      </c>
      <c r="OT285" s="2">
        <f t="shared" si="286"/>
        <v>4</v>
      </c>
      <c r="OU285" s="2">
        <f t="shared" si="287"/>
        <v>3</v>
      </c>
      <c r="OV285" s="2">
        <f t="shared" si="288"/>
        <v>1</v>
      </c>
      <c r="OW285" s="2">
        <f t="shared" si="289"/>
        <v>1</v>
      </c>
      <c r="OX285" s="2">
        <f t="shared" si="290"/>
        <v>4</v>
      </c>
      <c r="OY285" s="2">
        <f t="shared" si="291"/>
        <v>0</v>
      </c>
      <c r="OZ285" s="2">
        <f t="shared" si="292"/>
        <v>0</v>
      </c>
      <c r="PA285" s="2">
        <f t="shared" si="293"/>
        <v>0</v>
      </c>
      <c r="PB285" s="2">
        <f t="shared" si="294"/>
        <v>2</v>
      </c>
      <c r="PC285" s="2">
        <f t="shared" si="295"/>
        <v>2</v>
      </c>
      <c r="PD285" s="2">
        <f t="shared" si="296"/>
        <v>2</v>
      </c>
      <c r="PE285" s="2">
        <f t="shared" si="297"/>
        <v>2</v>
      </c>
      <c r="PF285" s="2">
        <f t="shared" si="298"/>
        <v>0</v>
      </c>
      <c r="PG285" s="2">
        <f t="shared" si="299"/>
        <v>0</v>
      </c>
      <c r="PH285" s="2">
        <f t="shared" si="300"/>
        <v>0</v>
      </c>
      <c r="PI285" s="2">
        <f t="shared" si="301"/>
        <v>0</v>
      </c>
      <c r="PJ285" s="2">
        <f t="shared" si="302"/>
        <v>0</v>
      </c>
      <c r="PK285" s="2">
        <f t="shared" si="303"/>
        <v>0</v>
      </c>
      <c r="PL285" s="2">
        <f t="shared" si="304"/>
        <v>0</v>
      </c>
      <c r="PM285" s="2">
        <f t="shared" si="305"/>
        <v>0</v>
      </c>
      <c r="PN285" s="2">
        <f t="shared" si="306"/>
        <v>21</v>
      </c>
      <c r="PO285" s="2">
        <f t="shared" si="307"/>
        <v>15</v>
      </c>
      <c r="PP285" s="2">
        <f t="shared" si="308"/>
        <v>0</v>
      </c>
      <c r="PQ285" s="2">
        <f t="shared" si="309"/>
        <v>0</v>
      </c>
      <c r="PR285" s="2">
        <f t="shared" si="310"/>
        <v>15</v>
      </c>
      <c r="PS285" s="2">
        <f t="shared" si="311"/>
        <v>0</v>
      </c>
      <c r="PT285" s="2">
        <f t="shared" si="312"/>
        <v>0</v>
      </c>
      <c r="PU285" s="2">
        <f t="shared" si="313"/>
        <v>15</v>
      </c>
      <c r="PV285" s="2">
        <f t="shared" si="314"/>
        <v>2</v>
      </c>
      <c r="PW285" s="2">
        <f t="shared" si="315"/>
        <v>2</v>
      </c>
      <c r="PX285" s="2">
        <f t="shared" si="316"/>
        <v>15</v>
      </c>
      <c r="PY285" s="2">
        <f t="shared" si="317"/>
        <v>0</v>
      </c>
      <c r="PZ285" s="2">
        <f t="shared" si="318"/>
        <v>0</v>
      </c>
    </row>
    <row r="286" spans="1:442" x14ac:dyDescent="0.35">
      <c r="A286" t="s">
        <v>76</v>
      </c>
      <c r="B286" t="s">
        <v>19</v>
      </c>
      <c r="C286" t="s">
        <v>70</v>
      </c>
      <c r="D286">
        <v>0</v>
      </c>
      <c r="E286">
        <v>0</v>
      </c>
      <c r="F286">
        <v>0</v>
      </c>
      <c r="G286">
        <v>0</v>
      </c>
      <c r="H286"/>
      <c r="I286">
        <v>1</v>
      </c>
      <c r="J286"/>
      <c r="K286">
        <v>1</v>
      </c>
      <c r="L286"/>
      <c r="M286">
        <v>1</v>
      </c>
      <c r="N286"/>
      <c r="O286">
        <v>1</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1</v>
      </c>
      <c r="AL286">
        <v>0</v>
      </c>
      <c r="AM286">
        <v>1</v>
      </c>
      <c r="AN286">
        <v>0</v>
      </c>
      <c r="AO286">
        <v>1</v>
      </c>
      <c r="AP286">
        <v>2</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2</v>
      </c>
      <c r="DB286">
        <v>10</v>
      </c>
      <c r="DC286">
        <v>3</v>
      </c>
      <c r="DD286">
        <v>58</v>
      </c>
      <c r="DE286">
        <v>46</v>
      </c>
      <c r="DF286">
        <v>0</v>
      </c>
      <c r="DG286">
        <v>0</v>
      </c>
      <c r="DH286">
        <v>0</v>
      </c>
      <c r="DI286">
        <v>0</v>
      </c>
      <c r="DJ286">
        <v>1</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3</v>
      </c>
      <c r="FD286">
        <v>12</v>
      </c>
      <c r="FE286">
        <v>0</v>
      </c>
      <c r="FF286">
        <v>0</v>
      </c>
      <c r="FG286">
        <v>1</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1</v>
      </c>
      <c r="GI286">
        <v>0</v>
      </c>
      <c r="GJ286">
        <v>0</v>
      </c>
      <c r="GK286">
        <v>0</v>
      </c>
      <c r="GL286">
        <v>0</v>
      </c>
      <c r="GM286">
        <v>0</v>
      </c>
      <c r="GN286">
        <v>0</v>
      </c>
      <c r="GO286">
        <v>0</v>
      </c>
      <c r="GP286">
        <v>0</v>
      </c>
      <c r="GQ286">
        <v>0</v>
      </c>
      <c r="GR286">
        <v>0</v>
      </c>
      <c r="GS286">
        <v>0</v>
      </c>
      <c r="GT286">
        <v>0</v>
      </c>
      <c r="GU286">
        <v>0</v>
      </c>
      <c r="GV286">
        <v>2</v>
      </c>
      <c r="GW286">
        <v>0</v>
      </c>
      <c r="GX286">
        <v>0</v>
      </c>
      <c r="GY286">
        <v>9</v>
      </c>
      <c r="GZ286">
        <v>3</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5</v>
      </c>
      <c r="HV286">
        <v>30</v>
      </c>
      <c r="HW286">
        <v>17</v>
      </c>
      <c r="HX286">
        <v>0</v>
      </c>
      <c r="HY286">
        <v>6</v>
      </c>
      <c r="HZ286">
        <v>2</v>
      </c>
      <c r="IA286">
        <v>0</v>
      </c>
      <c r="IB286">
        <v>2</v>
      </c>
      <c r="IC286">
        <v>0</v>
      </c>
      <c r="ID286">
        <v>1</v>
      </c>
      <c r="IE286">
        <v>23</v>
      </c>
      <c r="IF286">
        <v>8</v>
      </c>
      <c r="IG286">
        <v>1</v>
      </c>
      <c r="IH286">
        <v>23</v>
      </c>
      <c r="II286">
        <v>8</v>
      </c>
      <c r="IJ286">
        <v>1</v>
      </c>
      <c r="IK286">
        <v>23</v>
      </c>
      <c r="IL286">
        <v>8</v>
      </c>
      <c r="IM286">
        <v>1</v>
      </c>
      <c r="IN286">
        <v>23</v>
      </c>
      <c r="IO286">
        <v>8</v>
      </c>
      <c r="IP286">
        <v>0</v>
      </c>
      <c r="IQ286">
        <v>0</v>
      </c>
      <c r="IR286">
        <v>0</v>
      </c>
      <c r="IS286">
        <v>0</v>
      </c>
      <c r="IT286">
        <v>0</v>
      </c>
      <c r="IU286">
        <v>0</v>
      </c>
      <c r="IV286">
        <v>0</v>
      </c>
      <c r="IW286">
        <v>0</v>
      </c>
      <c r="IX286">
        <v>2</v>
      </c>
      <c r="IY286">
        <v>0</v>
      </c>
      <c r="IZ286">
        <v>0</v>
      </c>
      <c r="JA286">
        <v>0</v>
      </c>
      <c r="JB286">
        <v>0</v>
      </c>
      <c r="JC286">
        <v>0</v>
      </c>
      <c r="JD286">
        <v>0</v>
      </c>
      <c r="JE286">
        <v>0</v>
      </c>
      <c r="JF286">
        <v>0</v>
      </c>
      <c r="JG286">
        <v>0</v>
      </c>
      <c r="JH286">
        <v>0</v>
      </c>
      <c r="JI286">
        <v>6</v>
      </c>
      <c r="JJ286">
        <v>2</v>
      </c>
      <c r="JK286">
        <v>0</v>
      </c>
      <c r="JL286">
        <v>2</v>
      </c>
      <c r="JM286">
        <v>0</v>
      </c>
      <c r="JN286">
        <v>0</v>
      </c>
      <c r="JO286">
        <v>0</v>
      </c>
      <c r="JP286">
        <v>0</v>
      </c>
      <c r="JQ286">
        <v>0</v>
      </c>
      <c r="JR286">
        <v>0</v>
      </c>
      <c r="JS286">
        <v>0</v>
      </c>
      <c r="JT286">
        <v>0</v>
      </c>
      <c r="JU286">
        <v>0</v>
      </c>
      <c r="JV286">
        <v>0</v>
      </c>
      <c r="JW286">
        <v>0</v>
      </c>
      <c r="JX286">
        <v>0</v>
      </c>
      <c r="JY286">
        <v>0</v>
      </c>
      <c r="JZ286">
        <v>0</v>
      </c>
      <c r="KA286">
        <v>0</v>
      </c>
      <c r="KB286">
        <v>2</v>
      </c>
      <c r="KC286">
        <v>0</v>
      </c>
      <c r="KD286">
        <v>0</v>
      </c>
      <c r="KE286">
        <v>0</v>
      </c>
      <c r="KF286"/>
      <c r="KG286"/>
      <c r="KH286"/>
      <c r="KI286"/>
      <c r="KJ286">
        <v>0</v>
      </c>
      <c r="KK286">
        <v>0</v>
      </c>
      <c r="KL286">
        <v>0</v>
      </c>
      <c r="KM286">
        <v>2</v>
      </c>
      <c r="KN286">
        <v>0</v>
      </c>
      <c r="KO286">
        <v>0</v>
      </c>
      <c r="KP286">
        <v>0</v>
      </c>
      <c r="KQ286">
        <v>2</v>
      </c>
      <c r="KR286">
        <v>0</v>
      </c>
      <c r="KS286">
        <v>0</v>
      </c>
      <c r="KT286">
        <v>0</v>
      </c>
      <c r="KU286">
        <v>2</v>
      </c>
      <c r="KV286">
        <v>0</v>
      </c>
      <c r="KW286">
        <v>0</v>
      </c>
      <c r="KX286">
        <v>0</v>
      </c>
      <c r="KY286">
        <v>2</v>
      </c>
      <c r="KZ286">
        <v>0</v>
      </c>
      <c r="LA286">
        <v>0</v>
      </c>
      <c r="LB286">
        <v>0</v>
      </c>
      <c r="LC286">
        <v>2</v>
      </c>
      <c r="LD286">
        <v>0</v>
      </c>
      <c r="LE286">
        <v>0</v>
      </c>
      <c r="LF286">
        <v>0</v>
      </c>
      <c r="LG286">
        <v>2</v>
      </c>
      <c r="LH286">
        <v>0</v>
      </c>
      <c r="LI286">
        <v>0</v>
      </c>
      <c r="LJ286">
        <v>0</v>
      </c>
      <c r="LK286">
        <v>2</v>
      </c>
      <c r="LL286">
        <v>0</v>
      </c>
      <c r="LM286">
        <v>0</v>
      </c>
      <c r="LN286">
        <v>0</v>
      </c>
      <c r="LO286">
        <v>2</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2</v>
      </c>
      <c r="ML286">
        <v>1</v>
      </c>
      <c r="MM286">
        <v>0</v>
      </c>
      <c r="MN286">
        <v>0</v>
      </c>
      <c r="MO286">
        <v>0</v>
      </c>
      <c r="MP286">
        <v>0</v>
      </c>
      <c r="MQ286">
        <v>0</v>
      </c>
      <c r="MR286">
        <v>0</v>
      </c>
      <c r="MS286">
        <v>0</v>
      </c>
      <c r="MT286">
        <v>0</v>
      </c>
      <c r="MU286">
        <v>0</v>
      </c>
      <c r="MV286">
        <v>0</v>
      </c>
      <c r="MW286">
        <v>0</v>
      </c>
      <c r="MX286">
        <v>0</v>
      </c>
      <c r="MY286">
        <v>0</v>
      </c>
      <c r="MZ286">
        <v>0</v>
      </c>
      <c r="NA286">
        <v>0</v>
      </c>
      <c r="NB286">
        <v>0</v>
      </c>
      <c r="NC286">
        <v>0</v>
      </c>
      <c r="ND286">
        <v>2</v>
      </c>
      <c r="NE286">
        <v>0</v>
      </c>
      <c r="NF286">
        <v>0</v>
      </c>
      <c r="NG286">
        <v>0</v>
      </c>
      <c r="NH286">
        <v>0</v>
      </c>
      <c r="NI286">
        <v>0</v>
      </c>
      <c r="NJ286">
        <v>0</v>
      </c>
      <c r="NK286">
        <v>0</v>
      </c>
      <c r="NL286">
        <v>0</v>
      </c>
      <c r="NM286">
        <v>0</v>
      </c>
      <c r="NN286">
        <v>0</v>
      </c>
      <c r="NO286">
        <v>0</v>
      </c>
      <c r="NP286">
        <v>0</v>
      </c>
      <c r="NR286" s="2" t="str">
        <f t="shared" si="259"/>
        <v>Nebbi District</v>
      </c>
      <c r="NS286" s="2" t="str">
        <f t="shared" si="260"/>
        <v>Angal Hospital</v>
      </c>
      <c r="NT286" s="2" t="str">
        <f>VLOOKUP(C286,Weeks!$A$1:$B$53,2,0)</f>
        <v>Week 42</v>
      </c>
      <c r="NU286" s="2">
        <f t="shared" si="261"/>
        <v>151</v>
      </c>
      <c r="NV286" s="2">
        <f t="shared" si="262"/>
        <v>2</v>
      </c>
      <c r="NW286" s="2">
        <f t="shared" si="263"/>
        <v>0</v>
      </c>
      <c r="NX286" s="2">
        <f t="shared" si="264"/>
        <v>2</v>
      </c>
      <c r="NY286" s="2">
        <f t="shared" si="265"/>
        <v>2</v>
      </c>
      <c r="NZ286" s="2">
        <f t="shared" si="266"/>
        <v>0</v>
      </c>
      <c r="OA286" s="2">
        <f t="shared" si="267"/>
        <v>0</v>
      </c>
      <c r="OB286" s="2">
        <f t="shared" si="268"/>
        <v>0</v>
      </c>
      <c r="OC286" s="2">
        <f t="shared" si="269"/>
        <v>0</v>
      </c>
      <c r="OD286" s="2">
        <f t="shared" si="270"/>
        <v>16</v>
      </c>
      <c r="OE286" s="2">
        <f t="shared" si="271"/>
        <v>1</v>
      </c>
      <c r="OF286" s="2">
        <f t="shared" si="272"/>
        <v>0</v>
      </c>
      <c r="OG286" s="2">
        <f t="shared" si="273"/>
        <v>0</v>
      </c>
      <c r="OH286" s="2">
        <f t="shared" si="274"/>
        <v>0</v>
      </c>
      <c r="OI286" s="2">
        <f t="shared" si="275"/>
        <v>0</v>
      </c>
      <c r="OJ286" s="2">
        <f t="shared" si="276"/>
        <v>0</v>
      </c>
      <c r="OK286" s="2">
        <f t="shared" si="277"/>
        <v>0</v>
      </c>
      <c r="OL286" s="2">
        <f t="shared" si="278"/>
        <v>1</v>
      </c>
      <c r="OM286" s="2">
        <f t="shared" si="279"/>
        <v>0</v>
      </c>
      <c r="ON286" s="2">
        <f t="shared" si="280"/>
        <v>120</v>
      </c>
      <c r="OO286" s="2">
        <f t="shared" si="281"/>
        <v>1</v>
      </c>
      <c r="OP286" s="2">
        <f t="shared" si="282"/>
        <v>14</v>
      </c>
      <c r="OQ286" s="2">
        <f t="shared" si="283"/>
        <v>0</v>
      </c>
      <c r="OR286" s="2">
        <f t="shared" si="284"/>
        <v>0</v>
      </c>
      <c r="OS286" s="2">
        <f t="shared" si="285"/>
        <v>0</v>
      </c>
      <c r="OT286" s="2">
        <f t="shared" si="286"/>
        <v>2</v>
      </c>
      <c r="OU286" s="2">
        <f t="shared" si="287"/>
        <v>0</v>
      </c>
      <c r="OV286" s="2">
        <f t="shared" si="288"/>
        <v>0</v>
      </c>
      <c r="OW286" s="2">
        <f t="shared" si="289"/>
        <v>0</v>
      </c>
      <c r="OX286" s="2">
        <f t="shared" si="290"/>
        <v>3</v>
      </c>
      <c r="OY286" s="2">
        <f t="shared" si="291"/>
        <v>0</v>
      </c>
      <c r="OZ286" s="2">
        <f t="shared" si="292"/>
        <v>0</v>
      </c>
      <c r="PA286" s="2">
        <f t="shared" si="293"/>
        <v>0</v>
      </c>
      <c r="PB286" s="2">
        <f t="shared" si="294"/>
        <v>4</v>
      </c>
      <c r="PC286" s="2">
        <f t="shared" si="295"/>
        <v>4</v>
      </c>
      <c r="PD286" s="2">
        <f t="shared" si="296"/>
        <v>4</v>
      </c>
      <c r="PE286" s="2">
        <f t="shared" si="297"/>
        <v>4</v>
      </c>
      <c r="PF286" s="2">
        <f t="shared" si="298"/>
        <v>0</v>
      </c>
      <c r="PG286" s="2">
        <f t="shared" si="299"/>
        <v>1</v>
      </c>
      <c r="PH286" s="2">
        <f t="shared" si="300"/>
        <v>1</v>
      </c>
      <c r="PI286" s="2">
        <f t="shared" si="301"/>
        <v>1</v>
      </c>
      <c r="PJ286" s="2">
        <f t="shared" si="302"/>
        <v>1</v>
      </c>
      <c r="PK286" s="2">
        <f t="shared" si="303"/>
        <v>0</v>
      </c>
      <c r="PL286" s="2">
        <f t="shared" si="304"/>
        <v>0</v>
      </c>
      <c r="PM286" s="2">
        <f t="shared" si="305"/>
        <v>0</v>
      </c>
      <c r="PN286" s="2">
        <f t="shared" si="306"/>
        <v>52</v>
      </c>
      <c r="PO286" s="2">
        <f t="shared" si="307"/>
        <v>32</v>
      </c>
      <c r="PP286" s="2">
        <f t="shared" si="308"/>
        <v>2</v>
      </c>
      <c r="PQ286" s="2">
        <f t="shared" si="309"/>
        <v>2</v>
      </c>
      <c r="PR286" s="2">
        <f t="shared" si="310"/>
        <v>32</v>
      </c>
      <c r="PS286" s="2">
        <f t="shared" si="311"/>
        <v>0</v>
      </c>
      <c r="PT286" s="2">
        <f t="shared" si="312"/>
        <v>0</v>
      </c>
      <c r="PU286" s="2">
        <f t="shared" si="313"/>
        <v>32</v>
      </c>
      <c r="PV286" s="2">
        <f t="shared" si="314"/>
        <v>10</v>
      </c>
      <c r="PW286" s="2">
        <f t="shared" si="315"/>
        <v>10</v>
      </c>
      <c r="PX286" s="2">
        <f t="shared" si="316"/>
        <v>32</v>
      </c>
      <c r="PY286" s="2">
        <f t="shared" si="317"/>
        <v>0</v>
      </c>
      <c r="PZ286" s="2">
        <f t="shared" si="318"/>
        <v>0</v>
      </c>
    </row>
    <row r="287" spans="1:442" x14ac:dyDescent="0.35">
      <c r="A287" t="s">
        <v>76</v>
      </c>
      <c r="B287" t="s">
        <v>19</v>
      </c>
      <c r="C287" t="s">
        <v>69</v>
      </c>
      <c r="D287">
        <v>0</v>
      </c>
      <c r="E287">
        <v>2</v>
      </c>
      <c r="F287">
        <v>0</v>
      </c>
      <c r="G287">
        <v>0</v>
      </c>
      <c r="H287"/>
      <c r="I287">
        <v>0</v>
      </c>
      <c r="J287"/>
      <c r="K287">
        <v>0</v>
      </c>
      <c r="L287"/>
      <c r="M287">
        <v>0</v>
      </c>
      <c r="N287"/>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2</v>
      </c>
      <c r="DA287">
        <v>0</v>
      </c>
      <c r="DB287">
        <v>15</v>
      </c>
      <c r="DC287">
        <v>4</v>
      </c>
      <c r="DD287">
        <v>79</v>
      </c>
      <c r="DE287">
        <v>22</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3</v>
      </c>
      <c r="FD287">
        <v>8</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1</v>
      </c>
      <c r="GX287">
        <v>2</v>
      </c>
      <c r="GY287">
        <v>27</v>
      </c>
      <c r="GZ287">
        <v>26</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15</v>
      </c>
      <c r="HV287">
        <v>40</v>
      </c>
      <c r="HW287">
        <v>17</v>
      </c>
      <c r="HX287">
        <v>1</v>
      </c>
      <c r="HY287">
        <v>5</v>
      </c>
      <c r="HZ287">
        <v>1</v>
      </c>
      <c r="IA287">
        <v>0</v>
      </c>
      <c r="IB287">
        <v>0</v>
      </c>
      <c r="IC287">
        <v>0</v>
      </c>
      <c r="ID287">
        <v>15</v>
      </c>
      <c r="IE287">
        <v>30</v>
      </c>
      <c r="IF287">
        <v>17</v>
      </c>
      <c r="IG287">
        <v>15</v>
      </c>
      <c r="IH287">
        <v>30</v>
      </c>
      <c r="II287">
        <v>17</v>
      </c>
      <c r="IJ287">
        <v>15</v>
      </c>
      <c r="IK287">
        <v>30</v>
      </c>
      <c r="IL287">
        <v>17</v>
      </c>
      <c r="IM287">
        <v>15</v>
      </c>
      <c r="IN287">
        <v>30</v>
      </c>
      <c r="IO287">
        <v>17</v>
      </c>
      <c r="IP287">
        <v>0</v>
      </c>
      <c r="IQ287">
        <v>0</v>
      </c>
      <c r="IR287">
        <v>0</v>
      </c>
      <c r="IS287">
        <v>0</v>
      </c>
      <c r="IT287">
        <v>0</v>
      </c>
      <c r="IU287">
        <v>1</v>
      </c>
      <c r="IV287">
        <v>0</v>
      </c>
      <c r="IW287">
        <v>1</v>
      </c>
      <c r="IX287">
        <v>2</v>
      </c>
      <c r="IY287">
        <v>0</v>
      </c>
      <c r="IZ287">
        <v>0</v>
      </c>
      <c r="JA287">
        <v>0</v>
      </c>
      <c r="JB287">
        <v>0</v>
      </c>
      <c r="JC287">
        <v>0</v>
      </c>
      <c r="JD287">
        <v>2</v>
      </c>
      <c r="JE287">
        <v>0</v>
      </c>
      <c r="JF287">
        <v>0</v>
      </c>
      <c r="JG287">
        <v>0</v>
      </c>
      <c r="JH287">
        <v>1</v>
      </c>
      <c r="JI287">
        <v>5</v>
      </c>
      <c r="JJ287">
        <v>1</v>
      </c>
      <c r="JK287">
        <v>0</v>
      </c>
      <c r="JL287">
        <v>0</v>
      </c>
      <c r="JM287">
        <v>0</v>
      </c>
      <c r="JN287">
        <v>0</v>
      </c>
      <c r="JO287">
        <v>0</v>
      </c>
      <c r="JP287">
        <v>2</v>
      </c>
      <c r="JQ287">
        <v>0</v>
      </c>
      <c r="JR287">
        <v>0</v>
      </c>
      <c r="JS287">
        <v>0</v>
      </c>
      <c r="JT287">
        <v>0</v>
      </c>
      <c r="JU287">
        <v>0</v>
      </c>
      <c r="JV287">
        <v>0</v>
      </c>
      <c r="JW287">
        <v>0</v>
      </c>
      <c r="JX287">
        <v>0</v>
      </c>
      <c r="JY287">
        <v>1</v>
      </c>
      <c r="JZ287">
        <v>0</v>
      </c>
      <c r="KA287">
        <v>1</v>
      </c>
      <c r="KB287">
        <v>2</v>
      </c>
      <c r="KC287">
        <v>0</v>
      </c>
      <c r="KD287">
        <v>0</v>
      </c>
      <c r="KE287">
        <v>0</v>
      </c>
      <c r="KF287"/>
      <c r="KG287"/>
      <c r="KH287"/>
      <c r="KI287"/>
      <c r="KJ287">
        <v>0</v>
      </c>
      <c r="KK287">
        <v>0</v>
      </c>
      <c r="KL287">
        <v>0</v>
      </c>
      <c r="KM287">
        <v>2</v>
      </c>
      <c r="KN287">
        <v>0</v>
      </c>
      <c r="KO287">
        <v>0</v>
      </c>
      <c r="KP287">
        <v>0</v>
      </c>
      <c r="KQ287">
        <v>1</v>
      </c>
      <c r="KR287">
        <v>0</v>
      </c>
      <c r="KS287">
        <v>0</v>
      </c>
      <c r="KT287">
        <v>0</v>
      </c>
      <c r="KU287">
        <v>2</v>
      </c>
      <c r="KV287">
        <v>0</v>
      </c>
      <c r="KW287">
        <v>0</v>
      </c>
      <c r="KX287">
        <v>0</v>
      </c>
      <c r="KY287">
        <v>1</v>
      </c>
      <c r="KZ287">
        <v>0</v>
      </c>
      <c r="LA287">
        <v>0</v>
      </c>
      <c r="LB287">
        <v>0</v>
      </c>
      <c r="LC287">
        <v>2</v>
      </c>
      <c r="LD287">
        <v>0</v>
      </c>
      <c r="LE287">
        <v>0</v>
      </c>
      <c r="LF287">
        <v>0</v>
      </c>
      <c r="LG287">
        <v>1</v>
      </c>
      <c r="LH287">
        <v>0</v>
      </c>
      <c r="LI287">
        <v>0</v>
      </c>
      <c r="LJ287">
        <v>0</v>
      </c>
      <c r="LK287">
        <v>2</v>
      </c>
      <c r="LL287">
        <v>0</v>
      </c>
      <c r="LM287">
        <v>0</v>
      </c>
      <c r="LN287">
        <v>0</v>
      </c>
      <c r="LO287">
        <v>1</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1</v>
      </c>
      <c r="ML287">
        <v>0</v>
      </c>
      <c r="MM287">
        <v>0</v>
      </c>
      <c r="MN287">
        <v>0</v>
      </c>
      <c r="MO287">
        <v>0</v>
      </c>
      <c r="MP287">
        <v>0</v>
      </c>
      <c r="MQ287">
        <v>0</v>
      </c>
      <c r="MR287">
        <v>0</v>
      </c>
      <c r="MS287">
        <v>0</v>
      </c>
      <c r="MT287">
        <v>0</v>
      </c>
      <c r="MU287">
        <v>0</v>
      </c>
      <c r="MV287">
        <v>0</v>
      </c>
      <c r="MW287">
        <v>2</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R287" s="2" t="str">
        <f t="shared" si="259"/>
        <v>Nebbi District</v>
      </c>
      <c r="NS287" s="2" t="str">
        <f t="shared" si="260"/>
        <v>Angal Hospital</v>
      </c>
      <c r="NT287" s="2" t="str">
        <f>VLOOKUP(C287,Weeks!$A$1:$B$53,2,0)</f>
        <v>Week 43</v>
      </c>
      <c r="NU287" s="2">
        <f t="shared" si="261"/>
        <v>189</v>
      </c>
      <c r="NV287" s="2">
        <f t="shared" si="262"/>
        <v>0</v>
      </c>
      <c r="NW287" s="2">
        <f t="shared" si="263"/>
        <v>0</v>
      </c>
      <c r="NX287" s="2">
        <f t="shared" si="264"/>
        <v>0</v>
      </c>
      <c r="NY287" s="2">
        <f t="shared" si="265"/>
        <v>0</v>
      </c>
      <c r="NZ287" s="2">
        <f t="shared" si="266"/>
        <v>0</v>
      </c>
      <c r="OA287" s="2">
        <f t="shared" si="267"/>
        <v>0</v>
      </c>
      <c r="OB287" s="2">
        <f t="shared" si="268"/>
        <v>0</v>
      </c>
      <c r="OC287" s="2">
        <f t="shared" si="269"/>
        <v>0</v>
      </c>
      <c r="OD287" s="2">
        <f t="shared" si="270"/>
        <v>11</v>
      </c>
      <c r="OE287" s="2">
        <f t="shared" si="271"/>
        <v>0</v>
      </c>
      <c r="OF287" s="2">
        <f t="shared" si="272"/>
        <v>0</v>
      </c>
      <c r="OG287" s="2">
        <f t="shared" si="273"/>
        <v>0</v>
      </c>
      <c r="OH287" s="2">
        <f t="shared" si="274"/>
        <v>0</v>
      </c>
      <c r="OI287" s="2">
        <f t="shared" si="275"/>
        <v>0</v>
      </c>
      <c r="OJ287" s="2">
        <f t="shared" si="276"/>
        <v>0</v>
      </c>
      <c r="OK287" s="2">
        <f t="shared" si="277"/>
        <v>0</v>
      </c>
      <c r="OL287" s="2">
        <f t="shared" si="278"/>
        <v>0</v>
      </c>
      <c r="OM287" s="2">
        <f t="shared" si="279"/>
        <v>0</v>
      </c>
      <c r="ON287" s="2">
        <f t="shared" si="280"/>
        <v>122</v>
      </c>
      <c r="OO287" s="2">
        <f t="shared" si="281"/>
        <v>0</v>
      </c>
      <c r="OP287" s="2">
        <f t="shared" si="282"/>
        <v>56</v>
      </c>
      <c r="OQ287" s="2">
        <f t="shared" si="283"/>
        <v>0</v>
      </c>
      <c r="OR287" s="2">
        <f t="shared" si="284"/>
        <v>0</v>
      </c>
      <c r="OS287" s="2">
        <f t="shared" si="285"/>
        <v>0</v>
      </c>
      <c r="OT287" s="2">
        <f t="shared" si="286"/>
        <v>0</v>
      </c>
      <c r="OU287" s="2">
        <f t="shared" si="287"/>
        <v>0</v>
      </c>
      <c r="OV287" s="2">
        <f t="shared" si="288"/>
        <v>0</v>
      </c>
      <c r="OW287" s="2">
        <f t="shared" si="289"/>
        <v>0</v>
      </c>
      <c r="OX287" s="2">
        <f t="shared" si="290"/>
        <v>1</v>
      </c>
      <c r="OY287" s="2">
        <f t="shared" si="291"/>
        <v>2</v>
      </c>
      <c r="OZ287" s="2">
        <f t="shared" si="292"/>
        <v>0</v>
      </c>
      <c r="PA287" s="2">
        <f t="shared" si="293"/>
        <v>0</v>
      </c>
      <c r="PB287" s="2">
        <f t="shared" si="294"/>
        <v>3</v>
      </c>
      <c r="PC287" s="2">
        <f t="shared" si="295"/>
        <v>3</v>
      </c>
      <c r="PD287" s="2">
        <f t="shared" si="296"/>
        <v>3</v>
      </c>
      <c r="PE287" s="2">
        <f t="shared" si="297"/>
        <v>3</v>
      </c>
      <c r="PF287" s="2">
        <f t="shared" si="298"/>
        <v>0</v>
      </c>
      <c r="PG287" s="2">
        <f t="shared" si="299"/>
        <v>0</v>
      </c>
      <c r="PH287" s="2">
        <f t="shared" si="300"/>
        <v>0</v>
      </c>
      <c r="PI287" s="2">
        <f t="shared" si="301"/>
        <v>0</v>
      </c>
      <c r="PJ287" s="2">
        <f t="shared" si="302"/>
        <v>0</v>
      </c>
      <c r="PK287" s="2">
        <f t="shared" si="303"/>
        <v>0</v>
      </c>
      <c r="PL287" s="2">
        <f t="shared" si="304"/>
        <v>0</v>
      </c>
      <c r="PM287" s="2">
        <f t="shared" si="305"/>
        <v>0</v>
      </c>
      <c r="PN287" s="2">
        <f t="shared" si="306"/>
        <v>72</v>
      </c>
      <c r="PO287" s="2">
        <f t="shared" si="307"/>
        <v>62</v>
      </c>
      <c r="PP287" s="2">
        <f t="shared" si="308"/>
        <v>3</v>
      </c>
      <c r="PQ287" s="2">
        <f t="shared" si="309"/>
        <v>3</v>
      </c>
      <c r="PR287" s="2">
        <f t="shared" si="310"/>
        <v>62</v>
      </c>
      <c r="PS287" s="2">
        <f t="shared" si="311"/>
        <v>1</v>
      </c>
      <c r="PT287" s="2">
        <f t="shared" si="312"/>
        <v>1</v>
      </c>
      <c r="PU287" s="2">
        <f t="shared" si="313"/>
        <v>62</v>
      </c>
      <c r="PV287" s="2">
        <f t="shared" si="314"/>
        <v>7</v>
      </c>
      <c r="PW287" s="2">
        <f t="shared" si="315"/>
        <v>7</v>
      </c>
      <c r="PX287" s="2">
        <f t="shared" si="316"/>
        <v>62</v>
      </c>
      <c r="PY287" s="2">
        <f t="shared" si="317"/>
        <v>2</v>
      </c>
      <c r="PZ287" s="2">
        <f t="shared" si="318"/>
        <v>2</v>
      </c>
    </row>
    <row r="288" spans="1:442" x14ac:dyDescent="0.35">
      <c r="A288" t="s">
        <v>76</v>
      </c>
      <c r="B288" t="s">
        <v>19</v>
      </c>
      <c r="C288" t="s">
        <v>67</v>
      </c>
      <c r="D288">
        <v>0</v>
      </c>
      <c r="E288">
        <v>0</v>
      </c>
      <c r="F288">
        <v>0</v>
      </c>
      <c r="G288">
        <v>0</v>
      </c>
      <c r="H288"/>
      <c r="I288">
        <v>0</v>
      </c>
      <c r="J288"/>
      <c r="K288">
        <v>0</v>
      </c>
      <c r="L288"/>
      <c r="M288">
        <v>0</v>
      </c>
      <c r="N288"/>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1</v>
      </c>
      <c r="DB288">
        <v>15</v>
      </c>
      <c r="DC288">
        <v>4</v>
      </c>
      <c r="DD288">
        <v>45</v>
      </c>
      <c r="DE288">
        <v>19</v>
      </c>
      <c r="DF288">
        <v>0</v>
      </c>
      <c r="DG288">
        <v>0</v>
      </c>
      <c r="DH288">
        <v>1</v>
      </c>
      <c r="DI288">
        <v>0</v>
      </c>
      <c r="DJ288">
        <v>0</v>
      </c>
      <c r="DK288">
        <v>1</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1</v>
      </c>
      <c r="FD288">
        <v>19</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2</v>
      </c>
      <c r="HV288">
        <v>38</v>
      </c>
      <c r="HW288">
        <v>16</v>
      </c>
      <c r="HX288">
        <v>0</v>
      </c>
      <c r="HY288">
        <v>5</v>
      </c>
      <c r="HZ288">
        <v>3</v>
      </c>
      <c r="IA288">
        <v>0</v>
      </c>
      <c r="IB288">
        <v>1</v>
      </c>
      <c r="IC288">
        <v>0</v>
      </c>
      <c r="ID288">
        <v>2</v>
      </c>
      <c r="IE288">
        <v>37</v>
      </c>
      <c r="IF288">
        <v>16</v>
      </c>
      <c r="IG288">
        <v>2</v>
      </c>
      <c r="IH288">
        <v>37</v>
      </c>
      <c r="II288">
        <v>16</v>
      </c>
      <c r="IJ288">
        <v>2</v>
      </c>
      <c r="IK288">
        <v>37</v>
      </c>
      <c r="IL288">
        <v>16</v>
      </c>
      <c r="IM288">
        <v>2</v>
      </c>
      <c r="IN288">
        <v>37</v>
      </c>
      <c r="IO288">
        <v>16</v>
      </c>
      <c r="IP288">
        <v>0</v>
      </c>
      <c r="IQ288">
        <v>0</v>
      </c>
      <c r="IR288">
        <v>1</v>
      </c>
      <c r="IS288">
        <v>0</v>
      </c>
      <c r="IT288">
        <v>0</v>
      </c>
      <c r="IU288">
        <v>0</v>
      </c>
      <c r="IV288">
        <v>0</v>
      </c>
      <c r="IW288">
        <v>1</v>
      </c>
      <c r="IX288">
        <v>0</v>
      </c>
      <c r="IY288">
        <v>0</v>
      </c>
      <c r="IZ288">
        <v>1</v>
      </c>
      <c r="JA288">
        <v>0</v>
      </c>
      <c r="JB288">
        <v>0</v>
      </c>
      <c r="JC288">
        <v>0</v>
      </c>
      <c r="JD288">
        <v>0</v>
      </c>
      <c r="JE288">
        <v>0</v>
      </c>
      <c r="JF288">
        <v>0</v>
      </c>
      <c r="JG288">
        <v>0</v>
      </c>
      <c r="JH288">
        <v>0</v>
      </c>
      <c r="JI288">
        <v>5</v>
      </c>
      <c r="JJ288">
        <v>3</v>
      </c>
      <c r="JK288">
        <v>0</v>
      </c>
      <c r="JL288">
        <v>1</v>
      </c>
      <c r="JM288">
        <v>0</v>
      </c>
      <c r="JN288">
        <v>0</v>
      </c>
      <c r="JO288">
        <v>0</v>
      </c>
      <c r="JP288">
        <v>0</v>
      </c>
      <c r="JQ288">
        <v>0</v>
      </c>
      <c r="JR288">
        <v>0</v>
      </c>
      <c r="JS288">
        <v>0</v>
      </c>
      <c r="JT288">
        <v>0</v>
      </c>
      <c r="JU288">
        <v>0</v>
      </c>
      <c r="JV288">
        <v>1</v>
      </c>
      <c r="JW288">
        <v>0</v>
      </c>
      <c r="JX288">
        <v>0</v>
      </c>
      <c r="JY288">
        <v>0</v>
      </c>
      <c r="JZ288">
        <v>0</v>
      </c>
      <c r="KA288">
        <v>1</v>
      </c>
      <c r="KB288">
        <v>0</v>
      </c>
      <c r="KC288">
        <v>0</v>
      </c>
      <c r="KD288">
        <v>1</v>
      </c>
      <c r="KE288">
        <v>0</v>
      </c>
      <c r="KF288"/>
      <c r="KG288"/>
      <c r="KH288"/>
      <c r="KI288"/>
      <c r="KJ288">
        <v>0</v>
      </c>
      <c r="KK288">
        <v>0</v>
      </c>
      <c r="KL288">
        <v>0</v>
      </c>
      <c r="KM288">
        <v>3</v>
      </c>
      <c r="KN288">
        <v>0</v>
      </c>
      <c r="KO288">
        <v>1</v>
      </c>
      <c r="KP288">
        <v>0</v>
      </c>
      <c r="KQ288">
        <v>1</v>
      </c>
      <c r="KR288">
        <v>0</v>
      </c>
      <c r="KS288">
        <v>0</v>
      </c>
      <c r="KT288">
        <v>0</v>
      </c>
      <c r="KU288">
        <v>3</v>
      </c>
      <c r="KV288">
        <v>0</v>
      </c>
      <c r="KW288">
        <v>1</v>
      </c>
      <c r="KX288">
        <v>0</v>
      </c>
      <c r="KY288">
        <v>1</v>
      </c>
      <c r="KZ288">
        <v>0</v>
      </c>
      <c r="LA288">
        <v>0</v>
      </c>
      <c r="LB288">
        <v>0</v>
      </c>
      <c r="LC288">
        <v>3</v>
      </c>
      <c r="LD288">
        <v>0</v>
      </c>
      <c r="LE288">
        <v>1</v>
      </c>
      <c r="LF288">
        <v>0</v>
      </c>
      <c r="LG288">
        <v>1</v>
      </c>
      <c r="LH288">
        <v>0</v>
      </c>
      <c r="LI288">
        <v>0</v>
      </c>
      <c r="LJ288">
        <v>0</v>
      </c>
      <c r="LK288">
        <v>3</v>
      </c>
      <c r="LL288">
        <v>0</v>
      </c>
      <c r="LM288">
        <v>1</v>
      </c>
      <c r="LN288">
        <v>0</v>
      </c>
      <c r="LO288">
        <v>1</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2</v>
      </c>
      <c r="MM288">
        <v>0</v>
      </c>
      <c r="MN288">
        <v>0</v>
      </c>
      <c r="MO288">
        <v>0</v>
      </c>
      <c r="MP288">
        <v>2</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R288" s="2" t="str">
        <f t="shared" si="259"/>
        <v>Nebbi District</v>
      </c>
      <c r="NS288" s="2" t="str">
        <f t="shared" si="260"/>
        <v>Angal Hospital</v>
      </c>
      <c r="NT288" s="2" t="str">
        <f>VLOOKUP(C288,Weeks!$A$1:$B$53,2,0)</f>
        <v>Week 44</v>
      </c>
      <c r="NU288" s="2">
        <f t="shared" si="261"/>
        <v>106</v>
      </c>
      <c r="NV288" s="2">
        <f t="shared" si="262"/>
        <v>2</v>
      </c>
      <c r="NW288" s="2">
        <f t="shared" si="263"/>
        <v>0</v>
      </c>
      <c r="NX288" s="2">
        <f t="shared" si="264"/>
        <v>2</v>
      </c>
      <c r="NY288" s="2">
        <f t="shared" si="265"/>
        <v>0</v>
      </c>
      <c r="NZ288" s="2">
        <f t="shared" si="266"/>
        <v>0</v>
      </c>
      <c r="OA288" s="2">
        <f t="shared" si="267"/>
        <v>0</v>
      </c>
      <c r="OB288" s="2">
        <f t="shared" si="268"/>
        <v>0</v>
      </c>
      <c r="OC288" s="2">
        <f t="shared" si="269"/>
        <v>0</v>
      </c>
      <c r="OD288" s="2">
        <f t="shared" si="270"/>
        <v>20</v>
      </c>
      <c r="OE288" s="2">
        <f t="shared" si="271"/>
        <v>0</v>
      </c>
      <c r="OF288" s="2">
        <f t="shared" si="272"/>
        <v>0</v>
      </c>
      <c r="OG288" s="2">
        <f t="shared" si="273"/>
        <v>0</v>
      </c>
      <c r="OH288" s="2">
        <f t="shared" si="274"/>
        <v>0</v>
      </c>
      <c r="OI288" s="2">
        <f t="shared" si="275"/>
        <v>0</v>
      </c>
      <c r="OJ288" s="2">
        <f t="shared" si="276"/>
        <v>0</v>
      </c>
      <c r="OK288" s="2">
        <f t="shared" si="277"/>
        <v>0</v>
      </c>
      <c r="OL288" s="2">
        <f t="shared" si="278"/>
        <v>0</v>
      </c>
      <c r="OM288" s="2">
        <f t="shared" si="279"/>
        <v>0</v>
      </c>
      <c r="ON288" s="2">
        <f t="shared" si="280"/>
        <v>86</v>
      </c>
      <c r="OO288" s="2">
        <f t="shared" si="281"/>
        <v>2</v>
      </c>
      <c r="OP288" s="2">
        <f t="shared" si="282"/>
        <v>0</v>
      </c>
      <c r="OQ288" s="2">
        <f t="shared" si="283"/>
        <v>0</v>
      </c>
      <c r="OR288" s="2">
        <f t="shared" si="284"/>
        <v>0</v>
      </c>
      <c r="OS288" s="2">
        <f t="shared" si="285"/>
        <v>0</v>
      </c>
      <c r="OT288" s="2">
        <f t="shared" si="286"/>
        <v>0</v>
      </c>
      <c r="OU288" s="2">
        <f t="shared" si="287"/>
        <v>0</v>
      </c>
      <c r="OV288" s="2">
        <f t="shared" si="288"/>
        <v>0</v>
      </c>
      <c r="OW288" s="2">
        <f t="shared" si="289"/>
        <v>0</v>
      </c>
      <c r="OX288" s="2">
        <f t="shared" si="290"/>
        <v>4</v>
      </c>
      <c r="OY288" s="2">
        <f t="shared" si="291"/>
        <v>0</v>
      </c>
      <c r="OZ288" s="2">
        <f t="shared" si="292"/>
        <v>0</v>
      </c>
      <c r="PA288" s="2">
        <f t="shared" si="293"/>
        <v>0</v>
      </c>
      <c r="PB288" s="2">
        <f t="shared" si="294"/>
        <v>5</v>
      </c>
      <c r="PC288" s="2">
        <f t="shared" si="295"/>
        <v>5</v>
      </c>
      <c r="PD288" s="2">
        <f t="shared" si="296"/>
        <v>5</v>
      </c>
      <c r="PE288" s="2">
        <f t="shared" si="297"/>
        <v>5</v>
      </c>
      <c r="PF288" s="2">
        <f t="shared" si="298"/>
        <v>0</v>
      </c>
      <c r="PG288" s="2">
        <f t="shared" si="299"/>
        <v>0</v>
      </c>
      <c r="PH288" s="2">
        <f t="shared" si="300"/>
        <v>0</v>
      </c>
      <c r="PI288" s="2">
        <f t="shared" si="301"/>
        <v>0</v>
      </c>
      <c r="PJ288" s="2">
        <f t="shared" si="302"/>
        <v>0</v>
      </c>
      <c r="PK288" s="2">
        <f t="shared" si="303"/>
        <v>0</v>
      </c>
      <c r="PL288" s="2">
        <f t="shared" si="304"/>
        <v>0</v>
      </c>
      <c r="PM288" s="2">
        <f t="shared" si="305"/>
        <v>0</v>
      </c>
      <c r="PN288" s="2">
        <f t="shared" si="306"/>
        <v>56</v>
      </c>
      <c r="PO288" s="2">
        <f t="shared" si="307"/>
        <v>55</v>
      </c>
      <c r="PP288" s="2">
        <f t="shared" si="308"/>
        <v>2</v>
      </c>
      <c r="PQ288" s="2">
        <f t="shared" si="309"/>
        <v>2</v>
      </c>
      <c r="PR288" s="2">
        <f t="shared" si="310"/>
        <v>55</v>
      </c>
      <c r="PS288" s="2">
        <f t="shared" si="311"/>
        <v>1</v>
      </c>
      <c r="PT288" s="2">
        <f t="shared" si="312"/>
        <v>1</v>
      </c>
      <c r="PU288" s="2">
        <f t="shared" si="313"/>
        <v>55</v>
      </c>
      <c r="PV288" s="2">
        <f t="shared" si="314"/>
        <v>9</v>
      </c>
      <c r="PW288" s="2">
        <f t="shared" si="315"/>
        <v>9</v>
      </c>
      <c r="PX288" s="2">
        <f t="shared" si="316"/>
        <v>55</v>
      </c>
      <c r="PY288" s="2">
        <f t="shared" si="317"/>
        <v>0</v>
      </c>
      <c r="PZ288" s="2">
        <f t="shared" si="318"/>
        <v>0</v>
      </c>
    </row>
    <row r="289" spans="1:442" x14ac:dyDescent="0.35">
      <c r="A289" t="s">
        <v>76</v>
      </c>
      <c r="B289" t="s">
        <v>19</v>
      </c>
      <c r="C289" t="s">
        <v>361</v>
      </c>
      <c r="D289">
        <v>0</v>
      </c>
      <c r="E289">
        <v>0</v>
      </c>
      <c r="F289">
        <v>0</v>
      </c>
      <c r="G289">
        <v>0</v>
      </c>
      <c r="H289"/>
      <c r="I289">
        <v>0</v>
      </c>
      <c r="J289">
        <v>0</v>
      </c>
      <c r="K289">
        <v>0</v>
      </c>
      <c r="L289">
        <v>0</v>
      </c>
      <c r="M289">
        <v>0</v>
      </c>
      <c r="N289">
        <v>0</v>
      </c>
      <c r="O289">
        <v>0</v>
      </c>
      <c r="P289">
        <v>0</v>
      </c>
      <c r="Q289">
        <v>0</v>
      </c>
      <c r="R289">
        <v>0</v>
      </c>
      <c r="S289">
        <v>0</v>
      </c>
      <c r="T289">
        <v>0</v>
      </c>
      <c r="U289">
        <v>0</v>
      </c>
      <c r="V289">
        <v>0</v>
      </c>
      <c r="W289">
        <v>1</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5</v>
      </c>
      <c r="BK289">
        <v>9</v>
      </c>
      <c r="BL289">
        <v>0</v>
      </c>
      <c r="BM289">
        <v>0</v>
      </c>
      <c r="BN289">
        <v>1</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1</v>
      </c>
      <c r="DA289">
        <v>1</v>
      </c>
      <c r="DB289">
        <v>4</v>
      </c>
      <c r="DC289">
        <v>0</v>
      </c>
      <c r="DD289">
        <v>18</v>
      </c>
      <c r="DE289">
        <v>36</v>
      </c>
      <c r="DF289">
        <v>0</v>
      </c>
      <c r="DG289">
        <v>0</v>
      </c>
      <c r="DH289">
        <v>0</v>
      </c>
      <c r="DI289">
        <v>0</v>
      </c>
      <c r="DJ289">
        <v>1</v>
      </c>
      <c r="DK289">
        <v>1</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2</v>
      </c>
      <c r="FD289">
        <v>17</v>
      </c>
      <c r="FE289">
        <v>0</v>
      </c>
      <c r="FF289">
        <v>0</v>
      </c>
      <c r="FG289">
        <v>0</v>
      </c>
      <c r="FH289">
        <v>0</v>
      </c>
      <c r="FI289">
        <v>0</v>
      </c>
      <c r="FJ289">
        <v>0</v>
      </c>
      <c r="FK289">
        <v>0</v>
      </c>
      <c r="FL289">
        <v>0</v>
      </c>
      <c r="FM289">
        <v>0</v>
      </c>
      <c r="FN289">
        <v>0</v>
      </c>
      <c r="FO289">
        <v>2</v>
      </c>
      <c r="FP289">
        <v>3</v>
      </c>
      <c r="FQ289">
        <v>0</v>
      </c>
      <c r="FR289">
        <v>0</v>
      </c>
      <c r="FS289">
        <v>0</v>
      </c>
      <c r="FT289">
        <v>0</v>
      </c>
      <c r="FU289">
        <v>0</v>
      </c>
      <c r="FV289">
        <v>0</v>
      </c>
      <c r="FW289">
        <v>0</v>
      </c>
      <c r="FX289">
        <v>0</v>
      </c>
      <c r="FY289">
        <v>0</v>
      </c>
      <c r="FZ289">
        <v>0</v>
      </c>
      <c r="GA289">
        <v>0</v>
      </c>
      <c r="GB289">
        <v>0</v>
      </c>
      <c r="GC289">
        <v>0</v>
      </c>
      <c r="GD289">
        <v>0</v>
      </c>
      <c r="GE289">
        <v>0</v>
      </c>
      <c r="GF289">
        <v>0</v>
      </c>
      <c r="GG289">
        <v>0</v>
      </c>
      <c r="GH289">
        <v>1</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6</v>
      </c>
      <c r="HV289">
        <v>33</v>
      </c>
      <c r="HW289">
        <v>19</v>
      </c>
      <c r="HX289">
        <v>1</v>
      </c>
      <c r="HY289">
        <v>2</v>
      </c>
      <c r="HZ289">
        <v>3</v>
      </c>
      <c r="IA289">
        <v>0</v>
      </c>
      <c r="IB289">
        <v>0</v>
      </c>
      <c r="IC289">
        <v>0</v>
      </c>
      <c r="ID289">
        <v>4</v>
      </c>
      <c r="IE289">
        <v>30</v>
      </c>
      <c r="IF289">
        <v>11</v>
      </c>
      <c r="IG289">
        <v>4</v>
      </c>
      <c r="IH289">
        <v>30</v>
      </c>
      <c r="II289">
        <v>11</v>
      </c>
      <c r="IJ289">
        <v>4</v>
      </c>
      <c r="IK289">
        <v>30</v>
      </c>
      <c r="IL289">
        <v>11</v>
      </c>
      <c r="IM289">
        <v>4</v>
      </c>
      <c r="IN289">
        <v>30</v>
      </c>
      <c r="IO289">
        <v>11</v>
      </c>
      <c r="IP289">
        <v>0</v>
      </c>
      <c r="IQ289">
        <v>0</v>
      </c>
      <c r="IR289">
        <v>0</v>
      </c>
      <c r="IS289">
        <v>0</v>
      </c>
      <c r="IT289">
        <v>0</v>
      </c>
      <c r="IU289">
        <v>0</v>
      </c>
      <c r="IV289">
        <v>0</v>
      </c>
      <c r="IW289">
        <v>1</v>
      </c>
      <c r="IX289">
        <v>0</v>
      </c>
      <c r="IY289">
        <v>0</v>
      </c>
      <c r="IZ289">
        <v>0</v>
      </c>
      <c r="JA289">
        <v>1</v>
      </c>
      <c r="JB289">
        <v>0</v>
      </c>
      <c r="JC289">
        <v>0</v>
      </c>
      <c r="JD289">
        <v>0</v>
      </c>
      <c r="JE289">
        <v>0</v>
      </c>
      <c r="JF289">
        <v>0</v>
      </c>
      <c r="JG289">
        <v>0</v>
      </c>
      <c r="JH289">
        <v>1</v>
      </c>
      <c r="JI289">
        <v>2</v>
      </c>
      <c r="JJ289">
        <v>3</v>
      </c>
      <c r="JK289">
        <v>0</v>
      </c>
      <c r="JL289">
        <v>0</v>
      </c>
      <c r="JM289">
        <v>0</v>
      </c>
      <c r="JN289">
        <v>0</v>
      </c>
      <c r="JO289">
        <v>0</v>
      </c>
      <c r="JP289">
        <v>0</v>
      </c>
      <c r="JQ289">
        <v>0</v>
      </c>
      <c r="JR289">
        <v>0</v>
      </c>
      <c r="JS289">
        <v>0</v>
      </c>
      <c r="JT289">
        <v>0</v>
      </c>
      <c r="JU289">
        <v>0</v>
      </c>
      <c r="JV289">
        <v>0</v>
      </c>
      <c r="JW289">
        <v>0</v>
      </c>
      <c r="JX289">
        <v>0</v>
      </c>
      <c r="JY289">
        <v>0</v>
      </c>
      <c r="JZ289">
        <v>0</v>
      </c>
      <c r="KA289">
        <v>1</v>
      </c>
      <c r="KB289">
        <v>0</v>
      </c>
      <c r="KC289">
        <v>0</v>
      </c>
      <c r="KD289">
        <v>0</v>
      </c>
      <c r="KE289">
        <v>1</v>
      </c>
      <c r="KF289"/>
      <c r="KG289"/>
      <c r="KH289"/>
      <c r="KI289"/>
      <c r="KJ289">
        <v>0</v>
      </c>
      <c r="KK289">
        <v>0</v>
      </c>
      <c r="KL289">
        <v>2</v>
      </c>
      <c r="KM289">
        <v>1</v>
      </c>
      <c r="KN289">
        <v>0</v>
      </c>
      <c r="KO289">
        <v>0</v>
      </c>
      <c r="KP289">
        <v>0</v>
      </c>
      <c r="KQ289">
        <v>1</v>
      </c>
      <c r="KR289">
        <v>0</v>
      </c>
      <c r="KS289">
        <v>0</v>
      </c>
      <c r="KT289">
        <v>2</v>
      </c>
      <c r="KU289">
        <v>1</v>
      </c>
      <c r="KV289">
        <v>0</v>
      </c>
      <c r="KW289">
        <v>0</v>
      </c>
      <c r="KX289">
        <v>0</v>
      </c>
      <c r="KY289">
        <v>1</v>
      </c>
      <c r="KZ289">
        <v>0</v>
      </c>
      <c r="LA289">
        <v>0</v>
      </c>
      <c r="LB289">
        <v>2</v>
      </c>
      <c r="LC289">
        <v>1</v>
      </c>
      <c r="LD289">
        <v>0</v>
      </c>
      <c r="LE289">
        <v>0</v>
      </c>
      <c r="LF289">
        <v>0</v>
      </c>
      <c r="LG289">
        <v>1</v>
      </c>
      <c r="LH289">
        <v>0</v>
      </c>
      <c r="LI289">
        <v>0</v>
      </c>
      <c r="LJ289">
        <v>2</v>
      </c>
      <c r="LK289">
        <v>1</v>
      </c>
      <c r="LL289">
        <v>0</v>
      </c>
      <c r="LM289">
        <v>0</v>
      </c>
      <c r="LN289">
        <v>0</v>
      </c>
      <c r="LO289">
        <v>1</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1</v>
      </c>
      <c r="MM289">
        <v>1</v>
      </c>
      <c r="MN289">
        <v>0</v>
      </c>
      <c r="MO289">
        <v>0</v>
      </c>
      <c r="MP289">
        <v>0</v>
      </c>
      <c r="MQ289">
        <v>0</v>
      </c>
      <c r="MR289">
        <v>0</v>
      </c>
      <c r="MS289">
        <v>0</v>
      </c>
      <c r="MT289">
        <v>0</v>
      </c>
      <c r="MU289">
        <v>0</v>
      </c>
      <c r="MV289">
        <v>0</v>
      </c>
      <c r="MW289">
        <v>0</v>
      </c>
      <c r="MX289">
        <v>0</v>
      </c>
      <c r="MY289">
        <v>0</v>
      </c>
      <c r="MZ289">
        <v>0</v>
      </c>
      <c r="NA289">
        <v>0</v>
      </c>
      <c r="NB289">
        <v>0</v>
      </c>
      <c r="NC289">
        <v>0</v>
      </c>
      <c r="ND289">
        <v>1</v>
      </c>
      <c r="NE289">
        <v>1</v>
      </c>
      <c r="NF289">
        <v>0</v>
      </c>
      <c r="NG289">
        <v>0</v>
      </c>
      <c r="NH289">
        <v>0</v>
      </c>
      <c r="NI289">
        <v>0</v>
      </c>
      <c r="NJ289">
        <v>0</v>
      </c>
      <c r="NK289">
        <v>0</v>
      </c>
      <c r="NL289">
        <v>0</v>
      </c>
      <c r="NM289">
        <v>0</v>
      </c>
      <c r="NN289">
        <v>0</v>
      </c>
      <c r="NO289">
        <v>0</v>
      </c>
      <c r="NP289">
        <v>0</v>
      </c>
      <c r="NR289" s="2" t="str">
        <f t="shared" si="259"/>
        <v>Nebbi District</v>
      </c>
      <c r="NS289" s="2" t="str">
        <f t="shared" si="260"/>
        <v>Angal Hospital</v>
      </c>
      <c r="NT289" s="2" t="str">
        <f>VLOOKUP(C289,Weeks!$A$1:$B$53,2,0)</f>
        <v>Week 45</v>
      </c>
      <c r="NU289" s="2">
        <f t="shared" si="261"/>
        <v>102</v>
      </c>
      <c r="NV289" s="2">
        <f t="shared" si="262"/>
        <v>2</v>
      </c>
      <c r="NW289" s="2">
        <f t="shared" si="263"/>
        <v>0</v>
      </c>
      <c r="NX289" s="2">
        <f t="shared" si="264"/>
        <v>2</v>
      </c>
      <c r="NY289" s="2">
        <f t="shared" si="265"/>
        <v>2</v>
      </c>
      <c r="NZ289" s="2">
        <f t="shared" si="266"/>
        <v>15</v>
      </c>
      <c r="OA289" s="2">
        <f t="shared" si="267"/>
        <v>0</v>
      </c>
      <c r="OB289" s="2">
        <f t="shared" si="268"/>
        <v>5</v>
      </c>
      <c r="OC289" s="2">
        <f t="shared" si="269"/>
        <v>0</v>
      </c>
      <c r="OD289" s="2">
        <f t="shared" si="270"/>
        <v>19</v>
      </c>
      <c r="OE289" s="2">
        <f t="shared" si="271"/>
        <v>0</v>
      </c>
      <c r="OF289" s="2">
        <f t="shared" si="272"/>
        <v>0</v>
      </c>
      <c r="OG289" s="2">
        <f t="shared" si="273"/>
        <v>0</v>
      </c>
      <c r="OH289" s="2">
        <f t="shared" si="274"/>
        <v>0</v>
      </c>
      <c r="OI289" s="2">
        <f t="shared" si="275"/>
        <v>0</v>
      </c>
      <c r="OJ289" s="2">
        <f t="shared" si="276"/>
        <v>0</v>
      </c>
      <c r="OK289" s="2">
        <f t="shared" si="277"/>
        <v>0</v>
      </c>
      <c r="OL289" s="2">
        <f t="shared" si="278"/>
        <v>1</v>
      </c>
      <c r="OM289" s="2">
        <f t="shared" si="279"/>
        <v>0</v>
      </c>
      <c r="ON289" s="2">
        <f t="shared" si="280"/>
        <v>62</v>
      </c>
      <c r="OO289" s="2">
        <f t="shared" si="281"/>
        <v>2</v>
      </c>
      <c r="OP289" s="2">
        <f t="shared" si="282"/>
        <v>0</v>
      </c>
      <c r="OQ289" s="2">
        <f t="shared" si="283"/>
        <v>0</v>
      </c>
      <c r="OR289" s="2">
        <f t="shared" si="284"/>
        <v>0</v>
      </c>
      <c r="OS289" s="2">
        <f t="shared" si="285"/>
        <v>0</v>
      </c>
      <c r="OT289" s="2">
        <f t="shared" si="286"/>
        <v>1</v>
      </c>
      <c r="OU289" s="2">
        <f t="shared" si="287"/>
        <v>1</v>
      </c>
      <c r="OV289" s="2">
        <f t="shared" si="288"/>
        <v>0</v>
      </c>
      <c r="OW289" s="2">
        <f t="shared" si="289"/>
        <v>0</v>
      </c>
      <c r="OX289" s="2">
        <f t="shared" si="290"/>
        <v>2</v>
      </c>
      <c r="OY289" s="2">
        <f t="shared" si="291"/>
        <v>0</v>
      </c>
      <c r="OZ289" s="2">
        <f t="shared" si="292"/>
        <v>0</v>
      </c>
      <c r="PA289" s="2">
        <f t="shared" si="293"/>
        <v>0</v>
      </c>
      <c r="PB289" s="2">
        <f t="shared" si="294"/>
        <v>4</v>
      </c>
      <c r="PC289" s="2">
        <f t="shared" si="295"/>
        <v>4</v>
      </c>
      <c r="PD289" s="2">
        <f t="shared" si="296"/>
        <v>4</v>
      </c>
      <c r="PE289" s="2">
        <f t="shared" si="297"/>
        <v>4</v>
      </c>
      <c r="PF289" s="2">
        <f t="shared" si="298"/>
        <v>0</v>
      </c>
      <c r="PG289" s="2">
        <f t="shared" si="299"/>
        <v>0</v>
      </c>
      <c r="PH289" s="2">
        <f t="shared" si="300"/>
        <v>0</v>
      </c>
      <c r="PI289" s="2">
        <f t="shared" si="301"/>
        <v>0</v>
      </c>
      <c r="PJ289" s="2">
        <f t="shared" si="302"/>
        <v>0</v>
      </c>
      <c r="PK289" s="2">
        <f t="shared" si="303"/>
        <v>0</v>
      </c>
      <c r="PL289" s="2">
        <f t="shared" si="304"/>
        <v>0</v>
      </c>
      <c r="PM289" s="2">
        <f t="shared" si="305"/>
        <v>0</v>
      </c>
      <c r="PN289" s="2">
        <f t="shared" si="306"/>
        <v>58</v>
      </c>
      <c r="PO289" s="2">
        <f t="shared" si="307"/>
        <v>45</v>
      </c>
      <c r="PP289" s="2">
        <f t="shared" si="308"/>
        <v>2</v>
      </c>
      <c r="PQ289" s="2">
        <f t="shared" si="309"/>
        <v>2</v>
      </c>
      <c r="PR289" s="2">
        <f t="shared" si="310"/>
        <v>45</v>
      </c>
      <c r="PS289" s="2">
        <f t="shared" si="311"/>
        <v>0</v>
      </c>
      <c r="PT289" s="2">
        <f t="shared" si="312"/>
        <v>0</v>
      </c>
      <c r="PU289" s="2">
        <f t="shared" si="313"/>
        <v>45</v>
      </c>
      <c r="PV289" s="2">
        <f t="shared" si="314"/>
        <v>6</v>
      </c>
      <c r="PW289" s="2">
        <f t="shared" si="315"/>
        <v>6</v>
      </c>
      <c r="PX289" s="2">
        <f t="shared" si="316"/>
        <v>45</v>
      </c>
      <c r="PY289" s="2">
        <f t="shared" si="317"/>
        <v>0</v>
      </c>
      <c r="PZ289" s="2">
        <f t="shared" si="318"/>
        <v>0</v>
      </c>
    </row>
    <row r="290" spans="1:442" x14ac:dyDescent="0.35">
      <c r="A290" t="s">
        <v>76</v>
      </c>
      <c r="B290" t="s">
        <v>19</v>
      </c>
      <c r="C290" t="s">
        <v>359</v>
      </c>
      <c r="D290">
        <v>0</v>
      </c>
      <c r="E290">
        <v>0</v>
      </c>
      <c r="F290">
        <v>0</v>
      </c>
      <c r="G290">
        <v>0</v>
      </c>
      <c r="H290"/>
      <c r="I290">
        <v>0</v>
      </c>
      <c r="J290"/>
      <c r="K290">
        <v>0</v>
      </c>
      <c r="L290"/>
      <c r="M290">
        <v>0</v>
      </c>
      <c r="N290"/>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2</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5</v>
      </c>
      <c r="DC290">
        <v>0</v>
      </c>
      <c r="DD290">
        <v>33</v>
      </c>
      <c r="DE290">
        <v>21</v>
      </c>
      <c r="DF290">
        <v>0</v>
      </c>
      <c r="DG290">
        <v>0</v>
      </c>
      <c r="DH290">
        <v>1</v>
      </c>
      <c r="DI290">
        <v>0</v>
      </c>
      <c r="DJ290">
        <v>1</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14</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6</v>
      </c>
      <c r="HV290">
        <v>33</v>
      </c>
      <c r="HW290">
        <v>17</v>
      </c>
      <c r="HX290">
        <v>0</v>
      </c>
      <c r="HY290">
        <v>2</v>
      </c>
      <c r="HZ290">
        <v>3</v>
      </c>
      <c r="IA290">
        <v>0</v>
      </c>
      <c r="IB290">
        <v>0</v>
      </c>
      <c r="IC290">
        <v>0</v>
      </c>
      <c r="ID290">
        <v>6</v>
      </c>
      <c r="IE290">
        <v>25</v>
      </c>
      <c r="IF290">
        <v>16</v>
      </c>
      <c r="IG290">
        <v>6</v>
      </c>
      <c r="IH290">
        <v>25</v>
      </c>
      <c r="II290">
        <v>16</v>
      </c>
      <c r="IJ290">
        <v>6</v>
      </c>
      <c r="IK290">
        <v>25</v>
      </c>
      <c r="IL290">
        <v>16</v>
      </c>
      <c r="IM290">
        <v>6</v>
      </c>
      <c r="IN290">
        <v>25</v>
      </c>
      <c r="IO290">
        <v>16</v>
      </c>
      <c r="IP290">
        <v>0</v>
      </c>
      <c r="IQ290">
        <v>1</v>
      </c>
      <c r="IR290">
        <v>0</v>
      </c>
      <c r="IS290">
        <v>0</v>
      </c>
      <c r="IT290">
        <v>0</v>
      </c>
      <c r="IU290">
        <v>0</v>
      </c>
      <c r="IV290">
        <v>0</v>
      </c>
      <c r="IW290">
        <v>4</v>
      </c>
      <c r="IX290">
        <v>5</v>
      </c>
      <c r="IY290">
        <v>0</v>
      </c>
      <c r="IZ290">
        <v>1</v>
      </c>
      <c r="JA290">
        <v>0</v>
      </c>
      <c r="JB290">
        <v>0</v>
      </c>
      <c r="JC290">
        <v>0</v>
      </c>
      <c r="JD290">
        <v>0</v>
      </c>
      <c r="JE290">
        <v>0</v>
      </c>
      <c r="JF290">
        <v>0</v>
      </c>
      <c r="JG290">
        <v>0</v>
      </c>
      <c r="JH290">
        <v>0</v>
      </c>
      <c r="JI290">
        <v>2</v>
      </c>
      <c r="JJ290">
        <v>3</v>
      </c>
      <c r="JK290">
        <v>0</v>
      </c>
      <c r="JL290">
        <v>0</v>
      </c>
      <c r="JM290">
        <v>0</v>
      </c>
      <c r="JN290">
        <v>0</v>
      </c>
      <c r="JO290">
        <v>0</v>
      </c>
      <c r="JP290">
        <v>0</v>
      </c>
      <c r="JQ290">
        <v>0</v>
      </c>
      <c r="JR290">
        <v>0</v>
      </c>
      <c r="JS290">
        <v>0</v>
      </c>
      <c r="JT290">
        <v>0</v>
      </c>
      <c r="JU290">
        <v>1</v>
      </c>
      <c r="JV290">
        <v>0</v>
      </c>
      <c r="JW290">
        <v>0</v>
      </c>
      <c r="JX290">
        <v>0</v>
      </c>
      <c r="JY290">
        <v>0</v>
      </c>
      <c r="JZ290">
        <v>0</v>
      </c>
      <c r="KA290">
        <v>4</v>
      </c>
      <c r="KB290">
        <v>5</v>
      </c>
      <c r="KC290">
        <v>0</v>
      </c>
      <c r="KD290">
        <v>1</v>
      </c>
      <c r="KE290">
        <v>0</v>
      </c>
      <c r="KF290">
        <v>0</v>
      </c>
      <c r="KG290">
        <v>0</v>
      </c>
      <c r="KH290">
        <v>0</v>
      </c>
      <c r="KI290">
        <v>0</v>
      </c>
      <c r="KJ290">
        <v>0</v>
      </c>
      <c r="KK290">
        <v>0</v>
      </c>
      <c r="KL290">
        <v>4</v>
      </c>
      <c r="KM290">
        <v>1</v>
      </c>
      <c r="KN290">
        <v>0</v>
      </c>
      <c r="KO290">
        <v>0</v>
      </c>
      <c r="KP290">
        <v>0</v>
      </c>
      <c r="KQ290">
        <v>0</v>
      </c>
      <c r="KR290">
        <v>0</v>
      </c>
      <c r="KS290">
        <v>0</v>
      </c>
      <c r="KT290">
        <v>4</v>
      </c>
      <c r="KU290">
        <v>1</v>
      </c>
      <c r="KV290">
        <v>0</v>
      </c>
      <c r="KW290">
        <v>0</v>
      </c>
      <c r="KX290">
        <v>0</v>
      </c>
      <c r="KY290">
        <v>0</v>
      </c>
      <c r="KZ290">
        <v>0</v>
      </c>
      <c r="LA290">
        <v>0</v>
      </c>
      <c r="LB290">
        <v>4</v>
      </c>
      <c r="LC290">
        <v>1</v>
      </c>
      <c r="LD290">
        <v>0</v>
      </c>
      <c r="LE290">
        <v>0</v>
      </c>
      <c r="LF290">
        <v>0</v>
      </c>
      <c r="LG290">
        <v>0</v>
      </c>
      <c r="LH290">
        <v>0</v>
      </c>
      <c r="LI290">
        <v>0</v>
      </c>
      <c r="LJ290">
        <v>3</v>
      </c>
      <c r="LK290">
        <v>1</v>
      </c>
      <c r="LL290">
        <v>0</v>
      </c>
      <c r="LM290">
        <v>0</v>
      </c>
      <c r="LN290">
        <v>0</v>
      </c>
      <c r="LO290">
        <v>0</v>
      </c>
      <c r="LP290">
        <v>0</v>
      </c>
      <c r="LQ290">
        <v>0</v>
      </c>
      <c r="LR290">
        <v>1</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1</v>
      </c>
      <c r="ML290">
        <v>0</v>
      </c>
      <c r="MM290">
        <v>0</v>
      </c>
      <c r="MN290">
        <v>0</v>
      </c>
      <c r="MO290">
        <v>0</v>
      </c>
      <c r="MP290">
        <v>0</v>
      </c>
      <c r="MQ290">
        <v>0</v>
      </c>
      <c r="MR290">
        <v>0</v>
      </c>
      <c r="MS290">
        <v>0</v>
      </c>
      <c r="MT290">
        <v>0</v>
      </c>
      <c r="MU290">
        <v>0</v>
      </c>
      <c r="MV290">
        <v>0</v>
      </c>
      <c r="MW290">
        <v>0</v>
      </c>
      <c r="MX290">
        <v>0</v>
      </c>
      <c r="MY290">
        <v>0</v>
      </c>
      <c r="MZ290">
        <v>0</v>
      </c>
      <c r="NA290">
        <v>0</v>
      </c>
      <c r="NB290">
        <v>1</v>
      </c>
      <c r="NC290">
        <v>0</v>
      </c>
      <c r="ND290">
        <v>1</v>
      </c>
      <c r="NE290">
        <v>2</v>
      </c>
      <c r="NF290">
        <v>0</v>
      </c>
      <c r="NG290">
        <v>0</v>
      </c>
      <c r="NH290">
        <v>0</v>
      </c>
      <c r="NI290">
        <v>0</v>
      </c>
      <c r="NJ290">
        <v>0</v>
      </c>
      <c r="NK290">
        <v>0</v>
      </c>
      <c r="NL290">
        <v>0</v>
      </c>
      <c r="NM290">
        <v>0</v>
      </c>
      <c r="NN290">
        <v>0</v>
      </c>
      <c r="NO290">
        <v>0</v>
      </c>
      <c r="NP290">
        <v>0</v>
      </c>
      <c r="NR290" s="2" t="str">
        <f t="shared" si="259"/>
        <v>Nebbi District</v>
      </c>
      <c r="NS290" s="2" t="str">
        <f t="shared" si="260"/>
        <v>Angal Hospital</v>
      </c>
      <c r="NT290" s="2" t="str">
        <f>VLOOKUP(C290,Weeks!$A$1:$B$53,2,0)</f>
        <v>Week 46</v>
      </c>
      <c r="NU290" s="2">
        <f t="shared" si="261"/>
        <v>76</v>
      </c>
      <c r="NV290" s="2">
        <f t="shared" si="262"/>
        <v>2</v>
      </c>
      <c r="NW290" s="2">
        <f t="shared" si="263"/>
        <v>0</v>
      </c>
      <c r="NX290" s="2">
        <f t="shared" si="264"/>
        <v>2</v>
      </c>
      <c r="NY290" s="2">
        <f t="shared" si="265"/>
        <v>4</v>
      </c>
      <c r="NZ290" s="2">
        <f t="shared" si="266"/>
        <v>0</v>
      </c>
      <c r="OA290" s="2">
        <f t="shared" si="267"/>
        <v>0</v>
      </c>
      <c r="OB290" s="2">
        <f t="shared" si="268"/>
        <v>0</v>
      </c>
      <c r="OC290" s="2">
        <f t="shared" si="269"/>
        <v>0</v>
      </c>
      <c r="OD290" s="2">
        <f t="shared" si="270"/>
        <v>14</v>
      </c>
      <c r="OE290" s="2">
        <f t="shared" si="271"/>
        <v>0</v>
      </c>
      <c r="OF290" s="2">
        <f t="shared" si="272"/>
        <v>0</v>
      </c>
      <c r="OG290" s="2">
        <f t="shared" si="273"/>
        <v>0</v>
      </c>
      <c r="OH290" s="2">
        <f t="shared" si="274"/>
        <v>0</v>
      </c>
      <c r="OI290" s="2">
        <f t="shared" si="275"/>
        <v>0</v>
      </c>
      <c r="OJ290" s="2">
        <f t="shared" si="276"/>
        <v>0</v>
      </c>
      <c r="OK290" s="2">
        <f t="shared" si="277"/>
        <v>0</v>
      </c>
      <c r="OL290" s="2">
        <f t="shared" si="278"/>
        <v>0</v>
      </c>
      <c r="OM290" s="2">
        <f t="shared" si="279"/>
        <v>0</v>
      </c>
      <c r="ON290" s="2">
        <f t="shared" si="280"/>
        <v>62</v>
      </c>
      <c r="OO290" s="2">
        <f t="shared" si="281"/>
        <v>2</v>
      </c>
      <c r="OP290" s="2">
        <f t="shared" si="282"/>
        <v>0</v>
      </c>
      <c r="OQ290" s="2">
        <f t="shared" si="283"/>
        <v>0</v>
      </c>
      <c r="OR290" s="2">
        <f t="shared" si="284"/>
        <v>0</v>
      </c>
      <c r="OS290" s="2">
        <f t="shared" si="285"/>
        <v>0</v>
      </c>
      <c r="OT290" s="2">
        <f t="shared" si="286"/>
        <v>2</v>
      </c>
      <c r="OU290" s="2">
        <f t="shared" si="287"/>
        <v>0</v>
      </c>
      <c r="OV290" s="2">
        <f t="shared" si="288"/>
        <v>0</v>
      </c>
      <c r="OW290" s="2">
        <f t="shared" si="289"/>
        <v>0</v>
      </c>
      <c r="OX290" s="2">
        <f t="shared" si="290"/>
        <v>1</v>
      </c>
      <c r="OY290" s="2">
        <f t="shared" si="291"/>
        <v>0</v>
      </c>
      <c r="OZ290" s="2">
        <f t="shared" si="292"/>
        <v>0</v>
      </c>
      <c r="PA290" s="2">
        <f t="shared" si="293"/>
        <v>0</v>
      </c>
      <c r="PB290" s="2">
        <f t="shared" si="294"/>
        <v>5</v>
      </c>
      <c r="PC290" s="2">
        <f t="shared" si="295"/>
        <v>5</v>
      </c>
      <c r="PD290" s="2">
        <f t="shared" si="296"/>
        <v>5</v>
      </c>
      <c r="PE290" s="2">
        <f t="shared" si="297"/>
        <v>4</v>
      </c>
      <c r="PF290" s="2">
        <f t="shared" si="298"/>
        <v>1</v>
      </c>
      <c r="PG290" s="2">
        <f t="shared" si="299"/>
        <v>0</v>
      </c>
      <c r="PH290" s="2">
        <f t="shared" si="300"/>
        <v>0</v>
      </c>
      <c r="PI290" s="2">
        <f t="shared" si="301"/>
        <v>0</v>
      </c>
      <c r="PJ290" s="2">
        <f t="shared" si="302"/>
        <v>0</v>
      </c>
      <c r="PK290" s="2">
        <f t="shared" si="303"/>
        <v>0</v>
      </c>
      <c r="PL290" s="2">
        <f t="shared" si="304"/>
        <v>0</v>
      </c>
      <c r="PM290" s="2">
        <f t="shared" si="305"/>
        <v>0</v>
      </c>
      <c r="PN290" s="2">
        <f t="shared" si="306"/>
        <v>56</v>
      </c>
      <c r="PO290" s="2">
        <f t="shared" si="307"/>
        <v>47</v>
      </c>
      <c r="PP290" s="2">
        <f t="shared" si="308"/>
        <v>10</v>
      </c>
      <c r="PQ290" s="2">
        <f t="shared" si="309"/>
        <v>10</v>
      </c>
      <c r="PR290" s="2">
        <f t="shared" si="310"/>
        <v>47</v>
      </c>
      <c r="PS290" s="2">
        <f t="shared" si="311"/>
        <v>1</v>
      </c>
      <c r="PT290" s="2">
        <f t="shared" si="312"/>
        <v>1</v>
      </c>
      <c r="PU290" s="2">
        <f t="shared" si="313"/>
        <v>47</v>
      </c>
      <c r="PV290" s="2">
        <f t="shared" si="314"/>
        <v>5</v>
      </c>
      <c r="PW290" s="2">
        <f t="shared" si="315"/>
        <v>5</v>
      </c>
      <c r="PX290" s="2">
        <f t="shared" si="316"/>
        <v>47</v>
      </c>
      <c r="PY290" s="2">
        <f t="shared" si="317"/>
        <v>0</v>
      </c>
      <c r="PZ290" s="2">
        <f t="shared" si="318"/>
        <v>0</v>
      </c>
    </row>
    <row r="291" spans="1:442" x14ac:dyDescent="0.35">
      <c r="A291" t="s">
        <v>76</v>
      </c>
      <c r="B291" t="s">
        <v>19</v>
      </c>
      <c r="C291" t="s">
        <v>357</v>
      </c>
      <c r="D291">
        <v>0</v>
      </c>
      <c r="E291">
        <v>0</v>
      </c>
      <c r="F291">
        <v>0</v>
      </c>
      <c r="G291">
        <v>0</v>
      </c>
      <c r="H291"/>
      <c r="I291">
        <v>0</v>
      </c>
      <c r="J291">
        <v>0</v>
      </c>
      <c r="K291">
        <v>0</v>
      </c>
      <c r="L291">
        <v>0</v>
      </c>
      <c r="M291">
        <v>0</v>
      </c>
      <c r="N291">
        <v>0</v>
      </c>
      <c r="O291">
        <v>0</v>
      </c>
      <c r="P291">
        <v>0</v>
      </c>
      <c r="Q291">
        <v>0</v>
      </c>
      <c r="R291">
        <v>0</v>
      </c>
      <c r="S291">
        <v>4</v>
      </c>
      <c r="T291">
        <v>0</v>
      </c>
      <c r="U291">
        <v>0</v>
      </c>
      <c r="V291">
        <v>0</v>
      </c>
      <c r="W291">
        <v>0</v>
      </c>
      <c r="X291">
        <v>0</v>
      </c>
      <c r="Y291">
        <v>0</v>
      </c>
      <c r="Z291">
        <v>0</v>
      </c>
      <c r="AA291">
        <v>2</v>
      </c>
      <c r="AB291">
        <v>0</v>
      </c>
      <c r="AC291">
        <v>0</v>
      </c>
      <c r="AD291">
        <v>0</v>
      </c>
      <c r="AE291">
        <v>0</v>
      </c>
      <c r="AF291">
        <v>0</v>
      </c>
      <c r="AG291">
        <v>0</v>
      </c>
      <c r="AH291">
        <v>0</v>
      </c>
      <c r="AI291">
        <v>2</v>
      </c>
      <c r="AJ291">
        <v>0</v>
      </c>
      <c r="AK291">
        <v>0</v>
      </c>
      <c r="AL291">
        <v>0</v>
      </c>
      <c r="AM291">
        <v>0</v>
      </c>
      <c r="AN291">
        <v>0</v>
      </c>
      <c r="AO291">
        <v>0</v>
      </c>
      <c r="AP291">
        <v>2</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6</v>
      </c>
      <c r="DC291">
        <v>0</v>
      </c>
      <c r="DD291">
        <v>38</v>
      </c>
      <c r="DE291">
        <v>7</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3</v>
      </c>
      <c r="FD291">
        <v>18</v>
      </c>
      <c r="FE291">
        <v>0</v>
      </c>
      <c r="FF291">
        <v>0</v>
      </c>
      <c r="FG291">
        <v>1</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15</v>
      </c>
      <c r="GV291">
        <v>5</v>
      </c>
      <c r="GW291">
        <v>46</v>
      </c>
      <c r="GX291">
        <v>3</v>
      </c>
      <c r="GY291">
        <v>168</v>
      </c>
      <c r="GZ291">
        <v>30</v>
      </c>
      <c r="HA291">
        <v>0</v>
      </c>
      <c r="HB291">
        <v>0</v>
      </c>
      <c r="HC291">
        <v>0</v>
      </c>
      <c r="HD291">
        <v>0</v>
      </c>
      <c r="HE291">
        <v>1</v>
      </c>
      <c r="HF291">
        <v>0</v>
      </c>
      <c r="HG291">
        <v>0</v>
      </c>
      <c r="HH291">
        <v>0</v>
      </c>
      <c r="HI291">
        <v>0</v>
      </c>
      <c r="HJ291">
        <v>0</v>
      </c>
      <c r="HK291">
        <v>0</v>
      </c>
      <c r="HL291">
        <v>0</v>
      </c>
      <c r="HM291">
        <v>0</v>
      </c>
      <c r="HN291">
        <v>0</v>
      </c>
      <c r="HO291">
        <v>0</v>
      </c>
      <c r="HP291">
        <v>0</v>
      </c>
      <c r="HQ291">
        <v>0</v>
      </c>
      <c r="HR291">
        <v>0</v>
      </c>
      <c r="HS291">
        <v>0</v>
      </c>
      <c r="HT291">
        <v>0</v>
      </c>
      <c r="HU291">
        <v>7</v>
      </c>
      <c r="HV291">
        <v>30</v>
      </c>
      <c r="HW291">
        <v>14</v>
      </c>
      <c r="HX291">
        <v>2</v>
      </c>
      <c r="HY291">
        <v>7</v>
      </c>
      <c r="HZ291">
        <v>2</v>
      </c>
      <c r="IA291">
        <v>0</v>
      </c>
      <c r="IB291">
        <v>0</v>
      </c>
      <c r="IC291">
        <v>0</v>
      </c>
      <c r="ID291">
        <v>7</v>
      </c>
      <c r="IE291">
        <v>24</v>
      </c>
      <c r="IF291">
        <v>11</v>
      </c>
      <c r="IG291">
        <v>7</v>
      </c>
      <c r="IH291">
        <v>24</v>
      </c>
      <c r="II291">
        <v>11</v>
      </c>
      <c r="IJ291">
        <v>7</v>
      </c>
      <c r="IK291">
        <v>24</v>
      </c>
      <c r="IL291">
        <v>11</v>
      </c>
      <c r="IM291">
        <v>7</v>
      </c>
      <c r="IN291">
        <v>24</v>
      </c>
      <c r="IO291">
        <v>11</v>
      </c>
      <c r="IP291">
        <v>0</v>
      </c>
      <c r="IQ291">
        <v>0</v>
      </c>
      <c r="IR291">
        <v>0</v>
      </c>
      <c r="IS291">
        <v>0</v>
      </c>
      <c r="IT291">
        <v>0</v>
      </c>
      <c r="IU291">
        <v>0</v>
      </c>
      <c r="IV291">
        <v>1</v>
      </c>
      <c r="IW291">
        <v>0</v>
      </c>
      <c r="IX291">
        <v>0</v>
      </c>
      <c r="IY291">
        <v>0</v>
      </c>
      <c r="IZ291">
        <v>0</v>
      </c>
      <c r="JA291">
        <v>0</v>
      </c>
      <c r="JB291">
        <v>0</v>
      </c>
      <c r="JC291">
        <v>0</v>
      </c>
      <c r="JD291">
        <v>0</v>
      </c>
      <c r="JE291">
        <v>0</v>
      </c>
      <c r="JF291">
        <v>0</v>
      </c>
      <c r="JG291">
        <v>0</v>
      </c>
      <c r="JH291">
        <v>2</v>
      </c>
      <c r="JI291">
        <v>7</v>
      </c>
      <c r="JJ291">
        <v>2</v>
      </c>
      <c r="JK291">
        <v>0</v>
      </c>
      <c r="JL291">
        <v>0</v>
      </c>
      <c r="JM291">
        <v>0</v>
      </c>
      <c r="JN291">
        <v>0</v>
      </c>
      <c r="JO291">
        <v>0</v>
      </c>
      <c r="JP291">
        <v>0</v>
      </c>
      <c r="JQ291">
        <v>0</v>
      </c>
      <c r="JR291">
        <v>0</v>
      </c>
      <c r="JS291">
        <v>0</v>
      </c>
      <c r="JT291">
        <v>0</v>
      </c>
      <c r="JU291">
        <v>0</v>
      </c>
      <c r="JV291">
        <v>0</v>
      </c>
      <c r="JW291">
        <v>0</v>
      </c>
      <c r="JX291">
        <v>0</v>
      </c>
      <c r="JY291">
        <v>0</v>
      </c>
      <c r="JZ291">
        <v>1</v>
      </c>
      <c r="KA291">
        <v>0</v>
      </c>
      <c r="KB291">
        <v>0</v>
      </c>
      <c r="KC291">
        <v>0</v>
      </c>
      <c r="KD291">
        <v>0</v>
      </c>
      <c r="KE291">
        <v>0</v>
      </c>
      <c r="KF291">
        <v>0</v>
      </c>
      <c r="KG291">
        <v>0</v>
      </c>
      <c r="KH291">
        <v>0</v>
      </c>
      <c r="KI291">
        <v>0</v>
      </c>
      <c r="KJ291">
        <v>0</v>
      </c>
      <c r="KK291">
        <v>0</v>
      </c>
      <c r="KL291">
        <v>1</v>
      </c>
      <c r="KM291">
        <v>5</v>
      </c>
      <c r="KN291">
        <v>0</v>
      </c>
      <c r="KO291">
        <v>0</v>
      </c>
      <c r="KP291">
        <v>1</v>
      </c>
      <c r="KQ291">
        <v>2</v>
      </c>
      <c r="KR291">
        <v>0</v>
      </c>
      <c r="KS291">
        <v>0</v>
      </c>
      <c r="KT291">
        <v>1</v>
      </c>
      <c r="KU291">
        <v>5</v>
      </c>
      <c r="KV291">
        <v>0</v>
      </c>
      <c r="KW291">
        <v>0</v>
      </c>
      <c r="KX291">
        <v>1</v>
      </c>
      <c r="KY291">
        <v>2</v>
      </c>
      <c r="KZ291">
        <v>0</v>
      </c>
      <c r="LA291">
        <v>0</v>
      </c>
      <c r="LB291">
        <v>1</v>
      </c>
      <c r="LC291">
        <v>5</v>
      </c>
      <c r="LD291">
        <v>0</v>
      </c>
      <c r="LE291">
        <v>0</v>
      </c>
      <c r="LF291">
        <v>1</v>
      </c>
      <c r="LG291">
        <v>2</v>
      </c>
      <c r="LH291">
        <v>0</v>
      </c>
      <c r="LI291">
        <v>0</v>
      </c>
      <c r="LJ291">
        <v>1</v>
      </c>
      <c r="LK291">
        <v>5</v>
      </c>
      <c r="LL291">
        <v>0</v>
      </c>
      <c r="LM291">
        <v>0</v>
      </c>
      <c r="LN291">
        <v>1</v>
      </c>
      <c r="LO291">
        <v>2</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2</v>
      </c>
      <c r="NE291">
        <v>0</v>
      </c>
      <c r="NF291">
        <v>0</v>
      </c>
      <c r="NG291">
        <v>0</v>
      </c>
      <c r="NH291">
        <v>0</v>
      </c>
      <c r="NI291">
        <v>0</v>
      </c>
      <c r="NJ291">
        <v>0</v>
      </c>
      <c r="NK291">
        <v>0</v>
      </c>
      <c r="NL291">
        <v>0</v>
      </c>
      <c r="NM291">
        <v>0</v>
      </c>
      <c r="NN291">
        <v>0</v>
      </c>
      <c r="NO291">
        <v>0</v>
      </c>
      <c r="NP291">
        <v>0</v>
      </c>
      <c r="NR291" s="2" t="str">
        <f t="shared" si="259"/>
        <v>Nebbi District</v>
      </c>
      <c r="NS291" s="2" t="str">
        <f t="shared" si="260"/>
        <v>Angal Hospital</v>
      </c>
      <c r="NT291" s="2" t="str">
        <f>VLOOKUP(C291,Weeks!$A$1:$B$53,2,0)</f>
        <v>Week 47</v>
      </c>
      <c r="NU291" s="2">
        <f t="shared" si="261"/>
        <v>341</v>
      </c>
      <c r="NV291" s="2">
        <f t="shared" si="262"/>
        <v>2</v>
      </c>
      <c r="NW291" s="2">
        <f t="shared" si="263"/>
        <v>0</v>
      </c>
      <c r="NX291" s="2">
        <f t="shared" si="264"/>
        <v>2</v>
      </c>
      <c r="NY291" s="2">
        <f t="shared" si="265"/>
        <v>2</v>
      </c>
      <c r="NZ291" s="2">
        <f t="shared" si="266"/>
        <v>0</v>
      </c>
      <c r="OA291" s="2">
        <f t="shared" si="267"/>
        <v>0</v>
      </c>
      <c r="OB291" s="2">
        <f t="shared" si="268"/>
        <v>0</v>
      </c>
      <c r="OC291" s="2">
        <f t="shared" si="269"/>
        <v>0</v>
      </c>
      <c r="OD291" s="2">
        <f t="shared" si="270"/>
        <v>22</v>
      </c>
      <c r="OE291" s="2">
        <f t="shared" si="271"/>
        <v>1</v>
      </c>
      <c r="OF291" s="2">
        <f t="shared" si="272"/>
        <v>0</v>
      </c>
      <c r="OG291" s="2">
        <f t="shared" si="273"/>
        <v>0</v>
      </c>
      <c r="OH291" s="2">
        <f t="shared" si="274"/>
        <v>0</v>
      </c>
      <c r="OI291" s="2">
        <f t="shared" si="275"/>
        <v>0</v>
      </c>
      <c r="OJ291" s="2">
        <f t="shared" si="276"/>
        <v>0</v>
      </c>
      <c r="OK291" s="2">
        <f t="shared" si="277"/>
        <v>0</v>
      </c>
      <c r="OL291" s="2">
        <f t="shared" si="278"/>
        <v>0</v>
      </c>
      <c r="OM291" s="2">
        <f t="shared" si="279"/>
        <v>0</v>
      </c>
      <c r="ON291" s="2">
        <f t="shared" si="280"/>
        <v>51</v>
      </c>
      <c r="OO291" s="2">
        <f t="shared" si="281"/>
        <v>0</v>
      </c>
      <c r="OP291" s="2">
        <f t="shared" si="282"/>
        <v>253</v>
      </c>
      <c r="OQ291" s="2">
        <f t="shared" si="283"/>
        <v>1</v>
      </c>
      <c r="OR291" s="2">
        <f t="shared" si="284"/>
        <v>0</v>
      </c>
      <c r="OS291" s="2">
        <f t="shared" si="285"/>
        <v>0</v>
      </c>
      <c r="OT291" s="2">
        <f t="shared" si="286"/>
        <v>2</v>
      </c>
      <c r="OU291" s="2">
        <f t="shared" si="287"/>
        <v>4</v>
      </c>
      <c r="OV291" s="2">
        <f t="shared" si="288"/>
        <v>2</v>
      </c>
      <c r="OW291" s="2">
        <f t="shared" si="289"/>
        <v>2</v>
      </c>
      <c r="OX291" s="2">
        <f t="shared" si="290"/>
        <v>0</v>
      </c>
      <c r="OY291" s="2">
        <f t="shared" si="291"/>
        <v>0</v>
      </c>
      <c r="OZ291" s="2">
        <f t="shared" si="292"/>
        <v>0</v>
      </c>
      <c r="PA291" s="2">
        <f t="shared" si="293"/>
        <v>0</v>
      </c>
      <c r="PB291" s="2">
        <f t="shared" si="294"/>
        <v>9</v>
      </c>
      <c r="PC291" s="2">
        <f t="shared" si="295"/>
        <v>9</v>
      </c>
      <c r="PD291" s="2">
        <f t="shared" si="296"/>
        <v>9</v>
      </c>
      <c r="PE291" s="2">
        <f t="shared" si="297"/>
        <v>9</v>
      </c>
      <c r="PF291" s="2">
        <f t="shared" si="298"/>
        <v>0</v>
      </c>
      <c r="PG291" s="2">
        <f t="shared" si="299"/>
        <v>0</v>
      </c>
      <c r="PH291" s="2">
        <f t="shared" si="300"/>
        <v>0</v>
      </c>
      <c r="PI291" s="2">
        <f t="shared" si="301"/>
        <v>0</v>
      </c>
      <c r="PJ291" s="2">
        <f t="shared" si="302"/>
        <v>0</v>
      </c>
      <c r="PK291" s="2">
        <f t="shared" si="303"/>
        <v>0</v>
      </c>
      <c r="PL291" s="2">
        <f t="shared" si="304"/>
        <v>0</v>
      </c>
      <c r="PM291" s="2">
        <f t="shared" si="305"/>
        <v>0</v>
      </c>
      <c r="PN291" s="2">
        <f t="shared" si="306"/>
        <v>51</v>
      </c>
      <c r="PO291" s="2">
        <f t="shared" si="307"/>
        <v>42</v>
      </c>
      <c r="PP291" s="2">
        <f t="shared" si="308"/>
        <v>1</v>
      </c>
      <c r="PQ291" s="2">
        <f t="shared" si="309"/>
        <v>1</v>
      </c>
      <c r="PR291" s="2">
        <f t="shared" si="310"/>
        <v>42</v>
      </c>
      <c r="PS291" s="2">
        <f t="shared" si="311"/>
        <v>0</v>
      </c>
      <c r="PT291" s="2">
        <f t="shared" si="312"/>
        <v>0</v>
      </c>
      <c r="PU291" s="2">
        <f t="shared" si="313"/>
        <v>42</v>
      </c>
      <c r="PV291" s="2">
        <f t="shared" si="314"/>
        <v>11</v>
      </c>
      <c r="PW291" s="2">
        <f t="shared" si="315"/>
        <v>11</v>
      </c>
      <c r="PX291" s="2">
        <f t="shared" si="316"/>
        <v>42</v>
      </c>
      <c r="PY291" s="2">
        <f t="shared" si="317"/>
        <v>0</v>
      </c>
      <c r="PZ291" s="2">
        <f t="shared" si="318"/>
        <v>0</v>
      </c>
    </row>
    <row r="292" spans="1:442" x14ac:dyDescent="0.35">
      <c r="A292" t="s">
        <v>76</v>
      </c>
      <c r="B292" t="s">
        <v>19</v>
      </c>
      <c r="C292" t="s">
        <v>355</v>
      </c>
      <c r="D292">
        <v>0</v>
      </c>
      <c r="E292">
        <v>0</v>
      </c>
      <c r="F292">
        <v>0</v>
      </c>
      <c r="G292">
        <v>0</v>
      </c>
      <c r="H292"/>
      <c r="I292">
        <v>3</v>
      </c>
      <c r="J292"/>
      <c r="K292">
        <v>0</v>
      </c>
      <c r="L292"/>
      <c r="M292">
        <v>3</v>
      </c>
      <c r="N292">
        <v>0</v>
      </c>
      <c r="O292">
        <v>0</v>
      </c>
      <c r="P292">
        <v>0</v>
      </c>
      <c r="Q292">
        <v>0</v>
      </c>
      <c r="R292">
        <v>0</v>
      </c>
      <c r="S292">
        <v>0</v>
      </c>
      <c r="T292">
        <v>0</v>
      </c>
      <c r="U292">
        <v>0</v>
      </c>
      <c r="V292">
        <v>0</v>
      </c>
      <c r="W292">
        <v>2</v>
      </c>
      <c r="X292">
        <v>0</v>
      </c>
      <c r="Y292">
        <v>0</v>
      </c>
      <c r="Z292">
        <v>0</v>
      </c>
      <c r="AA292">
        <v>0</v>
      </c>
      <c r="AB292">
        <v>0</v>
      </c>
      <c r="AC292">
        <v>0</v>
      </c>
      <c r="AD292">
        <v>0</v>
      </c>
      <c r="AE292">
        <v>0</v>
      </c>
      <c r="AF292">
        <v>0</v>
      </c>
      <c r="AG292">
        <v>0</v>
      </c>
      <c r="AH292">
        <v>0</v>
      </c>
      <c r="AI292">
        <v>0</v>
      </c>
      <c r="AJ292">
        <v>0</v>
      </c>
      <c r="AK292">
        <v>0</v>
      </c>
      <c r="AL292">
        <v>0</v>
      </c>
      <c r="AM292">
        <v>3</v>
      </c>
      <c r="AN292">
        <v>0</v>
      </c>
      <c r="AO292">
        <v>3</v>
      </c>
      <c r="AP292">
        <v>0</v>
      </c>
      <c r="AQ292">
        <v>0</v>
      </c>
      <c r="AR292">
        <v>10</v>
      </c>
      <c r="AS292">
        <v>11</v>
      </c>
      <c r="AT292">
        <v>0</v>
      </c>
      <c r="AU292">
        <v>1</v>
      </c>
      <c r="AV292">
        <v>2</v>
      </c>
      <c r="AW292">
        <v>2</v>
      </c>
      <c r="AX292">
        <v>0</v>
      </c>
      <c r="AY292">
        <v>0</v>
      </c>
      <c r="AZ292">
        <v>0</v>
      </c>
      <c r="BA292">
        <v>0</v>
      </c>
      <c r="BB292">
        <v>0</v>
      </c>
      <c r="BC292">
        <v>0</v>
      </c>
      <c r="BD292">
        <v>0</v>
      </c>
      <c r="BE292">
        <v>0</v>
      </c>
      <c r="BF292">
        <v>0</v>
      </c>
      <c r="BG292">
        <v>0</v>
      </c>
      <c r="BH292">
        <v>0</v>
      </c>
      <c r="BI292">
        <v>0</v>
      </c>
      <c r="BJ292">
        <v>1</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1</v>
      </c>
      <c r="DA292">
        <v>0</v>
      </c>
      <c r="DB292">
        <v>3</v>
      </c>
      <c r="DC292">
        <v>0</v>
      </c>
      <c r="DD292">
        <v>35</v>
      </c>
      <c r="DE292">
        <v>26</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3</v>
      </c>
      <c r="FD292">
        <v>14</v>
      </c>
      <c r="FE292">
        <v>0</v>
      </c>
      <c r="FF292">
        <v>0</v>
      </c>
      <c r="FG292">
        <v>0</v>
      </c>
      <c r="FH292">
        <v>0</v>
      </c>
      <c r="FI292">
        <v>0</v>
      </c>
      <c r="FJ292">
        <v>0</v>
      </c>
      <c r="FK292">
        <v>0</v>
      </c>
      <c r="FL292">
        <v>0</v>
      </c>
      <c r="FM292">
        <v>1</v>
      </c>
      <c r="FN292">
        <v>0</v>
      </c>
      <c r="FO292">
        <v>4</v>
      </c>
      <c r="FP292">
        <v>4</v>
      </c>
      <c r="FQ292">
        <v>0</v>
      </c>
      <c r="FR292">
        <v>0</v>
      </c>
      <c r="FS292">
        <v>0</v>
      </c>
      <c r="FT292">
        <v>0</v>
      </c>
      <c r="FU292">
        <v>0</v>
      </c>
      <c r="FV292">
        <v>0</v>
      </c>
      <c r="FW292">
        <v>0</v>
      </c>
      <c r="FX292">
        <v>0</v>
      </c>
      <c r="FY292">
        <v>0</v>
      </c>
      <c r="FZ292">
        <v>0</v>
      </c>
      <c r="GA292">
        <v>0</v>
      </c>
      <c r="GB292">
        <v>0</v>
      </c>
      <c r="GC292">
        <v>0</v>
      </c>
      <c r="GD292">
        <v>0</v>
      </c>
      <c r="GE292">
        <v>0</v>
      </c>
      <c r="GF292">
        <v>0</v>
      </c>
      <c r="GG292">
        <v>0</v>
      </c>
      <c r="GH292">
        <v>2</v>
      </c>
      <c r="GI292">
        <v>0</v>
      </c>
      <c r="GJ292">
        <v>0</v>
      </c>
      <c r="GK292">
        <v>0</v>
      </c>
      <c r="GL292">
        <v>0</v>
      </c>
      <c r="GM292">
        <v>0</v>
      </c>
      <c r="GN292">
        <v>0</v>
      </c>
      <c r="GO292">
        <v>0</v>
      </c>
      <c r="GP292">
        <v>0</v>
      </c>
      <c r="GQ292">
        <v>0</v>
      </c>
      <c r="GR292">
        <v>0</v>
      </c>
      <c r="GS292">
        <v>0</v>
      </c>
      <c r="GT292">
        <v>0</v>
      </c>
      <c r="GU292">
        <v>0</v>
      </c>
      <c r="GV292">
        <v>0</v>
      </c>
      <c r="GW292">
        <v>3</v>
      </c>
      <c r="GX292">
        <v>1</v>
      </c>
      <c r="GY292">
        <v>36</v>
      </c>
      <c r="GZ292">
        <v>25</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6</v>
      </c>
      <c r="HV292">
        <v>37</v>
      </c>
      <c r="HW292">
        <v>18</v>
      </c>
      <c r="HX292">
        <v>1</v>
      </c>
      <c r="HY292">
        <v>8</v>
      </c>
      <c r="HZ292">
        <v>1</v>
      </c>
      <c r="IA292">
        <v>0</v>
      </c>
      <c r="IB292">
        <v>0</v>
      </c>
      <c r="IC292">
        <v>0</v>
      </c>
      <c r="ID292">
        <v>5</v>
      </c>
      <c r="IE292">
        <v>34</v>
      </c>
      <c r="IF292">
        <v>18</v>
      </c>
      <c r="IG292">
        <v>5</v>
      </c>
      <c r="IH292">
        <v>34</v>
      </c>
      <c r="II292">
        <v>18</v>
      </c>
      <c r="IJ292">
        <v>5</v>
      </c>
      <c r="IK292">
        <v>34</v>
      </c>
      <c r="IL292">
        <v>18</v>
      </c>
      <c r="IM292">
        <v>5</v>
      </c>
      <c r="IN292">
        <v>34</v>
      </c>
      <c r="IO292">
        <v>18</v>
      </c>
      <c r="IP292">
        <v>0</v>
      </c>
      <c r="IQ292">
        <v>0</v>
      </c>
      <c r="IR292">
        <v>0</v>
      </c>
      <c r="IS292">
        <v>0</v>
      </c>
      <c r="IT292">
        <v>0</v>
      </c>
      <c r="IU292">
        <v>0</v>
      </c>
      <c r="IV292">
        <v>0</v>
      </c>
      <c r="IW292">
        <v>1</v>
      </c>
      <c r="IX292">
        <v>1</v>
      </c>
      <c r="IY292">
        <v>0</v>
      </c>
      <c r="IZ292">
        <v>0</v>
      </c>
      <c r="JA292">
        <v>0</v>
      </c>
      <c r="JB292">
        <v>0</v>
      </c>
      <c r="JC292">
        <v>0</v>
      </c>
      <c r="JD292">
        <v>0</v>
      </c>
      <c r="JE292">
        <v>0</v>
      </c>
      <c r="JF292">
        <v>0</v>
      </c>
      <c r="JG292">
        <v>0</v>
      </c>
      <c r="JH292">
        <v>1</v>
      </c>
      <c r="JI292">
        <v>8</v>
      </c>
      <c r="JJ292">
        <v>1</v>
      </c>
      <c r="JK292">
        <v>0</v>
      </c>
      <c r="JL292">
        <v>0</v>
      </c>
      <c r="JM292">
        <v>0</v>
      </c>
      <c r="JN292">
        <v>0</v>
      </c>
      <c r="JO292">
        <v>0</v>
      </c>
      <c r="JP292">
        <v>0</v>
      </c>
      <c r="JQ292">
        <v>0</v>
      </c>
      <c r="JR292">
        <v>0</v>
      </c>
      <c r="JS292">
        <v>0</v>
      </c>
      <c r="JT292">
        <v>0</v>
      </c>
      <c r="JU292">
        <v>0</v>
      </c>
      <c r="JV292">
        <v>0</v>
      </c>
      <c r="JW292">
        <v>0</v>
      </c>
      <c r="JX292">
        <v>0</v>
      </c>
      <c r="JY292">
        <v>0</v>
      </c>
      <c r="JZ292">
        <v>0</v>
      </c>
      <c r="KA292">
        <v>1</v>
      </c>
      <c r="KB292">
        <v>1</v>
      </c>
      <c r="KC292">
        <v>0</v>
      </c>
      <c r="KD292">
        <v>0</v>
      </c>
      <c r="KE292">
        <v>0</v>
      </c>
      <c r="KF292">
        <v>0</v>
      </c>
      <c r="KG292">
        <v>0</v>
      </c>
      <c r="KH292">
        <v>0</v>
      </c>
      <c r="KI292">
        <v>0</v>
      </c>
      <c r="KJ292">
        <v>0</v>
      </c>
      <c r="KK292">
        <v>0</v>
      </c>
      <c r="KL292">
        <v>1</v>
      </c>
      <c r="KM292">
        <v>7</v>
      </c>
      <c r="KN292">
        <v>0</v>
      </c>
      <c r="KO292">
        <v>0</v>
      </c>
      <c r="KP292">
        <v>0</v>
      </c>
      <c r="KQ292">
        <v>1</v>
      </c>
      <c r="KR292">
        <v>0</v>
      </c>
      <c r="KS292">
        <v>0</v>
      </c>
      <c r="KT292">
        <v>1</v>
      </c>
      <c r="KU292">
        <v>7</v>
      </c>
      <c r="KV292">
        <v>0</v>
      </c>
      <c r="KW292">
        <v>0</v>
      </c>
      <c r="KX292">
        <v>0</v>
      </c>
      <c r="KY292">
        <v>1</v>
      </c>
      <c r="KZ292">
        <v>0</v>
      </c>
      <c r="LA292">
        <v>0</v>
      </c>
      <c r="LB292">
        <v>1</v>
      </c>
      <c r="LC292">
        <v>7</v>
      </c>
      <c r="LD292">
        <v>0</v>
      </c>
      <c r="LE292">
        <v>0</v>
      </c>
      <c r="LF292">
        <v>0</v>
      </c>
      <c r="LG292">
        <v>1</v>
      </c>
      <c r="LH292">
        <v>0</v>
      </c>
      <c r="LI292">
        <v>0</v>
      </c>
      <c r="LJ292">
        <v>1</v>
      </c>
      <c r="LK292">
        <v>7</v>
      </c>
      <c r="LL292">
        <v>0</v>
      </c>
      <c r="LM292">
        <v>0</v>
      </c>
      <c r="LN292">
        <v>0</v>
      </c>
      <c r="LO292">
        <v>1</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1</v>
      </c>
      <c r="ML292">
        <v>0</v>
      </c>
      <c r="MM292">
        <v>0</v>
      </c>
      <c r="MN292">
        <v>0</v>
      </c>
      <c r="MO292">
        <v>1</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R292" s="2" t="str">
        <f t="shared" si="259"/>
        <v>Nebbi District</v>
      </c>
      <c r="NS292" s="2" t="str">
        <f t="shared" si="260"/>
        <v>Angal Hospital</v>
      </c>
      <c r="NT292" s="2" t="str">
        <f>VLOOKUP(C292,Weeks!$A$1:$B$53,2,0)</f>
        <v>Week 48</v>
      </c>
      <c r="NU292" s="2">
        <f t="shared" si="261"/>
        <v>185</v>
      </c>
      <c r="NV292" s="2">
        <f t="shared" si="262"/>
        <v>0</v>
      </c>
      <c r="NW292" s="2">
        <f t="shared" si="263"/>
        <v>0</v>
      </c>
      <c r="NX292" s="2">
        <f t="shared" si="264"/>
        <v>0</v>
      </c>
      <c r="NY292" s="2">
        <f t="shared" si="265"/>
        <v>0</v>
      </c>
      <c r="NZ292" s="2">
        <f t="shared" si="266"/>
        <v>27</v>
      </c>
      <c r="OA292" s="2">
        <f t="shared" si="267"/>
        <v>0</v>
      </c>
      <c r="OB292" s="2">
        <f t="shared" si="268"/>
        <v>9</v>
      </c>
      <c r="OC292" s="2">
        <f t="shared" si="269"/>
        <v>0</v>
      </c>
      <c r="OD292" s="2">
        <f t="shared" si="270"/>
        <v>17</v>
      </c>
      <c r="OE292" s="2">
        <f t="shared" si="271"/>
        <v>0</v>
      </c>
      <c r="OF292" s="2">
        <f t="shared" si="272"/>
        <v>0</v>
      </c>
      <c r="OG292" s="2">
        <f t="shared" si="273"/>
        <v>0</v>
      </c>
      <c r="OH292" s="2">
        <f t="shared" si="274"/>
        <v>0</v>
      </c>
      <c r="OI292" s="2">
        <f t="shared" si="275"/>
        <v>0</v>
      </c>
      <c r="OJ292" s="2">
        <f t="shared" si="276"/>
        <v>0</v>
      </c>
      <c r="OK292" s="2">
        <f t="shared" si="277"/>
        <v>0</v>
      </c>
      <c r="OL292" s="2">
        <f t="shared" si="278"/>
        <v>2</v>
      </c>
      <c r="OM292" s="2">
        <f t="shared" si="279"/>
        <v>0</v>
      </c>
      <c r="ON292" s="2">
        <f t="shared" si="280"/>
        <v>65</v>
      </c>
      <c r="OO292" s="2">
        <f t="shared" si="281"/>
        <v>0</v>
      </c>
      <c r="OP292" s="2">
        <f t="shared" si="282"/>
        <v>65</v>
      </c>
      <c r="OQ292" s="2">
        <f t="shared" si="283"/>
        <v>0</v>
      </c>
      <c r="OR292" s="2">
        <f t="shared" si="284"/>
        <v>0</v>
      </c>
      <c r="OS292" s="2">
        <f t="shared" si="285"/>
        <v>0</v>
      </c>
      <c r="OT292" s="2">
        <f t="shared" si="286"/>
        <v>0</v>
      </c>
      <c r="OU292" s="2">
        <f t="shared" si="287"/>
        <v>2</v>
      </c>
      <c r="OV292" s="2">
        <f t="shared" si="288"/>
        <v>0</v>
      </c>
      <c r="OW292" s="2">
        <f t="shared" si="289"/>
        <v>0</v>
      </c>
      <c r="OX292" s="2">
        <f t="shared" si="290"/>
        <v>2</v>
      </c>
      <c r="OY292" s="2">
        <f t="shared" si="291"/>
        <v>0</v>
      </c>
      <c r="OZ292" s="2">
        <f t="shared" si="292"/>
        <v>0</v>
      </c>
      <c r="PA292" s="2">
        <f t="shared" si="293"/>
        <v>0</v>
      </c>
      <c r="PB292" s="2">
        <f t="shared" si="294"/>
        <v>9</v>
      </c>
      <c r="PC292" s="2">
        <f t="shared" si="295"/>
        <v>9</v>
      </c>
      <c r="PD292" s="2">
        <f t="shared" si="296"/>
        <v>9</v>
      </c>
      <c r="PE292" s="2">
        <f t="shared" si="297"/>
        <v>9</v>
      </c>
      <c r="PF292" s="2">
        <f t="shared" si="298"/>
        <v>0</v>
      </c>
      <c r="PG292" s="2">
        <f t="shared" si="299"/>
        <v>3</v>
      </c>
      <c r="PH292" s="2">
        <f t="shared" si="300"/>
        <v>3</v>
      </c>
      <c r="PI292" s="2">
        <f t="shared" si="301"/>
        <v>0</v>
      </c>
      <c r="PJ292" s="2">
        <f t="shared" si="302"/>
        <v>0</v>
      </c>
      <c r="PK292" s="2">
        <f t="shared" si="303"/>
        <v>0</v>
      </c>
      <c r="PL292" s="2">
        <f t="shared" si="304"/>
        <v>0</v>
      </c>
      <c r="PM292" s="2">
        <f t="shared" si="305"/>
        <v>0</v>
      </c>
      <c r="PN292" s="2">
        <f t="shared" si="306"/>
        <v>61</v>
      </c>
      <c r="PO292" s="2">
        <f t="shared" si="307"/>
        <v>57</v>
      </c>
      <c r="PP292" s="2">
        <f t="shared" si="308"/>
        <v>2</v>
      </c>
      <c r="PQ292" s="2">
        <f t="shared" si="309"/>
        <v>2</v>
      </c>
      <c r="PR292" s="2">
        <f t="shared" si="310"/>
        <v>57</v>
      </c>
      <c r="PS292" s="2">
        <f t="shared" si="311"/>
        <v>0</v>
      </c>
      <c r="PT292" s="2">
        <f t="shared" si="312"/>
        <v>0</v>
      </c>
      <c r="PU292" s="2">
        <f t="shared" si="313"/>
        <v>57</v>
      </c>
      <c r="PV292" s="2">
        <f t="shared" si="314"/>
        <v>10</v>
      </c>
      <c r="PW292" s="2">
        <f t="shared" si="315"/>
        <v>10</v>
      </c>
      <c r="PX292" s="2">
        <f t="shared" si="316"/>
        <v>57</v>
      </c>
      <c r="PY292" s="2">
        <f t="shared" si="317"/>
        <v>0</v>
      </c>
      <c r="PZ292" s="2">
        <f t="shared" si="318"/>
        <v>0</v>
      </c>
    </row>
    <row r="293" spans="1:442" x14ac:dyDescent="0.35">
      <c r="A293" t="s">
        <v>76</v>
      </c>
      <c r="B293" t="s">
        <v>19</v>
      </c>
      <c r="C293" t="s">
        <v>353</v>
      </c>
      <c r="D293">
        <v>0</v>
      </c>
      <c r="E293">
        <v>0</v>
      </c>
      <c r="F293">
        <v>0</v>
      </c>
      <c r="G293">
        <v>0</v>
      </c>
      <c r="H293"/>
      <c r="I293">
        <v>1</v>
      </c>
      <c r="J293"/>
      <c r="K293">
        <v>0</v>
      </c>
      <c r="L293"/>
      <c r="M293">
        <v>1</v>
      </c>
      <c r="N293"/>
      <c r="O293">
        <v>0</v>
      </c>
      <c r="P293">
        <v>0</v>
      </c>
      <c r="Q293">
        <v>0</v>
      </c>
      <c r="R293">
        <v>1</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1</v>
      </c>
      <c r="AN293">
        <v>0</v>
      </c>
      <c r="AO293">
        <v>1</v>
      </c>
      <c r="AP293">
        <v>0</v>
      </c>
      <c r="AQ293">
        <v>0</v>
      </c>
      <c r="AR293">
        <v>9</v>
      </c>
      <c r="AS293">
        <v>5</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2</v>
      </c>
      <c r="DB293">
        <v>4</v>
      </c>
      <c r="DC293">
        <v>1</v>
      </c>
      <c r="DD293">
        <v>20</v>
      </c>
      <c r="DE293">
        <v>12</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1</v>
      </c>
      <c r="FD293">
        <v>14</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1</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7</v>
      </c>
      <c r="HV293">
        <v>22</v>
      </c>
      <c r="HW293">
        <v>13</v>
      </c>
      <c r="HX293">
        <v>0</v>
      </c>
      <c r="HY293">
        <v>3</v>
      </c>
      <c r="HZ293">
        <v>2</v>
      </c>
      <c r="IA293">
        <v>0</v>
      </c>
      <c r="IB293">
        <v>0</v>
      </c>
      <c r="IC293">
        <v>0</v>
      </c>
      <c r="ID293">
        <v>6</v>
      </c>
      <c r="IE293">
        <v>22</v>
      </c>
      <c r="IF293">
        <v>13</v>
      </c>
      <c r="IG293">
        <v>6</v>
      </c>
      <c r="IH293">
        <v>22</v>
      </c>
      <c r="II293">
        <v>13</v>
      </c>
      <c r="IJ293">
        <v>6</v>
      </c>
      <c r="IK293">
        <v>22</v>
      </c>
      <c r="IL293">
        <v>13</v>
      </c>
      <c r="IM293">
        <v>6</v>
      </c>
      <c r="IN293">
        <v>22</v>
      </c>
      <c r="IO293">
        <v>13</v>
      </c>
      <c r="IP293">
        <v>0</v>
      </c>
      <c r="IQ293">
        <v>0</v>
      </c>
      <c r="IR293">
        <v>0</v>
      </c>
      <c r="IS293">
        <v>0</v>
      </c>
      <c r="IT293">
        <v>0</v>
      </c>
      <c r="IU293">
        <v>0</v>
      </c>
      <c r="IV293">
        <v>0</v>
      </c>
      <c r="IW293">
        <v>1</v>
      </c>
      <c r="IX293">
        <v>2</v>
      </c>
      <c r="IY293">
        <v>0</v>
      </c>
      <c r="IZ293">
        <v>0</v>
      </c>
      <c r="JA293">
        <v>0</v>
      </c>
      <c r="JB293">
        <v>0</v>
      </c>
      <c r="JC293">
        <v>0</v>
      </c>
      <c r="JD293">
        <v>0</v>
      </c>
      <c r="JE293">
        <v>0</v>
      </c>
      <c r="JF293">
        <v>0</v>
      </c>
      <c r="JG293">
        <v>0</v>
      </c>
      <c r="JH293">
        <v>0</v>
      </c>
      <c r="JI293">
        <v>3</v>
      </c>
      <c r="JJ293">
        <v>2</v>
      </c>
      <c r="JK293">
        <v>0</v>
      </c>
      <c r="JL293">
        <v>0</v>
      </c>
      <c r="JM293">
        <v>0</v>
      </c>
      <c r="JN293">
        <v>0</v>
      </c>
      <c r="JO293">
        <v>0</v>
      </c>
      <c r="JP293">
        <v>0</v>
      </c>
      <c r="JQ293">
        <v>0</v>
      </c>
      <c r="JR293">
        <v>0</v>
      </c>
      <c r="JS293">
        <v>0</v>
      </c>
      <c r="JT293">
        <v>0</v>
      </c>
      <c r="JU293">
        <v>0</v>
      </c>
      <c r="JV293">
        <v>0</v>
      </c>
      <c r="JW293">
        <v>0</v>
      </c>
      <c r="JX293">
        <v>0</v>
      </c>
      <c r="JY293">
        <v>0</v>
      </c>
      <c r="JZ293">
        <v>0</v>
      </c>
      <c r="KA293">
        <v>1</v>
      </c>
      <c r="KB293">
        <v>2</v>
      </c>
      <c r="KC293">
        <v>0</v>
      </c>
      <c r="KD293">
        <v>0</v>
      </c>
      <c r="KE293">
        <v>0</v>
      </c>
      <c r="KF293">
        <v>0</v>
      </c>
      <c r="KG293">
        <v>0</v>
      </c>
      <c r="KH293">
        <v>0</v>
      </c>
      <c r="KI293">
        <v>0</v>
      </c>
      <c r="KJ293">
        <v>0</v>
      </c>
      <c r="KK293">
        <v>0</v>
      </c>
      <c r="KL293">
        <v>1</v>
      </c>
      <c r="KM293">
        <v>3</v>
      </c>
      <c r="KN293">
        <v>0</v>
      </c>
      <c r="KO293">
        <v>0</v>
      </c>
      <c r="KP293">
        <v>0</v>
      </c>
      <c r="KQ293">
        <v>0</v>
      </c>
      <c r="KR293">
        <v>0</v>
      </c>
      <c r="KS293">
        <v>0</v>
      </c>
      <c r="KT293">
        <v>1</v>
      </c>
      <c r="KU293">
        <v>3</v>
      </c>
      <c r="KV293">
        <v>0</v>
      </c>
      <c r="KW293">
        <v>0</v>
      </c>
      <c r="KX293">
        <v>0</v>
      </c>
      <c r="KY293">
        <v>0</v>
      </c>
      <c r="KZ293">
        <v>0</v>
      </c>
      <c r="LA293">
        <v>0</v>
      </c>
      <c r="LB293">
        <v>1</v>
      </c>
      <c r="LC293">
        <v>3</v>
      </c>
      <c r="LD293">
        <v>0</v>
      </c>
      <c r="LE293">
        <v>0</v>
      </c>
      <c r="LF293">
        <v>0</v>
      </c>
      <c r="LG293">
        <v>0</v>
      </c>
      <c r="LH293">
        <v>0</v>
      </c>
      <c r="LI293">
        <v>0</v>
      </c>
      <c r="LJ293">
        <v>1</v>
      </c>
      <c r="LK293">
        <v>3</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1</v>
      </c>
      <c r="MK293">
        <v>1</v>
      </c>
      <c r="ML293">
        <v>3</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2</v>
      </c>
      <c r="NI293">
        <v>1</v>
      </c>
      <c r="NJ293">
        <v>0</v>
      </c>
      <c r="NK293">
        <v>0</v>
      </c>
      <c r="NL293">
        <v>2</v>
      </c>
      <c r="NM293">
        <v>0</v>
      </c>
      <c r="NN293">
        <v>0</v>
      </c>
      <c r="NO293">
        <v>0</v>
      </c>
      <c r="NP293">
        <v>0</v>
      </c>
      <c r="NR293" s="2" t="str">
        <f t="shared" si="259"/>
        <v>Nebbi District</v>
      </c>
      <c r="NS293" s="2" t="str">
        <f t="shared" si="260"/>
        <v>Angal Hospital</v>
      </c>
      <c r="NT293" s="2" t="str">
        <f>VLOOKUP(C293,Weeks!$A$1:$B$53,2,0)</f>
        <v>Week 49</v>
      </c>
      <c r="NU293" s="2">
        <f t="shared" si="261"/>
        <v>69</v>
      </c>
      <c r="NV293" s="2">
        <f t="shared" si="262"/>
        <v>0</v>
      </c>
      <c r="NW293" s="2">
        <f t="shared" si="263"/>
        <v>0</v>
      </c>
      <c r="NX293" s="2">
        <f t="shared" si="264"/>
        <v>0</v>
      </c>
      <c r="NY293" s="2">
        <f t="shared" si="265"/>
        <v>0</v>
      </c>
      <c r="NZ293" s="2">
        <f t="shared" si="266"/>
        <v>14</v>
      </c>
      <c r="OA293" s="2">
        <f t="shared" si="267"/>
        <v>0</v>
      </c>
      <c r="OB293" s="2">
        <f t="shared" si="268"/>
        <v>0</v>
      </c>
      <c r="OC293" s="2">
        <f t="shared" si="269"/>
        <v>0</v>
      </c>
      <c r="OD293" s="2">
        <f t="shared" si="270"/>
        <v>15</v>
      </c>
      <c r="OE293" s="2">
        <f t="shared" si="271"/>
        <v>0</v>
      </c>
      <c r="OF293" s="2">
        <f t="shared" si="272"/>
        <v>0</v>
      </c>
      <c r="OG293" s="2">
        <f t="shared" si="273"/>
        <v>0</v>
      </c>
      <c r="OH293" s="2">
        <f t="shared" si="274"/>
        <v>0</v>
      </c>
      <c r="OI293" s="2">
        <f t="shared" si="275"/>
        <v>0</v>
      </c>
      <c r="OJ293" s="2">
        <f t="shared" si="276"/>
        <v>0</v>
      </c>
      <c r="OK293" s="2">
        <f t="shared" si="277"/>
        <v>0</v>
      </c>
      <c r="OL293" s="2">
        <f t="shared" si="278"/>
        <v>1</v>
      </c>
      <c r="OM293" s="2">
        <f t="shared" si="279"/>
        <v>0</v>
      </c>
      <c r="ON293" s="2">
        <f t="shared" si="280"/>
        <v>39</v>
      </c>
      <c r="OO293" s="2">
        <f t="shared" si="281"/>
        <v>0</v>
      </c>
      <c r="OP293" s="2">
        <f t="shared" si="282"/>
        <v>0</v>
      </c>
      <c r="OQ293" s="2">
        <f t="shared" si="283"/>
        <v>0</v>
      </c>
      <c r="OR293" s="2">
        <f t="shared" si="284"/>
        <v>0</v>
      </c>
      <c r="OS293" s="2">
        <f t="shared" si="285"/>
        <v>0</v>
      </c>
      <c r="OT293" s="2">
        <f t="shared" si="286"/>
        <v>0</v>
      </c>
      <c r="OU293" s="2">
        <f t="shared" si="287"/>
        <v>1</v>
      </c>
      <c r="OV293" s="2">
        <f t="shared" si="288"/>
        <v>0</v>
      </c>
      <c r="OW293" s="2">
        <f t="shared" si="289"/>
        <v>0</v>
      </c>
      <c r="OX293" s="2">
        <f t="shared" si="290"/>
        <v>5</v>
      </c>
      <c r="OY293" s="2">
        <f t="shared" si="291"/>
        <v>0</v>
      </c>
      <c r="OZ293" s="2">
        <f t="shared" si="292"/>
        <v>0</v>
      </c>
      <c r="PA293" s="2">
        <f t="shared" si="293"/>
        <v>0</v>
      </c>
      <c r="PB293" s="2">
        <f t="shared" si="294"/>
        <v>4</v>
      </c>
      <c r="PC293" s="2">
        <f t="shared" si="295"/>
        <v>4</v>
      </c>
      <c r="PD293" s="2">
        <f t="shared" si="296"/>
        <v>4</v>
      </c>
      <c r="PE293" s="2">
        <f t="shared" si="297"/>
        <v>4</v>
      </c>
      <c r="PF293" s="2">
        <f t="shared" si="298"/>
        <v>0</v>
      </c>
      <c r="PG293" s="2">
        <f t="shared" si="299"/>
        <v>1</v>
      </c>
      <c r="PH293" s="2">
        <f t="shared" si="300"/>
        <v>1</v>
      </c>
      <c r="PI293" s="2">
        <f t="shared" si="301"/>
        <v>0</v>
      </c>
      <c r="PJ293" s="2">
        <f t="shared" si="302"/>
        <v>0</v>
      </c>
      <c r="PK293" s="2">
        <f t="shared" si="303"/>
        <v>3</v>
      </c>
      <c r="PL293" s="2">
        <f t="shared" si="304"/>
        <v>2</v>
      </c>
      <c r="PM293" s="2">
        <f t="shared" si="305"/>
        <v>0</v>
      </c>
      <c r="PN293" s="2">
        <f t="shared" si="306"/>
        <v>42</v>
      </c>
      <c r="PO293" s="2">
        <f t="shared" si="307"/>
        <v>41</v>
      </c>
      <c r="PP293" s="2">
        <f t="shared" si="308"/>
        <v>3</v>
      </c>
      <c r="PQ293" s="2">
        <f t="shared" si="309"/>
        <v>3</v>
      </c>
      <c r="PR293" s="2">
        <f t="shared" si="310"/>
        <v>41</v>
      </c>
      <c r="PS293" s="2">
        <f t="shared" si="311"/>
        <v>0</v>
      </c>
      <c r="PT293" s="2">
        <f t="shared" si="312"/>
        <v>0</v>
      </c>
      <c r="PU293" s="2">
        <f t="shared" si="313"/>
        <v>41</v>
      </c>
      <c r="PV293" s="2">
        <f t="shared" si="314"/>
        <v>5</v>
      </c>
      <c r="PW293" s="2">
        <f t="shared" si="315"/>
        <v>5</v>
      </c>
      <c r="PX293" s="2">
        <f t="shared" si="316"/>
        <v>41</v>
      </c>
      <c r="PY293" s="2">
        <f t="shared" si="317"/>
        <v>0</v>
      </c>
      <c r="PZ293" s="2">
        <f t="shared" si="318"/>
        <v>0</v>
      </c>
    </row>
    <row r="294" spans="1:442" x14ac:dyDescent="0.35">
      <c r="A294" t="s">
        <v>76</v>
      </c>
      <c r="B294" t="s">
        <v>19</v>
      </c>
      <c r="C294" t="s">
        <v>351</v>
      </c>
      <c r="D294">
        <v>0</v>
      </c>
      <c r="E294">
        <v>0</v>
      </c>
      <c r="F294">
        <v>0</v>
      </c>
      <c r="G294">
        <v>0</v>
      </c>
      <c r="H294"/>
      <c r="I294">
        <v>0</v>
      </c>
      <c r="J294"/>
      <c r="K294">
        <v>0</v>
      </c>
      <c r="L294"/>
      <c r="M294">
        <v>0</v>
      </c>
      <c r="N294"/>
      <c r="O294">
        <v>0</v>
      </c>
      <c r="P294">
        <v>0</v>
      </c>
      <c r="Q294">
        <v>0</v>
      </c>
      <c r="R294">
        <v>0</v>
      </c>
      <c r="S294">
        <v>0</v>
      </c>
      <c r="T294">
        <v>0</v>
      </c>
      <c r="U294">
        <v>0</v>
      </c>
      <c r="V294">
        <v>0</v>
      </c>
      <c r="W294">
        <v>1</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1</v>
      </c>
      <c r="DA294">
        <v>2</v>
      </c>
      <c r="DB294">
        <v>2</v>
      </c>
      <c r="DC294">
        <v>1</v>
      </c>
      <c r="DD294">
        <v>18</v>
      </c>
      <c r="DE294">
        <v>24</v>
      </c>
      <c r="DF294">
        <v>0</v>
      </c>
      <c r="DG294">
        <v>0</v>
      </c>
      <c r="DH294">
        <v>0</v>
      </c>
      <c r="DI294">
        <v>0</v>
      </c>
      <c r="DJ294">
        <v>0</v>
      </c>
      <c r="DK294">
        <v>1</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4</v>
      </c>
      <c r="FD294">
        <v>17</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4</v>
      </c>
      <c r="HV294">
        <v>26</v>
      </c>
      <c r="HW294">
        <v>17</v>
      </c>
      <c r="HX294">
        <v>1</v>
      </c>
      <c r="HY294">
        <v>3</v>
      </c>
      <c r="HZ294">
        <v>2</v>
      </c>
      <c r="IA294">
        <v>0</v>
      </c>
      <c r="IB294">
        <v>0</v>
      </c>
      <c r="IC294">
        <v>0</v>
      </c>
      <c r="ID294">
        <v>3</v>
      </c>
      <c r="IE294">
        <v>16</v>
      </c>
      <c r="IF294">
        <v>9</v>
      </c>
      <c r="IG294">
        <v>3</v>
      </c>
      <c r="IH294">
        <v>16</v>
      </c>
      <c r="II294">
        <v>9</v>
      </c>
      <c r="IJ294">
        <v>3</v>
      </c>
      <c r="IK294">
        <v>16</v>
      </c>
      <c r="IL294">
        <v>9</v>
      </c>
      <c r="IM294">
        <v>3</v>
      </c>
      <c r="IN294">
        <v>16</v>
      </c>
      <c r="IO294">
        <v>9</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1</v>
      </c>
      <c r="JI294">
        <v>3</v>
      </c>
      <c r="JJ294">
        <v>2</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2</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1</v>
      </c>
      <c r="NF294">
        <v>0</v>
      </c>
      <c r="NG294">
        <v>0</v>
      </c>
      <c r="NH294">
        <v>0</v>
      </c>
      <c r="NI294">
        <v>0</v>
      </c>
      <c r="NJ294">
        <v>0</v>
      </c>
      <c r="NK294">
        <v>0</v>
      </c>
      <c r="NL294">
        <v>0</v>
      </c>
      <c r="NM294">
        <v>0</v>
      </c>
      <c r="NN294">
        <v>0</v>
      </c>
      <c r="NO294">
        <v>0</v>
      </c>
      <c r="NP294">
        <v>0</v>
      </c>
      <c r="NR294" s="2" t="str">
        <f t="shared" si="259"/>
        <v>Nebbi District</v>
      </c>
      <c r="NS294" s="2" t="str">
        <f t="shared" si="260"/>
        <v>Angal Hospital</v>
      </c>
      <c r="NT294" s="2" t="str">
        <f>VLOOKUP(C294,Weeks!$A$1:$B$53,2,0)</f>
        <v>Week 50</v>
      </c>
      <c r="NU294" s="2">
        <f t="shared" si="261"/>
        <v>70</v>
      </c>
      <c r="NV294" s="2">
        <f t="shared" si="262"/>
        <v>1</v>
      </c>
      <c r="NW294" s="2">
        <f t="shared" si="263"/>
        <v>0</v>
      </c>
      <c r="NX294" s="2">
        <f t="shared" si="264"/>
        <v>1</v>
      </c>
      <c r="NY294" s="2">
        <f t="shared" si="265"/>
        <v>1</v>
      </c>
      <c r="NZ294" s="2">
        <f t="shared" si="266"/>
        <v>0</v>
      </c>
      <c r="OA294" s="2">
        <f t="shared" si="267"/>
        <v>0</v>
      </c>
      <c r="OB294" s="2">
        <f t="shared" si="268"/>
        <v>0</v>
      </c>
      <c r="OC294" s="2">
        <f t="shared" si="269"/>
        <v>0</v>
      </c>
      <c r="OD294" s="2">
        <f t="shared" si="270"/>
        <v>21</v>
      </c>
      <c r="OE294" s="2">
        <f t="shared" si="271"/>
        <v>0</v>
      </c>
      <c r="OF294" s="2">
        <f t="shared" si="272"/>
        <v>0</v>
      </c>
      <c r="OG294" s="2">
        <f t="shared" si="273"/>
        <v>0</v>
      </c>
      <c r="OH294" s="2">
        <f t="shared" si="274"/>
        <v>0</v>
      </c>
      <c r="OI294" s="2">
        <f t="shared" si="275"/>
        <v>0</v>
      </c>
      <c r="OJ294" s="2">
        <f t="shared" si="276"/>
        <v>0</v>
      </c>
      <c r="OK294" s="2">
        <f t="shared" si="277"/>
        <v>0</v>
      </c>
      <c r="OL294" s="2">
        <f t="shared" si="278"/>
        <v>0</v>
      </c>
      <c r="OM294" s="2">
        <f t="shared" si="279"/>
        <v>0</v>
      </c>
      <c r="ON294" s="2">
        <f t="shared" si="280"/>
        <v>49</v>
      </c>
      <c r="OO294" s="2">
        <f t="shared" si="281"/>
        <v>1</v>
      </c>
      <c r="OP294" s="2">
        <f t="shared" si="282"/>
        <v>0</v>
      </c>
      <c r="OQ294" s="2">
        <f t="shared" si="283"/>
        <v>0</v>
      </c>
      <c r="OR294" s="2">
        <f t="shared" si="284"/>
        <v>0</v>
      </c>
      <c r="OS294" s="2">
        <f t="shared" si="285"/>
        <v>0</v>
      </c>
      <c r="OT294" s="2">
        <f t="shared" si="286"/>
        <v>1</v>
      </c>
      <c r="OU294" s="2">
        <f t="shared" si="287"/>
        <v>1</v>
      </c>
      <c r="OV294" s="2">
        <f t="shared" si="288"/>
        <v>0</v>
      </c>
      <c r="OW294" s="2">
        <f t="shared" si="289"/>
        <v>0</v>
      </c>
      <c r="OX294" s="2">
        <f t="shared" si="290"/>
        <v>2</v>
      </c>
      <c r="OY294" s="2">
        <f t="shared" si="291"/>
        <v>0</v>
      </c>
      <c r="OZ294" s="2">
        <f t="shared" si="292"/>
        <v>0</v>
      </c>
      <c r="PA294" s="2">
        <f t="shared" si="293"/>
        <v>0</v>
      </c>
      <c r="PB294" s="2">
        <f t="shared" si="294"/>
        <v>0</v>
      </c>
      <c r="PC294" s="2">
        <f t="shared" si="295"/>
        <v>0</v>
      </c>
      <c r="PD294" s="2">
        <f t="shared" si="296"/>
        <v>0</v>
      </c>
      <c r="PE294" s="2">
        <f t="shared" si="297"/>
        <v>0</v>
      </c>
      <c r="PF294" s="2">
        <f t="shared" si="298"/>
        <v>0</v>
      </c>
      <c r="PG294" s="2">
        <f t="shared" si="299"/>
        <v>0</v>
      </c>
      <c r="PH294" s="2">
        <f t="shared" si="300"/>
        <v>0</v>
      </c>
      <c r="PI294" s="2">
        <f t="shared" si="301"/>
        <v>0</v>
      </c>
      <c r="PJ294" s="2">
        <f t="shared" si="302"/>
        <v>0</v>
      </c>
      <c r="PK294" s="2">
        <f t="shared" si="303"/>
        <v>0</v>
      </c>
      <c r="PL294" s="2">
        <f t="shared" si="304"/>
        <v>0</v>
      </c>
      <c r="PM294" s="2">
        <f t="shared" si="305"/>
        <v>0</v>
      </c>
      <c r="PN294" s="2">
        <f t="shared" si="306"/>
        <v>47</v>
      </c>
      <c r="PO294" s="2">
        <f t="shared" si="307"/>
        <v>28</v>
      </c>
      <c r="PP294" s="2">
        <f t="shared" si="308"/>
        <v>0</v>
      </c>
      <c r="PQ294" s="2">
        <f t="shared" si="309"/>
        <v>0</v>
      </c>
      <c r="PR294" s="2">
        <f t="shared" si="310"/>
        <v>28</v>
      </c>
      <c r="PS294" s="2">
        <f t="shared" si="311"/>
        <v>0</v>
      </c>
      <c r="PT294" s="2">
        <f t="shared" si="312"/>
        <v>0</v>
      </c>
      <c r="PU294" s="2">
        <f t="shared" si="313"/>
        <v>28</v>
      </c>
      <c r="PV294" s="2">
        <f t="shared" si="314"/>
        <v>6</v>
      </c>
      <c r="PW294" s="2">
        <f t="shared" si="315"/>
        <v>6</v>
      </c>
      <c r="PX294" s="2">
        <f t="shared" si="316"/>
        <v>28</v>
      </c>
      <c r="PY294" s="2">
        <f t="shared" si="317"/>
        <v>0</v>
      </c>
      <c r="PZ294" s="2">
        <f t="shared" si="318"/>
        <v>0</v>
      </c>
    </row>
    <row r="295" spans="1:442" x14ac:dyDescent="0.35">
      <c r="A295" t="s">
        <v>76</v>
      </c>
      <c r="B295" t="s">
        <v>19</v>
      </c>
      <c r="C295" t="s">
        <v>349</v>
      </c>
      <c r="D295">
        <v>0</v>
      </c>
      <c r="E295">
        <v>0</v>
      </c>
      <c r="F295">
        <v>0</v>
      </c>
      <c r="G295">
        <v>1</v>
      </c>
      <c r="H295"/>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1</v>
      </c>
      <c r="AR295">
        <v>0</v>
      </c>
      <c r="AS295">
        <v>2</v>
      </c>
      <c r="AT295">
        <v>0</v>
      </c>
      <c r="AU295">
        <v>0</v>
      </c>
      <c r="AV295">
        <v>8</v>
      </c>
      <c r="AW295">
        <v>7</v>
      </c>
      <c r="AX295">
        <v>0</v>
      </c>
      <c r="AY295">
        <v>0</v>
      </c>
      <c r="AZ295">
        <v>0</v>
      </c>
      <c r="BA295">
        <v>0</v>
      </c>
      <c r="BB295">
        <v>0</v>
      </c>
      <c r="BC295">
        <v>1</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5</v>
      </c>
      <c r="FD295">
        <v>25</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1</v>
      </c>
      <c r="GV295">
        <v>0</v>
      </c>
      <c r="GW295">
        <v>16</v>
      </c>
      <c r="GX295">
        <v>1</v>
      </c>
      <c r="GY295">
        <v>80</v>
      </c>
      <c r="GZ295">
        <v>34</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4</v>
      </c>
      <c r="HV295">
        <v>32</v>
      </c>
      <c r="HW295">
        <v>16</v>
      </c>
      <c r="HX295">
        <v>0</v>
      </c>
      <c r="HY295">
        <v>5</v>
      </c>
      <c r="HZ295">
        <v>3</v>
      </c>
      <c r="IA295">
        <v>0</v>
      </c>
      <c r="IB295">
        <v>0</v>
      </c>
      <c r="IC295">
        <v>0</v>
      </c>
      <c r="ID295">
        <v>4</v>
      </c>
      <c r="IE295">
        <v>31</v>
      </c>
      <c r="IF295">
        <v>16</v>
      </c>
      <c r="IG295">
        <v>4</v>
      </c>
      <c r="IH295">
        <v>31</v>
      </c>
      <c r="II295">
        <v>16</v>
      </c>
      <c r="IJ295">
        <v>4</v>
      </c>
      <c r="IK295">
        <v>31</v>
      </c>
      <c r="IL295">
        <v>16</v>
      </c>
      <c r="IM295">
        <v>4</v>
      </c>
      <c r="IN295">
        <v>31</v>
      </c>
      <c r="IO295">
        <v>16</v>
      </c>
      <c r="IP295">
        <v>0</v>
      </c>
      <c r="IQ295">
        <v>0</v>
      </c>
      <c r="IR295">
        <v>0</v>
      </c>
      <c r="IS295">
        <v>0</v>
      </c>
      <c r="IT295">
        <v>0</v>
      </c>
      <c r="IU295">
        <v>0</v>
      </c>
      <c r="IV295">
        <v>0</v>
      </c>
      <c r="IW295">
        <v>0</v>
      </c>
      <c r="IX295">
        <v>2</v>
      </c>
      <c r="IY295">
        <v>0</v>
      </c>
      <c r="IZ295">
        <v>0</v>
      </c>
      <c r="JA295">
        <v>0</v>
      </c>
      <c r="JB295">
        <v>0</v>
      </c>
      <c r="JC295">
        <v>0</v>
      </c>
      <c r="JD295">
        <v>0</v>
      </c>
      <c r="JE295">
        <v>0</v>
      </c>
      <c r="JF295">
        <v>0</v>
      </c>
      <c r="JG295">
        <v>0</v>
      </c>
      <c r="JH295">
        <v>0</v>
      </c>
      <c r="JI295">
        <v>5</v>
      </c>
      <c r="JJ295">
        <v>3</v>
      </c>
      <c r="JK295">
        <v>0</v>
      </c>
      <c r="JL295">
        <v>0</v>
      </c>
      <c r="JM295">
        <v>0</v>
      </c>
      <c r="JN295">
        <v>0</v>
      </c>
      <c r="JO295">
        <v>0</v>
      </c>
      <c r="JP295">
        <v>0</v>
      </c>
      <c r="JQ295">
        <v>0</v>
      </c>
      <c r="JR295">
        <v>0</v>
      </c>
      <c r="JS295">
        <v>0</v>
      </c>
      <c r="JT295">
        <v>0</v>
      </c>
      <c r="JU295">
        <v>0</v>
      </c>
      <c r="JV295">
        <v>0</v>
      </c>
      <c r="JW295">
        <v>0</v>
      </c>
      <c r="JX295">
        <v>0</v>
      </c>
      <c r="JY295">
        <v>0</v>
      </c>
      <c r="JZ295">
        <v>0</v>
      </c>
      <c r="KA295">
        <v>0</v>
      </c>
      <c r="KB295">
        <v>2</v>
      </c>
      <c r="KC295">
        <v>0</v>
      </c>
      <c r="KD295">
        <v>0</v>
      </c>
      <c r="KE295">
        <v>0</v>
      </c>
      <c r="KF295">
        <v>0</v>
      </c>
      <c r="KG295">
        <v>0</v>
      </c>
      <c r="KH295">
        <v>0</v>
      </c>
      <c r="KI295">
        <v>0</v>
      </c>
      <c r="KJ295">
        <v>0</v>
      </c>
      <c r="KK295">
        <v>0</v>
      </c>
      <c r="KL295">
        <v>0</v>
      </c>
      <c r="KM295">
        <v>2</v>
      </c>
      <c r="KN295">
        <v>0</v>
      </c>
      <c r="KO295">
        <v>0</v>
      </c>
      <c r="KP295">
        <v>0</v>
      </c>
      <c r="KQ295">
        <v>2</v>
      </c>
      <c r="KR295">
        <v>0</v>
      </c>
      <c r="KS295">
        <v>0</v>
      </c>
      <c r="KT295">
        <v>0</v>
      </c>
      <c r="KU295">
        <v>2</v>
      </c>
      <c r="KV295">
        <v>0</v>
      </c>
      <c r="KW295">
        <v>0</v>
      </c>
      <c r="KX295">
        <v>0</v>
      </c>
      <c r="KY295">
        <v>2</v>
      </c>
      <c r="KZ295">
        <v>0</v>
      </c>
      <c r="LA295">
        <v>0</v>
      </c>
      <c r="LB295">
        <v>0</v>
      </c>
      <c r="LC295">
        <v>2</v>
      </c>
      <c r="LD295">
        <v>0</v>
      </c>
      <c r="LE295">
        <v>0</v>
      </c>
      <c r="LF295">
        <v>0</v>
      </c>
      <c r="LG295">
        <v>2</v>
      </c>
      <c r="LH295">
        <v>0</v>
      </c>
      <c r="LI295">
        <v>0</v>
      </c>
      <c r="LJ295">
        <v>0</v>
      </c>
      <c r="LK295">
        <v>2</v>
      </c>
      <c r="LL295">
        <v>0</v>
      </c>
      <c r="LM295">
        <v>0</v>
      </c>
      <c r="LN295">
        <v>0</v>
      </c>
      <c r="LO295">
        <v>2</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1</v>
      </c>
      <c r="MN295">
        <v>0</v>
      </c>
      <c r="MO295">
        <v>0</v>
      </c>
      <c r="MP295">
        <v>0</v>
      </c>
      <c r="MQ295">
        <v>0</v>
      </c>
      <c r="MR295">
        <v>0</v>
      </c>
      <c r="MS295">
        <v>0</v>
      </c>
      <c r="MT295">
        <v>0</v>
      </c>
      <c r="MU295">
        <v>0</v>
      </c>
      <c r="MV295">
        <v>0</v>
      </c>
      <c r="MW295">
        <v>0</v>
      </c>
      <c r="MX295">
        <v>0</v>
      </c>
      <c r="MY295">
        <v>1</v>
      </c>
      <c r="MZ295">
        <v>0</v>
      </c>
      <c r="NA295">
        <v>0</v>
      </c>
      <c r="NB295">
        <v>0</v>
      </c>
      <c r="NC295">
        <v>0</v>
      </c>
      <c r="ND295">
        <v>0</v>
      </c>
      <c r="NE295">
        <v>1</v>
      </c>
      <c r="NF295">
        <v>0</v>
      </c>
      <c r="NG295">
        <v>0</v>
      </c>
      <c r="NH295">
        <v>0</v>
      </c>
      <c r="NI295">
        <v>0</v>
      </c>
      <c r="NJ295">
        <v>0</v>
      </c>
      <c r="NK295">
        <v>0</v>
      </c>
      <c r="NL295">
        <v>0</v>
      </c>
      <c r="NM295">
        <v>0</v>
      </c>
      <c r="NN295">
        <v>0</v>
      </c>
      <c r="NO295">
        <v>0</v>
      </c>
      <c r="NP295">
        <v>0</v>
      </c>
      <c r="NR295" s="2" t="str">
        <f t="shared" si="259"/>
        <v>Nebbi District</v>
      </c>
      <c r="NS295" s="2" t="str">
        <f t="shared" si="260"/>
        <v>Angal Hospital</v>
      </c>
      <c r="NT295" s="2" t="str">
        <f>VLOOKUP(C295,Weeks!$A$1:$B$53,2,0)</f>
        <v>Week 51</v>
      </c>
      <c r="NU295" s="2">
        <f t="shared" si="261"/>
        <v>180</v>
      </c>
      <c r="NV295" s="2">
        <f t="shared" si="262"/>
        <v>1</v>
      </c>
      <c r="NW295" s="2">
        <f t="shared" si="263"/>
        <v>0</v>
      </c>
      <c r="NX295" s="2">
        <f t="shared" si="264"/>
        <v>1</v>
      </c>
      <c r="NY295" s="2">
        <f t="shared" si="265"/>
        <v>1</v>
      </c>
      <c r="NZ295" s="2">
        <f t="shared" si="266"/>
        <v>18</v>
      </c>
      <c r="OA295" s="2">
        <f t="shared" si="267"/>
        <v>1</v>
      </c>
      <c r="OB295" s="2">
        <f t="shared" si="268"/>
        <v>0</v>
      </c>
      <c r="OC295" s="2">
        <f t="shared" si="269"/>
        <v>0</v>
      </c>
      <c r="OD295" s="2">
        <f t="shared" si="270"/>
        <v>30</v>
      </c>
      <c r="OE295" s="2">
        <f t="shared" si="271"/>
        <v>0</v>
      </c>
      <c r="OF295" s="2">
        <f t="shared" si="272"/>
        <v>0</v>
      </c>
      <c r="OG295" s="2">
        <f t="shared" si="273"/>
        <v>0</v>
      </c>
      <c r="OH295" s="2">
        <f t="shared" si="274"/>
        <v>0</v>
      </c>
      <c r="OI295" s="2">
        <f t="shared" si="275"/>
        <v>0</v>
      </c>
      <c r="OJ295" s="2">
        <f t="shared" si="276"/>
        <v>0</v>
      </c>
      <c r="OK295" s="2">
        <f t="shared" si="277"/>
        <v>0</v>
      </c>
      <c r="OL295" s="2">
        <f t="shared" si="278"/>
        <v>0</v>
      </c>
      <c r="OM295" s="2">
        <f t="shared" si="279"/>
        <v>0</v>
      </c>
      <c r="ON295" s="2">
        <f t="shared" si="280"/>
        <v>0</v>
      </c>
      <c r="OO295" s="2">
        <f t="shared" si="281"/>
        <v>0</v>
      </c>
      <c r="OP295" s="2">
        <f t="shared" si="282"/>
        <v>131</v>
      </c>
      <c r="OQ295" s="2">
        <f t="shared" si="283"/>
        <v>0</v>
      </c>
      <c r="OR295" s="2">
        <f t="shared" si="284"/>
        <v>0</v>
      </c>
      <c r="OS295" s="2">
        <f t="shared" si="285"/>
        <v>0</v>
      </c>
      <c r="OT295" s="2">
        <f t="shared" si="286"/>
        <v>1</v>
      </c>
      <c r="OU295" s="2">
        <f t="shared" si="287"/>
        <v>0</v>
      </c>
      <c r="OV295" s="2">
        <f t="shared" si="288"/>
        <v>0</v>
      </c>
      <c r="OW295" s="2">
        <f t="shared" si="289"/>
        <v>0</v>
      </c>
      <c r="OX295" s="2">
        <f t="shared" si="290"/>
        <v>1</v>
      </c>
      <c r="OY295" s="2">
        <f t="shared" si="291"/>
        <v>1</v>
      </c>
      <c r="OZ295" s="2">
        <f t="shared" si="292"/>
        <v>0</v>
      </c>
      <c r="PA295" s="2">
        <f t="shared" si="293"/>
        <v>0</v>
      </c>
      <c r="PB295" s="2">
        <f t="shared" si="294"/>
        <v>4</v>
      </c>
      <c r="PC295" s="2">
        <f t="shared" si="295"/>
        <v>4</v>
      </c>
      <c r="PD295" s="2">
        <f t="shared" si="296"/>
        <v>4</v>
      </c>
      <c r="PE295" s="2">
        <f t="shared" si="297"/>
        <v>4</v>
      </c>
      <c r="PF295" s="2">
        <f t="shared" si="298"/>
        <v>0</v>
      </c>
      <c r="PG295" s="2">
        <f t="shared" si="299"/>
        <v>0</v>
      </c>
      <c r="PH295" s="2">
        <f t="shared" si="300"/>
        <v>0</v>
      </c>
      <c r="PI295" s="2">
        <f t="shared" si="301"/>
        <v>0</v>
      </c>
      <c r="PJ295" s="2">
        <f t="shared" si="302"/>
        <v>0</v>
      </c>
      <c r="PK295" s="2">
        <f t="shared" si="303"/>
        <v>0</v>
      </c>
      <c r="PL295" s="2">
        <f t="shared" si="304"/>
        <v>0</v>
      </c>
      <c r="PM295" s="2">
        <f t="shared" si="305"/>
        <v>0</v>
      </c>
      <c r="PN295" s="2">
        <f t="shared" si="306"/>
        <v>52</v>
      </c>
      <c r="PO295" s="2">
        <f t="shared" si="307"/>
        <v>51</v>
      </c>
      <c r="PP295" s="2">
        <f t="shared" si="308"/>
        <v>2</v>
      </c>
      <c r="PQ295" s="2">
        <f t="shared" si="309"/>
        <v>2</v>
      </c>
      <c r="PR295" s="2">
        <f t="shared" si="310"/>
        <v>51</v>
      </c>
      <c r="PS295" s="2">
        <f t="shared" si="311"/>
        <v>0</v>
      </c>
      <c r="PT295" s="2">
        <f t="shared" si="312"/>
        <v>0</v>
      </c>
      <c r="PU295" s="2">
        <f t="shared" si="313"/>
        <v>51</v>
      </c>
      <c r="PV295" s="2">
        <f t="shared" si="314"/>
        <v>8</v>
      </c>
      <c r="PW295" s="2">
        <f t="shared" si="315"/>
        <v>8</v>
      </c>
      <c r="PX295" s="2">
        <f t="shared" si="316"/>
        <v>51</v>
      </c>
      <c r="PY295" s="2">
        <f t="shared" si="317"/>
        <v>0</v>
      </c>
      <c r="PZ295" s="2">
        <f t="shared" si="318"/>
        <v>0</v>
      </c>
    </row>
    <row r="296" spans="1:442" x14ac:dyDescent="0.35">
      <c r="A296" t="s">
        <v>76</v>
      </c>
      <c r="B296" t="s">
        <v>19</v>
      </c>
      <c r="C296" t="s">
        <v>347</v>
      </c>
      <c r="D296">
        <v>0</v>
      </c>
      <c r="E296">
        <v>0</v>
      </c>
      <c r="F296">
        <v>0</v>
      </c>
      <c r="G296">
        <v>0</v>
      </c>
      <c r="H296"/>
      <c r="I296">
        <v>2</v>
      </c>
      <c r="J296">
        <v>0</v>
      </c>
      <c r="K296">
        <v>0</v>
      </c>
      <c r="L296">
        <v>0</v>
      </c>
      <c r="M296">
        <v>2</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2</v>
      </c>
      <c r="AN296">
        <v>0</v>
      </c>
      <c r="AO296">
        <v>2</v>
      </c>
      <c r="AP296">
        <v>1</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1</v>
      </c>
      <c r="DB296">
        <v>12</v>
      </c>
      <c r="DC296">
        <v>3</v>
      </c>
      <c r="DD296">
        <v>29</v>
      </c>
      <c r="DE296">
        <v>17</v>
      </c>
      <c r="DF296">
        <v>0</v>
      </c>
      <c r="DG296">
        <v>0</v>
      </c>
      <c r="DH296">
        <v>0</v>
      </c>
      <c r="DI296">
        <v>0</v>
      </c>
      <c r="DJ296">
        <v>1</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1</v>
      </c>
      <c r="EL296">
        <v>5</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4</v>
      </c>
      <c r="HV296">
        <v>24</v>
      </c>
      <c r="HW296">
        <v>12</v>
      </c>
      <c r="HX296">
        <v>0</v>
      </c>
      <c r="HY296">
        <v>5</v>
      </c>
      <c r="HZ296">
        <v>5</v>
      </c>
      <c r="IA296">
        <v>0</v>
      </c>
      <c r="IB296">
        <v>0</v>
      </c>
      <c r="IC296">
        <v>0</v>
      </c>
      <c r="ID296">
        <v>4</v>
      </c>
      <c r="IE296">
        <v>24</v>
      </c>
      <c r="IF296">
        <v>12</v>
      </c>
      <c r="IG296">
        <v>4</v>
      </c>
      <c r="IH296">
        <v>24</v>
      </c>
      <c r="II296">
        <v>12</v>
      </c>
      <c r="IJ296">
        <v>4</v>
      </c>
      <c r="IK296">
        <v>24</v>
      </c>
      <c r="IL296">
        <v>12</v>
      </c>
      <c r="IM296">
        <v>4</v>
      </c>
      <c r="IN296">
        <v>24</v>
      </c>
      <c r="IO296">
        <v>12</v>
      </c>
      <c r="IP296">
        <v>0</v>
      </c>
      <c r="IQ296">
        <v>0</v>
      </c>
      <c r="IR296">
        <v>0</v>
      </c>
      <c r="IS296">
        <v>0</v>
      </c>
      <c r="IT296">
        <v>0</v>
      </c>
      <c r="IU296">
        <v>0</v>
      </c>
      <c r="IV296">
        <v>0</v>
      </c>
      <c r="IW296">
        <v>1</v>
      </c>
      <c r="IX296">
        <v>1</v>
      </c>
      <c r="IY296">
        <v>0</v>
      </c>
      <c r="IZ296">
        <v>0</v>
      </c>
      <c r="JA296">
        <v>0</v>
      </c>
      <c r="JB296">
        <v>0</v>
      </c>
      <c r="JC296">
        <v>0</v>
      </c>
      <c r="JD296">
        <v>0</v>
      </c>
      <c r="JE296">
        <v>0</v>
      </c>
      <c r="JF296">
        <v>0</v>
      </c>
      <c r="JG296">
        <v>0</v>
      </c>
      <c r="JH296">
        <v>0</v>
      </c>
      <c r="JI296">
        <v>5</v>
      </c>
      <c r="JJ296">
        <v>5</v>
      </c>
      <c r="JK296">
        <v>0</v>
      </c>
      <c r="JL296">
        <v>0</v>
      </c>
      <c r="JM296">
        <v>0</v>
      </c>
      <c r="JN296">
        <v>0</v>
      </c>
      <c r="JO296">
        <v>0</v>
      </c>
      <c r="JP296">
        <v>0</v>
      </c>
      <c r="JQ296">
        <v>0</v>
      </c>
      <c r="JR296">
        <v>0</v>
      </c>
      <c r="JS296">
        <v>0</v>
      </c>
      <c r="JT296">
        <v>0</v>
      </c>
      <c r="JU296">
        <v>0</v>
      </c>
      <c r="JV296">
        <v>0</v>
      </c>
      <c r="JW296">
        <v>0</v>
      </c>
      <c r="JX296">
        <v>0</v>
      </c>
      <c r="JY296">
        <v>0</v>
      </c>
      <c r="JZ296">
        <v>0</v>
      </c>
      <c r="KA296">
        <v>1</v>
      </c>
      <c r="KB296">
        <v>1</v>
      </c>
      <c r="KC296">
        <v>0</v>
      </c>
      <c r="KD296">
        <v>0</v>
      </c>
      <c r="KE296">
        <v>0</v>
      </c>
      <c r="KF296">
        <v>0</v>
      </c>
      <c r="KG296">
        <v>0</v>
      </c>
      <c r="KH296">
        <v>0</v>
      </c>
      <c r="KI296">
        <v>0</v>
      </c>
      <c r="KJ296">
        <v>0</v>
      </c>
      <c r="KK296">
        <v>0</v>
      </c>
      <c r="KL296">
        <v>0</v>
      </c>
      <c r="KM296">
        <v>1</v>
      </c>
      <c r="KN296">
        <v>0</v>
      </c>
      <c r="KO296">
        <v>0</v>
      </c>
      <c r="KP296">
        <v>1</v>
      </c>
      <c r="KQ296">
        <v>1</v>
      </c>
      <c r="KR296">
        <v>0</v>
      </c>
      <c r="KS296">
        <v>0</v>
      </c>
      <c r="KT296">
        <v>0</v>
      </c>
      <c r="KU296">
        <v>1</v>
      </c>
      <c r="KV296">
        <v>0</v>
      </c>
      <c r="KW296">
        <v>0</v>
      </c>
      <c r="KX296">
        <v>1</v>
      </c>
      <c r="KY296">
        <v>1</v>
      </c>
      <c r="KZ296">
        <v>0</v>
      </c>
      <c r="LA296">
        <v>0</v>
      </c>
      <c r="LB296">
        <v>0</v>
      </c>
      <c r="LC296">
        <v>1</v>
      </c>
      <c r="LD296">
        <v>0</v>
      </c>
      <c r="LE296">
        <v>0</v>
      </c>
      <c r="LF296">
        <v>1</v>
      </c>
      <c r="LG296">
        <v>1</v>
      </c>
      <c r="LH296">
        <v>0</v>
      </c>
      <c r="LI296">
        <v>0</v>
      </c>
      <c r="LJ296">
        <v>0</v>
      </c>
      <c r="LK296">
        <v>1</v>
      </c>
      <c r="LL296">
        <v>0</v>
      </c>
      <c r="LM296">
        <v>0</v>
      </c>
      <c r="LN296">
        <v>1</v>
      </c>
      <c r="LO296">
        <v>1</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1</v>
      </c>
      <c r="NE296">
        <v>0</v>
      </c>
      <c r="NF296">
        <v>0</v>
      </c>
      <c r="NG296">
        <v>0</v>
      </c>
      <c r="NH296">
        <v>0</v>
      </c>
      <c r="NI296">
        <v>0</v>
      </c>
      <c r="NJ296">
        <v>0</v>
      </c>
      <c r="NK296">
        <v>0</v>
      </c>
      <c r="NL296">
        <v>0</v>
      </c>
      <c r="NM296">
        <v>0</v>
      </c>
      <c r="NN296">
        <v>0</v>
      </c>
      <c r="NO296">
        <v>0</v>
      </c>
      <c r="NP296">
        <v>0</v>
      </c>
      <c r="NR296" s="2" t="str">
        <f t="shared" si="259"/>
        <v>Nebbi District</v>
      </c>
      <c r="NS296" s="2" t="str">
        <f t="shared" si="260"/>
        <v>Angal Hospital</v>
      </c>
      <c r="NT296" s="2" t="str">
        <f>VLOOKUP(C296,Weeks!$A$1:$B$53,2,0)</f>
        <v>Week 52</v>
      </c>
      <c r="NU296" s="2">
        <f t="shared" si="261"/>
        <v>69</v>
      </c>
      <c r="NV296" s="2">
        <f t="shared" si="262"/>
        <v>1</v>
      </c>
      <c r="NW296" s="2">
        <f t="shared" si="263"/>
        <v>0</v>
      </c>
      <c r="NX296" s="2">
        <f t="shared" si="264"/>
        <v>1</v>
      </c>
      <c r="NY296" s="2">
        <f t="shared" si="265"/>
        <v>1</v>
      </c>
      <c r="NZ296" s="2">
        <f t="shared" si="266"/>
        <v>0</v>
      </c>
      <c r="OA296" s="2">
        <f t="shared" si="267"/>
        <v>0</v>
      </c>
      <c r="OB296" s="2">
        <f t="shared" si="268"/>
        <v>0</v>
      </c>
      <c r="OC296" s="2">
        <f t="shared" si="269"/>
        <v>0</v>
      </c>
      <c r="OD296" s="2">
        <f t="shared" si="270"/>
        <v>0</v>
      </c>
      <c r="OE296" s="2">
        <f t="shared" si="271"/>
        <v>0</v>
      </c>
      <c r="OF296" s="2">
        <f t="shared" si="272"/>
        <v>6</v>
      </c>
      <c r="OG296" s="2">
        <f t="shared" si="273"/>
        <v>0</v>
      </c>
      <c r="OH296" s="2">
        <f t="shared" si="274"/>
        <v>0</v>
      </c>
      <c r="OI296" s="2">
        <f t="shared" si="275"/>
        <v>0</v>
      </c>
      <c r="OJ296" s="2">
        <f t="shared" si="276"/>
        <v>0</v>
      </c>
      <c r="OK296" s="2">
        <f t="shared" si="277"/>
        <v>0</v>
      </c>
      <c r="OL296" s="2">
        <f t="shared" si="278"/>
        <v>0</v>
      </c>
      <c r="OM296" s="2">
        <f t="shared" si="279"/>
        <v>0</v>
      </c>
      <c r="ON296" s="2">
        <f t="shared" si="280"/>
        <v>63</v>
      </c>
      <c r="OO296" s="2">
        <f t="shared" si="281"/>
        <v>1</v>
      </c>
      <c r="OP296" s="2">
        <f t="shared" si="282"/>
        <v>0</v>
      </c>
      <c r="OQ296" s="2">
        <f t="shared" si="283"/>
        <v>0</v>
      </c>
      <c r="OR296" s="2">
        <f t="shared" si="284"/>
        <v>0</v>
      </c>
      <c r="OS296" s="2">
        <f t="shared" si="285"/>
        <v>0</v>
      </c>
      <c r="OT296" s="2">
        <f t="shared" si="286"/>
        <v>1</v>
      </c>
      <c r="OU296" s="2">
        <f t="shared" si="287"/>
        <v>0</v>
      </c>
      <c r="OV296" s="2">
        <f t="shared" si="288"/>
        <v>0</v>
      </c>
      <c r="OW296" s="2">
        <f t="shared" si="289"/>
        <v>0</v>
      </c>
      <c r="OX296" s="2">
        <f t="shared" si="290"/>
        <v>0</v>
      </c>
      <c r="OY296" s="2">
        <f t="shared" si="291"/>
        <v>0</v>
      </c>
      <c r="OZ296" s="2">
        <f t="shared" si="292"/>
        <v>0</v>
      </c>
      <c r="PA296" s="2">
        <f t="shared" si="293"/>
        <v>0</v>
      </c>
      <c r="PB296" s="2">
        <f t="shared" si="294"/>
        <v>3</v>
      </c>
      <c r="PC296" s="2">
        <f t="shared" si="295"/>
        <v>3</v>
      </c>
      <c r="PD296" s="2">
        <f t="shared" si="296"/>
        <v>3</v>
      </c>
      <c r="PE296" s="2">
        <f t="shared" si="297"/>
        <v>3</v>
      </c>
      <c r="PF296" s="2">
        <f t="shared" si="298"/>
        <v>0</v>
      </c>
      <c r="PG296" s="2">
        <f t="shared" si="299"/>
        <v>2</v>
      </c>
      <c r="PH296" s="2">
        <f t="shared" si="300"/>
        <v>2</v>
      </c>
      <c r="PI296" s="2">
        <f t="shared" si="301"/>
        <v>0</v>
      </c>
      <c r="PJ296" s="2">
        <f t="shared" si="302"/>
        <v>0</v>
      </c>
      <c r="PK296" s="2">
        <f t="shared" si="303"/>
        <v>0</v>
      </c>
      <c r="PL296" s="2">
        <f t="shared" si="304"/>
        <v>0</v>
      </c>
      <c r="PM296" s="2">
        <f t="shared" si="305"/>
        <v>0</v>
      </c>
      <c r="PN296" s="2">
        <f t="shared" si="306"/>
        <v>40</v>
      </c>
      <c r="PO296" s="2">
        <f t="shared" si="307"/>
        <v>40</v>
      </c>
      <c r="PP296" s="2">
        <f t="shared" si="308"/>
        <v>2</v>
      </c>
      <c r="PQ296" s="2">
        <f t="shared" si="309"/>
        <v>2</v>
      </c>
      <c r="PR296" s="2">
        <f t="shared" si="310"/>
        <v>40</v>
      </c>
      <c r="PS296" s="2">
        <f t="shared" si="311"/>
        <v>0</v>
      </c>
      <c r="PT296" s="2">
        <f t="shared" si="312"/>
        <v>0</v>
      </c>
      <c r="PU296" s="2">
        <f t="shared" si="313"/>
        <v>40</v>
      </c>
      <c r="PV296" s="2">
        <f t="shared" si="314"/>
        <v>10</v>
      </c>
      <c r="PW296" s="2">
        <f t="shared" si="315"/>
        <v>10</v>
      </c>
      <c r="PX296" s="2">
        <f t="shared" si="316"/>
        <v>40</v>
      </c>
      <c r="PY296" s="2">
        <f t="shared" si="317"/>
        <v>0</v>
      </c>
      <c r="PZ296" s="2">
        <f t="shared" si="318"/>
        <v>0</v>
      </c>
    </row>
    <row r="297" spans="1:442" x14ac:dyDescent="0.35">
      <c r="A297" t="s">
        <v>76</v>
      </c>
      <c r="B297" t="s">
        <v>19</v>
      </c>
      <c r="C297" t="s">
        <v>345</v>
      </c>
      <c r="D297">
        <v>0</v>
      </c>
      <c r="E297">
        <v>1</v>
      </c>
      <c r="F297">
        <v>0</v>
      </c>
      <c r="G297">
        <v>0</v>
      </c>
      <c r="H297"/>
      <c r="I297">
        <v>2</v>
      </c>
      <c r="J297"/>
      <c r="K297">
        <v>0</v>
      </c>
      <c r="L297"/>
      <c r="M297">
        <v>2</v>
      </c>
      <c r="N297"/>
      <c r="O297">
        <v>0</v>
      </c>
      <c r="P297">
        <v>0</v>
      </c>
      <c r="Q297">
        <v>0</v>
      </c>
      <c r="R297">
        <v>1</v>
      </c>
      <c r="S297">
        <v>3</v>
      </c>
      <c r="T297">
        <v>0</v>
      </c>
      <c r="U297">
        <v>0</v>
      </c>
      <c r="V297">
        <v>0</v>
      </c>
      <c r="W297">
        <v>0</v>
      </c>
      <c r="X297">
        <v>0</v>
      </c>
      <c r="Y297">
        <v>0</v>
      </c>
      <c r="Z297">
        <v>1</v>
      </c>
      <c r="AA297">
        <v>3</v>
      </c>
      <c r="AB297">
        <v>0</v>
      </c>
      <c r="AC297">
        <v>0</v>
      </c>
      <c r="AD297">
        <v>0</v>
      </c>
      <c r="AE297">
        <v>0</v>
      </c>
      <c r="AF297">
        <v>0</v>
      </c>
      <c r="AG297">
        <v>0</v>
      </c>
      <c r="AH297">
        <v>0</v>
      </c>
      <c r="AI297">
        <v>1</v>
      </c>
      <c r="AJ297">
        <v>0</v>
      </c>
      <c r="AK297">
        <v>0</v>
      </c>
      <c r="AL297">
        <v>0</v>
      </c>
      <c r="AM297">
        <v>2</v>
      </c>
      <c r="AN297"/>
      <c r="AO297">
        <v>2</v>
      </c>
      <c r="AP297">
        <v>0</v>
      </c>
      <c r="AQ297">
        <v>1</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1</v>
      </c>
      <c r="DB297">
        <v>2</v>
      </c>
      <c r="DC297">
        <v>2</v>
      </c>
      <c r="DD297">
        <v>30</v>
      </c>
      <c r="DE297">
        <v>26</v>
      </c>
      <c r="DF297">
        <v>0</v>
      </c>
      <c r="DG297">
        <v>0</v>
      </c>
      <c r="DH297">
        <v>0</v>
      </c>
      <c r="DI297">
        <v>0</v>
      </c>
      <c r="DJ297">
        <v>0</v>
      </c>
      <c r="DK297">
        <v>1</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9</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1</v>
      </c>
      <c r="GY297">
        <v>1</v>
      </c>
      <c r="GZ297">
        <v>25</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2</v>
      </c>
      <c r="HV297">
        <v>35</v>
      </c>
      <c r="HW297">
        <v>28</v>
      </c>
      <c r="HX297">
        <v>0</v>
      </c>
      <c r="HY297">
        <v>6</v>
      </c>
      <c r="HZ297">
        <v>3</v>
      </c>
      <c r="IA297">
        <v>0</v>
      </c>
      <c r="IB297">
        <v>0</v>
      </c>
      <c r="IC297">
        <v>0</v>
      </c>
      <c r="ID297">
        <v>2</v>
      </c>
      <c r="IE297">
        <v>35</v>
      </c>
      <c r="IF297">
        <v>28</v>
      </c>
      <c r="IG297">
        <v>2</v>
      </c>
      <c r="IH297">
        <v>35</v>
      </c>
      <c r="II297">
        <v>28</v>
      </c>
      <c r="IJ297">
        <v>2</v>
      </c>
      <c r="IK297">
        <v>35</v>
      </c>
      <c r="IL297">
        <v>28</v>
      </c>
      <c r="IM297">
        <v>2</v>
      </c>
      <c r="IN297">
        <v>35</v>
      </c>
      <c r="IO297">
        <v>28</v>
      </c>
      <c r="IP297">
        <v>0</v>
      </c>
      <c r="IQ297">
        <v>1</v>
      </c>
      <c r="IR297">
        <v>0</v>
      </c>
      <c r="IS297">
        <v>0</v>
      </c>
      <c r="IT297">
        <v>0</v>
      </c>
      <c r="IU297">
        <v>0</v>
      </c>
      <c r="IV297">
        <v>0</v>
      </c>
      <c r="IW297">
        <v>0</v>
      </c>
      <c r="IX297">
        <v>1</v>
      </c>
      <c r="IY297">
        <v>0</v>
      </c>
      <c r="IZ297">
        <v>0</v>
      </c>
      <c r="JA297">
        <v>0</v>
      </c>
      <c r="JB297">
        <v>0</v>
      </c>
      <c r="JC297">
        <v>0</v>
      </c>
      <c r="JD297">
        <v>0</v>
      </c>
      <c r="JE297">
        <v>0</v>
      </c>
      <c r="JF297">
        <v>0</v>
      </c>
      <c r="JG297">
        <v>0</v>
      </c>
      <c r="JH297">
        <v>0</v>
      </c>
      <c r="JI297">
        <v>6</v>
      </c>
      <c r="JJ297">
        <v>3</v>
      </c>
      <c r="JK297">
        <v>0</v>
      </c>
      <c r="JL297">
        <v>0</v>
      </c>
      <c r="JM297">
        <v>0</v>
      </c>
      <c r="JN297">
        <v>0</v>
      </c>
      <c r="JO297">
        <v>0</v>
      </c>
      <c r="JP297">
        <v>0</v>
      </c>
      <c r="JQ297">
        <v>0</v>
      </c>
      <c r="JR297">
        <v>0</v>
      </c>
      <c r="JS297">
        <v>0</v>
      </c>
      <c r="JT297">
        <v>0</v>
      </c>
      <c r="JU297">
        <v>1</v>
      </c>
      <c r="JV297">
        <v>0</v>
      </c>
      <c r="JW297">
        <v>0</v>
      </c>
      <c r="JX297">
        <v>0</v>
      </c>
      <c r="JY297">
        <v>0</v>
      </c>
      <c r="JZ297">
        <v>0</v>
      </c>
      <c r="KA297">
        <v>0</v>
      </c>
      <c r="KB297">
        <v>1</v>
      </c>
      <c r="KC297">
        <v>0</v>
      </c>
      <c r="KD297">
        <v>0</v>
      </c>
      <c r="KE297">
        <v>0</v>
      </c>
      <c r="KF297">
        <v>0</v>
      </c>
      <c r="KG297">
        <v>0</v>
      </c>
      <c r="KH297">
        <v>0</v>
      </c>
      <c r="KI297">
        <v>0</v>
      </c>
      <c r="KJ297">
        <v>0</v>
      </c>
      <c r="KK297">
        <v>0</v>
      </c>
      <c r="KL297">
        <v>1</v>
      </c>
      <c r="KM297">
        <v>5</v>
      </c>
      <c r="KN297">
        <v>0</v>
      </c>
      <c r="KO297">
        <v>0</v>
      </c>
      <c r="KP297">
        <v>0</v>
      </c>
      <c r="KQ297">
        <v>0</v>
      </c>
      <c r="KR297">
        <v>0</v>
      </c>
      <c r="KS297">
        <v>0</v>
      </c>
      <c r="KT297">
        <v>1</v>
      </c>
      <c r="KU297">
        <v>5</v>
      </c>
      <c r="KV297">
        <v>0</v>
      </c>
      <c r="KW297">
        <v>0</v>
      </c>
      <c r="KX297">
        <v>0</v>
      </c>
      <c r="KY297">
        <v>0</v>
      </c>
      <c r="KZ297">
        <v>0</v>
      </c>
      <c r="LA297">
        <v>0</v>
      </c>
      <c r="LB297">
        <v>1</v>
      </c>
      <c r="LC297">
        <v>5</v>
      </c>
      <c r="LD297">
        <v>0</v>
      </c>
      <c r="LE297">
        <v>0</v>
      </c>
      <c r="LF297">
        <v>0</v>
      </c>
      <c r="LG297">
        <v>0</v>
      </c>
      <c r="LH297">
        <v>0</v>
      </c>
      <c r="LI297">
        <v>0</v>
      </c>
      <c r="LJ297">
        <v>1</v>
      </c>
      <c r="LK297">
        <v>5</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1</v>
      </c>
      <c r="ML297">
        <v>2</v>
      </c>
      <c r="MM297">
        <v>0</v>
      </c>
      <c r="MN297">
        <v>0</v>
      </c>
      <c r="MO297">
        <v>0</v>
      </c>
      <c r="MP297">
        <v>0</v>
      </c>
      <c r="MQ297">
        <v>0</v>
      </c>
      <c r="MR297">
        <v>0</v>
      </c>
      <c r="MS297">
        <v>0</v>
      </c>
      <c r="MT297">
        <v>0</v>
      </c>
      <c r="MU297">
        <v>0</v>
      </c>
      <c r="MV297">
        <v>0</v>
      </c>
      <c r="MW297">
        <v>1</v>
      </c>
      <c r="MX297">
        <v>0</v>
      </c>
      <c r="MY297">
        <v>0</v>
      </c>
      <c r="MZ297">
        <v>0</v>
      </c>
      <c r="NA297">
        <v>0</v>
      </c>
      <c r="NB297">
        <v>0</v>
      </c>
      <c r="NC297">
        <v>0</v>
      </c>
      <c r="ND297">
        <v>0</v>
      </c>
      <c r="NE297">
        <v>1</v>
      </c>
      <c r="NF297">
        <v>0</v>
      </c>
      <c r="NG297">
        <v>0</v>
      </c>
      <c r="NH297">
        <v>0</v>
      </c>
      <c r="NI297">
        <v>0</v>
      </c>
      <c r="NJ297">
        <v>0</v>
      </c>
      <c r="NK297">
        <v>0</v>
      </c>
      <c r="NL297">
        <v>0</v>
      </c>
      <c r="NM297">
        <v>0</v>
      </c>
      <c r="NN297">
        <v>0</v>
      </c>
      <c r="NO297">
        <v>0</v>
      </c>
      <c r="NP297">
        <v>0</v>
      </c>
      <c r="NR297" s="2" t="str">
        <f t="shared" si="259"/>
        <v>Nebbi District</v>
      </c>
      <c r="NS297" s="2" t="str">
        <f t="shared" si="260"/>
        <v>Angal Hospital</v>
      </c>
      <c r="NT297" s="2" t="str">
        <f>VLOOKUP(C297,Weeks!$A$1:$B$53,2,0)</f>
        <v>Week 1</v>
      </c>
      <c r="NU297" s="2">
        <f t="shared" si="261"/>
        <v>98</v>
      </c>
      <c r="NV297" s="2">
        <f t="shared" si="262"/>
        <v>1</v>
      </c>
      <c r="NW297" s="2">
        <f t="shared" si="263"/>
        <v>0</v>
      </c>
      <c r="NX297" s="2">
        <f t="shared" si="264"/>
        <v>1</v>
      </c>
      <c r="NY297" s="2">
        <f t="shared" si="265"/>
        <v>1</v>
      </c>
      <c r="NZ297" s="2">
        <f t="shared" si="266"/>
        <v>0</v>
      </c>
      <c r="OA297" s="2">
        <f t="shared" si="267"/>
        <v>0</v>
      </c>
      <c r="OB297" s="2">
        <f t="shared" si="268"/>
        <v>0</v>
      </c>
      <c r="OC297" s="2">
        <f t="shared" si="269"/>
        <v>0</v>
      </c>
      <c r="OD297" s="2">
        <f t="shared" si="270"/>
        <v>9</v>
      </c>
      <c r="OE297" s="2">
        <f t="shared" si="271"/>
        <v>0</v>
      </c>
      <c r="OF297" s="2">
        <f t="shared" si="272"/>
        <v>0</v>
      </c>
      <c r="OG297" s="2">
        <f t="shared" si="273"/>
        <v>0</v>
      </c>
      <c r="OH297" s="2">
        <f t="shared" si="274"/>
        <v>0</v>
      </c>
      <c r="OI297" s="2">
        <f t="shared" si="275"/>
        <v>0</v>
      </c>
      <c r="OJ297" s="2">
        <f t="shared" si="276"/>
        <v>0</v>
      </c>
      <c r="OK297" s="2">
        <f t="shared" si="277"/>
        <v>0</v>
      </c>
      <c r="OL297" s="2">
        <f t="shared" si="278"/>
        <v>0</v>
      </c>
      <c r="OM297" s="2">
        <f t="shared" si="279"/>
        <v>0</v>
      </c>
      <c r="ON297" s="2">
        <f t="shared" si="280"/>
        <v>62</v>
      </c>
      <c r="OO297" s="2">
        <f t="shared" si="281"/>
        <v>1</v>
      </c>
      <c r="OP297" s="2">
        <f t="shared" si="282"/>
        <v>27</v>
      </c>
      <c r="OQ297" s="2">
        <f t="shared" si="283"/>
        <v>0</v>
      </c>
      <c r="OR297" s="2">
        <f t="shared" si="284"/>
        <v>0</v>
      </c>
      <c r="OS297" s="2">
        <f t="shared" si="285"/>
        <v>0</v>
      </c>
      <c r="OT297" s="2">
        <f t="shared" si="286"/>
        <v>1</v>
      </c>
      <c r="OU297" s="2">
        <f t="shared" si="287"/>
        <v>4</v>
      </c>
      <c r="OV297" s="2">
        <f t="shared" si="288"/>
        <v>4</v>
      </c>
      <c r="OW297" s="2">
        <f t="shared" si="289"/>
        <v>1</v>
      </c>
      <c r="OX297" s="2">
        <f t="shared" si="290"/>
        <v>3</v>
      </c>
      <c r="OY297" s="2">
        <f t="shared" si="291"/>
        <v>1</v>
      </c>
      <c r="OZ297" s="2">
        <f t="shared" si="292"/>
        <v>0</v>
      </c>
      <c r="PA297" s="2">
        <f t="shared" si="293"/>
        <v>0</v>
      </c>
      <c r="PB297" s="2">
        <f t="shared" si="294"/>
        <v>6</v>
      </c>
      <c r="PC297" s="2">
        <f t="shared" si="295"/>
        <v>6</v>
      </c>
      <c r="PD297" s="2">
        <f t="shared" si="296"/>
        <v>6</v>
      </c>
      <c r="PE297" s="2">
        <f t="shared" si="297"/>
        <v>6</v>
      </c>
      <c r="PF297" s="2">
        <f t="shared" si="298"/>
        <v>0</v>
      </c>
      <c r="PG297" s="2">
        <f t="shared" si="299"/>
        <v>2</v>
      </c>
      <c r="PH297" s="2">
        <f t="shared" si="300"/>
        <v>2</v>
      </c>
      <c r="PI297" s="2">
        <f t="shared" si="301"/>
        <v>0</v>
      </c>
      <c r="PJ297" s="2">
        <f t="shared" si="302"/>
        <v>0</v>
      </c>
      <c r="PK297" s="2">
        <f t="shared" si="303"/>
        <v>0</v>
      </c>
      <c r="PL297" s="2">
        <f t="shared" si="304"/>
        <v>0</v>
      </c>
      <c r="PM297" s="2">
        <f t="shared" si="305"/>
        <v>0</v>
      </c>
      <c r="PN297" s="2">
        <f t="shared" si="306"/>
        <v>65</v>
      </c>
      <c r="PO297" s="2">
        <f t="shared" si="307"/>
        <v>65</v>
      </c>
      <c r="PP297" s="2">
        <f t="shared" si="308"/>
        <v>1</v>
      </c>
      <c r="PQ297" s="2">
        <f t="shared" si="309"/>
        <v>1</v>
      </c>
      <c r="PR297" s="2">
        <f t="shared" si="310"/>
        <v>65</v>
      </c>
      <c r="PS297" s="2">
        <f t="shared" si="311"/>
        <v>1</v>
      </c>
      <c r="PT297" s="2">
        <f t="shared" si="312"/>
        <v>1</v>
      </c>
      <c r="PU297" s="2">
        <f t="shared" si="313"/>
        <v>65</v>
      </c>
      <c r="PV297" s="2">
        <f t="shared" si="314"/>
        <v>9</v>
      </c>
      <c r="PW297" s="2">
        <f t="shared" si="315"/>
        <v>9</v>
      </c>
      <c r="PX297" s="2">
        <f t="shared" si="316"/>
        <v>65</v>
      </c>
      <c r="PY297" s="2">
        <f t="shared" si="317"/>
        <v>0</v>
      </c>
      <c r="PZ297" s="2">
        <f t="shared" si="318"/>
        <v>0</v>
      </c>
    </row>
    <row r="298" spans="1:442" x14ac:dyDescent="0.35">
      <c r="A298" t="s">
        <v>76</v>
      </c>
      <c r="B298" t="s">
        <v>19</v>
      </c>
      <c r="C298" t="s">
        <v>343</v>
      </c>
      <c r="D298">
        <v>0</v>
      </c>
      <c r="E298">
        <v>0</v>
      </c>
      <c r="F298">
        <v>0</v>
      </c>
      <c r="G298">
        <v>0</v>
      </c>
      <c r="H298"/>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14</v>
      </c>
      <c r="DC298">
        <v>2</v>
      </c>
      <c r="DD298">
        <v>21</v>
      </c>
      <c r="DE298">
        <v>35</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6</v>
      </c>
      <c r="FD298">
        <v>42</v>
      </c>
      <c r="FE298">
        <v>0</v>
      </c>
      <c r="FF298">
        <v>0</v>
      </c>
      <c r="FG298">
        <v>0</v>
      </c>
      <c r="FH298">
        <v>0</v>
      </c>
      <c r="FI298">
        <v>0</v>
      </c>
      <c r="FJ298">
        <v>0</v>
      </c>
      <c r="FK298">
        <v>0</v>
      </c>
      <c r="FL298">
        <v>0</v>
      </c>
      <c r="FM298">
        <v>0</v>
      </c>
      <c r="FN298">
        <v>0</v>
      </c>
      <c r="FO298">
        <v>4</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3</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2</v>
      </c>
      <c r="HV298">
        <v>18</v>
      </c>
      <c r="HW298">
        <v>8</v>
      </c>
      <c r="HX298">
        <v>0</v>
      </c>
      <c r="HY298">
        <v>8</v>
      </c>
      <c r="HZ298">
        <v>3</v>
      </c>
      <c r="IA298">
        <v>0</v>
      </c>
      <c r="IB298">
        <v>0</v>
      </c>
      <c r="IC298">
        <v>0</v>
      </c>
      <c r="ID298">
        <v>2</v>
      </c>
      <c r="IE298">
        <v>18</v>
      </c>
      <c r="IF298">
        <v>8</v>
      </c>
      <c r="IG298">
        <v>2</v>
      </c>
      <c r="IH298">
        <v>18</v>
      </c>
      <c r="II298">
        <v>8</v>
      </c>
      <c r="IJ298">
        <v>2</v>
      </c>
      <c r="IK298">
        <v>18</v>
      </c>
      <c r="IL298">
        <v>8</v>
      </c>
      <c r="IM298">
        <v>2</v>
      </c>
      <c r="IN298">
        <v>18</v>
      </c>
      <c r="IO298">
        <v>8</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8</v>
      </c>
      <c r="JJ298">
        <v>3</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1</v>
      </c>
      <c r="KM298">
        <v>1</v>
      </c>
      <c r="KN298">
        <v>0</v>
      </c>
      <c r="KO298">
        <v>0</v>
      </c>
      <c r="KP298">
        <v>0</v>
      </c>
      <c r="KQ298">
        <v>1</v>
      </c>
      <c r="KR298">
        <v>0</v>
      </c>
      <c r="KS298">
        <v>0</v>
      </c>
      <c r="KT298">
        <v>1</v>
      </c>
      <c r="KU298">
        <v>1</v>
      </c>
      <c r="KV298">
        <v>0</v>
      </c>
      <c r="KW298">
        <v>0</v>
      </c>
      <c r="KX298">
        <v>0</v>
      </c>
      <c r="KY298">
        <v>1</v>
      </c>
      <c r="KZ298">
        <v>0</v>
      </c>
      <c r="LA298">
        <v>0</v>
      </c>
      <c r="LB298">
        <v>1</v>
      </c>
      <c r="LC298">
        <v>1</v>
      </c>
      <c r="LD298">
        <v>0</v>
      </c>
      <c r="LE298">
        <v>0</v>
      </c>
      <c r="LF298">
        <v>0</v>
      </c>
      <c r="LG298">
        <v>1</v>
      </c>
      <c r="LH298">
        <v>0</v>
      </c>
      <c r="LI298">
        <v>0</v>
      </c>
      <c r="LJ298">
        <v>1</v>
      </c>
      <c r="LK298">
        <v>1</v>
      </c>
      <c r="LL298">
        <v>0</v>
      </c>
      <c r="LM298">
        <v>0</v>
      </c>
      <c r="LN298">
        <v>0</v>
      </c>
      <c r="LO298">
        <v>1</v>
      </c>
      <c r="LP298">
        <v>0</v>
      </c>
      <c r="LQ298">
        <v>0</v>
      </c>
      <c r="LR298">
        <v>0</v>
      </c>
      <c r="LS298">
        <v>0</v>
      </c>
      <c r="LT298">
        <v>0</v>
      </c>
      <c r="LU298">
        <v>0</v>
      </c>
      <c r="LV298">
        <v>0</v>
      </c>
      <c r="LW298">
        <v>0</v>
      </c>
      <c r="LX298">
        <v>0</v>
      </c>
      <c r="LY298">
        <v>0</v>
      </c>
      <c r="LZ298">
        <v>10</v>
      </c>
      <c r="MA298">
        <v>7</v>
      </c>
      <c r="MB298">
        <v>0</v>
      </c>
      <c r="MC298">
        <v>0</v>
      </c>
      <c r="MD298">
        <v>0</v>
      </c>
      <c r="ME298">
        <v>0</v>
      </c>
      <c r="MF298">
        <v>0</v>
      </c>
      <c r="MG298">
        <v>0</v>
      </c>
      <c r="MH298">
        <v>0</v>
      </c>
      <c r="MI298">
        <v>0</v>
      </c>
      <c r="MJ298">
        <v>0</v>
      </c>
      <c r="MK298">
        <v>0</v>
      </c>
      <c r="ML298">
        <v>3</v>
      </c>
      <c r="MM298">
        <v>0</v>
      </c>
      <c r="MN298">
        <v>0</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0</v>
      </c>
      <c r="NR298" s="2" t="str">
        <f t="shared" si="259"/>
        <v>Nebbi District</v>
      </c>
      <c r="NS298" s="2" t="str">
        <f t="shared" si="260"/>
        <v>Angal Hospital</v>
      </c>
      <c r="NT298" s="2" t="str">
        <f>VLOOKUP(C298,Weeks!$A$1:$B$53,2,0)</f>
        <v>Week 2</v>
      </c>
      <c r="NU298" s="2">
        <f t="shared" si="261"/>
        <v>127</v>
      </c>
      <c r="NV298" s="2">
        <f t="shared" si="262"/>
        <v>0</v>
      </c>
      <c r="NW298" s="2">
        <f t="shared" si="263"/>
        <v>0</v>
      </c>
      <c r="NX298" s="2">
        <f t="shared" si="264"/>
        <v>0</v>
      </c>
      <c r="NY298" s="2">
        <f t="shared" si="265"/>
        <v>0</v>
      </c>
      <c r="NZ298" s="2">
        <f t="shared" si="266"/>
        <v>0</v>
      </c>
      <c r="OA298" s="2">
        <f t="shared" si="267"/>
        <v>0</v>
      </c>
      <c r="OB298" s="2">
        <f t="shared" si="268"/>
        <v>4</v>
      </c>
      <c r="OC298" s="2">
        <f t="shared" si="269"/>
        <v>0</v>
      </c>
      <c r="OD298" s="2">
        <f t="shared" si="270"/>
        <v>48</v>
      </c>
      <c r="OE298" s="2">
        <f t="shared" si="271"/>
        <v>0</v>
      </c>
      <c r="OF298" s="2">
        <f t="shared" si="272"/>
        <v>0</v>
      </c>
      <c r="OG298" s="2">
        <f t="shared" si="273"/>
        <v>0</v>
      </c>
      <c r="OH298" s="2">
        <f t="shared" si="274"/>
        <v>0</v>
      </c>
      <c r="OI298" s="2">
        <f t="shared" si="275"/>
        <v>0</v>
      </c>
      <c r="OJ298" s="2">
        <f t="shared" si="276"/>
        <v>0</v>
      </c>
      <c r="OK298" s="2">
        <f t="shared" si="277"/>
        <v>0</v>
      </c>
      <c r="OL298" s="2">
        <f t="shared" si="278"/>
        <v>3</v>
      </c>
      <c r="OM298" s="2">
        <f t="shared" si="279"/>
        <v>0</v>
      </c>
      <c r="ON298" s="2">
        <f t="shared" si="280"/>
        <v>72</v>
      </c>
      <c r="OO298" s="2">
        <f t="shared" si="281"/>
        <v>0</v>
      </c>
      <c r="OP298" s="2">
        <f t="shared" si="282"/>
        <v>0</v>
      </c>
      <c r="OQ298" s="2">
        <f t="shared" si="283"/>
        <v>0</v>
      </c>
      <c r="OR298" s="2">
        <f t="shared" si="284"/>
        <v>0</v>
      </c>
      <c r="OS298" s="2">
        <f t="shared" si="285"/>
        <v>0</v>
      </c>
      <c r="OT298" s="2">
        <f t="shared" si="286"/>
        <v>0</v>
      </c>
      <c r="OU298" s="2">
        <f t="shared" si="287"/>
        <v>0</v>
      </c>
      <c r="OV298" s="2">
        <f t="shared" si="288"/>
        <v>0</v>
      </c>
      <c r="OW298" s="2">
        <f t="shared" si="289"/>
        <v>0</v>
      </c>
      <c r="OX298" s="2">
        <f t="shared" si="290"/>
        <v>3</v>
      </c>
      <c r="OY298" s="2">
        <f t="shared" si="291"/>
        <v>0</v>
      </c>
      <c r="OZ298" s="2">
        <f t="shared" si="292"/>
        <v>17</v>
      </c>
      <c r="PA298" s="2">
        <f t="shared" si="293"/>
        <v>0</v>
      </c>
      <c r="PB298" s="2">
        <f t="shared" si="294"/>
        <v>3</v>
      </c>
      <c r="PC298" s="2">
        <f t="shared" si="295"/>
        <v>3</v>
      </c>
      <c r="PD298" s="2">
        <f t="shared" si="296"/>
        <v>3</v>
      </c>
      <c r="PE298" s="2">
        <f t="shared" si="297"/>
        <v>3</v>
      </c>
      <c r="PF298" s="2">
        <f t="shared" si="298"/>
        <v>0</v>
      </c>
      <c r="PG298" s="2">
        <f t="shared" si="299"/>
        <v>0</v>
      </c>
      <c r="PH298" s="2">
        <f t="shared" si="300"/>
        <v>0</v>
      </c>
      <c r="PI298" s="2">
        <f t="shared" si="301"/>
        <v>0</v>
      </c>
      <c r="PJ298" s="2">
        <f t="shared" si="302"/>
        <v>0</v>
      </c>
      <c r="PK298" s="2">
        <f t="shared" si="303"/>
        <v>0</v>
      </c>
      <c r="PL298" s="2">
        <f t="shared" si="304"/>
        <v>0</v>
      </c>
      <c r="PM298" s="2">
        <f t="shared" si="305"/>
        <v>0</v>
      </c>
      <c r="PN298" s="2">
        <f t="shared" si="306"/>
        <v>28</v>
      </c>
      <c r="PO298" s="2">
        <f t="shared" si="307"/>
        <v>28</v>
      </c>
      <c r="PP298" s="2">
        <f t="shared" si="308"/>
        <v>0</v>
      </c>
      <c r="PQ298" s="2">
        <f t="shared" si="309"/>
        <v>0</v>
      </c>
      <c r="PR298" s="2">
        <f t="shared" si="310"/>
        <v>28</v>
      </c>
      <c r="PS298" s="2">
        <f t="shared" si="311"/>
        <v>0</v>
      </c>
      <c r="PT298" s="2">
        <f t="shared" si="312"/>
        <v>0</v>
      </c>
      <c r="PU298" s="2">
        <f t="shared" si="313"/>
        <v>28</v>
      </c>
      <c r="PV298" s="2">
        <f t="shared" si="314"/>
        <v>11</v>
      </c>
      <c r="PW298" s="2">
        <f t="shared" si="315"/>
        <v>11</v>
      </c>
      <c r="PX298" s="2">
        <f t="shared" si="316"/>
        <v>28</v>
      </c>
      <c r="PY298" s="2">
        <f t="shared" si="317"/>
        <v>0</v>
      </c>
      <c r="PZ298" s="2">
        <f t="shared" si="318"/>
        <v>0</v>
      </c>
    </row>
    <row r="299" spans="1:442" x14ac:dyDescent="0.35">
      <c r="A299" t="s">
        <v>76</v>
      </c>
      <c r="B299" t="s">
        <v>19</v>
      </c>
      <c r="C299" t="s">
        <v>341</v>
      </c>
      <c r="D299">
        <v>0</v>
      </c>
      <c r="E299">
        <v>0</v>
      </c>
      <c r="F299">
        <v>0</v>
      </c>
      <c r="G299">
        <v>0</v>
      </c>
      <c r="H299"/>
      <c r="I299">
        <v>0</v>
      </c>
      <c r="J299"/>
      <c r="K299">
        <v>0</v>
      </c>
      <c r="L299"/>
      <c r="M299">
        <v>0</v>
      </c>
      <c r="N299"/>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2</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1</v>
      </c>
      <c r="BK299">
        <v>1</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3</v>
      </c>
      <c r="DA299">
        <v>4</v>
      </c>
      <c r="DB299">
        <v>1</v>
      </c>
      <c r="DC299">
        <v>2</v>
      </c>
      <c r="DD299">
        <v>37</v>
      </c>
      <c r="DE299">
        <v>31</v>
      </c>
      <c r="DF299">
        <v>0</v>
      </c>
      <c r="DG299">
        <v>0</v>
      </c>
      <c r="DH299">
        <v>0</v>
      </c>
      <c r="DI299">
        <v>0</v>
      </c>
      <c r="DJ299">
        <v>0</v>
      </c>
      <c r="DK299">
        <v>1</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3</v>
      </c>
      <c r="FD299">
        <v>31</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8</v>
      </c>
      <c r="HV299">
        <v>28</v>
      </c>
      <c r="HW299">
        <v>11</v>
      </c>
      <c r="HX299">
        <v>0</v>
      </c>
      <c r="HY299">
        <v>0</v>
      </c>
      <c r="HZ299">
        <v>0</v>
      </c>
      <c r="IA299">
        <v>0</v>
      </c>
      <c r="IB299">
        <v>0</v>
      </c>
      <c r="IC299">
        <v>0</v>
      </c>
      <c r="ID299">
        <v>8</v>
      </c>
      <c r="IE299">
        <v>27</v>
      </c>
      <c r="IF299">
        <v>7</v>
      </c>
      <c r="IG299">
        <v>8</v>
      </c>
      <c r="IH299">
        <v>27</v>
      </c>
      <c r="II299">
        <v>7</v>
      </c>
      <c r="IJ299">
        <v>8</v>
      </c>
      <c r="IK299">
        <v>27</v>
      </c>
      <c r="IL299">
        <v>7</v>
      </c>
      <c r="IM299">
        <v>8</v>
      </c>
      <c r="IN299">
        <v>27</v>
      </c>
      <c r="IO299">
        <v>7</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1</v>
      </c>
      <c r="KM299">
        <v>4</v>
      </c>
      <c r="KN299">
        <v>0</v>
      </c>
      <c r="KO299">
        <v>0</v>
      </c>
      <c r="KP299">
        <v>0</v>
      </c>
      <c r="KQ299">
        <v>0</v>
      </c>
      <c r="KR299">
        <v>0</v>
      </c>
      <c r="KS299">
        <v>0</v>
      </c>
      <c r="KT299">
        <v>1</v>
      </c>
      <c r="KU299">
        <v>4</v>
      </c>
      <c r="KV299">
        <v>0</v>
      </c>
      <c r="KW299">
        <v>0</v>
      </c>
      <c r="KX299">
        <v>0</v>
      </c>
      <c r="KY299">
        <v>0</v>
      </c>
      <c r="KZ299">
        <v>0</v>
      </c>
      <c r="LA299">
        <v>0</v>
      </c>
      <c r="LB299">
        <v>1</v>
      </c>
      <c r="LC299">
        <v>4</v>
      </c>
      <c r="LD299">
        <v>0</v>
      </c>
      <c r="LE299">
        <v>0</v>
      </c>
      <c r="LF299">
        <v>0</v>
      </c>
      <c r="LG299">
        <v>0</v>
      </c>
      <c r="LH299">
        <v>0</v>
      </c>
      <c r="LI299">
        <v>0</v>
      </c>
      <c r="LJ299">
        <v>1</v>
      </c>
      <c r="LK299">
        <v>4</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2</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1</v>
      </c>
      <c r="NF299">
        <v>0</v>
      </c>
      <c r="NG299">
        <v>0</v>
      </c>
      <c r="NH299">
        <v>0</v>
      </c>
      <c r="NI299">
        <v>0</v>
      </c>
      <c r="NJ299">
        <v>0</v>
      </c>
      <c r="NK299">
        <v>0</v>
      </c>
      <c r="NL299">
        <v>0</v>
      </c>
      <c r="NM299">
        <v>0</v>
      </c>
      <c r="NN299">
        <v>0</v>
      </c>
      <c r="NO299">
        <v>0</v>
      </c>
      <c r="NP299">
        <v>0</v>
      </c>
      <c r="NR299" s="2" t="str">
        <f t="shared" si="259"/>
        <v>Nebbi District</v>
      </c>
      <c r="NS299" s="2" t="str">
        <f t="shared" si="260"/>
        <v>Angal Hospital</v>
      </c>
      <c r="NT299" s="2" t="str">
        <f>VLOOKUP(C299,Weeks!$A$1:$B$53,2,0)</f>
        <v>Week 3</v>
      </c>
      <c r="NU299" s="2">
        <f t="shared" si="261"/>
        <v>115</v>
      </c>
      <c r="NV299" s="2">
        <f t="shared" si="262"/>
        <v>1</v>
      </c>
      <c r="NW299" s="2">
        <f t="shared" si="263"/>
        <v>0</v>
      </c>
      <c r="NX299" s="2">
        <f t="shared" si="264"/>
        <v>1</v>
      </c>
      <c r="NY299" s="2">
        <f t="shared" si="265"/>
        <v>1</v>
      </c>
      <c r="NZ299" s="2">
        <f t="shared" si="266"/>
        <v>2</v>
      </c>
      <c r="OA299" s="2">
        <f t="shared" si="267"/>
        <v>0</v>
      </c>
      <c r="OB299" s="2">
        <f t="shared" si="268"/>
        <v>0</v>
      </c>
      <c r="OC299" s="2">
        <f t="shared" si="269"/>
        <v>0</v>
      </c>
      <c r="OD299" s="2">
        <f t="shared" si="270"/>
        <v>34</v>
      </c>
      <c r="OE299" s="2">
        <f t="shared" si="271"/>
        <v>0</v>
      </c>
      <c r="OF299" s="2">
        <f t="shared" si="272"/>
        <v>0</v>
      </c>
      <c r="OG299" s="2">
        <f t="shared" si="273"/>
        <v>0</v>
      </c>
      <c r="OH299" s="2">
        <f t="shared" si="274"/>
        <v>0</v>
      </c>
      <c r="OI299" s="2">
        <f t="shared" si="275"/>
        <v>0</v>
      </c>
      <c r="OJ299" s="2">
        <f t="shared" si="276"/>
        <v>0</v>
      </c>
      <c r="OK299" s="2">
        <f t="shared" si="277"/>
        <v>0</v>
      </c>
      <c r="OL299" s="2">
        <f t="shared" si="278"/>
        <v>0</v>
      </c>
      <c r="OM299" s="2">
        <f t="shared" si="279"/>
        <v>0</v>
      </c>
      <c r="ON299" s="2">
        <f t="shared" si="280"/>
        <v>79</v>
      </c>
      <c r="OO299" s="2">
        <f t="shared" si="281"/>
        <v>1</v>
      </c>
      <c r="OP299" s="2">
        <f t="shared" si="282"/>
        <v>0</v>
      </c>
      <c r="OQ299" s="2">
        <f t="shared" si="283"/>
        <v>0</v>
      </c>
      <c r="OR299" s="2">
        <f t="shared" si="284"/>
        <v>0</v>
      </c>
      <c r="OS299" s="2">
        <f t="shared" si="285"/>
        <v>0</v>
      </c>
      <c r="OT299" s="2">
        <f t="shared" si="286"/>
        <v>2</v>
      </c>
      <c r="OU299" s="2">
        <f t="shared" si="287"/>
        <v>0</v>
      </c>
      <c r="OV299" s="2">
        <f t="shared" si="288"/>
        <v>0</v>
      </c>
      <c r="OW299" s="2">
        <f t="shared" si="289"/>
        <v>0</v>
      </c>
      <c r="OX299" s="2">
        <f t="shared" si="290"/>
        <v>2</v>
      </c>
      <c r="OY299" s="2">
        <f t="shared" si="291"/>
        <v>0</v>
      </c>
      <c r="OZ299" s="2">
        <f t="shared" si="292"/>
        <v>0</v>
      </c>
      <c r="PA299" s="2">
        <f t="shared" si="293"/>
        <v>0</v>
      </c>
      <c r="PB299" s="2">
        <f t="shared" si="294"/>
        <v>5</v>
      </c>
      <c r="PC299" s="2">
        <f t="shared" si="295"/>
        <v>5</v>
      </c>
      <c r="PD299" s="2">
        <f t="shared" si="296"/>
        <v>5</v>
      </c>
      <c r="PE299" s="2">
        <f t="shared" si="297"/>
        <v>5</v>
      </c>
      <c r="PF299" s="2">
        <f t="shared" si="298"/>
        <v>0</v>
      </c>
      <c r="PG299" s="2">
        <f t="shared" si="299"/>
        <v>0</v>
      </c>
      <c r="PH299" s="2">
        <f t="shared" si="300"/>
        <v>0</v>
      </c>
      <c r="PI299" s="2">
        <f t="shared" si="301"/>
        <v>0</v>
      </c>
      <c r="PJ299" s="2">
        <f t="shared" si="302"/>
        <v>0</v>
      </c>
      <c r="PK299" s="2">
        <f t="shared" si="303"/>
        <v>0</v>
      </c>
      <c r="PL299" s="2">
        <f t="shared" si="304"/>
        <v>0</v>
      </c>
      <c r="PM299" s="2">
        <f t="shared" si="305"/>
        <v>0</v>
      </c>
      <c r="PN299" s="2">
        <f t="shared" si="306"/>
        <v>47</v>
      </c>
      <c r="PO299" s="2">
        <f t="shared" si="307"/>
        <v>42</v>
      </c>
      <c r="PP299" s="2">
        <f t="shared" si="308"/>
        <v>0</v>
      </c>
      <c r="PQ299" s="2">
        <f t="shared" si="309"/>
        <v>0</v>
      </c>
      <c r="PR299" s="2">
        <f t="shared" si="310"/>
        <v>42</v>
      </c>
      <c r="PS299" s="2">
        <f t="shared" si="311"/>
        <v>0</v>
      </c>
      <c r="PT299" s="2">
        <f t="shared" si="312"/>
        <v>0</v>
      </c>
      <c r="PU299" s="2">
        <f t="shared" si="313"/>
        <v>42</v>
      </c>
      <c r="PV299" s="2">
        <f t="shared" si="314"/>
        <v>0</v>
      </c>
      <c r="PW299" s="2">
        <f t="shared" si="315"/>
        <v>0</v>
      </c>
      <c r="PX299" s="2">
        <f t="shared" si="316"/>
        <v>42</v>
      </c>
      <c r="PY299" s="2">
        <f t="shared" si="317"/>
        <v>0</v>
      </c>
      <c r="PZ299" s="2">
        <f t="shared" si="318"/>
        <v>0</v>
      </c>
    </row>
    <row r="300" spans="1:442" x14ac:dyDescent="0.35">
      <c r="A300" t="s">
        <v>76</v>
      </c>
      <c r="B300" t="s">
        <v>19</v>
      </c>
      <c r="C300" t="s">
        <v>339</v>
      </c>
      <c r="D300">
        <v>0</v>
      </c>
      <c r="E300">
        <v>0</v>
      </c>
      <c r="F300">
        <v>0</v>
      </c>
      <c r="G300">
        <v>0</v>
      </c>
      <c r="H300"/>
      <c r="I300">
        <v>0</v>
      </c>
      <c r="J300"/>
      <c r="K300">
        <v>0</v>
      </c>
      <c r="L300"/>
      <c r="M300">
        <v>0</v>
      </c>
      <c r="N300"/>
      <c r="O300">
        <v>0</v>
      </c>
      <c r="P300">
        <v>0</v>
      </c>
      <c r="Q300">
        <v>0</v>
      </c>
      <c r="R300">
        <v>1</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2</v>
      </c>
      <c r="DB300">
        <v>4</v>
      </c>
      <c r="DC300">
        <v>7</v>
      </c>
      <c r="DD300">
        <v>39</v>
      </c>
      <c r="DE300">
        <v>21</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1</v>
      </c>
      <c r="FA300">
        <v>1</v>
      </c>
      <c r="FB300">
        <v>0</v>
      </c>
      <c r="FC300">
        <v>3</v>
      </c>
      <c r="FD300">
        <v>23</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3</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13</v>
      </c>
      <c r="HV300">
        <v>20</v>
      </c>
      <c r="HW300">
        <v>15</v>
      </c>
      <c r="HX300">
        <v>0</v>
      </c>
      <c r="HY300">
        <v>4</v>
      </c>
      <c r="HZ300">
        <v>1</v>
      </c>
      <c r="IA300">
        <v>0</v>
      </c>
      <c r="IB300">
        <v>0</v>
      </c>
      <c r="IC300">
        <v>0</v>
      </c>
      <c r="ID300">
        <v>13</v>
      </c>
      <c r="IE300">
        <v>20</v>
      </c>
      <c r="IF300">
        <v>15</v>
      </c>
      <c r="IG300">
        <v>13</v>
      </c>
      <c r="IH300">
        <v>20</v>
      </c>
      <c r="II300">
        <v>15</v>
      </c>
      <c r="IJ300">
        <v>13</v>
      </c>
      <c r="IK300">
        <v>20</v>
      </c>
      <c r="IL300">
        <v>15</v>
      </c>
      <c r="IM300">
        <v>13</v>
      </c>
      <c r="IN300">
        <v>20</v>
      </c>
      <c r="IO300">
        <v>15</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4</v>
      </c>
      <c r="JJ300">
        <v>1</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2</v>
      </c>
      <c r="KM300">
        <v>4</v>
      </c>
      <c r="KN300">
        <v>0</v>
      </c>
      <c r="KO300">
        <v>0</v>
      </c>
      <c r="KP300">
        <v>1</v>
      </c>
      <c r="KQ300">
        <v>1</v>
      </c>
      <c r="KR300">
        <v>0</v>
      </c>
      <c r="KS300">
        <v>0</v>
      </c>
      <c r="KT300">
        <v>2</v>
      </c>
      <c r="KU300">
        <v>4</v>
      </c>
      <c r="KV300">
        <v>0</v>
      </c>
      <c r="KW300">
        <v>0</v>
      </c>
      <c r="KX300">
        <v>1</v>
      </c>
      <c r="KY300">
        <v>1</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4</v>
      </c>
      <c r="MM300">
        <v>0</v>
      </c>
      <c r="MN300">
        <v>0</v>
      </c>
      <c r="MO300">
        <v>0</v>
      </c>
      <c r="MP300">
        <v>1</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R300" s="2" t="str">
        <f t="shared" si="259"/>
        <v>Nebbi District</v>
      </c>
      <c r="NS300" s="2" t="str">
        <f t="shared" si="260"/>
        <v>Angal Hospital</v>
      </c>
      <c r="NT300" s="2" t="str">
        <f>VLOOKUP(C300,Weeks!$A$1:$B$53,2,0)</f>
        <v>Week 4</v>
      </c>
      <c r="NU300" s="2">
        <f t="shared" si="261"/>
        <v>104</v>
      </c>
      <c r="NV300" s="2">
        <f t="shared" si="262"/>
        <v>0</v>
      </c>
      <c r="NW300" s="2">
        <f t="shared" si="263"/>
        <v>0</v>
      </c>
      <c r="NX300" s="2">
        <f t="shared" si="264"/>
        <v>0</v>
      </c>
      <c r="NY300" s="2">
        <f t="shared" si="265"/>
        <v>0</v>
      </c>
      <c r="NZ300" s="2">
        <f t="shared" si="266"/>
        <v>0</v>
      </c>
      <c r="OA300" s="2">
        <f t="shared" si="267"/>
        <v>0</v>
      </c>
      <c r="OB300" s="2">
        <f t="shared" si="268"/>
        <v>0</v>
      </c>
      <c r="OC300" s="2">
        <f t="shared" si="269"/>
        <v>0</v>
      </c>
      <c r="OD300" s="2">
        <f t="shared" si="270"/>
        <v>26</v>
      </c>
      <c r="OE300" s="2">
        <f t="shared" si="271"/>
        <v>0</v>
      </c>
      <c r="OF300" s="2">
        <f t="shared" si="272"/>
        <v>2</v>
      </c>
      <c r="OG300" s="2">
        <f t="shared" si="273"/>
        <v>0</v>
      </c>
      <c r="OH300" s="2">
        <f t="shared" si="274"/>
        <v>0</v>
      </c>
      <c r="OI300" s="2">
        <f t="shared" si="275"/>
        <v>0</v>
      </c>
      <c r="OJ300" s="2">
        <f t="shared" si="276"/>
        <v>0</v>
      </c>
      <c r="OK300" s="2">
        <f t="shared" si="277"/>
        <v>0</v>
      </c>
      <c r="OL300" s="2">
        <f t="shared" si="278"/>
        <v>3</v>
      </c>
      <c r="OM300" s="2">
        <f t="shared" si="279"/>
        <v>0</v>
      </c>
      <c r="ON300" s="2">
        <f t="shared" si="280"/>
        <v>73</v>
      </c>
      <c r="OO300" s="2">
        <f t="shared" si="281"/>
        <v>0</v>
      </c>
      <c r="OP300" s="2">
        <f t="shared" si="282"/>
        <v>0</v>
      </c>
      <c r="OQ300" s="2">
        <f t="shared" si="283"/>
        <v>0</v>
      </c>
      <c r="OR300" s="2">
        <f t="shared" si="284"/>
        <v>0</v>
      </c>
      <c r="OS300" s="2">
        <f t="shared" si="285"/>
        <v>0</v>
      </c>
      <c r="OT300" s="2">
        <f t="shared" si="286"/>
        <v>0</v>
      </c>
      <c r="OU300" s="2">
        <f t="shared" si="287"/>
        <v>1</v>
      </c>
      <c r="OV300" s="2">
        <f t="shared" si="288"/>
        <v>0</v>
      </c>
      <c r="OW300" s="2">
        <f t="shared" si="289"/>
        <v>0</v>
      </c>
      <c r="OX300" s="2">
        <f t="shared" si="290"/>
        <v>5</v>
      </c>
      <c r="OY300" s="2">
        <f t="shared" si="291"/>
        <v>0</v>
      </c>
      <c r="OZ300" s="2">
        <f t="shared" si="292"/>
        <v>0</v>
      </c>
      <c r="PA300" s="2">
        <f t="shared" si="293"/>
        <v>0</v>
      </c>
      <c r="PB300" s="2">
        <f t="shared" si="294"/>
        <v>8</v>
      </c>
      <c r="PC300" s="2">
        <f t="shared" si="295"/>
        <v>8</v>
      </c>
      <c r="PD300" s="2">
        <f t="shared" si="296"/>
        <v>0</v>
      </c>
      <c r="PE300" s="2">
        <f t="shared" si="297"/>
        <v>0</v>
      </c>
      <c r="PF300" s="2">
        <f t="shared" si="298"/>
        <v>0</v>
      </c>
      <c r="PG300" s="2">
        <f t="shared" si="299"/>
        <v>0</v>
      </c>
      <c r="PH300" s="2">
        <f t="shared" si="300"/>
        <v>0</v>
      </c>
      <c r="PI300" s="2">
        <f t="shared" si="301"/>
        <v>0</v>
      </c>
      <c r="PJ300" s="2">
        <f t="shared" si="302"/>
        <v>0</v>
      </c>
      <c r="PK300" s="2">
        <f t="shared" si="303"/>
        <v>0</v>
      </c>
      <c r="PL300" s="2">
        <f t="shared" si="304"/>
        <v>0</v>
      </c>
      <c r="PM300" s="2">
        <f t="shared" si="305"/>
        <v>0</v>
      </c>
      <c r="PN300" s="2">
        <f t="shared" si="306"/>
        <v>48</v>
      </c>
      <c r="PO300" s="2">
        <f t="shared" si="307"/>
        <v>48</v>
      </c>
      <c r="PP300" s="2">
        <f t="shared" si="308"/>
        <v>0</v>
      </c>
      <c r="PQ300" s="2">
        <f t="shared" si="309"/>
        <v>0</v>
      </c>
      <c r="PR300" s="2">
        <f t="shared" si="310"/>
        <v>48</v>
      </c>
      <c r="PS300" s="2">
        <f t="shared" si="311"/>
        <v>0</v>
      </c>
      <c r="PT300" s="2">
        <f t="shared" si="312"/>
        <v>0</v>
      </c>
      <c r="PU300" s="2">
        <f t="shared" si="313"/>
        <v>48</v>
      </c>
      <c r="PV300" s="2">
        <f t="shared" si="314"/>
        <v>5</v>
      </c>
      <c r="PW300" s="2">
        <f t="shared" si="315"/>
        <v>5</v>
      </c>
      <c r="PX300" s="2">
        <f t="shared" si="316"/>
        <v>48</v>
      </c>
      <c r="PY300" s="2">
        <f t="shared" si="317"/>
        <v>0</v>
      </c>
      <c r="PZ300" s="2">
        <f t="shared" si="318"/>
        <v>0</v>
      </c>
    </row>
    <row r="301" spans="1:442" x14ac:dyDescent="0.35">
      <c r="A301" t="s">
        <v>76</v>
      </c>
      <c r="B301" t="s">
        <v>19</v>
      </c>
      <c r="C301" t="s">
        <v>337</v>
      </c>
      <c r="D301">
        <v>0</v>
      </c>
      <c r="E301">
        <v>0</v>
      </c>
      <c r="F301">
        <v>0</v>
      </c>
      <c r="G301">
        <v>0</v>
      </c>
      <c r="H301"/>
      <c r="I301">
        <v>0</v>
      </c>
      <c r="J301"/>
      <c r="K301">
        <v>0</v>
      </c>
      <c r="L301"/>
      <c r="M301">
        <v>0</v>
      </c>
      <c r="N301"/>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3</v>
      </c>
      <c r="FD301">
        <v>31</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4</v>
      </c>
      <c r="HV301">
        <v>27</v>
      </c>
      <c r="HW301">
        <v>14</v>
      </c>
      <c r="HX301">
        <v>0</v>
      </c>
      <c r="HY301">
        <v>0</v>
      </c>
      <c r="HZ301">
        <v>0</v>
      </c>
      <c r="IA301">
        <v>0</v>
      </c>
      <c r="IB301">
        <v>0</v>
      </c>
      <c r="IC301">
        <v>0</v>
      </c>
      <c r="ID301">
        <v>2</v>
      </c>
      <c r="IE301">
        <v>21</v>
      </c>
      <c r="IF301">
        <v>10</v>
      </c>
      <c r="IG301">
        <v>2</v>
      </c>
      <c r="IH301">
        <v>21</v>
      </c>
      <c r="II301">
        <v>10</v>
      </c>
      <c r="IJ301">
        <v>2</v>
      </c>
      <c r="IK301">
        <v>21</v>
      </c>
      <c r="IL301">
        <v>10</v>
      </c>
      <c r="IM301">
        <v>2</v>
      </c>
      <c r="IN301">
        <v>21</v>
      </c>
      <c r="IO301">
        <v>10</v>
      </c>
      <c r="IP301">
        <v>0</v>
      </c>
      <c r="IQ301">
        <v>0</v>
      </c>
      <c r="IR301">
        <v>2</v>
      </c>
      <c r="IS301">
        <v>0</v>
      </c>
      <c r="IT301">
        <v>0</v>
      </c>
      <c r="IU301">
        <v>0</v>
      </c>
      <c r="IV301">
        <v>0</v>
      </c>
      <c r="IW301">
        <v>0</v>
      </c>
      <c r="IX301">
        <v>1</v>
      </c>
      <c r="IY301">
        <v>0</v>
      </c>
      <c r="IZ301">
        <v>1</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2</v>
      </c>
      <c r="JW301">
        <v>0</v>
      </c>
      <c r="JX301">
        <v>0</v>
      </c>
      <c r="JY301">
        <v>0</v>
      </c>
      <c r="JZ301">
        <v>0</v>
      </c>
      <c r="KA301">
        <v>0</v>
      </c>
      <c r="KB301">
        <v>1</v>
      </c>
      <c r="KC301">
        <v>0</v>
      </c>
      <c r="KD301">
        <v>1</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1</v>
      </c>
      <c r="MM301">
        <v>0</v>
      </c>
      <c r="MN301">
        <v>0</v>
      </c>
      <c r="MO301">
        <v>1</v>
      </c>
      <c r="MP301">
        <v>2</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R301" s="2" t="str">
        <f t="shared" si="259"/>
        <v>Nebbi District</v>
      </c>
      <c r="NS301" s="2" t="str">
        <f t="shared" si="260"/>
        <v>Angal Hospital</v>
      </c>
      <c r="NT301" s="2" t="str">
        <f>VLOOKUP(C301,Weeks!$A$1:$B$53,2,0)</f>
        <v>Week 5</v>
      </c>
      <c r="NU301" s="2">
        <f t="shared" si="261"/>
        <v>34</v>
      </c>
      <c r="NV301" s="2">
        <f t="shared" si="262"/>
        <v>0</v>
      </c>
      <c r="NW301" s="2">
        <f t="shared" si="263"/>
        <v>0</v>
      </c>
      <c r="NX301" s="2">
        <f t="shared" si="264"/>
        <v>0</v>
      </c>
      <c r="NY301" s="2">
        <f t="shared" si="265"/>
        <v>0</v>
      </c>
      <c r="NZ301" s="2">
        <f t="shared" si="266"/>
        <v>0</v>
      </c>
      <c r="OA301" s="2">
        <f t="shared" si="267"/>
        <v>0</v>
      </c>
      <c r="OB301" s="2">
        <f t="shared" si="268"/>
        <v>0</v>
      </c>
      <c r="OC301" s="2">
        <f t="shared" si="269"/>
        <v>0</v>
      </c>
      <c r="OD301" s="2">
        <f t="shared" si="270"/>
        <v>34</v>
      </c>
      <c r="OE301" s="2">
        <f t="shared" si="271"/>
        <v>0</v>
      </c>
      <c r="OF301" s="2">
        <f t="shared" si="272"/>
        <v>0</v>
      </c>
      <c r="OG301" s="2">
        <f t="shared" si="273"/>
        <v>0</v>
      </c>
      <c r="OH301" s="2">
        <f t="shared" si="274"/>
        <v>0</v>
      </c>
      <c r="OI301" s="2">
        <f t="shared" si="275"/>
        <v>0</v>
      </c>
      <c r="OJ301" s="2">
        <f t="shared" si="276"/>
        <v>0</v>
      </c>
      <c r="OK301" s="2">
        <f t="shared" si="277"/>
        <v>0</v>
      </c>
      <c r="OL301" s="2">
        <f t="shared" si="278"/>
        <v>0</v>
      </c>
      <c r="OM301" s="2">
        <f t="shared" si="279"/>
        <v>0</v>
      </c>
      <c r="ON301" s="2">
        <f t="shared" si="280"/>
        <v>0</v>
      </c>
      <c r="OO301" s="2">
        <f t="shared" si="281"/>
        <v>0</v>
      </c>
      <c r="OP301" s="2">
        <f t="shared" si="282"/>
        <v>0</v>
      </c>
      <c r="OQ301" s="2">
        <f t="shared" si="283"/>
        <v>0</v>
      </c>
      <c r="OR301" s="2">
        <f t="shared" si="284"/>
        <v>0</v>
      </c>
      <c r="OS301" s="2">
        <f t="shared" si="285"/>
        <v>0</v>
      </c>
      <c r="OT301" s="2">
        <f t="shared" si="286"/>
        <v>0</v>
      </c>
      <c r="OU301" s="2">
        <f t="shared" si="287"/>
        <v>0</v>
      </c>
      <c r="OV301" s="2">
        <f t="shared" si="288"/>
        <v>0</v>
      </c>
      <c r="OW301" s="2">
        <f t="shared" si="289"/>
        <v>0</v>
      </c>
      <c r="OX301" s="2">
        <f t="shared" si="290"/>
        <v>4</v>
      </c>
      <c r="OY301" s="2">
        <f t="shared" si="291"/>
        <v>0</v>
      </c>
      <c r="OZ301" s="2">
        <f t="shared" si="292"/>
        <v>0</v>
      </c>
      <c r="PA301" s="2">
        <f t="shared" si="293"/>
        <v>0</v>
      </c>
      <c r="PB301" s="2">
        <f t="shared" si="294"/>
        <v>0</v>
      </c>
      <c r="PC301" s="2">
        <f t="shared" si="295"/>
        <v>0</v>
      </c>
      <c r="PD301" s="2">
        <f t="shared" si="296"/>
        <v>0</v>
      </c>
      <c r="PE301" s="2">
        <f t="shared" si="297"/>
        <v>0</v>
      </c>
      <c r="PF301" s="2">
        <f t="shared" si="298"/>
        <v>0</v>
      </c>
      <c r="PG301" s="2">
        <f t="shared" si="299"/>
        <v>0</v>
      </c>
      <c r="PH301" s="2">
        <f t="shared" si="300"/>
        <v>0</v>
      </c>
      <c r="PI301" s="2">
        <f t="shared" si="301"/>
        <v>0</v>
      </c>
      <c r="PJ301" s="2">
        <f t="shared" si="302"/>
        <v>0</v>
      </c>
      <c r="PK301" s="2">
        <f t="shared" si="303"/>
        <v>0</v>
      </c>
      <c r="PL301" s="2">
        <f t="shared" si="304"/>
        <v>0</v>
      </c>
      <c r="PM301" s="2">
        <f t="shared" si="305"/>
        <v>0</v>
      </c>
      <c r="PN301" s="2">
        <f t="shared" si="306"/>
        <v>45</v>
      </c>
      <c r="PO301" s="2">
        <f t="shared" si="307"/>
        <v>33</v>
      </c>
      <c r="PP301" s="2">
        <f t="shared" si="308"/>
        <v>2</v>
      </c>
      <c r="PQ301" s="2">
        <f t="shared" si="309"/>
        <v>2</v>
      </c>
      <c r="PR301" s="2">
        <f t="shared" si="310"/>
        <v>33</v>
      </c>
      <c r="PS301" s="2">
        <f t="shared" si="311"/>
        <v>2</v>
      </c>
      <c r="PT301" s="2">
        <f t="shared" si="312"/>
        <v>2</v>
      </c>
      <c r="PU301" s="2">
        <f t="shared" si="313"/>
        <v>33</v>
      </c>
      <c r="PV301" s="2">
        <f t="shared" si="314"/>
        <v>0</v>
      </c>
      <c r="PW301" s="2">
        <f t="shared" si="315"/>
        <v>0</v>
      </c>
      <c r="PX301" s="2">
        <f t="shared" si="316"/>
        <v>33</v>
      </c>
      <c r="PY301" s="2">
        <f t="shared" si="317"/>
        <v>0</v>
      </c>
      <c r="PZ301" s="2">
        <f t="shared" si="318"/>
        <v>0</v>
      </c>
    </row>
    <row r="302" spans="1:442" x14ac:dyDescent="0.35">
      <c r="A302" t="s">
        <v>76</v>
      </c>
      <c r="B302" t="s">
        <v>19</v>
      </c>
      <c r="C302" t="s">
        <v>335</v>
      </c>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v>1</v>
      </c>
      <c r="DK302">
        <v>1</v>
      </c>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v>0</v>
      </c>
      <c r="FC302">
        <v>3</v>
      </c>
      <c r="FD302">
        <v>31</v>
      </c>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v>4</v>
      </c>
      <c r="HV302">
        <v>27</v>
      </c>
      <c r="HW302">
        <v>14</v>
      </c>
      <c r="HX302"/>
      <c r="HY302">
        <v>7</v>
      </c>
      <c r="HZ302">
        <v>6</v>
      </c>
      <c r="IA302"/>
      <c r="IB302"/>
      <c r="IC302"/>
      <c r="ID302">
        <v>2</v>
      </c>
      <c r="IE302">
        <v>21</v>
      </c>
      <c r="IF302">
        <v>10</v>
      </c>
      <c r="IG302">
        <v>2</v>
      </c>
      <c r="IH302">
        <v>21</v>
      </c>
      <c r="II302">
        <v>10</v>
      </c>
      <c r="IJ302">
        <v>2</v>
      </c>
      <c r="IK302">
        <v>21</v>
      </c>
      <c r="IL302">
        <v>10</v>
      </c>
      <c r="IM302">
        <v>2</v>
      </c>
      <c r="IN302">
        <v>21</v>
      </c>
      <c r="IO302">
        <v>10</v>
      </c>
      <c r="IP302"/>
      <c r="IQ302"/>
      <c r="IR302"/>
      <c r="IS302"/>
      <c r="IT302"/>
      <c r="IU302"/>
      <c r="IV302"/>
      <c r="IW302"/>
      <c r="IX302">
        <v>1</v>
      </c>
      <c r="IY302"/>
      <c r="IZ302">
        <v>1</v>
      </c>
      <c r="JA302"/>
      <c r="JB302"/>
      <c r="JC302"/>
      <c r="JD302"/>
      <c r="JE302"/>
      <c r="JF302"/>
      <c r="JG302"/>
      <c r="JH302"/>
      <c r="JI302">
        <v>7</v>
      </c>
      <c r="JJ302">
        <v>6</v>
      </c>
      <c r="JK302"/>
      <c r="JL302"/>
      <c r="JM302"/>
      <c r="JN302"/>
      <c r="JO302"/>
      <c r="JP302"/>
      <c r="JQ302"/>
      <c r="JR302"/>
      <c r="JS302"/>
      <c r="JT302"/>
      <c r="JU302"/>
      <c r="JV302">
        <v>2</v>
      </c>
      <c r="JW302"/>
      <c r="JX302"/>
      <c r="JY302"/>
      <c r="JZ302"/>
      <c r="KA302"/>
      <c r="KB302">
        <v>1</v>
      </c>
      <c r="KC302"/>
      <c r="KD302">
        <v>1</v>
      </c>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v>1</v>
      </c>
      <c r="MM302"/>
      <c r="MN302"/>
      <c r="MO302">
        <v>1</v>
      </c>
      <c r="MP302">
        <v>2</v>
      </c>
      <c r="MQ302"/>
      <c r="MR302"/>
      <c r="MS302"/>
      <c r="MT302"/>
      <c r="MU302"/>
      <c r="MV302"/>
      <c r="MW302"/>
      <c r="MX302"/>
      <c r="MY302"/>
      <c r="MZ302"/>
      <c r="NA302"/>
      <c r="NB302"/>
      <c r="NC302"/>
      <c r="ND302"/>
      <c r="NE302">
        <v>1</v>
      </c>
      <c r="NF302"/>
      <c r="NG302"/>
      <c r="NH302"/>
      <c r="NI302"/>
      <c r="NJ302"/>
      <c r="NK302"/>
      <c r="NL302"/>
      <c r="NM302"/>
      <c r="NN302"/>
      <c r="NO302"/>
      <c r="NP302"/>
      <c r="NR302" s="2" t="str">
        <f t="shared" si="259"/>
        <v>Nebbi District</v>
      </c>
      <c r="NS302" s="2" t="str">
        <f t="shared" si="260"/>
        <v>Angal Hospital</v>
      </c>
      <c r="NT302" s="2" t="str">
        <f>VLOOKUP(C302,Weeks!$A$1:$B$53,2,0)</f>
        <v>Week 6</v>
      </c>
      <c r="NU302" s="2">
        <f t="shared" si="261"/>
        <v>36</v>
      </c>
      <c r="NV302" s="2">
        <f t="shared" si="262"/>
        <v>2</v>
      </c>
      <c r="NW302" s="2">
        <f t="shared" si="263"/>
        <v>0</v>
      </c>
      <c r="NX302" s="2">
        <f t="shared" si="264"/>
        <v>2</v>
      </c>
      <c r="NY302" s="2">
        <f t="shared" si="265"/>
        <v>1</v>
      </c>
      <c r="NZ302" s="2">
        <f t="shared" si="266"/>
        <v>0</v>
      </c>
      <c r="OA302" s="2">
        <f t="shared" si="267"/>
        <v>0</v>
      </c>
      <c r="OB302" s="2">
        <f t="shared" si="268"/>
        <v>0</v>
      </c>
      <c r="OC302" s="2">
        <f t="shared" si="269"/>
        <v>0</v>
      </c>
      <c r="OD302" s="2">
        <f t="shared" si="270"/>
        <v>34</v>
      </c>
      <c r="OE302" s="2">
        <f t="shared" si="271"/>
        <v>0</v>
      </c>
      <c r="OF302" s="2">
        <f t="shared" si="272"/>
        <v>0</v>
      </c>
      <c r="OG302" s="2">
        <f t="shared" si="273"/>
        <v>0</v>
      </c>
      <c r="OH302" s="2">
        <f t="shared" si="274"/>
        <v>0</v>
      </c>
      <c r="OI302" s="2">
        <f t="shared" si="275"/>
        <v>0</v>
      </c>
      <c r="OJ302" s="2">
        <f t="shared" si="276"/>
        <v>0</v>
      </c>
      <c r="OK302" s="2">
        <f t="shared" si="277"/>
        <v>0</v>
      </c>
      <c r="OL302" s="2">
        <f t="shared" si="278"/>
        <v>0</v>
      </c>
      <c r="OM302" s="2">
        <f t="shared" si="279"/>
        <v>0</v>
      </c>
      <c r="ON302" s="2">
        <f t="shared" si="280"/>
        <v>2</v>
      </c>
      <c r="OO302" s="2">
        <f t="shared" si="281"/>
        <v>2</v>
      </c>
      <c r="OP302" s="2">
        <f t="shared" si="282"/>
        <v>0</v>
      </c>
      <c r="OQ302" s="2">
        <f t="shared" si="283"/>
        <v>0</v>
      </c>
      <c r="OR302" s="2">
        <f t="shared" si="284"/>
        <v>0</v>
      </c>
      <c r="OS302" s="2">
        <f t="shared" si="285"/>
        <v>0</v>
      </c>
      <c r="OT302" s="2">
        <f t="shared" si="286"/>
        <v>0</v>
      </c>
      <c r="OU302" s="2">
        <f t="shared" si="287"/>
        <v>0</v>
      </c>
      <c r="OV302" s="2">
        <f t="shared" si="288"/>
        <v>0</v>
      </c>
      <c r="OW302" s="2">
        <f t="shared" si="289"/>
        <v>0</v>
      </c>
      <c r="OX302" s="2">
        <f t="shared" si="290"/>
        <v>4</v>
      </c>
      <c r="OY302" s="2">
        <f t="shared" si="291"/>
        <v>0</v>
      </c>
      <c r="OZ302" s="2">
        <f t="shared" si="292"/>
        <v>0</v>
      </c>
      <c r="PA302" s="2">
        <f t="shared" si="293"/>
        <v>0</v>
      </c>
      <c r="PB302" s="2">
        <f t="shared" si="294"/>
        <v>0</v>
      </c>
      <c r="PC302" s="2">
        <f t="shared" si="295"/>
        <v>0</v>
      </c>
      <c r="PD302" s="2">
        <f t="shared" si="296"/>
        <v>0</v>
      </c>
      <c r="PE302" s="2">
        <f t="shared" si="297"/>
        <v>0</v>
      </c>
      <c r="PF302" s="2">
        <f t="shared" si="298"/>
        <v>0</v>
      </c>
      <c r="PG302" s="2">
        <f t="shared" si="299"/>
        <v>0</v>
      </c>
      <c r="PH302" s="2">
        <f t="shared" si="300"/>
        <v>0</v>
      </c>
      <c r="PI302" s="2">
        <f t="shared" si="301"/>
        <v>0</v>
      </c>
      <c r="PJ302" s="2">
        <f t="shared" si="302"/>
        <v>0</v>
      </c>
      <c r="PK302" s="2">
        <f t="shared" si="303"/>
        <v>0</v>
      </c>
      <c r="PL302" s="2">
        <f t="shared" si="304"/>
        <v>0</v>
      </c>
      <c r="PM302" s="2">
        <f t="shared" si="305"/>
        <v>0</v>
      </c>
      <c r="PN302" s="2">
        <f t="shared" si="306"/>
        <v>45</v>
      </c>
      <c r="PO302" s="2">
        <f t="shared" si="307"/>
        <v>33</v>
      </c>
      <c r="PP302" s="2">
        <f t="shared" si="308"/>
        <v>2</v>
      </c>
      <c r="PQ302" s="2">
        <f t="shared" si="309"/>
        <v>2</v>
      </c>
      <c r="PR302" s="2">
        <f t="shared" si="310"/>
        <v>33</v>
      </c>
      <c r="PS302" s="2">
        <f t="shared" si="311"/>
        <v>2</v>
      </c>
      <c r="PT302" s="2">
        <f t="shared" si="312"/>
        <v>0</v>
      </c>
      <c r="PU302" s="2">
        <f t="shared" si="313"/>
        <v>33</v>
      </c>
      <c r="PV302" s="2">
        <f t="shared" si="314"/>
        <v>13</v>
      </c>
      <c r="PW302" s="2">
        <f t="shared" si="315"/>
        <v>13</v>
      </c>
      <c r="PX302" s="2">
        <f t="shared" si="316"/>
        <v>33</v>
      </c>
      <c r="PY302" s="2">
        <f t="shared" si="317"/>
        <v>0</v>
      </c>
      <c r="PZ302" s="2">
        <f t="shared" si="318"/>
        <v>0</v>
      </c>
    </row>
    <row r="303" spans="1:442" x14ac:dyDescent="0.35">
      <c r="A303" t="s">
        <v>76</v>
      </c>
      <c r="B303" t="s">
        <v>19</v>
      </c>
      <c r="C303" t="s">
        <v>333</v>
      </c>
      <c r="D303">
        <v>0</v>
      </c>
      <c r="E303">
        <v>1</v>
      </c>
      <c r="F303">
        <v>0</v>
      </c>
      <c r="G303">
        <v>0</v>
      </c>
      <c r="H303"/>
      <c r="I303">
        <v>0</v>
      </c>
      <c r="J303"/>
      <c r="K303">
        <v>0</v>
      </c>
      <c r="L303"/>
      <c r="M303">
        <v>0</v>
      </c>
      <c r="N303"/>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4</v>
      </c>
      <c r="FD303">
        <v>21</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5</v>
      </c>
      <c r="HV303">
        <v>24</v>
      </c>
      <c r="HW303">
        <v>15</v>
      </c>
      <c r="HX303">
        <v>0</v>
      </c>
      <c r="HY303">
        <v>0</v>
      </c>
      <c r="HZ303">
        <v>0</v>
      </c>
      <c r="IA303">
        <v>0</v>
      </c>
      <c r="IB303">
        <v>0</v>
      </c>
      <c r="IC303">
        <v>0</v>
      </c>
      <c r="ID303">
        <v>5</v>
      </c>
      <c r="IE303">
        <v>24</v>
      </c>
      <c r="IF303">
        <v>15</v>
      </c>
      <c r="IG303">
        <v>5</v>
      </c>
      <c r="IH303">
        <v>24</v>
      </c>
      <c r="II303">
        <v>15</v>
      </c>
      <c r="IJ303">
        <v>5</v>
      </c>
      <c r="IK303">
        <v>24</v>
      </c>
      <c r="IL303">
        <v>15</v>
      </c>
      <c r="IM303">
        <v>5</v>
      </c>
      <c r="IN303">
        <v>24</v>
      </c>
      <c r="IO303">
        <v>15</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1</v>
      </c>
      <c r="KM303">
        <v>3</v>
      </c>
      <c r="KN303">
        <v>0</v>
      </c>
      <c r="KO303">
        <v>0</v>
      </c>
      <c r="KP303">
        <v>1</v>
      </c>
      <c r="KQ303">
        <v>0</v>
      </c>
      <c r="KR303">
        <v>0</v>
      </c>
      <c r="KS303">
        <v>0</v>
      </c>
      <c r="KT303">
        <v>1</v>
      </c>
      <c r="KU303">
        <v>3</v>
      </c>
      <c r="KV303">
        <v>0</v>
      </c>
      <c r="KW303">
        <v>0</v>
      </c>
      <c r="KX303">
        <v>1</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1</v>
      </c>
      <c r="ML303">
        <v>2</v>
      </c>
      <c r="MM303">
        <v>0</v>
      </c>
      <c r="MN303">
        <v>0</v>
      </c>
      <c r="MO303">
        <v>1</v>
      </c>
      <c r="MP303">
        <v>0</v>
      </c>
      <c r="MQ303">
        <v>0</v>
      </c>
      <c r="MR303">
        <v>0</v>
      </c>
      <c r="MS303">
        <v>0</v>
      </c>
      <c r="MT303">
        <v>0</v>
      </c>
      <c r="MU303">
        <v>0</v>
      </c>
      <c r="MV303">
        <v>0</v>
      </c>
      <c r="MW303">
        <v>1</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R303" s="2" t="str">
        <f t="shared" si="259"/>
        <v>Nebbi District</v>
      </c>
      <c r="NS303" s="2" t="str">
        <f t="shared" si="260"/>
        <v>Angal Hospital</v>
      </c>
      <c r="NT303" s="2" t="str">
        <f>VLOOKUP(C303,Weeks!$A$1:$B$53,2,0)</f>
        <v>Week 7</v>
      </c>
      <c r="NU303" s="2">
        <f t="shared" si="261"/>
        <v>25</v>
      </c>
      <c r="NV303" s="2">
        <f t="shared" si="262"/>
        <v>0</v>
      </c>
      <c r="NW303" s="2">
        <f t="shared" si="263"/>
        <v>0</v>
      </c>
      <c r="NX303" s="2">
        <f t="shared" si="264"/>
        <v>0</v>
      </c>
      <c r="NY303" s="2">
        <f t="shared" si="265"/>
        <v>0</v>
      </c>
      <c r="NZ303" s="2">
        <f t="shared" si="266"/>
        <v>0</v>
      </c>
      <c r="OA303" s="2">
        <f t="shared" si="267"/>
        <v>0</v>
      </c>
      <c r="OB303" s="2">
        <f t="shared" si="268"/>
        <v>0</v>
      </c>
      <c r="OC303" s="2">
        <f t="shared" si="269"/>
        <v>0</v>
      </c>
      <c r="OD303" s="2">
        <f t="shared" si="270"/>
        <v>25</v>
      </c>
      <c r="OE303" s="2">
        <f t="shared" si="271"/>
        <v>0</v>
      </c>
      <c r="OF303" s="2">
        <f t="shared" si="272"/>
        <v>0</v>
      </c>
      <c r="OG303" s="2">
        <f t="shared" si="273"/>
        <v>0</v>
      </c>
      <c r="OH303" s="2">
        <f t="shared" si="274"/>
        <v>0</v>
      </c>
      <c r="OI303" s="2">
        <f t="shared" si="275"/>
        <v>0</v>
      </c>
      <c r="OJ303" s="2">
        <f t="shared" si="276"/>
        <v>0</v>
      </c>
      <c r="OK303" s="2">
        <f t="shared" si="277"/>
        <v>0</v>
      </c>
      <c r="OL303" s="2">
        <f t="shared" si="278"/>
        <v>0</v>
      </c>
      <c r="OM303" s="2">
        <f t="shared" si="279"/>
        <v>0</v>
      </c>
      <c r="ON303" s="2">
        <f t="shared" si="280"/>
        <v>0</v>
      </c>
      <c r="OO303" s="2">
        <f t="shared" si="281"/>
        <v>0</v>
      </c>
      <c r="OP303" s="2">
        <f t="shared" si="282"/>
        <v>0</v>
      </c>
      <c r="OQ303" s="2">
        <f t="shared" si="283"/>
        <v>0</v>
      </c>
      <c r="OR303" s="2">
        <f t="shared" si="284"/>
        <v>0</v>
      </c>
      <c r="OS303" s="2">
        <f t="shared" si="285"/>
        <v>0</v>
      </c>
      <c r="OT303" s="2">
        <f t="shared" si="286"/>
        <v>0</v>
      </c>
      <c r="OU303" s="2">
        <f t="shared" si="287"/>
        <v>0</v>
      </c>
      <c r="OV303" s="2">
        <f t="shared" si="288"/>
        <v>0</v>
      </c>
      <c r="OW303" s="2">
        <f t="shared" si="289"/>
        <v>0</v>
      </c>
      <c r="OX303" s="2">
        <f t="shared" si="290"/>
        <v>4</v>
      </c>
      <c r="OY303" s="2">
        <f t="shared" si="291"/>
        <v>1</v>
      </c>
      <c r="OZ303" s="2">
        <f t="shared" si="292"/>
        <v>0</v>
      </c>
      <c r="PA303" s="2">
        <f t="shared" si="293"/>
        <v>0</v>
      </c>
      <c r="PB303" s="2">
        <f t="shared" si="294"/>
        <v>5</v>
      </c>
      <c r="PC303" s="2">
        <f t="shared" si="295"/>
        <v>5</v>
      </c>
      <c r="PD303" s="2">
        <f t="shared" si="296"/>
        <v>0</v>
      </c>
      <c r="PE303" s="2">
        <f t="shared" si="297"/>
        <v>0</v>
      </c>
      <c r="PF303" s="2">
        <f t="shared" si="298"/>
        <v>0</v>
      </c>
      <c r="PG303" s="2">
        <f t="shared" si="299"/>
        <v>0</v>
      </c>
      <c r="PH303" s="2">
        <f t="shared" si="300"/>
        <v>0</v>
      </c>
      <c r="PI303" s="2">
        <f t="shared" si="301"/>
        <v>0</v>
      </c>
      <c r="PJ303" s="2">
        <f t="shared" si="302"/>
        <v>0</v>
      </c>
      <c r="PK303" s="2">
        <f t="shared" si="303"/>
        <v>0</v>
      </c>
      <c r="PL303" s="2">
        <f t="shared" si="304"/>
        <v>0</v>
      </c>
      <c r="PM303" s="2">
        <f t="shared" si="305"/>
        <v>0</v>
      </c>
      <c r="PN303" s="2">
        <f t="shared" si="306"/>
        <v>44</v>
      </c>
      <c r="PO303" s="2">
        <f t="shared" si="307"/>
        <v>44</v>
      </c>
      <c r="PP303" s="2">
        <f t="shared" si="308"/>
        <v>0</v>
      </c>
      <c r="PQ303" s="2">
        <f t="shared" si="309"/>
        <v>0</v>
      </c>
      <c r="PR303" s="2">
        <f t="shared" si="310"/>
        <v>44</v>
      </c>
      <c r="PS303" s="2">
        <f t="shared" si="311"/>
        <v>0</v>
      </c>
      <c r="PT303" s="2">
        <f t="shared" si="312"/>
        <v>0</v>
      </c>
      <c r="PU303" s="2">
        <f t="shared" si="313"/>
        <v>44</v>
      </c>
      <c r="PV303" s="2">
        <f t="shared" si="314"/>
        <v>0</v>
      </c>
      <c r="PW303" s="2">
        <f t="shared" si="315"/>
        <v>0</v>
      </c>
      <c r="PX303" s="2">
        <f t="shared" si="316"/>
        <v>44</v>
      </c>
      <c r="PY303" s="2">
        <f t="shared" si="317"/>
        <v>0</v>
      </c>
      <c r="PZ303" s="2">
        <f t="shared" si="318"/>
        <v>0</v>
      </c>
    </row>
    <row r="304" spans="1:442" x14ac:dyDescent="0.35">
      <c r="A304" t="s">
        <v>76</v>
      </c>
      <c r="B304" t="s">
        <v>19</v>
      </c>
      <c r="C304" t="s">
        <v>331</v>
      </c>
      <c r="D304">
        <v>0</v>
      </c>
      <c r="E304">
        <v>0</v>
      </c>
      <c r="F304">
        <v>0</v>
      </c>
      <c r="G304">
        <v>0</v>
      </c>
      <c r="H304"/>
      <c r="I304">
        <v>0</v>
      </c>
      <c r="J304"/>
      <c r="K304">
        <v>0</v>
      </c>
      <c r="L304"/>
      <c r="M304">
        <v>0</v>
      </c>
      <c r="N304"/>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1</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2</v>
      </c>
      <c r="DA304">
        <v>1</v>
      </c>
      <c r="DB304">
        <v>2</v>
      </c>
      <c r="DC304">
        <v>0</v>
      </c>
      <c r="DD304">
        <v>22</v>
      </c>
      <c r="DE304">
        <v>5</v>
      </c>
      <c r="DF304">
        <v>0</v>
      </c>
      <c r="DG304">
        <v>1</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2</v>
      </c>
      <c r="EL304">
        <v>12</v>
      </c>
      <c r="EM304">
        <v>0</v>
      </c>
      <c r="EN304">
        <v>0</v>
      </c>
      <c r="EO304">
        <v>0</v>
      </c>
      <c r="EP304">
        <v>0</v>
      </c>
      <c r="EQ304">
        <v>0</v>
      </c>
      <c r="ER304">
        <v>0</v>
      </c>
      <c r="ES304">
        <v>0</v>
      </c>
      <c r="ET304">
        <v>0</v>
      </c>
      <c r="EU304">
        <v>0</v>
      </c>
      <c r="EV304">
        <v>0</v>
      </c>
      <c r="EW304">
        <v>0</v>
      </c>
      <c r="EX304">
        <v>0</v>
      </c>
      <c r="EY304">
        <v>0</v>
      </c>
      <c r="EZ304">
        <v>0</v>
      </c>
      <c r="FA304">
        <v>0</v>
      </c>
      <c r="FB304">
        <v>0</v>
      </c>
      <c r="FC304">
        <v>3</v>
      </c>
      <c r="FD304">
        <v>21</v>
      </c>
      <c r="FE304">
        <v>0</v>
      </c>
      <c r="FF304">
        <v>0</v>
      </c>
      <c r="FG304">
        <v>1</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1</v>
      </c>
      <c r="GI304">
        <v>0</v>
      </c>
      <c r="GJ304">
        <v>0</v>
      </c>
      <c r="GK304">
        <v>0</v>
      </c>
      <c r="GL304">
        <v>0</v>
      </c>
      <c r="GM304">
        <v>0</v>
      </c>
      <c r="GN304">
        <v>0</v>
      </c>
      <c r="GO304">
        <v>0</v>
      </c>
      <c r="GP304">
        <v>0</v>
      </c>
      <c r="GQ304">
        <v>0</v>
      </c>
      <c r="GR304">
        <v>0</v>
      </c>
      <c r="GS304">
        <v>0</v>
      </c>
      <c r="GT304">
        <v>0</v>
      </c>
      <c r="GU304">
        <v>0</v>
      </c>
      <c r="GV304">
        <v>0</v>
      </c>
      <c r="GW304">
        <v>2</v>
      </c>
      <c r="GX304">
        <v>0</v>
      </c>
      <c r="GY304">
        <v>15</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4</v>
      </c>
      <c r="HV304">
        <v>42</v>
      </c>
      <c r="HW304">
        <v>8</v>
      </c>
      <c r="HX304">
        <v>0</v>
      </c>
      <c r="HY304">
        <v>0</v>
      </c>
      <c r="HZ304">
        <v>0</v>
      </c>
      <c r="IA304">
        <v>0</v>
      </c>
      <c r="IB304">
        <v>0</v>
      </c>
      <c r="IC304">
        <v>0</v>
      </c>
      <c r="ID304">
        <v>4</v>
      </c>
      <c r="IE304">
        <v>36</v>
      </c>
      <c r="IF304">
        <v>8</v>
      </c>
      <c r="IG304">
        <v>4</v>
      </c>
      <c r="IH304">
        <v>36</v>
      </c>
      <c r="II304">
        <v>8</v>
      </c>
      <c r="IJ304">
        <v>4</v>
      </c>
      <c r="IK304">
        <v>36</v>
      </c>
      <c r="IL304">
        <v>8</v>
      </c>
      <c r="IM304">
        <v>4</v>
      </c>
      <c r="IN304">
        <v>36</v>
      </c>
      <c r="IO304">
        <v>8</v>
      </c>
      <c r="IP304">
        <v>0</v>
      </c>
      <c r="IQ304">
        <v>0</v>
      </c>
      <c r="IR304">
        <v>0</v>
      </c>
      <c r="IS304">
        <v>0</v>
      </c>
      <c r="IT304">
        <v>0</v>
      </c>
      <c r="IU304">
        <v>0</v>
      </c>
      <c r="IV304">
        <v>0</v>
      </c>
      <c r="IW304">
        <v>0</v>
      </c>
      <c r="IX304">
        <v>1</v>
      </c>
      <c r="IY304">
        <v>0</v>
      </c>
      <c r="IZ304">
        <v>1</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1</v>
      </c>
      <c r="KC304">
        <v>0</v>
      </c>
      <c r="KD304">
        <v>1</v>
      </c>
      <c r="KE304">
        <v>0</v>
      </c>
      <c r="KF304">
        <v>0</v>
      </c>
      <c r="KG304">
        <v>0</v>
      </c>
      <c r="KH304">
        <v>0</v>
      </c>
      <c r="KI304">
        <v>0</v>
      </c>
      <c r="KJ304">
        <v>0</v>
      </c>
      <c r="KK304">
        <v>0</v>
      </c>
      <c r="KL304">
        <v>2</v>
      </c>
      <c r="KM304">
        <v>3</v>
      </c>
      <c r="KN304">
        <v>0</v>
      </c>
      <c r="KO304">
        <v>0</v>
      </c>
      <c r="KP304">
        <v>0</v>
      </c>
      <c r="KQ304">
        <v>1</v>
      </c>
      <c r="KR304">
        <v>0</v>
      </c>
      <c r="KS304">
        <v>0</v>
      </c>
      <c r="KT304">
        <v>2</v>
      </c>
      <c r="KU304">
        <v>3</v>
      </c>
      <c r="KV304">
        <v>0</v>
      </c>
      <c r="KW304">
        <v>0</v>
      </c>
      <c r="KX304">
        <v>0</v>
      </c>
      <c r="KY304">
        <v>1</v>
      </c>
      <c r="KZ304">
        <v>0</v>
      </c>
      <c r="LA304">
        <v>0</v>
      </c>
      <c r="LB304">
        <v>0</v>
      </c>
      <c r="LC304">
        <v>0</v>
      </c>
      <c r="LD304">
        <v>0</v>
      </c>
      <c r="LE304">
        <v>0</v>
      </c>
      <c r="LF304">
        <v>0</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1</v>
      </c>
      <c r="ML304">
        <v>1</v>
      </c>
      <c r="MM304">
        <v>0</v>
      </c>
      <c r="MN304">
        <v>0</v>
      </c>
      <c r="MO304">
        <v>0</v>
      </c>
      <c r="MP304">
        <v>0</v>
      </c>
      <c r="MQ304">
        <v>0</v>
      </c>
      <c r="MR304">
        <v>0</v>
      </c>
      <c r="MS304">
        <v>0</v>
      </c>
      <c r="MT304">
        <v>0</v>
      </c>
      <c r="MU304">
        <v>0</v>
      </c>
      <c r="MV304">
        <v>0</v>
      </c>
      <c r="MW304">
        <v>0</v>
      </c>
      <c r="MX304">
        <v>0</v>
      </c>
      <c r="MY304">
        <v>0</v>
      </c>
      <c r="MZ304">
        <v>0</v>
      </c>
      <c r="NA304">
        <v>1</v>
      </c>
      <c r="NB304">
        <v>0</v>
      </c>
      <c r="NC304">
        <v>0</v>
      </c>
      <c r="ND304">
        <v>1</v>
      </c>
      <c r="NE304">
        <v>0</v>
      </c>
      <c r="NF304">
        <v>0</v>
      </c>
      <c r="NG304">
        <v>0</v>
      </c>
      <c r="NH304">
        <v>0</v>
      </c>
      <c r="NI304">
        <v>0</v>
      </c>
      <c r="NJ304">
        <v>0</v>
      </c>
      <c r="NK304">
        <v>0</v>
      </c>
      <c r="NL304">
        <v>0</v>
      </c>
      <c r="NM304">
        <v>0</v>
      </c>
      <c r="NN304">
        <v>0</v>
      </c>
      <c r="NO304">
        <v>0</v>
      </c>
      <c r="NP304">
        <v>0</v>
      </c>
      <c r="NR304" s="2" t="str">
        <f t="shared" si="259"/>
        <v>Nebbi District</v>
      </c>
      <c r="NS304" s="2" t="str">
        <f t="shared" si="260"/>
        <v>Angal Hospital</v>
      </c>
      <c r="NT304" s="2" t="str">
        <f>VLOOKUP(C304,Weeks!$A$1:$B$53,2,0)</f>
        <v>Week 8</v>
      </c>
      <c r="NU304" s="2">
        <f t="shared" si="261"/>
        <v>90</v>
      </c>
      <c r="NV304" s="2">
        <f t="shared" si="262"/>
        <v>2</v>
      </c>
      <c r="NW304" s="2">
        <f t="shared" si="263"/>
        <v>0</v>
      </c>
      <c r="NX304" s="2">
        <f t="shared" si="264"/>
        <v>2</v>
      </c>
      <c r="NY304" s="2">
        <f t="shared" si="265"/>
        <v>2</v>
      </c>
      <c r="NZ304" s="2">
        <f t="shared" si="266"/>
        <v>0</v>
      </c>
      <c r="OA304" s="2">
        <f t="shared" si="267"/>
        <v>0</v>
      </c>
      <c r="OB304" s="2">
        <f t="shared" si="268"/>
        <v>0</v>
      </c>
      <c r="OC304" s="2">
        <f t="shared" si="269"/>
        <v>0</v>
      </c>
      <c r="OD304" s="2">
        <f t="shared" si="270"/>
        <v>25</v>
      </c>
      <c r="OE304" s="2">
        <f t="shared" si="271"/>
        <v>1</v>
      </c>
      <c r="OF304" s="2">
        <f t="shared" si="272"/>
        <v>14</v>
      </c>
      <c r="OG304" s="2">
        <f t="shared" si="273"/>
        <v>0</v>
      </c>
      <c r="OH304" s="2">
        <f t="shared" si="274"/>
        <v>0</v>
      </c>
      <c r="OI304" s="2">
        <f t="shared" si="275"/>
        <v>0</v>
      </c>
      <c r="OJ304" s="2">
        <f t="shared" si="276"/>
        <v>0</v>
      </c>
      <c r="OK304" s="2">
        <f t="shared" si="277"/>
        <v>0</v>
      </c>
      <c r="OL304" s="2">
        <f t="shared" si="278"/>
        <v>1</v>
      </c>
      <c r="OM304" s="2">
        <f t="shared" si="279"/>
        <v>0</v>
      </c>
      <c r="ON304" s="2">
        <f t="shared" si="280"/>
        <v>33</v>
      </c>
      <c r="OO304" s="2">
        <f t="shared" si="281"/>
        <v>1</v>
      </c>
      <c r="OP304" s="2">
        <f t="shared" si="282"/>
        <v>17</v>
      </c>
      <c r="OQ304" s="2">
        <f t="shared" si="283"/>
        <v>0</v>
      </c>
      <c r="OR304" s="2">
        <f t="shared" si="284"/>
        <v>0</v>
      </c>
      <c r="OS304" s="2">
        <f t="shared" si="285"/>
        <v>0</v>
      </c>
      <c r="OT304" s="2">
        <f t="shared" si="286"/>
        <v>1</v>
      </c>
      <c r="OU304" s="2">
        <f t="shared" si="287"/>
        <v>0</v>
      </c>
      <c r="OV304" s="2">
        <f t="shared" si="288"/>
        <v>0</v>
      </c>
      <c r="OW304" s="2">
        <f t="shared" si="289"/>
        <v>0</v>
      </c>
      <c r="OX304" s="2">
        <f t="shared" si="290"/>
        <v>2</v>
      </c>
      <c r="OY304" s="2">
        <f t="shared" si="291"/>
        <v>0</v>
      </c>
      <c r="OZ304" s="2">
        <f t="shared" si="292"/>
        <v>0</v>
      </c>
      <c r="PA304" s="2">
        <f t="shared" si="293"/>
        <v>0</v>
      </c>
      <c r="PB304" s="2">
        <f t="shared" si="294"/>
        <v>6</v>
      </c>
      <c r="PC304" s="2">
        <f t="shared" si="295"/>
        <v>6</v>
      </c>
      <c r="PD304" s="2">
        <f t="shared" si="296"/>
        <v>0</v>
      </c>
      <c r="PE304" s="2">
        <f t="shared" si="297"/>
        <v>0</v>
      </c>
      <c r="PF304" s="2">
        <f t="shared" si="298"/>
        <v>0</v>
      </c>
      <c r="PG304" s="2">
        <f t="shared" si="299"/>
        <v>0</v>
      </c>
      <c r="PH304" s="2">
        <f t="shared" si="300"/>
        <v>0</v>
      </c>
      <c r="PI304" s="2">
        <f t="shared" si="301"/>
        <v>0</v>
      </c>
      <c r="PJ304" s="2">
        <f t="shared" si="302"/>
        <v>0</v>
      </c>
      <c r="PK304" s="2">
        <f t="shared" si="303"/>
        <v>0</v>
      </c>
      <c r="PL304" s="2">
        <f t="shared" si="304"/>
        <v>0</v>
      </c>
      <c r="PM304" s="2">
        <f t="shared" si="305"/>
        <v>0</v>
      </c>
      <c r="PN304" s="2">
        <f t="shared" si="306"/>
        <v>54</v>
      </c>
      <c r="PO304" s="2">
        <f t="shared" si="307"/>
        <v>48</v>
      </c>
      <c r="PP304" s="2">
        <f t="shared" si="308"/>
        <v>2</v>
      </c>
      <c r="PQ304" s="2">
        <f t="shared" si="309"/>
        <v>2</v>
      </c>
      <c r="PR304" s="2">
        <f t="shared" si="310"/>
        <v>48</v>
      </c>
      <c r="PS304" s="2">
        <f t="shared" si="311"/>
        <v>0</v>
      </c>
      <c r="PT304" s="2">
        <f t="shared" si="312"/>
        <v>0</v>
      </c>
      <c r="PU304" s="2">
        <f t="shared" si="313"/>
        <v>48</v>
      </c>
      <c r="PV304" s="2">
        <f t="shared" si="314"/>
        <v>0</v>
      </c>
      <c r="PW304" s="2">
        <f t="shared" si="315"/>
        <v>0</v>
      </c>
      <c r="PX304" s="2">
        <f t="shared" si="316"/>
        <v>48</v>
      </c>
      <c r="PY304" s="2">
        <f t="shared" si="317"/>
        <v>0</v>
      </c>
      <c r="PZ304" s="2">
        <f t="shared" si="318"/>
        <v>0</v>
      </c>
    </row>
    <row r="305" spans="1:442" x14ac:dyDescent="0.35">
      <c r="A305" t="s">
        <v>76</v>
      </c>
      <c r="B305" t="s">
        <v>19</v>
      </c>
      <c r="C305" t="s">
        <v>329</v>
      </c>
      <c r="D305">
        <v>0</v>
      </c>
      <c r="E305">
        <v>0</v>
      </c>
      <c r="F305">
        <v>0</v>
      </c>
      <c r="G305">
        <v>0</v>
      </c>
      <c r="H305"/>
      <c r="I305">
        <v>0</v>
      </c>
      <c r="J305"/>
      <c r="K305">
        <v>0</v>
      </c>
      <c r="L305"/>
      <c r="M305">
        <v>0</v>
      </c>
      <c r="N305"/>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1</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1</v>
      </c>
      <c r="DA305">
        <v>4</v>
      </c>
      <c r="DB305">
        <v>6</v>
      </c>
      <c r="DC305">
        <v>4</v>
      </c>
      <c r="DD305">
        <v>37</v>
      </c>
      <c r="DE305">
        <v>36</v>
      </c>
      <c r="DF305">
        <v>0</v>
      </c>
      <c r="DG305">
        <v>0</v>
      </c>
      <c r="DH305">
        <v>0</v>
      </c>
      <c r="DI305">
        <v>0</v>
      </c>
      <c r="DJ305">
        <v>0</v>
      </c>
      <c r="DK305">
        <v>1</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2</v>
      </c>
      <c r="EL305">
        <v>14</v>
      </c>
      <c r="EM305">
        <v>0</v>
      </c>
      <c r="EN305">
        <v>0</v>
      </c>
      <c r="EO305">
        <v>0</v>
      </c>
      <c r="EP305">
        <v>0</v>
      </c>
      <c r="EQ305">
        <v>0</v>
      </c>
      <c r="ER305">
        <v>0</v>
      </c>
      <c r="ES305">
        <v>0</v>
      </c>
      <c r="ET305">
        <v>0</v>
      </c>
      <c r="EU305">
        <v>0</v>
      </c>
      <c r="EV305">
        <v>0</v>
      </c>
      <c r="EW305">
        <v>0</v>
      </c>
      <c r="EX305">
        <v>0</v>
      </c>
      <c r="EY305">
        <v>0</v>
      </c>
      <c r="EZ305">
        <v>0</v>
      </c>
      <c r="FA305">
        <v>0</v>
      </c>
      <c r="FB305">
        <v>0</v>
      </c>
      <c r="FC305">
        <v>2</v>
      </c>
      <c r="FD305">
        <v>18</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1</v>
      </c>
      <c r="GF305">
        <v>0</v>
      </c>
      <c r="GG305">
        <v>0</v>
      </c>
      <c r="GH305">
        <v>0</v>
      </c>
      <c r="GI305">
        <v>0</v>
      </c>
      <c r="GJ305">
        <v>0</v>
      </c>
      <c r="GK305">
        <v>0</v>
      </c>
      <c r="GL305">
        <v>0</v>
      </c>
      <c r="GM305">
        <v>0</v>
      </c>
      <c r="GN305">
        <v>0</v>
      </c>
      <c r="GO305">
        <v>0</v>
      </c>
      <c r="GP305">
        <v>0</v>
      </c>
      <c r="GQ305">
        <v>0</v>
      </c>
      <c r="GR305">
        <v>0</v>
      </c>
      <c r="GS305">
        <v>0</v>
      </c>
      <c r="GT305">
        <v>0</v>
      </c>
      <c r="GU305">
        <v>0</v>
      </c>
      <c r="GV305">
        <v>0</v>
      </c>
      <c r="GW305">
        <v>4</v>
      </c>
      <c r="GX305">
        <v>0</v>
      </c>
      <c r="GY305">
        <v>12</v>
      </c>
      <c r="GZ305">
        <v>2</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2</v>
      </c>
      <c r="HV305">
        <v>23</v>
      </c>
      <c r="HW305">
        <v>22</v>
      </c>
      <c r="HX305">
        <v>0</v>
      </c>
      <c r="HY305">
        <v>0</v>
      </c>
      <c r="HZ305">
        <v>0</v>
      </c>
      <c r="IA305">
        <v>0</v>
      </c>
      <c r="IB305">
        <v>0</v>
      </c>
      <c r="IC305">
        <v>0</v>
      </c>
      <c r="ID305">
        <v>2</v>
      </c>
      <c r="IE305">
        <v>21</v>
      </c>
      <c r="IF305">
        <v>16</v>
      </c>
      <c r="IG305">
        <v>2</v>
      </c>
      <c r="IH305">
        <v>21</v>
      </c>
      <c r="II305">
        <v>16</v>
      </c>
      <c r="IJ305">
        <v>2</v>
      </c>
      <c r="IK305">
        <v>21</v>
      </c>
      <c r="IL305">
        <v>16</v>
      </c>
      <c r="IM305">
        <v>2</v>
      </c>
      <c r="IN305">
        <v>21</v>
      </c>
      <c r="IO305">
        <v>16</v>
      </c>
      <c r="IP305">
        <v>0</v>
      </c>
      <c r="IQ305">
        <v>0</v>
      </c>
      <c r="IR305">
        <v>0</v>
      </c>
      <c r="IS305">
        <v>0</v>
      </c>
      <c r="IT305">
        <v>0</v>
      </c>
      <c r="IU305">
        <v>0</v>
      </c>
      <c r="IV305">
        <v>0</v>
      </c>
      <c r="IW305">
        <v>1</v>
      </c>
      <c r="IX305">
        <v>1</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1</v>
      </c>
      <c r="KB305">
        <v>1</v>
      </c>
      <c r="KC305">
        <v>0</v>
      </c>
      <c r="KD305">
        <v>0</v>
      </c>
      <c r="KE305">
        <v>0</v>
      </c>
      <c r="KF305">
        <v>0</v>
      </c>
      <c r="KG305">
        <v>0</v>
      </c>
      <c r="KH305">
        <v>0</v>
      </c>
      <c r="KI305">
        <v>0</v>
      </c>
      <c r="KJ305">
        <v>0</v>
      </c>
      <c r="KK305">
        <v>1</v>
      </c>
      <c r="KL305">
        <v>1</v>
      </c>
      <c r="KM305">
        <v>18</v>
      </c>
      <c r="KN305">
        <v>0</v>
      </c>
      <c r="KO305">
        <v>0</v>
      </c>
      <c r="KP305">
        <v>0</v>
      </c>
      <c r="KQ305">
        <v>3</v>
      </c>
      <c r="KR305">
        <v>0</v>
      </c>
      <c r="KS305">
        <v>1</v>
      </c>
      <c r="KT305">
        <v>1</v>
      </c>
      <c r="KU305">
        <v>18</v>
      </c>
      <c r="KV305">
        <v>0</v>
      </c>
      <c r="KW305">
        <v>0</v>
      </c>
      <c r="KX305">
        <v>0</v>
      </c>
      <c r="KY305">
        <v>3</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1</v>
      </c>
      <c r="MM305">
        <v>0</v>
      </c>
      <c r="MN305">
        <v>0</v>
      </c>
      <c r="MO305">
        <v>0</v>
      </c>
      <c r="MP305">
        <v>1</v>
      </c>
      <c r="MQ305">
        <v>0</v>
      </c>
      <c r="MR305">
        <v>0</v>
      </c>
      <c r="MS305">
        <v>0</v>
      </c>
      <c r="MT305">
        <v>0</v>
      </c>
      <c r="MU305">
        <v>0</v>
      </c>
      <c r="MV305">
        <v>0</v>
      </c>
      <c r="MW305">
        <v>0</v>
      </c>
      <c r="MX305">
        <v>0</v>
      </c>
      <c r="MY305">
        <v>0</v>
      </c>
      <c r="MZ305">
        <v>0</v>
      </c>
      <c r="NA305">
        <v>0</v>
      </c>
      <c r="NB305">
        <v>0</v>
      </c>
      <c r="NC305">
        <v>0</v>
      </c>
      <c r="ND305">
        <v>0</v>
      </c>
      <c r="NE305">
        <v>1</v>
      </c>
      <c r="NF305">
        <v>0</v>
      </c>
      <c r="NG305">
        <v>0</v>
      </c>
      <c r="NH305">
        <v>0</v>
      </c>
      <c r="NI305">
        <v>0</v>
      </c>
      <c r="NJ305">
        <v>0</v>
      </c>
      <c r="NK305">
        <v>0</v>
      </c>
      <c r="NL305">
        <v>0</v>
      </c>
      <c r="NM305">
        <v>0</v>
      </c>
      <c r="NN305">
        <v>0</v>
      </c>
      <c r="NO305">
        <v>0</v>
      </c>
      <c r="NP305">
        <v>0</v>
      </c>
      <c r="NR305" s="2" t="str">
        <f t="shared" si="259"/>
        <v>Nebbi District</v>
      </c>
      <c r="NS305" s="2" t="str">
        <f t="shared" si="260"/>
        <v>Angal Hospital</v>
      </c>
      <c r="NT305" s="2" t="str">
        <f>VLOOKUP(C305,Weeks!$A$1:$B$53,2,0)</f>
        <v>Week 9</v>
      </c>
      <c r="NU305" s="2">
        <f t="shared" si="261"/>
        <v>144</v>
      </c>
      <c r="NV305" s="2">
        <f t="shared" si="262"/>
        <v>1</v>
      </c>
      <c r="NW305" s="2">
        <f t="shared" si="263"/>
        <v>0</v>
      </c>
      <c r="NX305" s="2">
        <f t="shared" si="264"/>
        <v>1</v>
      </c>
      <c r="NY305" s="2">
        <f t="shared" si="265"/>
        <v>1</v>
      </c>
      <c r="NZ305" s="2">
        <f t="shared" si="266"/>
        <v>0</v>
      </c>
      <c r="OA305" s="2">
        <f t="shared" si="267"/>
        <v>0</v>
      </c>
      <c r="OB305" s="2">
        <f t="shared" si="268"/>
        <v>0</v>
      </c>
      <c r="OC305" s="2">
        <f t="shared" si="269"/>
        <v>0</v>
      </c>
      <c r="OD305" s="2">
        <f t="shared" si="270"/>
        <v>20</v>
      </c>
      <c r="OE305" s="2">
        <f t="shared" si="271"/>
        <v>0</v>
      </c>
      <c r="OF305" s="2">
        <f t="shared" si="272"/>
        <v>16</v>
      </c>
      <c r="OG305" s="2">
        <f t="shared" si="273"/>
        <v>0</v>
      </c>
      <c r="OH305" s="2">
        <f t="shared" si="274"/>
        <v>0</v>
      </c>
      <c r="OI305" s="2">
        <f t="shared" si="275"/>
        <v>0</v>
      </c>
      <c r="OJ305" s="2">
        <f t="shared" si="276"/>
        <v>0</v>
      </c>
      <c r="OK305" s="2">
        <f t="shared" si="277"/>
        <v>0</v>
      </c>
      <c r="OL305" s="2">
        <f t="shared" si="278"/>
        <v>1</v>
      </c>
      <c r="OM305" s="2">
        <f t="shared" si="279"/>
        <v>0</v>
      </c>
      <c r="ON305" s="2">
        <f t="shared" si="280"/>
        <v>89</v>
      </c>
      <c r="OO305" s="2">
        <f t="shared" si="281"/>
        <v>1</v>
      </c>
      <c r="OP305" s="2">
        <f t="shared" si="282"/>
        <v>18</v>
      </c>
      <c r="OQ305" s="2">
        <f t="shared" si="283"/>
        <v>0</v>
      </c>
      <c r="OR305" s="2">
        <f t="shared" si="284"/>
        <v>0</v>
      </c>
      <c r="OS305" s="2">
        <f t="shared" si="285"/>
        <v>0</v>
      </c>
      <c r="OT305" s="2">
        <f t="shared" si="286"/>
        <v>1</v>
      </c>
      <c r="OU305" s="2">
        <f t="shared" si="287"/>
        <v>0</v>
      </c>
      <c r="OV305" s="2">
        <f t="shared" si="288"/>
        <v>0</v>
      </c>
      <c r="OW305" s="2">
        <f t="shared" si="289"/>
        <v>0</v>
      </c>
      <c r="OX305" s="2">
        <f t="shared" si="290"/>
        <v>2</v>
      </c>
      <c r="OY305" s="2">
        <f t="shared" si="291"/>
        <v>0</v>
      </c>
      <c r="OZ305" s="2">
        <f t="shared" si="292"/>
        <v>0</v>
      </c>
      <c r="PA305" s="2">
        <f t="shared" si="293"/>
        <v>0</v>
      </c>
      <c r="PB305" s="2">
        <f t="shared" si="294"/>
        <v>23</v>
      </c>
      <c r="PC305" s="2">
        <f t="shared" si="295"/>
        <v>23</v>
      </c>
      <c r="PD305" s="2">
        <f t="shared" si="296"/>
        <v>0</v>
      </c>
      <c r="PE305" s="2">
        <f t="shared" si="297"/>
        <v>0</v>
      </c>
      <c r="PF305" s="2">
        <f t="shared" si="298"/>
        <v>0</v>
      </c>
      <c r="PG305" s="2">
        <f t="shared" si="299"/>
        <v>0</v>
      </c>
      <c r="PH305" s="2">
        <f t="shared" si="300"/>
        <v>0</v>
      </c>
      <c r="PI305" s="2">
        <f t="shared" si="301"/>
        <v>0</v>
      </c>
      <c r="PJ305" s="2">
        <f t="shared" si="302"/>
        <v>0</v>
      </c>
      <c r="PK305" s="2">
        <f t="shared" si="303"/>
        <v>0</v>
      </c>
      <c r="PL305" s="2">
        <f t="shared" si="304"/>
        <v>0</v>
      </c>
      <c r="PM305" s="2">
        <f t="shared" si="305"/>
        <v>0</v>
      </c>
      <c r="PN305" s="2">
        <f t="shared" si="306"/>
        <v>47</v>
      </c>
      <c r="PO305" s="2">
        <f t="shared" si="307"/>
        <v>39</v>
      </c>
      <c r="PP305" s="2">
        <f t="shared" si="308"/>
        <v>2</v>
      </c>
      <c r="PQ305" s="2">
        <f t="shared" si="309"/>
        <v>2</v>
      </c>
      <c r="PR305" s="2">
        <f t="shared" si="310"/>
        <v>39</v>
      </c>
      <c r="PS305" s="2">
        <f t="shared" si="311"/>
        <v>0</v>
      </c>
      <c r="PT305" s="2">
        <f t="shared" si="312"/>
        <v>0</v>
      </c>
      <c r="PU305" s="2">
        <f t="shared" si="313"/>
        <v>39</v>
      </c>
      <c r="PV305" s="2">
        <f t="shared" si="314"/>
        <v>0</v>
      </c>
      <c r="PW305" s="2">
        <f t="shared" si="315"/>
        <v>0</v>
      </c>
      <c r="PX305" s="2">
        <f t="shared" si="316"/>
        <v>39</v>
      </c>
      <c r="PY305" s="2">
        <f t="shared" si="317"/>
        <v>0</v>
      </c>
      <c r="PZ305" s="2">
        <f t="shared" si="318"/>
        <v>0</v>
      </c>
    </row>
    <row r="306" spans="1:442" x14ac:dyDescent="0.35">
      <c r="A306" t="s">
        <v>76</v>
      </c>
      <c r="B306" t="s">
        <v>19</v>
      </c>
      <c r="C306" t="s">
        <v>327</v>
      </c>
      <c r="D306">
        <v>0</v>
      </c>
      <c r="E306">
        <v>0</v>
      </c>
      <c r="F306">
        <v>0</v>
      </c>
      <c r="G306">
        <v>0</v>
      </c>
      <c r="H306">
        <v>2</v>
      </c>
      <c r="I306">
        <v>0</v>
      </c>
      <c r="J306"/>
      <c r="K306">
        <v>0</v>
      </c>
      <c r="L306">
        <v>2</v>
      </c>
      <c r="M306">
        <v>0</v>
      </c>
      <c r="N306"/>
      <c r="O306">
        <v>0</v>
      </c>
      <c r="P306">
        <v>0</v>
      </c>
      <c r="Q306">
        <v>0</v>
      </c>
      <c r="R306">
        <v>0</v>
      </c>
      <c r="S306">
        <v>2</v>
      </c>
      <c r="T306">
        <v>0</v>
      </c>
      <c r="U306">
        <v>0</v>
      </c>
      <c r="V306">
        <v>0</v>
      </c>
      <c r="W306">
        <v>0</v>
      </c>
      <c r="X306">
        <v>0</v>
      </c>
      <c r="Y306">
        <v>0</v>
      </c>
      <c r="Z306">
        <v>0</v>
      </c>
      <c r="AA306">
        <v>1</v>
      </c>
      <c r="AB306">
        <v>0</v>
      </c>
      <c r="AC306">
        <v>0</v>
      </c>
      <c r="AD306">
        <v>0</v>
      </c>
      <c r="AE306">
        <v>0</v>
      </c>
      <c r="AF306">
        <v>0</v>
      </c>
      <c r="AG306">
        <v>0</v>
      </c>
      <c r="AH306">
        <v>0</v>
      </c>
      <c r="AI306">
        <v>1</v>
      </c>
      <c r="AJ306">
        <v>0</v>
      </c>
      <c r="AK306">
        <v>0</v>
      </c>
      <c r="AL306">
        <v>2</v>
      </c>
      <c r="AM306">
        <v>0</v>
      </c>
      <c r="AN306">
        <v>2</v>
      </c>
      <c r="AO306">
        <v>0</v>
      </c>
      <c r="AP306">
        <v>1</v>
      </c>
      <c r="AQ306">
        <v>1</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2</v>
      </c>
      <c r="DA306">
        <v>0</v>
      </c>
      <c r="DB306">
        <v>6</v>
      </c>
      <c r="DC306">
        <v>1</v>
      </c>
      <c r="DD306">
        <v>39</v>
      </c>
      <c r="DE306">
        <v>20</v>
      </c>
      <c r="DF306">
        <v>0</v>
      </c>
      <c r="DG306">
        <v>0</v>
      </c>
      <c r="DH306">
        <v>0</v>
      </c>
      <c r="DI306">
        <v>0</v>
      </c>
      <c r="DJ306">
        <v>1</v>
      </c>
      <c r="DK306">
        <v>1</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3</v>
      </c>
      <c r="FD306">
        <v>17</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6</v>
      </c>
      <c r="HV306">
        <v>16</v>
      </c>
      <c r="HW306">
        <v>6</v>
      </c>
      <c r="HX306">
        <v>1</v>
      </c>
      <c r="HY306">
        <v>7</v>
      </c>
      <c r="HZ306">
        <v>5</v>
      </c>
      <c r="IA306">
        <v>0</v>
      </c>
      <c r="IB306">
        <v>0</v>
      </c>
      <c r="IC306">
        <v>0</v>
      </c>
      <c r="ID306">
        <v>3</v>
      </c>
      <c r="IE306">
        <v>16</v>
      </c>
      <c r="IF306">
        <v>6</v>
      </c>
      <c r="IG306">
        <v>3</v>
      </c>
      <c r="IH306">
        <v>16</v>
      </c>
      <c r="II306">
        <v>6</v>
      </c>
      <c r="IJ306">
        <v>3</v>
      </c>
      <c r="IK306">
        <v>16</v>
      </c>
      <c r="IL306">
        <v>6</v>
      </c>
      <c r="IM306">
        <v>3</v>
      </c>
      <c r="IN306">
        <v>16</v>
      </c>
      <c r="IO306">
        <v>6</v>
      </c>
      <c r="IP306">
        <v>0</v>
      </c>
      <c r="IQ306">
        <v>0</v>
      </c>
      <c r="IR306">
        <v>1</v>
      </c>
      <c r="IS306">
        <v>0</v>
      </c>
      <c r="IT306">
        <v>0</v>
      </c>
      <c r="IU306">
        <v>0</v>
      </c>
      <c r="IV306">
        <v>0</v>
      </c>
      <c r="IW306">
        <v>1</v>
      </c>
      <c r="IX306">
        <v>1</v>
      </c>
      <c r="IY306">
        <v>0</v>
      </c>
      <c r="IZ306">
        <v>0</v>
      </c>
      <c r="JA306">
        <v>0</v>
      </c>
      <c r="JB306">
        <v>0</v>
      </c>
      <c r="JC306">
        <v>2</v>
      </c>
      <c r="JD306">
        <v>2</v>
      </c>
      <c r="JE306">
        <v>0</v>
      </c>
      <c r="JF306">
        <v>0</v>
      </c>
      <c r="JG306">
        <v>0</v>
      </c>
      <c r="JH306">
        <v>1</v>
      </c>
      <c r="JI306">
        <v>7</v>
      </c>
      <c r="JJ306">
        <v>5</v>
      </c>
      <c r="JK306">
        <v>0</v>
      </c>
      <c r="JL306">
        <v>0</v>
      </c>
      <c r="JM306">
        <v>0</v>
      </c>
      <c r="JN306">
        <v>0</v>
      </c>
      <c r="JO306">
        <v>2</v>
      </c>
      <c r="JP306">
        <v>2</v>
      </c>
      <c r="JQ306">
        <v>0</v>
      </c>
      <c r="JR306">
        <v>0</v>
      </c>
      <c r="JS306">
        <v>0</v>
      </c>
      <c r="JT306">
        <v>0</v>
      </c>
      <c r="JU306">
        <v>0</v>
      </c>
      <c r="JV306">
        <v>1</v>
      </c>
      <c r="JW306">
        <v>0</v>
      </c>
      <c r="JX306">
        <v>0</v>
      </c>
      <c r="JY306">
        <v>0</v>
      </c>
      <c r="JZ306">
        <v>0</v>
      </c>
      <c r="KA306">
        <v>1</v>
      </c>
      <c r="KB306">
        <v>1</v>
      </c>
      <c r="KC306">
        <v>0</v>
      </c>
      <c r="KD306">
        <v>0</v>
      </c>
      <c r="KE306">
        <v>0</v>
      </c>
      <c r="KF306">
        <v>0</v>
      </c>
      <c r="KG306">
        <v>0</v>
      </c>
      <c r="KH306">
        <v>0</v>
      </c>
      <c r="KI306">
        <v>0</v>
      </c>
      <c r="KJ306">
        <v>0</v>
      </c>
      <c r="KK306">
        <v>0</v>
      </c>
      <c r="KL306">
        <v>0</v>
      </c>
      <c r="KM306">
        <v>5</v>
      </c>
      <c r="KN306">
        <v>0</v>
      </c>
      <c r="KO306">
        <v>0</v>
      </c>
      <c r="KP306">
        <v>0</v>
      </c>
      <c r="KQ306">
        <v>0</v>
      </c>
      <c r="KR306">
        <v>0</v>
      </c>
      <c r="KS306">
        <v>0</v>
      </c>
      <c r="KT306">
        <v>0</v>
      </c>
      <c r="KU306">
        <v>5</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2</v>
      </c>
      <c r="ML306">
        <v>2</v>
      </c>
      <c r="MM306">
        <v>0</v>
      </c>
      <c r="MN306">
        <v>0</v>
      </c>
      <c r="MO306">
        <v>0</v>
      </c>
      <c r="MP306">
        <v>2</v>
      </c>
      <c r="MQ306">
        <v>0</v>
      </c>
      <c r="MR306">
        <v>0</v>
      </c>
      <c r="MS306">
        <v>0</v>
      </c>
      <c r="MT306">
        <v>0</v>
      </c>
      <c r="MU306">
        <v>0</v>
      </c>
      <c r="MV306">
        <v>0</v>
      </c>
      <c r="MW306">
        <v>0</v>
      </c>
      <c r="MX306">
        <v>0</v>
      </c>
      <c r="MY306">
        <v>0</v>
      </c>
      <c r="MZ306">
        <v>0</v>
      </c>
      <c r="NA306">
        <v>0</v>
      </c>
      <c r="NB306">
        <v>0</v>
      </c>
      <c r="NC306">
        <v>0</v>
      </c>
      <c r="ND306">
        <v>1</v>
      </c>
      <c r="NE306">
        <v>1</v>
      </c>
      <c r="NF306">
        <v>0</v>
      </c>
      <c r="NG306">
        <v>0</v>
      </c>
      <c r="NH306">
        <v>0</v>
      </c>
      <c r="NI306">
        <v>0</v>
      </c>
      <c r="NJ306">
        <v>0</v>
      </c>
      <c r="NK306">
        <v>0</v>
      </c>
      <c r="NL306">
        <v>0</v>
      </c>
      <c r="NM306">
        <v>0</v>
      </c>
      <c r="NN306">
        <v>0</v>
      </c>
      <c r="NO306">
        <v>0</v>
      </c>
      <c r="NP306">
        <v>0</v>
      </c>
      <c r="NR306" s="2" t="str">
        <f t="shared" si="259"/>
        <v>Nebbi District</v>
      </c>
      <c r="NS306" s="2" t="str">
        <f t="shared" si="260"/>
        <v>Angal Hospital</v>
      </c>
      <c r="NT306" s="2" t="str">
        <f>VLOOKUP(C306,Weeks!$A$1:$B$53,2,0)</f>
        <v>Week 10</v>
      </c>
      <c r="NU306" s="2">
        <f t="shared" si="261"/>
        <v>90</v>
      </c>
      <c r="NV306" s="2">
        <f t="shared" si="262"/>
        <v>2</v>
      </c>
      <c r="NW306" s="2">
        <f t="shared" si="263"/>
        <v>0</v>
      </c>
      <c r="NX306" s="2">
        <f t="shared" si="264"/>
        <v>2</v>
      </c>
      <c r="NY306" s="2">
        <f t="shared" si="265"/>
        <v>2</v>
      </c>
      <c r="NZ306" s="2">
        <f t="shared" si="266"/>
        <v>0</v>
      </c>
      <c r="OA306" s="2">
        <f t="shared" si="267"/>
        <v>0</v>
      </c>
      <c r="OB306" s="2">
        <f t="shared" si="268"/>
        <v>0</v>
      </c>
      <c r="OC306" s="2">
        <f t="shared" si="269"/>
        <v>0</v>
      </c>
      <c r="OD306" s="2">
        <f t="shared" si="270"/>
        <v>20</v>
      </c>
      <c r="OE306" s="2">
        <f t="shared" si="271"/>
        <v>0</v>
      </c>
      <c r="OF306" s="2">
        <f t="shared" si="272"/>
        <v>0</v>
      </c>
      <c r="OG306" s="2">
        <f t="shared" si="273"/>
        <v>0</v>
      </c>
      <c r="OH306" s="2">
        <f t="shared" si="274"/>
        <v>0</v>
      </c>
      <c r="OI306" s="2">
        <f t="shared" si="275"/>
        <v>0</v>
      </c>
      <c r="OJ306" s="2">
        <f t="shared" si="276"/>
        <v>0</v>
      </c>
      <c r="OK306" s="2">
        <f t="shared" si="277"/>
        <v>0</v>
      </c>
      <c r="OL306" s="2">
        <f t="shared" si="278"/>
        <v>0</v>
      </c>
      <c r="OM306" s="2">
        <f t="shared" si="279"/>
        <v>0</v>
      </c>
      <c r="ON306" s="2">
        <f t="shared" si="280"/>
        <v>70</v>
      </c>
      <c r="OO306" s="2">
        <f t="shared" si="281"/>
        <v>2</v>
      </c>
      <c r="OP306" s="2">
        <f t="shared" si="282"/>
        <v>0</v>
      </c>
      <c r="OQ306" s="2">
        <f t="shared" si="283"/>
        <v>0</v>
      </c>
      <c r="OR306" s="2">
        <f t="shared" si="284"/>
        <v>0</v>
      </c>
      <c r="OS306" s="2">
        <f t="shared" si="285"/>
        <v>0</v>
      </c>
      <c r="OT306" s="2">
        <f t="shared" si="286"/>
        <v>2</v>
      </c>
      <c r="OU306" s="2">
        <f t="shared" si="287"/>
        <v>2</v>
      </c>
      <c r="OV306" s="2">
        <f t="shared" si="288"/>
        <v>1</v>
      </c>
      <c r="OW306" s="2">
        <f t="shared" si="289"/>
        <v>1</v>
      </c>
      <c r="OX306" s="2">
        <f t="shared" si="290"/>
        <v>6</v>
      </c>
      <c r="OY306" s="2">
        <f t="shared" si="291"/>
        <v>0</v>
      </c>
      <c r="OZ306" s="2">
        <f t="shared" si="292"/>
        <v>0</v>
      </c>
      <c r="PA306" s="2">
        <f t="shared" si="293"/>
        <v>0</v>
      </c>
      <c r="PB306" s="2">
        <f t="shared" si="294"/>
        <v>5</v>
      </c>
      <c r="PC306" s="2">
        <f t="shared" si="295"/>
        <v>5</v>
      </c>
      <c r="PD306" s="2">
        <f t="shared" si="296"/>
        <v>0</v>
      </c>
      <c r="PE306" s="2">
        <f t="shared" si="297"/>
        <v>0</v>
      </c>
      <c r="PF306" s="2">
        <f t="shared" si="298"/>
        <v>0</v>
      </c>
      <c r="PG306" s="2">
        <f t="shared" si="299"/>
        <v>0</v>
      </c>
      <c r="PH306" s="2">
        <f t="shared" si="300"/>
        <v>0</v>
      </c>
      <c r="PI306" s="2">
        <f t="shared" si="301"/>
        <v>0</v>
      </c>
      <c r="PJ306" s="2">
        <f t="shared" si="302"/>
        <v>0</v>
      </c>
      <c r="PK306" s="2">
        <f t="shared" si="303"/>
        <v>0</v>
      </c>
      <c r="PL306" s="2">
        <f t="shared" si="304"/>
        <v>0</v>
      </c>
      <c r="PM306" s="2">
        <f t="shared" si="305"/>
        <v>0</v>
      </c>
      <c r="PN306" s="2">
        <f t="shared" si="306"/>
        <v>28</v>
      </c>
      <c r="PO306" s="2">
        <f t="shared" si="307"/>
        <v>25</v>
      </c>
      <c r="PP306" s="2">
        <f t="shared" si="308"/>
        <v>2</v>
      </c>
      <c r="PQ306" s="2">
        <f t="shared" si="309"/>
        <v>2</v>
      </c>
      <c r="PR306" s="2">
        <f t="shared" si="310"/>
        <v>25</v>
      </c>
      <c r="PS306" s="2">
        <f t="shared" si="311"/>
        <v>1</v>
      </c>
      <c r="PT306" s="2">
        <f t="shared" si="312"/>
        <v>1</v>
      </c>
      <c r="PU306" s="2">
        <f t="shared" si="313"/>
        <v>25</v>
      </c>
      <c r="PV306" s="2">
        <f t="shared" si="314"/>
        <v>13</v>
      </c>
      <c r="PW306" s="2">
        <f t="shared" si="315"/>
        <v>13</v>
      </c>
      <c r="PX306" s="2">
        <f t="shared" si="316"/>
        <v>25</v>
      </c>
      <c r="PY306" s="2">
        <f t="shared" si="317"/>
        <v>4</v>
      </c>
      <c r="PZ306" s="2">
        <f t="shared" si="318"/>
        <v>4</v>
      </c>
    </row>
    <row r="307" spans="1:442" x14ac:dyDescent="0.35">
      <c r="A307" t="s">
        <v>76</v>
      </c>
      <c r="B307" t="s">
        <v>19</v>
      </c>
      <c r="C307" t="s">
        <v>325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1</v>
      </c>
      <c r="DB307">
        <v>0</v>
      </c>
      <c r="DC307">
        <v>0</v>
      </c>
      <c r="DD307">
        <v>39</v>
      </c>
      <c r="DE307">
        <v>10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2</v>
      </c>
      <c r="FD307">
        <v>18</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2</v>
      </c>
      <c r="GX307">
        <v>0</v>
      </c>
      <c r="GY307">
        <v>6</v>
      </c>
      <c r="GZ307">
        <v>1</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4</v>
      </c>
      <c r="HV307">
        <v>29</v>
      </c>
      <c r="HW307">
        <v>11</v>
      </c>
      <c r="HX307">
        <v>0</v>
      </c>
      <c r="HY307">
        <v>9</v>
      </c>
      <c r="HZ307">
        <v>3</v>
      </c>
      <c r="IA307">
        <v>0</v>
      </c>
      <c r="IB307">
        <v>0</v>
      </c>
      <c r="IC307">
        <v>0</v>
      </c>
      <c r="ID307">
        <v>3</v>
      </c>
      <c r="IE307">
        <v>23</v>
      </c>
      <c r="IF307">
        <v>9</v>
      </c>
      <c r="IG307">
        <v>3</v>
      </c>
      <c r="IH307">
        <v>23</v>
      </c>
      <c r="II307">
        <v>9</v>
      </c>
      <c r="IJ307">
        <v>3</v>
      </c>
      <c r="IK307">
        <v>23</v>
      </c>
      <c r="IL307">
        <v>9</v>
      </c>
      <c r="IM307">
        <v>3</v>
      </c>
      <c r="IN307">
        <v>23</v>
      </c>
      <c r="IO307">
        <v>9</v>
      </c>
      <c r="IP307">
        <v>0</v>
      </c>
      <c r="IQ307">
        <v>0</v>
      </c>
      <c r="IR307">
        <v>0</v>
      </c>
      <c r="IS307">
        <v>0</v>
      </c>
      <c r="IT307">
        <v>0</v>
      </c>
      <c r="IU307">
        <v>0</v>
      </c>
      <c r="IV307">
        <v>0</v>
      </c>
      <c r="IW307">
        <v>0</v>
      </c>
      <c r="IX307">
        <v>1</v>
      </c>
      <c r="IY307">
        <v>0</v>
      </c>
      <c r="IZ307">
        <v>0</v>
      </c>
      <c r="JA307">
        <v>0</v>
      </c>
      <c r="JB307">
        <v>0</v>
      </c>
      <c r="JC307">
        <v>0</v>
      </c>
      <c r="JD307">
        <v>0</v>
      </c>
      <c r="JE307">
        <v>0</v>
      </c>
      <c r="JF307">
        <v>0</v>
      </c>
      <c r="JG307">
        <v>0</v>
      </c>
      <c r="JH307">
        <v>0</v>
      </c>
      <c r="JI307">
        <v>9</v>
      </c>
      <c r="JJ307">
        <v>3</v>
      </c>
      <c r="JK307">
        <v>0</v>
      </c>
      <c r="JL307">
        <v>0</v>
      </c>
      <c r="JM307">
        <v>0</v>
      </c>
      <c r="JN307">
        <v>0</v>
      </c>
      <c r="JO307">
        <v>0</v>
      </c>
      <c r="JP307">
        <v>0</v>
      </c>
      <c r="JQ307">
        <v>0</v>
      </c>
      <c r="JR307">
        <v>0</v>
      </c>
      <c r="JS307">
        <v>0</v>
      </c>
      <c r="JT307">
        <v>0</v>
      </c>
      <c r="JU307">
        <v>0</v>
      </c>
      <c r="JV307">
        <v>0</v>
      </c>
      <c r="JW307">
        <v>0</v>
      </c>
      <c r="JX307">
        <v>0</v>
      </c>
      <c r="JY307">
        <v>0</v>
      </c>
      <c r="JZ307">
        <v>0</v>
      </c>
      <c r="KA307">
        <v>0</v>
      </c>
      <c r="KB307">
        <v>1</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R307" s="2" t="str">
        <f t="shared" si="259"/>
        <v>Nebbi District</v>
      </c>
      <c r="NS307" s="2" t="str">
        <f t="shared" si="260"/>
        <v>Angal Hospital</v>
      </c>
      <c r="NT307" s="2" t="str">
        <f>VLOOKUP(C307,Weeks!$A$1:$B$53,2,0)</f>
        <v>Week 11</v>
      </c>
      <c r="NU307" s="2">
        <f t="shared" si="261"/>
        <v>79</v>
      </c>
      <c r="NV307" s="2">
        <f t="shared" si="262"/>
        <v>0</v>
      </c>
      <c r="NW307" s="2">
        <f t="shared" si="263"/>
        <v>0</v>
      </c>
      <c r="NX307" s="2">
        <f t="shared" si="264"/>
        <v>0</v>
      </c>
      <c r="NY307" s="2">
        <f t="shared" si="265"/>
        <v>0</v>
      </c>
      <c r="NZ307" s="2">
        <f t="shared" si="266"/>
        <v>0</v>
      </c>
      <c r="OA307" s="2">
        <f t="shared" si="267"/>
        <v>0</v>
      </c>
      <c r="OB307" s="2">
        <f t="shared" si="268"/>
        <v>0</v>
      </c>
      <c r="OC307" s="2">
        <f t="shared" si="269"/>
        <v>0</v>
      </c>
      <c r="OD307" s="2">
        <f t="shared" si="270"/>
        <v>20</v>
      </c>
      <c r="OE307" s="2">
        <f t="shared" si="271"/>
        <v>0</v>
      </c>
      <c r="OF307" s="2">
        <f t="shared" si="272"/>
        <v>0</v>
      </c>
      <c r="OG307" s="2">
        <f t="shared" si="273"/>
        <v>0</v>
      </c>
      <c r="OH307" s="2">
        <f t="shared" si="274"/>
        <v>0</v>
      </c>
      <c r="OI307" s="2">
        <f t="shared" si="275"/>
        <v>0</v>
      </c>
      <c r="OJ307" s="2">
        <f t="shared" si="276"/>
        <v>0</v>
      </c>
      <c r="OK307" s="2">
        <f t="shared" si="277"/>
        <v>0</v>
      </c>
      <c r="OL307" s="2">
        <f t="shared" si="278"/>
        <v>0</v>
      </c>
      <c r="OM307" s="2">
        <f t="shared" si="279"/>
        <v>0</v>
      </c>
      <c r="ON307" s="2">
        <f t="shared" si="280"/>
        <v>50</v>
      </c>
      <c r="OO307" s="2">
        <f t="shared" si="281"/>
        <v>0</v>
      </c>
      <c r="OP307" s="2">
        <f t="shared" si="282"/>
        <v>9</v>
      </c>
      <c r="OQ307" s="2">
        <f t="shared" si="283"/>
        <v>0</v>
      </c>
      <c r="OR307" s="2">
        <f t="shared" si="284"/>
        <v>0</v>
      </c>
      <c r="OS307" s="2">
        <f t="shared" si="285"/>
        <v>0</v>
      </c>
      <c r="OT307" s="2">
        <f t="shared" si="286"/>
        <v>0</v>
      </c>
      <c r="OU307" s="2">
        <f t="shared" si="287"/>
        <v>0</v>
      </c>
      <c r="OV307" s="2">
        <f t="shared" si="288"/>
        <v>0</v>
      </c>
      <c r="OW307" s="2">
        <f t="shared" si="289"/>
        <v>0</v>
      </c>
      <c r="OX307" s="2">
        <f t="shared" si="290"/>
        <v>0</v>
      </c>
      <c r="OY307" s="2">
        <f t="shared" si="291"/>
        <v>0</v>
      </c>
      <c r="OZ307" s="2">
        <f t="shared" si="292"/>
        <v>0</v>
      </c>
      <c r="PA307" s="2">
        <f t="shared" si="293"/>
        <v>0</v>
      </c>
      <c r="PB307" s="2">
        <f t="shared" si="294"/>
        <v>0</v>
      </c>
      <c r="PC307" s="2">
        <f t="shared" si="295"/>
        <v>0</v>
      </c>
      <c r="PD307" s="2">
        <f t="shared" si="296"/>
        <v>0</v>
      </c>
      <c r="PE307" s="2">
        <f t="shared" si="297"/>
        <v>0</v>
      </c>
      <c r="PF307" s="2">
        <f t="shared" si="298"/>
        <v>0</v>
      </c>
      <c r="PG307" s="2">
        <f t="shared" si="299"/>
        <v>0</v>
      </c>
      <c r="PH307" s="2">
        <f t="shared" si="300"/>
        <v>0</v>
      </c>
      <c r="PI307" s="2">
        <f t="shared" si="301"/>
        <v>0</v>
      </c>
      <c r="PJ307" s="2">
        <f t="shared" si="302"/>
        <v>0</v>
      </c>
      <c r="PK307" s="2">
        <f t="shared" si="303"/>
        <v>0</v>
      </c>
      <c r="PL307" s="2">
        <f t="shared" si="304"/>
        <v>0</v>
      </c>
      <c r="PM307" s="2">
        <f t="shared" si="305"/>
        <v>0</v>
      </c>
      <c r="PN307" s="2">
        <f t="shared" si="306"/>
        <v>44</v>
      </c>
      <c r="PO307" s="2">
        <f t="shared" si="307"/>
        <v>35</v>
      </c>
      <c r="PP307" s="2">
        <f t="shared" si="308"/>
        <v>1</v>
      </c>
      <c r="PQ307" s="2">
        <f t="shared" si="309"/>
        <v>1</v>
      </c>
      <c r="PR307" s="2">
        <f t="shared" si="310"/>
        <v>35</v>
      </c>
      <c r="PS307" s="2">
        <f t="shared" si="311"/>
        <v>0</v>
      </c>
      <c r="PT307" s="2">
        <f t="shared" si="312"/>
        <v>0</v>
      </c>
      <c r="PU307" s="2">
        <f t="shared" si="313"/>
        <v>35</v>
      </c>
      <c r="PV307" s="2">
        <f t="shared" si="314"/>
        <v>12</v>
      </c>
      <c r="PW307" s="2">
        <f t="shared" si="315"/>
        <v>12</v>
      </c>
      <c r="PX307" s="2">
        <f t="shared" si="316"/>
        <v>35</v>
      </c>
      <c r="PY307" s="2">
        <f t="shared" si="317"/>
        <v>0</v>
      </c>
      <c r="PZ307" s="2">
        <f t="shared" si="318"/>
        <v>0</v>
      </c>
    </row>
    <row r="308" spans="1:442" x14ac:dyDescent="0.35">
      <c r="A308" t="s">
        <v>76</v>
      </c>
      <c r="B308" t="s">
        <v>7</v>
      </c>
      <c r="C308" t="s">
        <v>72</v>
      </c>
      <c r="D308">
        <v>0</v>
      </c>
      <c r="E308">
        <v>0</v>
      </c>
      <c r="F308">
        <v>0</v>
      </c>
      <c r="G308">
        <v>0</v>
      </c>
      <c r="H308"/>
      <c r="I308">
        <v>1</v>
      </c>
      <c r="J308">
        <v>0</v>
      </c>
      <c r="K308">
        <v>2</v>
      </c>
      <c r="L308">
        <v>0</v>
      </c>
      <c r="M308">
        <v>1</v>
      </c>
      <c r="N308">
        <v>0</v>
      </c>
      <c r="O308">
        <v>2</v>
      </c>
      <c r="P308"/>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2</v>
      </c>
      <c r="AL308">
        <v>0</v>
      </c>
      <c r="AM308">
        <v>1</v>
      </c>
      <c r="AN308">
        <v>0</v>
      </c>
      <c r="AO308">
        <v>1</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14</v>
      </c>
      <c r="DE308">
        <v>5</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21</v>
      </c>
      <c r="EM308">
        <v>0</v>
      </c>
      <c r="EN308">
        <v>0</v>
      </c>
      <c r="EO308">
        <v>0</v>
      </c>
      <c r="EP308">
        <v>0</v>
      </c>
      <c r="EQ308">
        <v>0</v>
      </c>
      <c r="ER308">
        <v>0</v>
      </c>
      <c r="ES308">
        <v>0</v>
      </c>
      <c r="ET308">
        <v>0</v>
      </c>
      <c r="EU308">
        <v>0</v>
      </c>
      <c r="EV308">
        <v>0</v>
      </c>
      <c r="EW308">
        <v>0</v>
      </c>
      <c r="EX308">
        <v>0</v>
      </c>
      <c r="EY308">
        <v>0</v>
      </c>
      <c r="EZ308">
        <v>0</v>
      </c>
      <c r="FA308">
        <v>17</v>
      </c>
      <c r="FB308">
        <v>0</v>
      </c>
      <c r="FC308">
        <v>0</v>
      </c>
      <c r="FD308">
        <v>20</v>
      </c>
      <c r="FE308">
        <v>0</v>
      </c>
      <c r="FF308">
        <v>0</v>
      </c>
      <c r="FG308">
        <v>1</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1</v>
      </c>
      <c r="GG308">
        <v>0</v>
      </c>
      <c r="GH308">
        <v>3</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6</v>
      </c>
      <c r="HW308">
        <v>0</v>
      </c>
      <c r="HX308">
        <v>0</v>
      </c>
      <c r="HY308">
        <v>0</v>
      </c>
      <c r="HZ308">
        <v>0</v>
      </c>
      <c r="IA308">
        <v>0</v>
      </c>
      <c r="IB308">
        <v>0</v>
      </c>
      <c r="IC308">
        <v>0</v>
      </c>
      <c r="ID308">
        <v>0</v>
      </c>
      <c r="IE308">
        <v>6</v>
      </c>
      <c r="IF308">
        <v>0</v>
      </c>
      <c r="IG308">
        <v>0</v>
      </c>
      <c r="IH308">
        <v>6</v>
      </c>
      <c r="II308">
        <v>0</v>
      </c>
      <c r="IJ308">
        <v>0</v>
      </c>
      <c r="IK308">
        <v>6</v>
      </c>
      <c r="IL308">
        <v>0</v>
      </c>
      <c r="IM308">
        <v>0</v>
      </c>
      <c r="IN308">
        <v>6</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c r="KG308"/>
      <c r="KH308"/>
      <c r="KI308"/>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3</v>
      </c>
      <c r="MM308">
        <v>0</v>
      </c>
      <c r="MN308">
        <v>0</v>
      </c>
      <c r="MO308">
        <v>0</v>
      </c>
      <c r="MP308">
        <v>0</v>
      </c>
      <c r="MQ308">
        <v>1</v>
      </c>
      <c r="MR308">
        <v>0</v>
      </c>
      <c r="MS308">
        <v>0</v>
      </c>
      <c r="MT308">
        <v>0</v>
      </c>
      <c r="MU308">
        <v>0</v>
      </c>
      <c r="MV308">
        <v>0</v>
      </c>
      <c r="MW308">
        <v>0</v>
      </c>
      <c r="MX308">
        <v>0</v>
      </c>
      <c r="MY308">
        <v>0</v>
      </c>
      <c r="MZ308">
        <v>0</v>
      </c>
      <c r="NA308">
        <v>0</v>
      </c>
      <c r="NB308">
        <v>0</v>
      </c>
      <c r="NC308">
        <v>0</v>
      </c>
      <c r="ND308">
        <v>1</v>
      </c>
      <c r="NE308">
        <v>0</v>
      </c>
      <c r="NF308">
        <v>0</v>
      </c>
      <c r="NG308">
        <v>0</v>
      </c>
      <c r="NH308">
        <v>0</v>
      </c>
      <c r="NI308">
        <v>0</v>
      </c>
      <c r="NJ308">
        <v>0</v>
      </c>
      <c r="NK308">
        <v>0</v>
      </c>
      <c r="NL308">
        <v>0</v>
      </c>
      <c r="NM308">
        <v>0</v>
      </c>
      <c r="NN308">
        <v>0</v>
      </c>
      <c r="NO308">
        <v>0</v>
      </c>
      <c r="NP308">
        <v>0</v>
      </c>
      <c r="NR308" s="2" t="str">
        <f t="shared" si="259"/>
        <v>Nebbi District</v>
      </c>
      <c r="NS308" s="2" t="str">
        <f t="shared" si="260"/>
        <v>Orussi Health Centre III</v>
      </c>
      <c r="NT308" s="2" t="str">
        <f>VLOOKUP(C308,Weeks!$A$1:$B$53,2,0)</f>
        <v>Week 40</v>
      </c>
      <c r="NU308" s="2">
        <f t="shared" si="261"/>
        <v>82</v>
      </c>
      <c r="NV308" s="2">
        <f t="shared" si="262"/>
        <v>1</v>
      </c>
      <c r="NW308" s="2">
        <f t="shared" si="263"/>
        <v>0</v>
      </c>
      <c r="NX308" s="2">
        <f t="shared" si="264"/>
        <v>1</v>
      </c>
      <c r="NY308" s="2">
        <f t="shared" si="265"/>
        <v>1</v>
      </c>
      <c r="NZ308" s="2">
        <f t="shared" si="266"/>
        <v>0</v>
      </c>
      <c r="OA308" s="2">
        <f t="shared" si="267"/>
        <v>0</v>
      </c>
      <c r="OB308" s="2">
        <f t="shared" si="268"/>
        <v>0</v>
      </c>
      <c r="OC308" s="2">
        <f t="shared" si="269"/>
        <v>0</v>
      </c>
      <c r="OD308" s="2">
        <f t="shared" si="270"/>
        <v>21</v>
      </c>
      <c r="OE308" s="2">
        <f t="shared" si="271"/>
        <v>1</v>
      </c>
      <c r="OF308" s="2">
        <f t="shared" si="272"/>
        <v>38</v>
      </c>
      <c r="OG308" s="2">
        <f t="shared" si="273"/>
        <v>0</v>
      </c>
      <c r="OH308" s="2">
        <f t="shared" si="274"/>
        <v>0</v>
      </c>
      <c r="OI308" s="2">
        <f t="shared" si="275"/>
        <v>0</v>
      </c>
      <c r="OJ308" s="2">
        <f t="shared" si="276"/>
        <v>0</v>
      </c>
      <c r="OK308" s="2">
        <f t="shared" si="277"/>
        <v>0</v>
      </c>
      <c r="OL308" s="2">
        <f t="shared" si="278"/>
        <v>4</v>
      </c>
      <c r="OM308" s="2">
        <f t="shared" si="279"/>
        <v>0</v>
      </c>
      <c r="ON308" s="2">
        <f t="shared" si="280"/>
        <v>19</v>
      </c>
      <c r="OO308" s="2">
        <f t="shared" si="281"/>
        <v>0</v>
      </c>
      <c r="OP308" s="2">
        <f t="shared" si="282"/>
        <v>0</v>
      </c>
      <c r="OQ308" s="2">
        <f t="shared" si="283"/>
        <v>0</v>
      </c>
      <c r="OR308" s="2">
        <f t="shared" si="284"/>
        <v>0</v>
      </c>
      <c r="OS308" s="2">
        <f t="shared" si="285"/>
        <v>0</v>
      </c>
      <c r="OT308" s="2">
        <f t="shared" si="286"/>
        <v>0</v>
      </c>
      <c r="OU308" s="2">
        <f t="shared" si="287"/>
        <v>0</v>
      </c>
      <c r="OV308" s="2">
        <f t="shared" si="288"/>
        <v>0</v>
      </c>
      <c r="OW308" s="2">
        <f t="shared" si="289"/>
        <v>0</v>
      </c>
      <c r="OX308" s="2">
        <f t="shared" si="290"/>
        <v>4</v>
      </c>
      <c r="OY308" s="2">
        <f t="shared" si="291"/>
        <v>0</v>
      </c>
      <c r="OZ308" s="2">
        <f t="shared" si="292"/>
        <v>0</v>
      </c>
      <c r="PA308" s="2">
        <f t="shared" si="293"/>
        <v>0</v>
      </c>
      <c r="PB308" s="2">
        <f t="shared" si="294"/>
        <v>0</v>
      </c>
      <c r="PC308" s="2">
        <f t="shared" si="295"/>
        <v>0</v>
      </c>
      <c r="PD308" s="2">
        <f t="shared" si="296"/>
        <v>0</v>
      </c>
      <c r="PE308" s="2">
        <f t="shared" si="297"/>
        <v>0</v>
      </c>
      <c r="PF308" s="2">
        <f t="shared" si="298"/>
        <v>0</v>
      </c>
      <c r="PG308" s="2">
        <f t="shared" si="299"/>
        <v>1</v>
      </c>
      <c r="PH308" s="2">
        <f t="shared" si="300"/>
        <v>1</v>
      </c>
      <c r="PI308" s="2">
        <f t="shared" si="301"/>
        <v>2</v>
      </c>
      <c r="PJ308" s="2">
        <f t="shared" si="302"/>
        <v>2</v>
      </c>
      <c r="PK308" s="2">
        <f t="shared" si="303"/>
        <v>0</v>
      </c>
      <c r="PL308" s="2">
        <f t="shared" si="304"/>
        <v>0</v>
      </c>
      <c r="PM308" s="2">
        <f t="shared" si="305"/>
        <v>0</v>
      </c>
      <c r="PN308" s="2">
        <f t="shared" si="306"/>
        <v>6</v>
      </c>
      <c r="PO308" s="2">
        <f t="shared" si="307"/>
        <v>6</v>
      </c>
      <c r="PP308" s="2">
        <f t="shared" si="308"/>
        <v>0</v>
      </c>
      <c r="PQ308" s="2">
        <f t="shared" si="309"/>
        <v>0</v>
      </c>
      <c r="PR308" s="2">
        <f t="shared" si="310"/>
        <v>6</v>
      </c>
      <c r="PS308" s="2">
        <f t="shared" si="311"/>
        <v>0</v>
      </c>
      <c r="PT308" s="2">
        <f t="shared" si="312"/>
        <v>0</v>
      </c>
      <c r="PU308" s="2">
        <f t="shared" si="313"/>
        <v>6</v>
      </c>
      <c r="PV308" s="2">
        <f t="shared" si="314"/>
        <v>0</v>
      </c>
      <c r="PW308" s="2">
        <f t="shared" si="315"/>
        <v>0</v>
      </c>
      <c r="PX308" s="2">
        <f t="shared" si="316"/>
        <v>6</v>
      </c>
      <c r="PY308" s="2">
        <f t="shared" si="317"/>
        <v>0</v>
      </c>
      <c r="PZ308" s="2">
        <f t="shared" si="318"/>
        <v>0</v>
      </c>
    </row>
    <row r="309" spans="1:442" x14ac:dyDescent="0.35">
      <c r="A309" t="s">
        <v>76</v>
      </c>
      <c r="B309" t="s">
        <v>7</v>
      </c>
      <c r="C309" t="s">
        <v>71</v>
      </c>
      <c r="D309">
        <v>0</v>
      </c>
      <c r="E309">
        <v>0</v>
      </c>
      <c r="F309">
        <v>0</v>
      </c>
      <c r="G309">
        <v>0</v>
      </c>
      <c r="H309"/>
      <c r="I309">
        <v>0</v>
      </c>
      <c r="J309"/>
      <c r="K309">
        <v>0</v>
      </c>
      <c r="L309"/>
      <c r="M309">
        <v>0</v>
      </c>
      <c r="N309"/>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3</v>
      </c>
      <c r="BO309">
        <v>2</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1</v>
      </c>
      <c r="DB309">
        <v>1</v>
      </c>
      <c r="DC309">
        <v>0</v>
      </c>
      <c r="DD309">
        <v>0</v>
      </c>
      <c r="DE309">
        <v>10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5</v>
      </c>
      <c r="EL309">
        <v>19</v>
      </c>
      <c r="EM309">
        <v>0</v>
      </c>
      <c r="EN309">
        <v>0</v>
      </c>
      <c r="EO309">
        <v>0</v>
      </c>
      <c r="EP309">
        <v>0</v>
      </c>
      <c r="EQ309">
        <v>0</v>
      </c>
      <c r="ER309">
        <v>0</v>
      </c>
      <c r="ES309">
        <v>0</v>
      </c>
      <c r="ET309">
        <v>0</v>
      </c>
      <c r="EU309">
        <v>0</v>
      </c>
      <c r="EV309">
        <v>0</v>
      </c>
      <c r="EW309">
        <v>0</v>
      </c>
      <c r="EX309">
        <v>0</v>
      </c>
      <c r="EY309">
        <v>0</v>
      </c>
      <c r="EZ309">
        <v>1</v>
      </c>
      <c r="FA309">
        <v>26</v>
      </c>
      <c r="FB309">
        <v>0</v>
      </c>
      <c r="FC309">
        <v>5</v>
      </c>
      <c r="FD309">
        <v>14</v>
      </c>
      <c r="FE309">
        <v>0</v>
      </c>
      <c r="FF309">
        <v>0</v>
      </c>
      <c r="FG309">
        <v>2</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3</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12</v>
      </c>
      <c r="HW309">
        <v>4</v>
      </c>
      <c r="HX309">
        <v>0</v>
      </c>
      <c r="HY309">
        <v>0</v>
      </c>
      <c r="HZ309">
        <v>0</v>
      </c>
      <c r="IA309">
        <v>0</v>
      </c>
      <c r="IB309">
        <v>0</v>
      </c>
      <c r="IC309">
        <v>0</v>
      </c>
      <c r="ID309">
        <v>0</v>
      </c>
      <c r="IE309">
        <v>12</v>
      </c>
      <c r="IF309">
        <v>4</v>
      </c>
      <c r="IG309">
        <v>0</v>
      </c>
      <c r="IH309">
        <v>12</v>
      </c>
      <c r="II309">
        <v>4</v>
      </c>
      <c r="IJ309">
        <v>0</v>
      </c>
      <c r="IK309">
        <v>12</v>
      </c>
      <c r="IL309">
        <v>4</v>
      </c>
      <c r="IM309">
        <v>0</v>
      </c>
      <c r="IN309">
        <v>12</v>
      </c>
      <c r="IO309">
        <v>4</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c r="KG309"/>
      <c r="KH309"/>
      <c r="KI309"/>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2</v>
      </c>
      <c r="MM309">
        <v>0</v>
      </c>
      <c r="MN309">
        <v>0</v>
      </c>
      <c r="MO309">
        <v>0</v>
      </c>
      <c r="MP309">
        <v>1</v>
      </c>
      <c r="MQ309">
        <v>0</v>
      </c>
      <c r="MR309">
        <v>0</v>
      </c>
      <c r="MS309">
        <v>0</v>
      </c>
      <c r="MT309">
        <v>0</v>
      </c>
      <c r="MU309">
        <v>0</v>
      </c>
      <c r="MV309">
        <v>0</v>
      </c>
      <c r="MW309">
        <v>0</v>
      </c>
      <c r="MX309">
        <v>0</v>
      </c>
      <c r="MY309">
        <v>0</v>
      </c>
      <c r="MZ309">
        <v>0</v>
      </c>
      <c r="NA309">
        <v>0</v>
      </c>
      <c r="NB309">
        <v>0</v>
      </c>
      <c r="NC309">
        <v>0</v>
      </c>
      <c r="ND309">
        <v>2</v>
      </c>
      <c r="NE309">
        <v>0</v>
      </c>
      <c r="NF309">
        <v>0</v>
      </c>
      <c r="NG309">
        <v>0</v>
      </c>
      <c r="NH309">
        <v>0</v>
      </c>
      <c r="NI309">
        <v>0</v>
      </c>
      <c r="NJ309">
        <v>0</v>
      </c>
      <c r="NK309">
        <v>0</v>
      </c>
      <c r="NL309">
        <v>0</v>
      </c>
      <c r="NM309">
        <v>0</v>
      </c>
      <c r="NN309">
        <v>0</v>
      </c>
      <c r="NO309">
        <v>0</v>
      </c>
      <c r="NP309">
        <v>0</v>
      </c>
      <c r="NR309" s="2" t="str">
        <f t="shared" si="259"/>
        <v>Nebbi District</v>
      </c>
      <c r="NS309" s="2" t="str">
        <f t="shared" si="260"/>
        <v>Orussi Health Centre III</v>
      </c>
      <c r="NT309" s="2" t="str">
        <f>VLOOKUP(C309,Weeks!$A$1:$B$53,2,0)</f>
        <v>Week 41</v>
      </c>
      <c r="NU309" s="2">
        <f t="shared" si="261"/>
        <v>92</v>
      </c>
      <c r="NV309" s="2">
        <f t="shared" si="262"/>
        <v>2</v>
      </c>
      <c r="NW309" s="2">
        <f t="shared" si="263"/>
        <v>0</v>
      </c>
      <c r="NX309" s="2">
        <f t="shared" si="264"/>
        <v>2</v>
      </c>
      <c r="NY309" s="2">
        <f t="shared" si="265"/>
        <v>2</v>
      </c>
      <c r="NZ309" s="2">
        <f t="shared" si="266"/>
        <v>5</v>
      </c>
      <c r="OA309" s="2">
        <f t="shared" si="267"/>
        <v>0</v>
      </c>
      <c r="OB309" s="2">
        <f t="shared" si="268"/>
        <v>0</v>
      </c>
      <c r="OC309" s="2">
        <f t="shared" si="269"/>
        <v>0</v>
      </c>
      <c r="OD309" s="2">
        <f t="shared" si="270"/>
        <v>21</v>
      </c>
      <c r="OE309" s="2">
        <f t="shared" si="271"/>
        <v>2</v>
      </c>
      <c r="OF309" s="2">
        <f t="shared" si="272"/>
        <v>51</v>
      </c>
      <c r="OG309" s="2">
        <f t="shared" si="273"/>
        <v>0</v>
      </c>
      <c r="OH309" s="2">
        <f t="shared" si="274"/>
        <v>0</v>
      </c>
      <c r="OI309" s="2">
        <f t="shared" si="275"/>
        <v>0</v>
      </c>
      <c r="OJ309" s="2">
        <f t="shared" si="276"/>
        <v>0</v>
      </c>
      <c r="OK309" s="2">
        <f t="shared" si="277"/>
        <v>0</v>
      </c>
      <c r="OL309" s="2">
        <f t="shared" si="278"/>
        <v>3</v>
      </c>
      <c r="OM309" s="2">
        <f t="shared" si="279"/>
        <v>0</v>
      </c>
      <c r="ON309" s="2">
        <f t="shared" si="280"/>
        <v>12</v>
      </c>
      <c r="OO309" s="2">
        <f t="shared" si="281"/>
        <v>0</v>
      </c>
      <c r="OP309" s="2">
        <f t="shared" si="282"/>
        <v>0</v>
      </c>
      <c r="OQ309" s="2">
        <f t="shared" si="283"/>
        <v>0</v>
      </c>
      <c r="OR309" s="2">
        <f t="shared" si="284"/>
        <v>0</v>
      </c>
      <c r="OS309" s="2">
        <f t="shared" si="285"/>
        <v>0</v>
      </c>
      <c r="OT309" s="2">
        <f t="shared" si="286"/>
        <v>0</v>
      </c>
      <c r="OU309" s="2">
        <f t="shared" si="287"/>
        <v>0</v>
      </c>
      <c r="OV309" s="2">
        <f t="shared" si="288"/>
        <v>0</v>
      </c>
      <c r="OW309" s="2">
        <f t="shared" si="289"/>
        <v>0</v>
      </c>
      <c r="OX309" s="2">
        <f t="shared" si="290"/>
        <v>3</v>
      </c>
      <c r="OY309" s="2">
        <f t="shared" si="291"/>
        <v>0</v>
      </c>
      <c r="OZ309" s="2">
        <f t="shared" si="292"/>
        <v>0</v>
      </c>
      <c r="PA309" s="2">
        <f t="shared" si="293"/>
        <v>0</v>
      </c>
      <c r="PB309" s="2">
        <f t="shared" si="294"/>
        <v>0</v>
      </c>
      <c r="PC309" s="2">
        <f t="shared" si="295"/>
        <v>0</v>
      </c>
      <c r="PD309" s="2">
        <f t="shared" si="296"/>
        <v>0</v>
      </c>
      <c r="PE309" s="2">
        <f t="shared" si="297"/>
        <v>0</v>
      </c>
      <c r="PF309" s="2">
        <f t="shared" si="298"/>
        <v>0</v>
      </c>
      <c r="PG309" s="2">
        <f t="shared" si="299"/>
        <v>0</v>
      </c>
      <c r="PH309" s="2">
        <f t="shared" si="300"/>
        <v>0</v>
      </c>
      <c r="PI309" s="2">
        <f t="shared" si="301"/>
        <v>0</v>
      </c>
      <c r="PJ309" s="2">
        <f t="shared" si="302"/>
        <v>0</v>
      </c>
      <c r="PK309" s="2">
        <f t="shared" si="303"/>
        <v>0</v>
      </c>
      <c r="PL309" s="2">
        <f t="shared" si="304"/>
        <v>0</v>
      </c>
      <c r="PM309" s="2">
        <f t="shared" si="305"/>
        <v>0</v>
      </c>
      <c r="PN309" s="2">
        <f t="shared" si="306"/>
        <v>16</v>
      </c>
      <c r="PO309" s="2">
        <f t="shared" si="307"/>
        <v>16</v>
      </c>
      <c r="PP309" s="2">
        <f t="shared" si="308"/>
        <v>0</v>
      </c>
      <c r="PQ309" s="2">
        <f t="shared" si="309"/>
        <v>0</v>
      </c>
      <c r="PR309" s="2">
        <f t="shared" si="310"/>
        <v>16</v>
      </c>
      <c r="PS309" s="2">
        <f t="shared" si="311"/>
        <v>0</v>
      </c>
      <c r="PT309" s="2">
        <f t="shared" si="312"/>
        <v>0</v>
      </c>
      <c r="PU309" s="2">
        <f t="shared" si="313"/>
        <v>16</v>
      </c>
      <c r="PV309" s="2">
        <f t="shared" si="314"/>
        <v>0</v>
      </c>
      <c r="PW309" s="2">
        <f t="shared" si="315"/>
        <v>0</v>
      </c>
      <c r="PX309" s="2">
        <f t="shared" si="316"/>
        <v>16</v>
      </c>
      <c r="PY309" s="2">
        <f t="shared" si="317"/>
        <v>0</v>
      </c>
      <c r="PZ309" s="2">
        <f t="shared" si="318"/>
        <v>0</v>
      </c>
    </row>
    <row r="310" spans="1:442" x14ac:dyDescent="0.35">
      <c r="A310" t="s">
        <v>76</v>
      </c>
      <c r="B310" t="s">
        <v>7</v>
      </c>
      <c r="C310" t="s">
        <v>70</v>
      </c>
      <c r="D310">
        <v>0</v>
      </c>
      <c r="E310">
        <v>0</v>
      </c>
      <c r="F310">
        <v>0</v>
      </c>
      <c r="G310">
        <v>0</v>
      </c>
      <c r="H310"/>
      <c r="I310">
        <v>0</v>
      </c>
      <c r="J310"/>
      <c r="K310">
        <v>0</v>
      </c>
      <c r="L310"/>
      <c r="M310">
        <v>0</v>
      </c>
      <c r="N310"/>
      <c r="O310">
        <v>0</v>
      </c>
      <c r="P310">
        <v>0</v>
      </c>
      <c r="Q310">
        <v>0</v>
      </c>
      <c r="R310">
        <v>2</v>
      </c>
      <c r="S310">
        <v>1</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0</v>
      </c>
      <c r="BL310">
        <v>0</v>
      </c>
      <c r="BM310">
        <v>0</v>
      </c>
      <c r="BN310">
        <v>2</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1</v>
      </c>
      <c r="DD310">
        <v>2</v>
      </c>
      <c r="DE310">
        <v>5</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7</v>
      </c>
      <c r="EL310">
        <v>39</v>
      </c>
      <c r="EM310">
        <v>0</v>
      </c>
      <c r="EN310">
        <v>0</v>
      </c>
      <c r="EO310">
        <v>0</v>
      </c>
      <c r="EP310">
        <v>0</v>
      </c>
      <c r="EQ310">
        <v>0</v>
      </c>
      <c r="ER310">
        <v>0</v>
      </c>
      <c r="ES310">
        <v>0</v>
      </c>
      <c r="ET310">
        <v>0</v>
      </c>
      <c r="EU310">
        <v>0</v>
      </c>
      <c r="EV310">
        <v>0</v>
      </c>
      <c r="EW310">
        <v>0</v>
      </c>
      <c r="EX310">
        <v>0</v>
      </c>
      <c r="EY310">
        <v>0</v>
      </c>
      <c r="EZ310">
        <v>1</v>
      </c>
      <c r="FA310">
        <v>25</v>
      </c>
      <c r="FB310">
        <v>0</v>
      </c>
      <c r="FC310">
        <v>5</v>
      </c>
      <c r="FD310">
        <v>16</v>
      </c>
      <c r="FE310">
        <v>0</v>
      </c>
      <c r="FF310">
        <v>0</v>
      </c>
      <c r="FG310">
        <v>0</v>
      </c>
      <c r="FH310">
        <v>0</v>
      </c>
      <c r="FI310">
        <v>0</v>
      </c>
      <c r="FJ310">
        <v>0</v>
      </c>
      <c r="FK310">
        <v>0</v>
      </c>
      <c r="FL310">
        <v>0</v>
      </c>
      <c r="FM310">
        <v>0</v>
      </c>
      <c r="FN310">
        <v>0</v>
      </c>
      <c r="FO310">
        <v>1</v>
      </c>
      <c r="FP310">
        <v>1</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11</v>
      </c>
      <c r="HW310">
        <v>3</v>
      </c>
      <c r="HX310">
        <v>0</v>
      </c>
      <c r="HY310">
        <v>0</v>
      </c>
      <c r="HZ310">
        <v>0</v>
      </c>
      <c r="IA310">
        <v>0</v>
      </c>
      <c r="IB310">
        <v>0</v>
      </c>
      <c r="IC310">
        <v>0</v>
      </c>
      <c r="ID310">
        <v>0</v>
      </c>
      <c r="IE310">
        <v>11</v>
      </c>
      <c r="IF310">
        <v>3</v>
      </c>
      <c r="IG310">
        <v>0</v>
      </c>
      <c r="IH310">
        <v>11</v>
      </c>
      <c r="II310">
        <v>3</v>
      </c>
      <c r="IJ310">
        <v>0</v>
      </c>
      <c r="IK310">
        <v>11</v>
      </c>
      <c r="IL310">
        <v>3</v>
      </c>
      <c r="IM310">
        <v>0</v>
      </c>
      <c r="IN310">
        <v>11</v>
      </c>
      <c r="IO310">
        <v>3</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c r="KG310"/>
      <c r="KH310"/>
      <c r="KI310"/>
      <c r="KJ310">
        <v>0</v>
      </c>
      <c r="KK310">
        <v>0</v>
      </c>
      <c r="KL310">
        <v>0</v>
      </c>
      <c r="KM310">
        <v>1</v>
      </c>
      <c r="KN310">
        <v>0</v>
      </c>
      <c r="KO310">
        <v>0</v>
      </c>
      <c r="KP310">
        <v>0</v>
      </c>
      <c r="KQ310">
        <v>0</v>
      </c>
      <c r="KR310">
        <v>0</v>
      </c>
      <c r="KS310">
        <v>0</v>
      </c>
      <c r="KT310">
        <v>0</v>
      </c>
      <c r="KU310">
        <v>1</v>
      </c>
      <c r="KV310">
        <v>0</v>
      </c>
      <c r="KW310">
        <v>0</v>
      </c>
      <c r="KX310">
        <v>0</v>
      </c>
      <c r="KY310">
        <v>0</v>
      </c>
      <c r="KZ310">
        <v>0</v>
      </c>
      <c r="LA310">
        <v>0</v>
      </c>
      <c r="LB310">
        <v>0</v>
      </c>
      <c r="LC310">
        <v>1</v>
      </c>
      <c r="LD310">
        <v>0</v>
      </c>
      <c r="LE310">
        <v>0</v>
      </c>
      <c r="LF310">
        <v>0</v>
      </c>
      <c r="LG310">
        <v>0</v>
      </c>
      <c r="LH310">
        <v>0</v>
      </c>
      <c r="LI310">
        <v>0</v>
      </c>
      <c r="LJ310">
        <v>0</v>
      </c>
      <c r="LK310">
        <v>1</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R310" s="2" t="str">
        <f t="shared" si="259"/>
        <v>Nebbi District</v>
      </c>
      <c r="NS310" s="2" t="str">
        <f t="shared" si="260"/>
        <v>Orussi Health Centre III</v>
      </c>
      <c r="NT310" s="2" t="str">
        <f>VLOOKUP(C310,Weeks!$A$1:$B$53,2,0)</f>
        <v>Week 42</v>
      </c>
      <c r="NU310" s="2">
        <f t="shared" si="261"/>
        <v>106</v>
      </c>
      <c r="NV310" s="2">
        <f t="shared" si="262"/>
        <v>0</v>
      </c>
      <c r="NW310" s="2">
        <f t="shared" si="263"/>
        <v>0</v>
      </c>
      <c r="NX310" s="2">
        <f t="shared" si="264"/>
        <v>0</v>
      </c>
      <c r="NY310" s="2">
        <f t="shared" si="265"/>
        <v>0</v>
      </c>
      <c r="NZ310" s="2">
        <f t="shared" si="266"/>
        <v>3</v>
      </c>
      <c r="OA310" s="2">
        <f t="shared" si="267"/>
        <v>0</v>
      </c>
      <c r="OB310" s="2">
        <f t="shared" si="268"/>
        <v>2</v>
      </c>
      <c r="OC310" s="2">
        <f t="shared" si="269"/>
        <v>0</v>
      </c>
      <c r="OD310" s="2">
        <f t="shared" si="270"/>
        <v>21</v>
      </c>
      <c r="OE310" s="2">
        <f t="shared" si="271"/>
        <v>0</v>
      </c>
      <c r="OF310" s="2">
        <f t="shared" si="272"/>
        <v>72</v>
      </c>
      <c r="OG310" s="2">
        <f t="shared" si="273"/>
        <v>0</v>
      </c>
      <c r="OH310" s="2">
        <f t="shared" si="274"/>
        <v>0</v>
      </c>
      <c r="OI310" s="2">
        <f t="shared" si="275"/>
        <v>0</v>
      </c>
      <c r="OJ310" s="2">
        <f t="shared" si="276"/>
        <v>0</v>
      </c>
      <c r="OK310" s="2">
        <f t="shared" si="277"/>
        <v>0</v>
      </c>
      <c r="OL310" s="2">
        <f t="shared" si="278"/>
        <v>0</v>
      </c>
      <c r="OM310" s="2">
        <f t="shared" si="279"/>
        <v>0</v>
      </c>
      <c r="ON310" s="2">
        <f t="shared" si="280"/>
        <v>8</v>
      </c>
      <c r="OO310" s="2">
        <f t="shared" si="281"/>
        <v>0</v>
      </c>
      <c r="OP310" s="2">
        <f t="shared" si="282"/>
        <v>0</v>
      </c>
      <c r="OQ310" s="2">
        <f t="shared" si="283"/>
        <v>0</v>
      </c>
      <c r="OR310" s="2">
        <f t="shared" si="284"/>
        <v>0</v>
      </c>
      <c r="OS310" s="2">
        <f t="shared" si="285"/>
        <v>0</v>
      </c>
      <c r="OT310" s="2">
        <f t="shared" si="286"/>
        <v>0</v>
      </c>
      <c r="OU310" s="2">
        <f t="shared" si="287"/>
        <v>3</v>
      </c>
      <c r="OV310" s="2">
        <f t="shared" si="288"/>
        <v>0</v>
      </c>
      <c r="OW310" s="2">
        <f t="shared" si="289"/>
        <v>0</v>
      </c>
      <c r="OX310" s="2">
        <f t="shared" si="290"/>
        <v>0</v>
      </c>
      <c r="OY310" s="2">
        <f t="shared" si="291"/>
        <v>0</v>
      </c>
      <c r="OZ310" s="2">
        <f t="shared" si="292"/>
        <v>0</v>
      </c>
      <c r="PA310" s="2">
        <f t="shared" si="293"/>
        <v>0</v>
      </c>
      <c r="PB310" s="2">
        <f t="shared" si="294"/>
        <v>1</v>
      </c>
      <c r="PC310" s="2">
        <f t="shared" si="295"/>
        <v>1</v>
      </c>
      <c r="PD310" s="2">
        <f t="shared" si="296"/>
        <v>1</v>
      </c>
      <c r="PE310" s="2">
        <f t="shared" si="297"/>
        <v>1</v>
      </c>
      <c r="PF310" s="2">
        <f t="shared" si="298"/>
        <v>0</v>
      </c>
      <c r="PG310" s="2">
        <f t="shared" si="299"/>
        <v>0</v>
      </c>
      <c r="PH310" s="2">
        <f t="shared" si="300"/>
        <v>0</v>
      </c>
      <c r="PI310" s="2">
        <f t="shared" si="301"/>
        <v>0</v>
      </c>
      <c r="PJ310" s="2">
        <f t="shared" si="302"/>
        <v>0</v>
      </c>
      <c r="PK310" s="2">
        <f t="shared" si="303"/>
        <v>0</v>
      </c>
      <c r="PL310" s="2">
        <f t="shared" si="304"/>
        <v>0</v>
      </c>
      <c r="PM310" s="2">
        <f t="shared" si="305"/>
        <v>0</v>
      </c>
      <c r="PN310" s="2">
        <f t="shared" si="306"/>
        <v>14</v>
      </c>
      <c r="PO310" s="2">
        <f t="shared" si="307"/>
        <v>14</v>
      </c>
      <c r="PP310" s="2">
        <f t="shared" si="308"/>
        <v>0</v>
      </c>
      <c r="PQ310" s="2">
        <f t="shared" si="309"/>
        <v>0</v>
      </c>
      <c r="PR310" s="2">
        <f t="shared" si="310"/>
        <v>14</v>
      </c>
      <c r="PS310" s="2">
        <f t="shared" si="311"/>
        <v>0</v>
      </c>
      <c r="PT310" s="2">
        <f t="shared" si="312"/>
        <v>0</v>
      </c>
      <c r="PU310" s="2">
        <f t="shared" si="313"/>
        <v>14</v>
      </c>
      <c r="PV310" s="2">
        <f t="shared" si="314"/>
        <v>0</v>
      </c>
      <c r="PW310" s="2">
        <f t="shared" si="315"/>
        <v>0</v>
      </c>
      <c r="PX310" s="2">
        <f t="shared" si="316"/>
        <v>14</v>
      </c>
      <c r="PY310" s="2">
        <f t="shared" si="317"/>
        <v>0</v>
      </c>
      <c r="PZ310" s="2">
        <f t="shared" si="318"/>
        <v>0</v>
      </c>
    </row>
    <row r="311" spans="1:442" x14ac:dyDescent="0.35">
      <c r="A311" t="s">
        <v>76</v>
      </c>
      <c r="B311" t="s">
        <v>7</v>
      </c>
      <c r="C311" t="s">
        <v>69</v>
      </c>
      <c r="D311">
        <v>0</v>
      </c>
      <c r="E311">
        <v>0</v>
      </c>
      <c r="F311">
        <v>0</v>
      </c>
      <c r="G311">
        <v>0</v>
      </c>
      <c r="H311"/>
      <c r="I311">
        <v>0</v>
      </c>
      <c r="J311"/>
      <c r="K311">
        <v>0</v>
      </c>
      <c r="L311"/>
      <c r="M311">
        <v>0</v>
      </c>
      <c r="N311"/>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2</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1</v>
      </c>
      <c r="DB311">
        <v>0</v>
      </c>
      <c r="DC311">
        <v>1</v>
      </c>
      <c r="DD311">
        <v>8</v>
      </c>
      <c r="DE311">
        <v>5</v>
      </c>
      <c r="DF311">
        <v>0</v>
      </c>
      <c r="DG311">
        <v>0</v>
      </c>
      <c r="DH311">
        <v>0</v>
      </c>
      <c r="DI311">
        <v>0</v>
      </c>
      <c r="DJ311">
        <v>1</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5</v>
      </c>
      <c r="EL311">
        <v>26</v>
      </c>
      <c r="EM311">
        <v>0</v>
      </c>
      <c r="EN311">
        <v>0</v>
      </c>
      <c r="EO311">
        <v>0</v>
      </c>
      <c r="EP311">
        <v>0</v>
      </c>
      <c r="EQ311">
        <v>0</v>
      </c>
      <c r="ER311">
        <v>0</v>
      </c>
      <c r="ES311">
        <v>0</v>
      </c>
      <c r="ET311">
        <v>0</v>
      </c>
      <c r="EU311">
        <v>0</v>
      </c>
      <c r="EV311">
        <v>0</v>
      </c>
      <c r="EW311">
        <v>0</v>
      </c>
      <c r="EX311">
        <v>0</v>
      </c>
      <c r="EY311">
        <v>0</v>
      </c>
      <c r="EZ311">
        <v>3</v>
      </c>
      <c r="FA311">
        <v>28</v>
      </c>
      <c r="FB311">
        <v>0</v>
      </c>
      <c r="FC311">
        <v>2</v>
      </c>
      <c r="FD311">
        <v>17</v>
      </c>
      <c r="FE311">
        <v>0</v>
      </c>
      <c r="FF311">
        <v>0</v>
      </c>
      <c r="FG311">
        <v>0</v>
      </c>
      <c r="FH311">
        <v>0</v>
      </c>
      <c r="FI311">
        <v>0</v>
      </c>
      <c r="FJ311">
        <v>0</v>
      </c>
      <c r="FK311">
        <v>0</v>
      </c>
      <c r="FL311">
        <v>0</v>
      </c>
      <c r="FM311">
        <v>1</v>
      </c>
      <c r="FN311">
        <v>0</v>
      </c>
      <c r="FO311">
        <v>3</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10</v>
      </c>
      <c r="HW311">
        <v>2</v>
      </c>
      <c r="HX311">
        <v>0</v>
      </c>
      <c r="HY311">
        <v>0</v>
      </c>
      <c r="HZ311">
        <v>0</v>
      </c>
      <c r="IA311">
        <v>0</v>
      </c>
      <c r="IB311">
        <v>0</v>
      </c>
      <c r="IC311">
        <v>0</v>
      </c>
      <c r="ID311">
        <v>0</v>
      </c>
      <c r="IE311">
        <v>10</v>
      </c>
      <c r="IF311">
        <v>2</v>
      </c>
      <c r="IG311">
        <v>0</v>
      </c>
      <c r="IH311">
        <v>10</v>
      </c>
      <c r="II311">
        <v>2</v>
      </c>
      <c r="IJ311">
        <v>0</v>
      </c>
      <c r="IK311">
        <v>10</v>
      </c>
      <c r="IL311">
        <v>2</v>
      </c>
      <c r="IM311">
        <v>0</v>
      </c>
      <c r="IN311">
        <v>10</v>
      </c>
      <c r="IO311">
        <v>2</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c r="KG311"/>
      <c r="KH311"/>
      <c r="KI311"/>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1</v>
      </c>
      <c r="NE311">
        <v>0</v>
      </c>
      <c r="NF311">
        <v>0</v>
      </c>
      <c r="NG311">
        <v>0</v>
      </c>
      <c r="NH311">
        <v>0</v>
      </c>
      <c r="NI311">
        <v>0</v>
      </c>
      <c r="NJ311">
        <v>0</v>
      </c>
      <c r="NK311">
        <v>0</v>
      </c>
      <c r="NL311">
        <v>0</v>
      </c>
      <c r="NM311">
        <v>0</v>
      </c>
      <c r="NN311">
        <v>0</v>
      </c>
      <c r="NO311">
        <v>0</v>
      </c>
      <c r="NP311">
        <v>0</v>
      </c>
      <c r="NR311" s="2" t="str">
        <f t="shared" si="259"/>
        <v>Nebbi District</v>
      </c>
      <c r="NS311" s="2" t="str">
        <f t="shared" si="260"/>
        <v>Orussi Health Centre III</v>
      </c>
      <c r="NT311" s="2" t="str">
        <f>VLOOKUP(C311,Weeks!$A$1:$B$53,2,0)</f>
        <v>Week 43</v>
      </c>
      <c r="NU311" s="2">
        <f t="shared" si="261"/>
        <v>103</v>
      </c>
      <c r="NV311" s="2">
        <f t="shared" si="262"/>
        <v>1</v>
      </c>
      <c r="NW311" s="2">
        <f t="shared" si="263"/>
        <v>0</v>
      </c>
      <c r="NX311" s="2">
        <f t="shared" si="264"/>
        <v>1</v>
      </c>
      <c r="NY311" s="2">
        <f t="shared" si="265"/>
        <v>1</v>
      </c>
      <c r="NZ311" s="2">
        <f t="shared" si="266"/>
        <v>2</v>
      </c>
      <c r="OA311" s="2">
        <f t="shared" si="267"/>
        <v>0</v>
      </c>
      <c r="OB311" s="2">
        <f t="shared" si="268"/>
        <v>4</v>
      </c>
      <c r="OC311" s="2">
        <f t="shared" si="269"/>
        <v>0</v>
      </c>
      <c r="OD311" s="2">
        <f t="shared" si="270"/>
        <v>19</v>
      </c>
      <c r="OE311" s="2">
        <f t="shared" si="271"/>
        <v>0</v>
      </c>
      <c r="OF311" s="2">
        <f t="shared" si="272"/>
        <v>62</v>
      </c>
      <c r="OG311" s="2">
        <f t="shared" si="273"/>
        <v>0</v>
      </c>
      <c r="OH311" s="2">
        <f t="shared" si="274"/>
        <v>0</v>
      </c>
      <c r="OI311" s="2">
        <f t="shared" si="275"/>
        <v>0</v>
      </c>
      <c r="OJ311" s="2">
        <f t="shared" si="276"/>
        <v>0</v>
      </c>
      <c r="OK311" s="2">
        <f t="shared" si="277"/>
        <v>0</v>
      </c>
      <c r="OL311" s="2">
        <f t="shared" si="278"/>
        <v>0</v>
      </c>
      <c r="OM311" s="2">
        <f t="shared" si="279"/>
        <v>0</v>
      </c>
      <c r="ON311" s="2">
        <f t="shared" si="280"/>
        <v>16</v>
      </c>
      <c r="OO311" s="2">
        <f t="shared" si="281"/>
        <v>1</v>
      </c>
      <c r="OP311" s="2">
        <f t="shared" si="282"/>
        <v>0</v>
      </c>
      <c r="OQ311" s="2">
        <f t="shared" si="283"/>
        <v>0</v>
      </c>
      <c r="OR311" s="2">
        <f t="shared" si="284"/>
        <v>0</v>
      </c>
      <c r="OS311" s="2">
        <f t="shared" si="285"/>
        <v>0</v>
      </c>
      <c r="OT311" s="2">
        <f t="shared" si="286"/>
        <v>0</v>
      </c>
      <c r="OU311" s="2">
        <f t="shared" si="287"/>
        <v>0</v>
      </c>
      <c r="OV311" s="2">
        <f t="shared" si="288"/>
        <v>0</v>
      </c>
      <c r="OW311" s="2">
        <f t="shared" si="289"/>
        <v>0</v>
      </c>
      <c r="OX311" s="2">
        <f t="shared" si="290"/>
        <v>0</v>
      </c>
      <c r="OY311" s="2">
        <f t="shared" si="291"/>
        <v>0</v>
      </c>
      <c r="OZ311" s="2">
        <f t="shared" si="292"/>
        <v>0</v>
      </c>
      <c r="PA311" s="2">
        <f t="shared" si="293"/>
        <v>0</v>
      </c>
      <c r="PB311" s="2">
        <f t="shared" si="294"/>
        <v>0</v>
      </c>
      <c r="PC311" s="2">
        <f t="shared" si="295"/>
        <v>0</v>
      </c>
      <c r="PD311" s="2">
        <f t="shared" si="296"/>
        <v>0</v>
      </c>
      <c r="PE311" s="2">
        <f t="shared" si="297"/>
        <v>0</v>
      </c>
      <c r="PF311" s="2">
        <f t="shared" si="298"/>
        <v>0</v>
      </c>
      <c r="PG311" s="2">
        <f t="shared" si="299"/>
        <v>0</v>
      </c>
      <c r="PH311" s="2">
        <f t="shared" si="300"/>
        <v>0</v>
      </c>
      <c r="PI311" s="2">
        <f t="shared" si="301"/>
        <v>0</v>
      </c>
      <c r="PJ311" s="2">
        <f t="shared" si="302"/>
        <v>0</v>
      </c>
      <c r="PK311" s="2">
        <f t="shared" si="303"/>
        <v>0</v>
      </c>
      <c r="PL311" s="2">
        <f t="shared" si="304"/>
        <v>0</v>
      </c>
      <c r="PM311" s="2">
        <f t="shared" si="305"/>
        <v>0</v>
      </c>
      <c r="PN311" s="2">
        <f t="shared" si="306"/>
        <v>12</v>
      </c>
      <c r="PO311" s="2">
        <f t="shared" si="307"/>
        <v>12</v>
      </c>
      <c r="PP311" s="2">
        <f t="shared" si="308"/>
        <v>0</v>
      </c>
      <c r="PQ311" s="2">
        <f t="shared" si="309"/>
        <v>0</v>
      </c>
      <c r="PR311" s="2">
        <f t="shared" si="310"/>
        <v>12</v>
      </c>
      <c r="PS311" s="2">
        <f t="shared" si="311"/>
        <v>0</v>
      </c>
      <c r="PT311" s="2">
        <f t="shared" si="312"/>
        <v>0</v>
      </c>
      <c r="PU311" s="2">
        <f t="shared" si="313"/>
        <v>12</v>
      </c>
      <c r="PV311" s="2">
        <f t="shared" si="314"/>
        <v>0</v>
      </c>
      <c r="PW311" s="2">
        <f t="shared" si="315"/>
        <v>0</v>
      </c>
      <c r="PX311" s="2">
        <f t="shared" si="316"/>
        <v>12</v>
      </c>
      <c r="PY311" s="2">
        <f t="shared" si="317"/>
        <v>0</v>
      </c>
      <c r="PZ311" s="2">
        <f t="shared" si="318"/>
        <v>0</v>
      </c>
    </row>
    <row r="312" spans="1:442" x14ac:dyDescent="0.35">
      <c r="A312" t="s">
        <v>76</v>
      </c>
      <c r="B312" t="s">
        <v>7</v>
      </c>
      <c r="C312" t="s">
        <v>67</v>
      </c>
      <c r="D312">
        <v>0</v>
      </c>
      <c r="E312">
        <v>1</v>
      </c>
      <c r="F312">
        <v>0</v>
      </c>
      <c r="G312">
        <v>0</v>
      </c>
      <c r="H312"/>
      <c r="I312">
        <v>0</v>
      </c>
      <c r="J312"/>
      <c r="K312">
        <v>0</v>
      </c>
      <c r="L312"/>
      <c r="M312">
        <v>0</v>
      </c>
      <c r="N312"/>
      <c r="O312">
        <v>0</v>
      </c>
      <c r="P312">
        <v>0</v>
      </c>
      <c r="Q312">
        <v>0</v>
      </c>
      <c r="R312">
        <v>0</v>
      </c>
      <c r="S312">
        <v>2</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1</v>
      </c>
      <c r="DE312">
        <v>11</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2</v>
      </c>
      <c r="EL312">
        <v>26</v>
      </c>
      <c r="EM312">
        <v>0</v>
      </c>
      <c r="EN312">
        <v>0</v>
      </c>
      <c r="EO312">
        <v>0</v>
      </c>
      <c r="EP312">
        <v>0</v>
      </c>
      <c r="EQ312">
        <v>0</v>
      </c>
      <c r="ER312">
        <v>0</v>
      </c>
      <c r="ES312">
        <v>0</v>
      </c>
      <c r="ET312">
        <v>0</v>
      </c>
      <c r="EU312">
        <v>0</v>
      </c>
      <c r="EV312">
        <v>0</v>
      </c>
      <c r="EW312">
        <v>0</v>
      </c>
      <c r="EX312">
        <v>0</v>
      </c>
      <c r="EY312">
        <v>0</v>
      </c>
      <c r="EZ312">
        <v>1</v>
      </c>
      <c r="FA312">
        <v>25</v>
      </c>
      <c r="FB312">
        <v>0</v>
      </c>
      <c r="FC312">
        <v>4</v>
      </c>
      <c r="FD312">
        <v>19</v>
      </c>
      <c r="FE312">
        <v>0</v>
      </c>
      <c r="FF312">
        <v>0</v>
      </c>
      <c r="FG312">
        <v>0</v>
      </c>
      <c r="FH312">
        <v>0</v>
      </c>
      <c r="FI312">
        <v>0</v>
      </c>
      <c r="FJ312">
        <v>0</v>
      </c>
      <c r="FK312">
        <v>0</v>
      </c>
      <c r="FL312">
        <v>0</v>
      </c>
      <c r="FM312">
        <v>0</v>
      </c>
      <c r="FN312">
        <v>0</v>
      </c>
      <c r="FO312">
        <v>1</v>
      </c>
      <c r="FP312">
        <v>2</v>
      </c>
      <c r="FQ312">
        <v>0</v>
      </c>
      <c r="FR312">
        <v>0</v>
      </c>
      <c r="FS312">
        <v>0</v>
      </c>
      <c r="FT312">
        <v>0</v>
      </c>
      <c r="FU312">
        <v>0</v>
      </c>
      <c r="FV312">
        <v>0</v>
      </c>
      <c r="FW312">
        <v>0</v>
      </c>
      <c r="FX312">
        <v>0</v>
      </c>
      <c r="FY312">
        <v>0</v>
      </c>
      <c r="FZ312">
        <v>0</v>
      </c>
      <c r="GA312">
        <v>0</v>
      </c>
      <c r="GB312">
        <v>0</v>
      </c>
      <c r="GC312">
        <v>0</v>
      </c>
      <c r="GD312">
        <v>0</v>
      </c>
      <c r="GE312">
        <v>1</v>
      </c>
      <c r="GF312">
        <v>0</v>
      </c>
      <c r="GG312">
        <v>0</v>
      </c>
      <c r="GH312">
        <v>2</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8</v>
      </c>
      <c r="HW312">
        <v>3</v>
      </c>
      <c r="HX312">
        <v>0</v>
      </c>
      <c r="HY312">
        <v>0</v>
      </c>
      <c r="HZ312">
        <v>0</v>
      </c>
      <c r="IA312">
        <v>0</v>
      </c>
      <c r="IB312">
        <v>0</v>
      </c>
      <c r="IC312">
        <v>0</v>
      </c>
      <c r="ID312">
        <v>0</v>
      </c>
      <c r="IE312">
        <v>8</v>
      </c>
      <c r="IF312">
        <v>3</v>
      </c>
      <c r="IG312">
        <v>0</v>
      </c>
      <c r="IH312">
        <v>8</v>
      </c>
      <c r="II312">
        <v>3</v>
      </c>
      <c r="IJ312">
        <v>0</v>
      </c>
      <c r="IK312">
        <v>8</v>
      </c>
      <c r="IL312">
        <v>3</v>
      </c>
      <c r="IM312">
        <v>0</v>
      </c>
      <c r="IN312">
        <v>8</v>
      </c>
      <c r="IO312">
        <v>3</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c r="KG312"/>
      <c r="KH312"/>
      <c r="KI312"/>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9</v>
      </c>
      <c r="LZ312">
        <v>4</v>
      </c>
      <c r="MA312">
        <v>6</v>
      </c>
      <c r="MB312">
        <v>0</v>
      </c>
      <c r="MC312">
        <v>7</v>
      </c>
      <c r="MD312">
        <v>3</v>
      </c>
      <c r="ME312">
        <v>0</v>
      </c>
      <c r="MF312">
        <v>0</v>
      </c>
      <c r="MG312">
        <v>7</v>
      </c>
      <c r="MH312">
        <v>3</v>
      </c>
      <c r="MI312">
        <v>0</v>
      </c>
      <c r="MJ312">
        <v>0</v>
      </c>
      <c r="MK312">
        <v>1</v>
      </c>
      <c r="ML312">
        <v>2</v>
      </c>
      <c r="MM312">
        <v>0</v>
      </c>
      <c r="MN312">
        <v>0</v>
      </c>
      <c r="MO312">
        <v>0</v>
      </c>
      <c r="MP312">
        <v>0</v>
      </c>
      <c r="MQ312">
        <v>0</v>
      </c>
      <c r="MR312">
        <v>0</v>
      </c>
      <c r="MS312">
        <v>0</v>
      </c>
      <c r="MT312">
        <v>0</v>
      </c>
      <c r="MU312">
        <v>0</v>
      </c>
      <c r="MV312">
        <v>0</v>
      </c>
      <c r="MW312">
        <v>1</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R312" s="2" t="str">
        <f t="shared" si="259"/>
        <v>Nebbi District</v>
      </c>
      <c r="NS312" s="2" t="str">
        <f t="shared" si="260"/>
        <v>Orussi Health Centre III</v>
      </c>
      <c r="NT312" s="2" t="str">
        <f>VLOOKUP(C312,Weeks!$A$1:$B$53,2,0)</f>
        <v>Week 44</v>
      </c>
      <c r="NU312" s="2">
        <f t="shared" si="261"/>
        <v>96</v>
      </c>
      <c r="NV312" s="2">
        <f t="shared" si="262"/>
        <v>0</v>
      </c>
      <c r="NW312" s="2">
        <f t="shared" si="263"/>
        <v>0</v>
      </c>
      <c r="NX312" s="2">
        <f t="shared" si="264"/>
        <v>0</v>
      </c>
      <c r="NY312" s="2">
        <f t="shared" si="265"/>
        <v>0</v>
      </c>
      <c r="NZ312" s="2">
        <f t="shared" si="266"/>
        <v>0</v>
      </c>
      <c r="OA312" s="2">
        <f t="shared" si="267"/>
        <v>0</v>
      </c>
      <c r="OB312" s="2">
        <f t="shared" si="268"/>
        <v>3</v>
      </c>
      <c r="OC312" s="2">
        <f t="shared" si="269"/>
        <v>0</v>
      </c>
      <c r="OD312" s="2">
        <f t="shared" si="270"/>
        <v>23</v>
      </c>
      <c r="OE312" s="2">
        <f t="shared" si="271"/>
        <v>0</v>
      </c>
      <c r="OF312" s="2">
        <f t="shared" si="272"/>
        <v>54</v>
      </c>
      <c r="OG312" s="2">
        <f t="shared" si="273"/>
        <v>0</v>
      </c>
      <c r="OH312" s="2">
        <f t="shared" si="274"/>
        <v>0</v>
      </c>
      <c r="OI312" s="2">
        <f t="shared" si="275"/>
        <v>0</v>
      </c>
      <c r="OJ312" s="2">
        <f t="shared" si="276"/>
        <v>0</v>
      </c>
      <c r="OK312" s="2">
        <f t="shared" si="277"/>
        <v>0</v>
      </c>
      <c r="OL312" s="2">
        <f t="shared" si="278"/>
        <v>3</v>
      </c>
      <c r="OM312" s="2">
        <f t="shared" si="279"/>
        <v>0</v>
      </c>
      <c r="ON312" s="2">
        <f t="shared" si="280"/>
        <v>13</v>
      </c>
      <c r="OO312" s="2">
        <f t="shared" si="281"/>
        <v>0</v>
      </c>
      <c r="OP312" s="2">
        <f t="shared" si="282"/>
        <v>0</v>
      </c>
      <c r="OQ312" s="2">
        <f t="shared" si="283"/>
        <v>0</v>
      </c>
      <c r="OR312" s="2">
        <f t="shared" si="284"/>
        <v>0</v>
      </c>
      <c r="OS312" s="2">
        <f t="shared" si="285"/>
        <v>0</v>
      </c>
      <c r="OT312" s="2">
        <f t="shared" si="286"/>
        <v>0</v>
      </c>
      <c r="OU312" s="2">
        <f t="shared" si="287"/>
        <v>2</v>
      </c>
      <c r="OV312" s="2">
        <f t="shared" si="288"/>
        <v>0</v>
      </c>
      <c r="OW312" s="2">
        <f t="shared" si="289"/>
        <v>0</v>
      </c>
      <c r="OX312" s="2">
        <f t="shared" si="290"/>
        <v>3</v>
      </c>
      <c r="OY312" s="2">
        <f t="shared" si="291"/>
        <v>1</v>
      </c>
      <c r="OZ312" s="2">
        <f t="shared" si="292"/>
        <v>19</v>
      </c>
      <c r="PA312" s="2">
        <f t="shared" si="293"/>
        <v>10</v>
      </c>
      <c r="PB312" s="2">
        <f t="shared" si="294"/>
        <v>0</v>
      </c>
      <c r="PC312" s="2">
        <f t="shared" si="295"/>
        <v>0</v>
      </c>
      <c r="PD312" s="2">
        <f t="shared" si="296"/>
        <v>0</v>
      </c>
      <c r="PE312" s="2">
        <f t="shared" si="297"/>
        <v>0</v>
      </c>
      <c r="PF312" s="2">
        <f t="shared" si="298"/>
        <v>0</v>
      </c>
      <c r="PG312" s="2">
        <f t="shared" si="299"/>
        <v>0</v>
      </c>
      <c r="PH312" s="2">
        <f t="shared" si="300"/>
        <v>0</v>
      </c>
      <c r="PI312" s="2">
        <f t="shared" si="301"/>
        <v>0</v>
      </c>
      <c r="PJ312" s="2">
        <f t="shared" si="302"/>
        <v>0</v>
      </c>
      <c r="PK312" s="2">
        <f t="shared" si="303"/>
        <v>0</v>
      </c>
      <c r="PL312" s="2">
        <f t="shared" si="304"/>
        <v>0</v>
      </c>
      <c r="PM312" s="2">
        <f t="shared" si="305"/>
        <v>0</v>
      </c>
      <c r="PN312" s="2">
        <f t="shared" si="306"/>
        <v>11</v>
      </c>
      <c r="PO312" s="2">
        <f t="shared" si="307"/>
        <v>11</v>
      </c>
      <c r="PP312" s="2">
        <f t="shared" si="308"/>
        <v>0</v>
      </c>
      <c r="PQ312" s="2">
        <f t="shared" si="309"/>
        <v>0</v>
      </c>
      <c r="PR312" s="2">
        <f t="shared" si="310"/>
        <v>11</v>
      </c>
      <c r="PS312" s="2">
        <f t="shared" si="311"/>
        <v>0</v>
      </c>
      <c r="PT312" s="2">
        <f t="shared" si="312"/>
        <v>0</v>
      </c>
      <c r="PU312" s="2">
        <f t="shared" si="313"/>
        <v>11</v>
      </c>
      <c r="PV312" s="2">
        <f t="shared" si="314"/>
        <v>0</v>
      </c>
      <c r="PW312" s="2">
        <f t="shared" si="315"/>
        <v>0</v>
      </c>
      <c r="PX312" s="2">
        <f t="shared" si="316"/>
        <v>11</v>
      </c>
      <c r="PY312" s="2">
        <f t="shared" si="317"/>
        <v>0</v>
      </c>
      <c r="PZ312" s="2">
        <f t="shared" si="318"/>
        <v>0</v>
      </c>
    </row>
    <row r="313" spans="1:442" x14ac:dyDescent="0.35">
      <c r="A313" t="s">
        <v>76</v>
      </c>
      <c r="B313" t="s">
        <v>7</v>
      </c>
      <c r="C313" t="s">
        <v>361</v>
      </c>
      <c r="D313">
        <v>0</v>
      </c>
      <c r="E313">
        <v>0</v>
      </c>
      <c r="F313">
        <v>0</v>
      </c>
      <c r="G313">
        <v>0</v>
      </c>
      <c r="H313"/>
      <c r="I313">
        <v>1</v>
      </c>
      <c r="J313"/>
      <c r="K313">
        <v>0</v>
      </c>
      <c r="L313"/>
      <c r="M313">
        <v>1</v>
      </c>
      <c r="N313"/>
      <c r="O313">
        <v>0</v>
      </c>
      <c r="P313">
        <v>0</v>
      </c>
      <c r="Q313">
        <v>0</v>
      </c>
      <c r="R313">
        <v>2</v>
      </c>
      <c r="S313">
        <v>3</v>
      </c>
      <c r="T313">
        <v>0</v>
      </c>
      <c r="U313">
        <v>0</v>
      </c>
      <c r="V313">
        <v>1</v>
      </c>
      <c r="W313">
        <v>2</v>
      </c>
      <c r="X313">
        <v>0</v>
      </c>
      <c r="Y313">
        <v>0</v>
      </c>
      <c r="Z313">
        <v>0</v>
      </c>
      <c r="AA313">
        <v>0</v>
      </c>
      <c r="AB313">
        <v>0</v>
      </c>
      <c r="AC313">
        <v>0</v>
      </c>
      <c r="AD313">
        <v>0</v>
      </c>
      <c r="AE313">
        <v>0</v>
      </c>
      <c r="AF313">
        <v>0</v>
      </c>
      <c r="AG313">
        <v>0</v>
      </c>
      <c r="AH313">
        <v>0</v>
      </c>
      <c r="AI313">
        <v>0</v>
      </c>
      <c r="AJ313">
        <v>0</v>
      </c>
      <c r="AK313">
        <v>0</v>
      </c>
      <c r="AL313">
        <v>0</v>
      </c>
      <c r="AM313">
        <v>1</v>
      </c>
      <c r="AN313">
        <v>0</v>
      </c>
      <c r="AO313">
        <v>1</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2</v>
      </c>
      <c r="DA313">
        <v>0</v>
      </c>
      <c r="DB313">
        <v>0</v>
      </c>
      <c r="DC313">
        <v>0</v>
      </c>
      <c r="DD313">
        <v>6</v>
      </c>
      <c r="DE313">
        <v>8</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1</v>
      </c>
      <c r="EL313">
        <v>9</v>
      </c>
      <c r="EM313">
        <v>0</v>
      </c>
      <c r="EN313">
        <v>0</v>
      </c>
      <c r="EO313">
        <v>0</v>
      </c>
      <c r="EP313">
        <v>0</v>
      </c>
      <c r="EQ313">
        <v>0</v>
      </c>
      <c r="ER313">
        <v>0</v>
      </c>
      <c r="ES313">
        <v>0</v>
      </c>
      <c r="ET313">
        <v>0</v>
      </c>
      <c r="EU313">
        <v>0</v>
      </c>
      <c r="EV313">
        <v>0</v>
      </c>
      <c r="EW313">
        <v>0</v>
      </c>
      <c r="EX313">
        <v>0</v>
      </c>
      <c r="EY313">
        <v>0</v>
      </c>
      <c r="EZ313">
        <v>7</v>
      </c>
      <c r="FA313">
        <v>22</v>
      </c>
      <c r="FB313">
        <v>0</v>
      </c>
      <c r="FC313">
        <v>1</v>
      </c>
      <c r="FD313">
        <v>17</v>
      </c>
      <c r="FE313">
        <v>0</v>
      </c>
      <c r="FF313">
        <v>1</v>
      </c>
      <c r="FG313">
        <v>0</v>
      </c>
      <c r="FH313">
        <v>0</v>
      </c>
      <c r="FI313">
        <v>0</v>
      </c>
      <c r="FJ313">
        <v>0</v>
      </c>
      <c r="FK313">
        <v>0</v>
      </c>
      <c r="FL313">
        <v>0</v>
      </c>
      <c r="FM313">
        <v>0</v>
      </c>
      <c r="FN313">
        <v>0</v>
      </c>
      <c r="FO313">
        <v>3</v>
      </c>
      <c r="FP313">
        <v>0</v>
      </c>
      <c r="FQ313">
        <v>0</v>
      </c>
      <c r="FR313">
        <v>0</v>
      </c>
      <c r="FS313">
        <v>0</v>
      </c>
      <c r="FT313">
        <v>0</v>
      </c>
      <c r="FU313">
        <v>0</v>
      </c>
      <c r="FV313">
        <v>0</v>
      </c>
      <c r="FW313">
        <v>0</v>
      </c>
      <c r="FX313">
        <v>0</v>
      </c>
      <c r="FY313">
        <v>0</v>
      </c>
      <c r="FZ313">
        <v>0</v>
      </c>
      <c r="GA313">
        <v>0</v>
      </c>
      <c r="GB313">
        <v>0</v>
      </c>
      <c r="GC313">
        <v>0</v>
      </c>
      <c r="GD313">
        <v>0</v>
      </c>
      <c r="GE313">
        <v>0</v>
      </c>
      <c r="GF313">
        <v>0</v>
      </c>
      <c r="GG313">
        <v>1</v>
      </c>
      <c r="GH313">
        <v>1</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8</v>
      </c>
      <c r="HW313">
        <v>3</v>
      </c>
      <c r="HX313">
        <v>0</v>
      </c>
      <c r="HY313">
        <v>0</v>
      </c>
      <c r="HZ313">
        <v>0</v>
      </c>
      <c r="IA313">
        <v>0</v>
      </c>
      <c r="IB313">
        <v>0</v>
      </c>
      <c r="IC313">
        <v>0</v>
      </c>
      <c r="ID313">
        <v>0</v>
      </c>
      <c r="IE313">
        <v>8</v>
      </c>
      <c r="IF313">
        <v>3</v>
      </c>
      <c r="IG313">
        <v>0</v>
      </c>
      <c r="IH313">
        <v>8</v>
      </c>
      <c r="II313">
        <v>3</v>
      </c>
      <c r="IJ313">
        <v>0</v>
      </c>
      <c r="IK313">
        <v>8</v>
      </c>
      <c r="IL313">
        <v>3</v>
      </c>
      <c r="IM313">
        <v>0</v>
      </c>
      <c r="IN313">
        <v>8</v>
      </c>
      <c r="IO313">
        <v>3</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c r="KG313"/>
      <c r="KH313"/>
      <c r="KI313"/>
      <c r="KJ313">
        <v>0</v>
      </c>
      <c r="KK313">
        <v>0</v>
      </c>
      <c r="KL313">
        <v>0</v>
      </c>
      <c r="KM313">
        <v>2</v>
      </c>
      <c r="KN313">
        <v>0</v>
      </c>
      <c r="KO313">
        <v>0</v>
      </c>
      <c r="KP313">
        <v>0</v>
      </c>
      <c r="KQ313">
        <v>0</v>
      </c>
      <c r="KR313">
        <v>0</v>
      </c>
      <c r="KS313">
        <v>0</v>
      </c>
      <c r="KT313">
        <v>0</v>
      </c>
      <c r="KU313">
        <v>2</v>
      </c>
      <c r="KV313">
        <v>0</v>
      </c>
      <c r="KW313">
        <v>0</v>
      </c>
      <c r="KX313">
        <v>0</v>
      </c>
      <c r="KY313">
        <v>0</v>
      </c>
      <c r="KZ313">
        <v>0</v>
      </c>
      <c r="LA313">
        <v>0</v>
      </c>
      <c r="LB313">
        <v>0</v>
      </c>
      <c r="LC313">
        <v>2</v>
      </c>
      <c r="LD313">
        <v>0</v>
      </c>
      <c r="LE313">
        <v>0</v>
      </c>
      <c r="LF313">
        <v>0</v>
      </c>
      <c r="LG313">
        <v>0</v>
      </c>
      <c r="LH313">
        <v>0</v>
      </c>
      <c r="LI313">
        <v>0</v>
      </c>
      <c r="LJ313">
        <v>0</v>
      </c>
      <c r="LK313">
        <v>2</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2</v>
      </c>
      <c r="MM313">
        <v>0</v>
      </c>
      <c r="MN313">
        <v>0</v>
      </c>
      <c r="MO313">
        <v>0</v>
      </c>
      <c r="MP313">
        <v>0</v>
      </c>
      <c r="MQ313">
        <v>0</v>
      </c>
      <c r="MR313">
        <v>0</v>
      </c>
      <c r="MS313">
        <v>0</v>
      </c>
      <c r="MT313">
        <v>0</v>
      </c>
      <c r="MU313">
        <v>0</v>
      </c>
      <c r="MV313">
        <v>0</v>
      </c>
      <c r="MW313">
        <v>0</v>
      </c>
      <c r="MX313">
        <v>0</v>
      </c>
      <c r="MY313">
        <v>0</v>
      </c>
      <c r="MZ313">
        <v>0</v>
      </c>
      <c r="NA313">
        <v>0</v>
      </c>
      <c r="NB313">
        <v>1</v>
      </c>
      <c r="NC313">
        <v>0</v>
      </c>
      <c r="ND313">
        <v>0</v>
      </c>
      <c r="NE313">
        <v>0</v>
      </c>
      <c r="NF313">
        <v>0</v>
      </c>
      <c r="NG313">
        <v>0</v>
      </c>
      <c r="NH313">
        <v>0</v>
      </c>
      <c r="NI313">
        <v>0</v>
      </c>
      <c r="NJ313">
        <v>0</v>
      </c>
      <c r="NK313">
        <v>0</v>
      </c>
      <c r="NL313">
        <v>0</v>
      </c>
      <c r="NM313">
        <v>0</v>
      </c>
      <c r="NN313">
        <v>0</v>
      </c>
      <c r="NO313">
        <v>0</v>
      </c>
      <c r="NP313">
        <v>0</v>
      </c>
      <c r="NR313" s="2" t="str">
        <f t="shared" si="259"/>
        <v>Nebbi District</v>
      </c>
      <c r="NS313" s="2" t="str">
        <f t="shared" si="260"/>
        <v>Orussi Health Centre III</v>
      </c>
      <c r="NT313" s="2" t="str">
        <f>VLOOKUP(C313,Weeks!$A$1:$B$53,2,0)</f>
        <v>Week 45</v>
      </c>
      <c r="NU313" s="2">
        <f t="shared" si="261"/>
        <v>79</v>
      </c>
      <c r="NV313" s="2">
        <f t="shared" si="262"/>
        <v>1</v>
      </c>
      <c r="NW313" s="2">
        <f t="shared" si="263"/>
        <v>0</v>
      </c>
      <c r="NX313" s="2">
        <f t="shared" si="264"/>
        <v>1</v>
      </c>
      <c r="NY313" s="2">
        <f t="shared" si="265"/>
        <v>1</v>
      </c>
      <c r="NZ313" s="2">
        <f t="shared" si="266"/>
        <v>0</v>
      </c>
      <c r="OA313" s="2">
        <f t="shared" si="267"/>
        <v>0</v>
      </c>
      <c r="OB313" s="2">
        <f t="shared" si="268"/>
        <v>3</v>
      </c>
      <c r="OC313" s="2">
        <f t="shared" si="269"/>
        <v>0</v>
      </c>
      <c r="OD313" s="2">
        <f t="shared" si="270"/>
        <v>19</v>
      </c>
      <c r="OE313" s="2">
        <f t="shared" si="271"/>
        <v>1</v>
      </c>
      <c r="OF313" s="2">
        <f t="shared" si="272"/>
        <v>39</v>
      </c>
      <c r="OG313" s="2">
        <f t="shared" si="273"/>
        <v>0</v>
      </c>
      <c r="OH313" s="2">
        <f t="shared" si="274"/>
        <v>0</v>
      </c>
      <c r="OI313" s="2">
        <f t="shared" si="275"/>
        <v>0</v>
      </c>
      <c r="OJ313" s="2">
        <f t="shared" si="276"/>
        <v>0</v>
      </c>
      <c r="OK313" s="2">
        <f t="shared" si="277"/>
        <v>0</v>
      </c>
      <c r="OL313" s="2">
        <f t="shared" si="278"/>
        <v>2</v>
      </c>
      <c r="OM313" s="2">
        <f t="shared" si="279"/>
        <v>0</v>
      </c>
      <c r="ON313" s="2">
        <f t="shared" si="280"/>
        <v>16</v>
      </c>
      <c r="OO313" s="2">
        <f t="shared" si="281"/>
        <v>0</v>
      </c>
      <c r="OP313" s="2">
        <f t="shared" si="282"/>
        <v>0</v>
      </c>
      <c r="OQ313" s="2">
        <f t="shared" si="283"/>
        <v>0</v>
      </c>
      <c r="OR313" s="2">
        <f t="shared" si="284"/>
        <v>0</v>
      </c>
      <c r="OS313" s="2">
        <f t="shared" si="285"/>
        <v>0</v>
      </c>
      <c r="OT313" s="2">
        <f t="shared" si="286"/>
        <v>0</v>
      </c>
      <c r="OU313" s="2">
        <f t="shared" si="287"/>
        <v>8</v>
      </c>
      <c r="OV313" s="2">
        <f t="shared" si="288"/>
        <v>0</v>
      </c>
      <c r="OW313" s="2">
        <f t="shared" si="289"/>
        <v>0</v>
      </c>
      <c r="OX313" s="2">
        <f t="shared" si="290"/>
        <v>2</v>
      </c>
      <c r="OY313" s="2">
        <f t="shared" si="291"/>
        <v>0</v>
      </c>
      <c r="OZ313" s="2">
        <f t="shared" si="292"/>
        <v>0</v>
      </c>
      <c r="PA313" s="2">
        <f t="shared" si="293"/>
        <v>0</v>
      </c>
      <c r="PB313" s="2">
        <f t="shared" si="294"/>
        <v>2</v>
      </c>
      <c r="PC313" s="2">
        <f t="shared" si="295"/>
        <v>2</v>
      </c>
      <c r="PD313" s="2">
        <f t="shared" si="296"/>
        <v>2</v>
      </c>
      <c r="PE313" s="2">
        <f t="shared" si="297"/>
        <v>2</v>
      </c>
      <c r="PF313" s="2">
        <f t="shared" si="298"/>
        <v>0</v>
      </c>
      <c r="PG313" s="2">
        <f t="shared" si="299"/>
        <v>1</v>
      </c>
      <c r="PH313" s="2">
        <f t="shared" si="300"/>
        <v>1</v>
      </c>
      <c r="PI313" s="2">
        <f t="shared" si="301"/>
        <v>0</v>
      </c>
      <c r="PJ313" s="2">
        <f t="shared" si="302"/>
        <v>0</v>
      </c>
      <c r="PK313" s="2">
        <f t="shared" si="303"/>
        <v>0</v>
      </c>
      <c r="PL313" s="2">
        <f t="shared" si="304"/>
        <v>0</v>
      </c>
      <c r="PM313" s="2">
        <f t="shared" si="305"/>
        <v>0</v>
      </c>
      <c r="PN313" s="2">
        <f t="shared" si="306"/>
        <v>11</v>
      </c>
      <c r="PO313" s="2">
        <f t="shared" si="307"/>
        <v>11</v>
      </c>
      <c r="PP313" s="2">
        <f t="shared" si="308"/>
        <v>0</v>
      </c>
      <c r="PQ313" s="2">
        <f t="shared" si="309"/>
        <v>0</v>
      </c>
      <c r="PR313" s="2">
        <f t="shared" si="310"/>
        <v>11</v>
      </c>
      <c r="PS313" s="2">
        <f t="shared" si="311"/>
        <v>0</v>
      </c>
      <c r="PT313" s="2">
        <f t="shared" si="312"/>
        <v>0</v>
      </c>
      <c r="PU313" s="2">
        <f t="shared" si="313"/>
        <v>11</v>
      </c>
      <c r="PV313" s="2">
        <f t="shared" si="314"/>
        <v>0</v>
      </c>
      <c r="PW313" s="2">
        <f t="shared" si="315"/>
        <v>0</v>
      </c>
      <c r="PX313" s="2">
        <f t="shared" si="316"/>
        <v>11</v>
      </c>
      <c r="PY313" s="2">
        <f t="shared" si="317"/>
        <v>0</v>
      </c>
      <c r="PZ313" s="2">
        <f t="shared" si="318"/>
        <v>0</v>
      </c>
    </row>
    <row r="314" spans="1:442" x14ac:dyDescent="0.35">
      <c r="A314" t="s">
        <v>76</v>
      </c>
      <c r="B314" t="s">
        <v>7</v>
      </c>
      <c r="C314" t="s">
        <v>359</v>
      </c>
      <c r="D314">
        <v>0</v>
      </c>
      <c r="E314">
        <v>0</v>
      </c>
      <c r="F314">
        <v>0</v>
      </c>
      <c r="G314">
        <v>0</v>
      </c>
      <c r="H314"/>
      <c r="I314">
        <v>2</v>
      </c>
      <c r="J314">
        <v>0</v>
      </c>
      <c r="K314">
        <v>0</v>
      </c>
      <c r="L314">
        <v>0</v>
      </c>
      <c r="M314">
        <v>2</v>
      </c>
      <c r="N314">
        <v>0</v>
      </c>
      <c r="O314">
        <v>0</v>
      </c>
      <c r="P314">
        <v>0</v>
      </c>
      <c r="Q314">
        <v>0</v>
      </c>
      <c r="R314">
        <v>1</v>
      </c>
      <c r="S314">
        <v>2</v>
      </c>
      <c r="T314">
        <v>0</v>
      </c>
      <c r="U314">
        <v>0</v>
      </c>
      <c r="V314">
        <v>1</v>
      </c>
      <c r="W314">
        <v>9</v>
      </c>
      <c r="X314">
        <v>0</v>
      </c>
      <c r="Y314">
        <v>0</v>
      </c>
      <c r="Z314">
        <v>0</v>
      </c>
      <c r="AA314">
        <v>0</v>
      </c>
      <c r="AB314">
        <v>0</v>
      </c>
      <c r="AC314">
        <v>0</v>
      </c>
      <c r="AD314">
        <v>0</v>
      </c>
      <c r="AE314">
        <v>0</v>
      </c>
      <c r="AF314">
        <v>0</v>
      </c>
      <c r="AG314">
        <v>0</v>
      </c>
      <c r="AH314">
        <v>0</v>
      </c>
      <c r="AI314">
        <v>0</v>
      </c>
      <c r="AJ314">
        <v>0</v>
      </c>
      <c r="AK314">
        <v>0</v>
      </c>
      <c r="AL314">
        <v>0</v>
      </c>
      <c r="AM314">
        <v>2</v>
      </c>
      <c r="AN314">
        <v>0</v>
      </c>
      <c r="AO314">
        <v>2</v>
      </c>
      <c r="AP314">
        <v>0</v>
      </c>
      <c r="AQ314">
        <v>0</v>
      </c>
      <c r="AR314">
        <v>35</v>
      </c>
      <c r="AS314">
        <v>25</v>
      </c>
      <c r="AT314">
        <v>0</v>
      </c>
      <c r="AU314">
        <v>0</v>
      </c>
      <c r="AV314">
        <v>2</v>
      </c>
      <c r="AW314">
        <v>6</v>
      </c>
      <c r="AX314">
        <v>0</v>
      </c>
      <c r="AY314">
        <v>0</v>
      </c>
      <c r="AZ314">
        <v>0</v>
      </c>
      <c r="BA314">
        <v>0</v>
      </c>
      <c r="BB314">
        <v>0</v>
      </c>
      <c r="BC314">
        <v>0</v>
      </c>
      <c r="BD314">
        <v>0</v>
      </c>
      <c r="BE314">
        <v>0</v>
      </c>
      <c r="BF314">
        <v>0</v>
      </c>
      <c r="BG314">
        <v>0</v>
      </c>
      <c r="BH314">
        <v>0</v>
      </c>
      <c r="BI314">
        <v>0</v>
      </c>
      <c r="BJ314">
        <v>2</v>
      </c>
      <c r="BK314">
        <v>0</v>
      </c>
      <c r="BL314">
        <v>0</v>
      </c>
      <c r="BM314">
        <v>0</v>
      </c>
      <c r="BN314">
        <v>2</v>
      </c>
      <c r="BO314">
        <v>2</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16</v>
      </c>
      <c r="DF314">
        <v>0</v>
      </c>
      <c r="DG314">
        <v>0</v>
      </c>
      <c r="DH314">
        <v>0</v>
      </c>
      <c r="DI314">
        <v>0</v>
      </c>
      <c r="DJ314">
        <v>0</v>
      </c>
      <c r="DK314">
        <v>1</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5</v>
      </c>
      <c r="EL314">
        <v>20</v>
      </c>
      <c r="EM314">
        <v>0</v>
      </c>
      <c r="EN314">
        <v>0</v>
      </c>
      <c r="EO314">
        <v>0</v>
      </c>
      <c r="EP314">
        <v>0</v>
      </c>
      <c r="EQ314">
        <v>0</v>
      </c>
      <c r="ER314">
        <v>0</v>
      </c>
      <c r="ES314">
        <v>0</v>
      </c>
      <c r="ET314">
        <v>0</v>
      </c>
      <c r="EU314">
        <v>0</v>
      </c>
      <c r="EV314">
        <v>0</v>
      </c>
      <c r="EW314">
        <v>0</v>
      </c>
      <c r="EX314">
        <v>0</v>
      </c>
      <c r="EY314">
        <v>0</v>
      </c>
      <c r="EZ314">
        <v>2</v>
      </c>
      <c r="FA314">
        <v>7</v>
      </c>
      <c r="FB314">
        <v>0</v>
      </c>
      <c r="FC314">
        <v>6</v>
      </c>
      <c r="FD314">
        <v>21</v>
      </c>
      <c r="FE314">
        <v>0</v>
      </c>
      <c r="FF314">
        <v>0</v>
      </c>
      <c r="FG314">
        <v>0</v>
      </c>
      <c r="FH314">
        <v>0</v>
      </c>
      <c r="FI314">
        <v>0</v>
      </c>
      <c r="FJ314">
        <v>0</v>
      </c>
      <c r="FK314">
        <v>0</v>
      </c>
      <c r="FL314">
        <v>0</v>
      </c>
      <c r="FM314">
        <v>4</v>
      </c>
      <c r="FN314">
        <v>0</v>
      </c>
      <c r="FO314">
        <v>14</v>
      </c>
      <c r="FP314">
        <v>15</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45</v>
      </c>
      <c r="GZ314">
        <v>46</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2</v>
      </c>
      <c r="HV314">
        <v>7</v>
      </c>
      <c r="HW314">
        <v>5</v>
      </c>
      <c r="HX314">
        <v>0</v>
      </c>
      <c r="HY314">
        <v>0</v>
      </c>
      <c r="HZ314">
        <v>0</v>
      </c>
      <c r="IA314">
        <v>0</v>
      </c>
      <c r="IB314">
        <v>0</v>
      </c>
      <c r="IC314">
        <v>0</v>
      </c>
      <c r="ID314">
        <v>2</v>
      </c>
      <c r="IE314">
        <v>7</v>
      </c>
      <c r="IF314">
        <v>5</v>
      </c>
      <c r="IG314">
        <v>2</v>
      </c>
      <c r="IH314">
        <v>7</v>
      </c>
      <c r="II314">
        <v>5</v>
      </c>
      <c r="IJ314">
        <v>2</v>
      </c>
      <c r="IK314">
        <v>7</v>
      </c>
      <c r="IL314">
        <v>5</v>
      </c>
      <c r="IM314">
        <v>2</v>
      </c>
      <c r="IN314">
        <v>7</v>
      </c>
      <c r="IO314">
        <v>5</v>
      </c>
      <c r="IP314">
        <v>0</v>
      </c>
      <c r="IQ314">
        <v>0</v>
      </c>
      <c r="IR314">
        <v>0</v>
      </c>
      <c r="IS314">
        <v>0</v>
      </c>
      <c r="IT314">
        <v>0</v>
      </c>
      <c r="IU314">
        <v>0</v>
      </c>
      <c r="IV314">
        <v>0</v>
      </c>
      <c r="IW314">
        <v>1</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1</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1</v>
      </c>
      <c r="NF314">
        <v>0</v>
      </c>
      <c r="NG314">
        <v>0</v>
      </c>
      <c r="NH314">
        <v>0</v>
      </c>
      <c r="NI314">
        <v>0</v>
      </c>
      <c r="NJ314">
        <v>0</v>
      </c>
      <c r="NK314">
        <v>0</v>
      </c>
      <c r="NL314">
        <v>0</v>
      </c>
      <c r="NM314">
        <v>0</v>
      </c>
      <c r="NN314">
        <v>0</v>
      </c>
      <c r="NO314">
        <v>0</v>
      </c>
      <c r="NP314">
        <v>0</v>
      </c>
      <c r="NR314" s="2" t="str">
        <f t="shared" si="259"/>
        <v>Nebbi District</v>
      </c>
      <c r="NS314" s="2" t="str">
        <f t="shared" si="260"/>
        <v>Orussi Health Centre III</v>
      </c>
      <c r="NT314" s="2" t="str">
        <f>VLOOKUP(C314,Weeks!$A$1:$B$53,2,0)</f>
        <v>Week 46</v>
      </c>
      <c r="NU314" s="2">
        <f t="shared" si="261"/>
        <v>276</v>
      </c>
      <c r="NV314" s="2">
        <f t="shared" si="262"/>
        <v>1</v>
      </c>
      <c r="NW314" s="2">
        <f t="shared" si="263"/>
        <v>0</v>
      </c>
      <c r="NX314" s="2">
        <f t="shared" si="264"/>
        <v>1</v>
      </c>
      <c r="NY314" s="2">
        <f t="shared" si="265"/>
        <v>1</v>
      </c>
      <c r="NZ314" s="2">
        <f t="shared" si="266"/>
        <v>74</v>
      </c>
      <c r="OA314" s="2">
        <f t="shared" si="267"/>
        <v>0</v>
      </c>
      <c r="OB314" s="2">
        <f t="shared" si="268"/>
        <v>33</v>
      </c>
      <c r="OC314" s="2">
        <f t="shared" si="269"/>
        <v>0</v>
      </c>
      <c r="OD314" s="2">
        <f t="shared" si="270"/>
        <v>27</v>
      </c>
      <c r="OE314" s="2">
        <f t="shared" si="271"/>
        <v>0</v>
      </c>
      <c r="OF314" s="2">
        <f t="shared" si="272"/>
        <v>34</v>
      </c>
      <c r="OG314" s="2">
        <f t="shared" si="273"/>
        <v>0</v>
      </c>
      <c r="OH314" s="2">
        <f t="shared" si="274"/>
        <v>0</v>
      </c>
      <c r="OI314" s="2">
        <f t="shared" si="275"/>
        <v>0</v>
      </c>
      <c r="OJ314" s="2">
        <f t="shared" si="276"/>
        <v>0</v>
      </c>
      <c r="OK314" s="2">
        <f t="shared" si="277"/>
        <v>0</v>
      </c>
      <c r="OL314" s="2">
        <f t="shared" si="278"/>
        <v>0</v>
      </c>
      <c r="OM314" s="2">
        <f t="shared" si="279"/>
        <v>0</v>
      </c>
      <c r="ON314" s="2">
        <f t="shared" si="280"/>
        <v>17</v>
      </c>
      <c r="OO314" s="2">
        <f t="shared" si="281"/>
        <v>1</v>
      </c>
      <c r="OP314" s="2">
        <f t="shared" si="282"/>
        <v>91</v>
      </c>
      <c r="OQ314" s="2">
        <f t="shared" si="283"/>
        <v>0</v>
      </c>
      <c r="OR314" s="2">
        <f t="shared" si="284"/>
        <v>0</v>
      </c>
      <c r="OS314" s="2">
        <f t="shared" si="285"/>
        <v>0</v>
      </c>
      <c r="OT314" s="2">
        <f t="shared" si="286"/>
        <v>0</v>
      </c>
      <c r="OU314" s="2">
        <f t="shared" si="287"/>
        <v>13</v>
      </c>
      <c r="OV314" s="2">
        <f t="shared" si="288"/>
        <v>0</v>
      </c>
      <c r="OW314" s="2">
        <f t="shared" si="289"/>
        <v>0</v>
      </c>
      <c r="OX314" s="2">
        <f t="shared" si="290"/>
        <v>0</v>
      </c>
      <c r="OY314" s="2">
        <f t="shared" si="291"/>
        <v>0</v>
      </c>
      <c r="OZ314" s="2">
        <f t="shared" si="292"/>
        <v>0</v>
      </c>
      <c r="PA314" s="2">
        <f t="shared" si="293"/>
        <v>0</v>
      </c>
      <c r="PB314" s="2">
        <f t="shared" si="294"/>
        <v>0</v>
      </c>
      <c r="PC314" s="2">
        <f t="shared" si="295"/>
        <v>0</v>
      </c>
      <c r="PD314" s="2">
        <f t="shared" si="296"/>
        <v>0</v>
      </c>
      <c r="PE314" s="2">
        <f t="shared" si="297"/>
        <v>0</v>
      </c>
      <c r="PF314" s="2">
        <f t="shared" si="298"/>
        <v>0</v>
      </c>
      <c r="PG314" s="2">
        <f t="shared" si="299"/>
        <v>2</v>
      </c>
      <c r="PH314" s="2">
        <f t="shared" si="300"/>
        <v>2</v>
      </c>
      <c r="PI314" s="2">
        <f t="shared" si="301"/>
        <v>0</v>
      </c>
      <c r="PJ314" s="2">
        <f t="shared" si="302"/>
        <v>0</v>
      </c>
      <c r="PK314" s="2">
        <f t="shared" si="303"/>
        <v>0</v>
      </c>
      <c r="PL314" s="2">
        <f t="shared" si="304"/>
        <v>0</v>
      </c>
      <c r="PM314" s="2">
        <f t="shared" si="305"/>
        <v>0</v>
      </c>
      <c r="PN314" s="2">
        <f t="shared" si="306"/>
        <v>14</v>
      </c>
      <c r="PO314" s="2">
        <f t="shared" si="307"/>
        <v>14</v>
      </c>
      <c r="PP314" s="2">
        <f t="shared" si="308"/>
        <v>1</v>
      </c>
      <c r="PQ314" s="2">
        <f t="shared" si="309"/>
        <v>1</v>
      </c>
      <c r="PR314" s="2">
        <f t="shared" si="310"/>
        <v>14</v>
      </c>
      <c r="PS314" s="2">
        <f t="shared" si="311"/>
        <v>0</v>
      </c>
      <c r="PT314" s="2">
        <f t="shared" si="312"/>
        <v>0</v>
      </c>
      <c r="PU314" s="2">
        <f t="shared" si="313"/>
        <v>14</v>
      </c>
      <c r="PV314" s="2">
        <f t="shared" si="314"/>
        <v>0</v>
      </c>
      <c r="PW314" s="2">
        <f t="shared" si="315"/>
        <v>0</v>
      </c>
      <c r="PX314" s="2">
        <f t="shared" si="316"/>
        <v>14</v>
      </c>
      <c r="PY314" s="2">
        <f t="shared" si="317"/>
        <v>0</v>
      </c>
      <c r="PZ314" s="2">
        <f t="shared" si="318"/>
        <v>0</v>
      </c>
    </row>
    <row r="315" spans="1:442" x14ac:dyDescent="0.35">
      <c r="A315" t="s">
        <v>76</v>
      </c>
      <c r="B315" t="s">
        <v>7</v>
      </c>
      <c r="C315" t="s">
        <v>357</v>
      </c>
      <c r="D315">
        <v>0</v>
      </c>
      <c r="E315">
        <v>0</v>
      </c>
      <c r="F315">
        <v>0</v>
      </c>
      <c r="G315">
        <v>0</v>
      </c>
      <c r="H315"/>
      <c r="I315">
        <v>2</v>
      </c>
      <c r="J315"/>
      <c r="K315">
        <v>0</v>
      </c>
      <c r="L315"/>
      <c r="M315">
        <v>2</v>
      </c>
      <c r="N315"/>
      <c r="O315">
        <v>0</v>
      </c>
      <c r="P315">
        <v>0</v>
      </c>
      <c r="Q315">
        <v>0</v>
      </c>
      <c r="R315">
        <v>1</v>
      </c>
      <c r="S315">
        <v>0</v>
      </c>
      <c r="T315">
        <v>0</v>
      </c>
      <c r="U315">
        <v>0</v>
      </c>
      <c r="V315">
        <v>2</v>
      </c>
      <c r="W315">
        <v>2</v>
      </c>
      <c r="X315">
        <v>0</v>
      </c>
      <c r="Y315">
        <v>0</v>
      </c>
      <c r="Z315">
        <v>0</v>
      </c>
      <c r="AA315">
        <v>0</v>
      </c>
      <c r="AB315">
        <v>0</v>
      </c>
      <c r="AC315">
        <v>0</v>
      </c>
      <c r="AD315">
        <v>0</v>
      </c>
      <c r="AE315">
        <v>0</v>
      </c>
      <c r="AF315">
        <v>0</v>
      </c>
      <c r="AG315">
        <v>0</v>
      </c>
      <c r="AH315">
        <v>0</v>
      </c>
      <c r="AI315">
        <v>0</v>
      </c>
      <c r="AJ315">
        <v>0</v>
      </c>
      <c r="AK315">
        <v>0</v>
      </c>
      <c r="AL315">
        <v>0</v>
      </c>
      <c r="AM315">
        <v>2</v>
      </c>
      <c r="AN315">
        <v>0</v>
      </c>
      <c r="AO315">
        <v>2</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12</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5</v>
      </c>
      <c r="EL315">
        <v>5</v>
      </c>
      <c r="EM315">
        <v>0</v>
      </c>
      <c r="EN315">
        <v>0</v>
      </c>
      <c r="EO315">
        <v>0</v>
      </c>
      <c r="EP315">
        <v>0</v>
      </c>
      <c r="EQ315">
        <v>0</v>
      </c>
      <c r="ER315">
        <v>0</v>
      </c>
      <c r="ES315">
        <v>0</v>
      </c>
      <c r="ET315">
        <v>0</v>
      </c>
      <c r="EU315">
        <v>0</v>
      </c>
      <c r="EV315">
        <v>0</v>
      </c>
      <c r="EW315">
        <v>0</v>
      </c>
      <c r="EX315">
        <v>0</v>
      </c>
      <c r="EY315">
        <v>0</v>
      </c>
      <c r="EZ315">
        <v>6</v>
      </c>
      <c r="FA315">
        <v>15</v>
      </c>
      <c r="FB315">
        <v>0</v>
      </c>
      <c r="FC315">
        <v>6</v>
      </c>
      <c r="FD315">
        <v>16</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1</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2</v>
      </c>
      <c r="HV315">
        <v>6</v>
      </c>
      <c r="HW315">
        <v>2</v>
      </c>
      <c r="HX315">
        <v>0</v>
      </c>
      <c r="HY315">
        <v>0</v>
      </c>
      <c r="HZ315">
        <v>0</v>
      </c>
      <c r="IA315">
        <v>0</v>
      </c>
      <c r="IB315">
        <v>0</v>
      </c>
      <c r="IC315">
        <v>0</v>
      </c>
      <c r="ID315">
        <v>2</v>
      </c>
      <c r="IE315">
        <v>6</v>
      </c>
      <c r="IF315">
        <v>2</v>
      </c>
      <c r="IG315">
        <v>2</v>
      </c>
      <c r="IH315">
        <v>6</v>
      </c>
      <c r="II315">
        <v>2</v>
      </c>
      <c r="IJ315">
        <v>2</v>
      </c>
      <c r="IK315">
        <v>6</v>
      </c>
      <c r="IL315">
        <v>2</v>
      </c>
      <c r="IM315">
        <v>2</v>
      </c>
      <c r="IN315">
        <v>6</v>
      </c>
      <c r="IO315">
        <v>2</v>
      </c>
      <c r="IP315">
        <v>0</v>
      </c>
      <c r="IQ315">
        <v>0</v>
      </c>
      <c r="IR315">
        <v>0</v>
      </c>
      <c r="IS315">
        <v>0</v>
      </c>
      <c r="IT315">
        <v>0</v>
      </c>
      <c r="IU315">
        <v>0</v>
      </c>
      <c r="IV315">
        <v>0</v>
      </c>
      <c r="IW315">
        <v>0</v>
      </c>
      <c r="IX315">
        <v>0</v>
      </c>
      <c r="IY315">
        <v>0</v>
      </c>
      <c r="IZ315">
        <v>0</v>
      </c>
      <c r="JA315">
        <v>0</v>
      </c>
      <c r="JB315">
        <v>1</v>
      </c>
      <c r="JC315">
        <v>0</v>
      </c>
      <c r="JD315">
        <v>0</v>
      </c>
      <c r="JE315">
        <v>0</v>
      </c>
      <c r="JF315">
        <v>0</v>
      </c>
      <c r="JG315">
        <v>0</v>
      </c>
      <c r="JH315">
        <v>0</v>
      </c>
      <c r="JI315">
        <v>0</v>
      </c>
      <c r="JJ315">
        <v>0</v>
      </c>
      <c r="JK315">
        <v>0</v>
      </c>
      <c r="JL315">
        <v>0</v>
      </c>
      <c r="JM315">
        <v>0</v>
      </c>
      <c r="JN315">
        <v>1</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1</v>
      </c>
      <c r="KR315">
        <v>0</v>
      </c>
      <c r="KS315">
        <v>0</v>
      </c>
      <c r="KT315">
        <v>0</v>
      </c>
      <c r="KU315">
        <v>0</v>
      </c>
      <c r="KV315">
        <v>0</v>
      </c>
      <c r="KW315">
        <v>0</v>
      </c>
      <c r="KX315">
        <v>0</v>
      </c>
      <c r="KY315">
        <v>1</v>
      </c>
      <c r="KZ315">
        <v>0</v>
      </c>
      <c r="LA315">
        <v>0</v>
      </c>
      <c r="LB315">
        <v>0</v>
      </c>
      <c r="LC315">
        <v>0</v>
      </c>
      <c r="LD315">
        <v>0</v>
      </c>
      <c r="LE315">
        <v>0</v>
      </c>
      <c r="LF315">
        <v>0</v>
      </c>
      <c r="LG315">
        <v>1</v>
      </c>
      <c r="LH315">
        <v>0</v>
      </c>
      <c r="LI315">
        <v>0</v>
      </c>
      <c r="LJ315">
        <v>0</v>
      </c>
      <c r="LK315">
        <v>0</v>
      </c>
      <c r="LL315">
        <v>0</v>
      </c>
      <c r="LM315">
        <v>0</v>
      </c>
      <c r="LN315">
        <v>0</v>
      </c>
      <c r="LO315">
        <v>1</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1</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R315" s="2" t="str">
        <f t="shared" si="259"/>
        <v>Nebbi District</v>
      </c>
      <c r="NS315" s="2" t="str">
        <f t="shared" si="260"/>
        <v>Orussi Health Centre III</v>
      </c>
      <c r="NT315" s="2" t="str">
        <f>VLOOKUP(C315,Weeks!$A$1:$B$53,2,0)</f>
        <v>Week 47</v>
      </c>
      <c r="NU315" s="2">
        <f t="shared" si="261"/>
        <v>66</v>
      </c>
      <c r="NV315" s="2">
        <f t="shared" si="262"/>
        <v>0</v>
      </c>
      <c r="NW315" s="2">
        <f t="shared" si="263"/>
        <v>0</v>
      </c>
      <c r="NX315" s="2">
        <f t="shared" si="264"/>
        <v>0</v>
      </c>
      <c r="NY315" s="2">
        <f t="shared" si="265"/>
        <v>0</v>
      </c>
      <c r="NZ315" s="2">
        <f t="shared" si="266"/>
        <v>0</v>
      </c>
      <c r="OA315" s="2">
        <f t="shared" si="267"/>
        <v>0</v>
      </c>
      <c r="OB315" s="2">
        <f t="shared" si="268"/>
        <v>0</v>
      </c>
      <c r="OC315" s="2">
        <f t="shared" si="269"/>
        <v>0</v>
      </c>
      <c r="OD315" s="2">
        <f t="shared" si="270"/>
        <v>22</v>
      </c>
      <c r="OE315" s="2">
        <f t="shared" si="271"/>
        <v>0</v>
      </c>
      <c r="OF315" s="2">
        <f t="shared" si="272"/>
        <v>31</v>
      </c>
      <c r="OG315" s="2">
        <f t="shared" si="273"/>
        <v>0</v>
      </c>
      <c r="OH315" s="2">
        <f t="shared" si="274"/>
        <v>0</v>
      </c>
      <c r="OI315" s="2">
        <f t="shared" si="275"/>
        <v>0</v>
      </c>
      <c r="OJ315" s="2">
        <f t="shared" si="276"/>
        <v>0</v>
      </c>
      <c r="OK315" s="2">
        <f t="shared" si="277"/>
        <v>0</v>
      </c>
      <c r="OL315" s="2">
        <f t="shared" si="278"/>
        <v>1</v>
      </c>
      <c r="OM315" s="2">
        <f t="shared" si="279"/>
        <v>0</v>
      </c>
      <c r="ON315" s="2">
        <f t="shared" si="280"/>
        <v>12</v>
      </c>
      <c r="OO315" s="2">
        <f t="shared" si="281"/>
        <v>0</v>
      </c>
      <c r="OP315" s="2">
        <f t="shared" si="282"/>
        <v>0</v>
      </c>
      <c r="OQ315" s="2">
        <f t="shared" si="283"/>
        <v>0</v>
      </c>
      <c r="OR315" s="2">
        <f t="shared" si="284"/>
        <v>0</v>
      </c>
      <c r="OS315" s="2">
        <f t="shared" si="285"/>
        <v>0</v>
      </c>
      <c r="OT315" s="2">
        <f t="shared" si="286"/>
        <v>0</v>
      </c>
      <c r="OU315" s="2">
        <f t="shared" si="287"/>
        <v>5</v>
      </c>
      <c r="OV315" s="2">
        <f t="shared" si="288"/>
        <v>0</v>
      </c>
      <c r="OW315" s="2">
        <f t="shared" si="289"/>
        <v>0</v>
      </c>
      <c r="OX315" s="2">
        <f t="shared" si="290"/>
        <v>1</v>
      </c>
      <c r="OY315" s="2">
        <f t="shared" si="291"/>
        <v>0</v>
      </c>
      <c r="OZ315" s="2">
        <f t="shared" si="292"/>
        <v>0</v>
      </c>
      <c r="PA315" s="2">
        <f t="shared" si="293"/>
        <v>0</v>
      </c>
      <c r="PB315" s="2">
        <f t="shared" si="294"/>
        <v>1</v>
      </c>
      <c r="PC315" s="2">
        <f t="shared" si="295"/>
        <v>1</v>
      </c>
      <c r="PD315" s="2">
        <f t="shared" si="296"/>
        <v>1</v>
      </c>
      <c r="PE315" s="2">
        <f t="shared" si="297"/>
        <v>1</v>
      </c>
      <c r="PF315" s="2">
        <f t="shared" si="298"/>
        <v>0</v>
      </c>
      <c r="PG315" s="2">
        <f t="shared" si="299"/>
        <v>2</v>
      </c>
      <c r="PH315" s="2">
        <f t="shared" si="300"/>
        <v>2</v>
      </c>
      <c r="PI315" s="2">
        <f t="shared" si="301"/>
        <v>0</v>
      </c>
      <c r="PJ315" s="2">
        <f t="shared" si="302"/>
        <v>0</v>
      </c>
      <c r="PK315" s="2">
        <f t="shared" si="303"/>
        <v>0</v>
      </c>
      <c r="PL315" s="2">
        <f t="shared" si="304"/>
        <v>0</v>
      </c>
      <c r="PM315" s="2">
        <f t="shared" si="305"/>
        <v>0</v>
      </c>
      <c r="PN315" s="2">
        <f t="shared" si="306"/>
        <v>10</v>
      </c>
      <c r="PO315" s="2">
        <f t="shared" si="307"/>
        <v>10</v>
      </c>
      <c r="PP315" s="2">
        <f t="shared" si="308"/>
        <v>0</v>
      </c>
      <c r="PQ315" s="2">
        <f t="shared" si="309"/>
        <v>0</v>
      </c>
      <c r="PR315" s="2">
        <f t="shared" si="310"/>
        <v>10</v>
      </c>
      <c r="PS315" s="2">
        <f t="shared" si="311"/>
        <v>0</v>
      </c>
      <c r="PT315" s="2">
        <f t="shared" si="312"/>
        <v>0</v>
      </c>
      <c r="PU315" s="2">
        <f t="shared" si="313"/>
        <v>10</v>
      </c>
      <c r="PV315" s="2">
        <f t="shared" si="314"/>
        <v>0</v>
      </c>
      <c r="PW315" s="2">
        <f t="shared" si="315"/>
        <v>0</v>
      </c>
      <c r="PX315" s="2">
        <f t="shared" si="316"/>
        <v>10</v>
      </c>
      <c r="PY315" s="2">
        <f t="shared" si="317"/>
        <v>1</v>
      </c>
      <c r="PZ315" s="2">
        <f t="shared" si="318"/>
        <v>1</v>
      </c>
    </row>
    <row r="316" spans="1:442" x14ac:dyDescent="0.35">
      <c r="A316" t="s">
        <v>76</v>
      </c>
      <c r="B316" t="s">
        <v>7</v>
      </c>
      <c r="C316" t="s">
        <v>355</v>
      </c>
      <c r="D316">
        <v>0</v>
      </c>
      <c r="E316">
        <v>0</v>
      </c>
      <c r="F316">
        <v>1</v>
      </c>
      <c r="G316">
        <v>0</v>
      </c>
      <c r="H316"/>
      <c r="I316">
        <v>0</v>
      </c>
      <c r="J316">
        <v>0</v>
      </c>
      <c r="K316">
        <v>1</v>
      </c>
      <c r="L316">
        <v>0</v>
      </c>
      <c r="M316">
        <v>0</v>
      </c>
      <c r="N316">
        <v>0</v>
      </c>
      <c r="O316">
        <v>1</v>
      </c>
      <c r="P316">
        <v>0</v>
      </c>
      <c r="Q316">
        <v>0</v>
      </c>
      <c r="R316">
        <v>0</v>
      </c>
      <c r="S316">
        <v>0</v>
      </c>
      <c r="T316">
        <v>0</v>
      </c>
      <c r="U316">
        <v>0</v>
      </c>
      <c r="V316">
        <v>1</v>
      </c>
      <c r="W316">
        <v>3</v>
      </c>
      <c r="X316">
        <v>0</v>
      </c>
      <c r="Y316">
        <v>0</v>
      </c>
      <c r="Z316">
        <v>0</v>
      </c>
      <c r="AA316">
        <v>0</v>
      </c>
      <c r="AB316">
        <v>0</v>
      </c>
      <c r="AC316">
        <v>0</v>
      </c>
      <c r="AD316">
        <v>0</v>
      </c>
      <c r="AE316">
        <v>0</v>
      </c>
      <c r="AF316">
        <v>0</v>
      </c>
      <c r="AG316">
        <v>0</v>
      </c>
      <c r="AH316">
        <v>0</v>
      </c>
      <c r="AI316">
        <v>0</v>
      </c>
      <c r="AJ316">
        <v>0</v>
      </c>
      <c r="AK316">
        <v>1</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16</v>
      </c>
      <c r="DE316">
        <v>15</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6</v>
      </c>
      <c r="EL316">
        <v>15</v>
      </c>
      <c r="EM316">
        <v>0</v>
      </c>
      <c r="EN316">
        <v>0</v>
      </c>
      <c r="EO316">
        <v>0</v>
      </c>
      <c r="EP316">
        <v>0</v>
      </c>
      <c r="EQ316">
        <v>0</v>
      </c>
      <c r="ER316">
        <v>0</v>
      </c>
      <c r="ES316">
        <v>0</v>
      </c>
      <c r="ET316">
        <v>0</v>
      </c>
      <c r="EU316">
        <v>0</v>
      </c>
      <c r="EV316">
        <v>0</v>
      </c>
      <c r="EW316">
        <v>0</v>
      </c>
      <c r="EX316">
        <v>0</v>
      </c>
      <c r="EY316">
        <v>0</v>
      </c>
      <c r="EZ316">
        <v>0</v>
      </c>
      <c r="FA316">
        <v>16</v>
      </c>
      <c r="FB316">
        <v>0</v>
      </c>
      <c r="FC316">
        <v>2</v>
      </c>
      <c r="FD316">
        <v>20</v>
      </c>
      <c r="FE316">
        <v>0</v>
      </c>
      <c r="FF316">
        <v>0</v>
      </c>
      <c r="FG316">
        <v>0</v>
      </c>
      <c r="FH316">
        <v>0</v>
      </c>
      <c r="FI316">
        <v>0</v>
      </c>
      <c r="FJ316">
        <v>0</v>
      </c>
      <c r="FK316">
        <v>0</v>
      </c>
      <c r="FL316">
        <v>0</v>
      </c>
      <c r="FM316">
        <v>0</v>
      </c>
      <c r="FN316">
        <v>0</v>
      </c>
      <c r="FO316">
        <v>6</v>
      </c>
      <c r="FP316">
        <v>0</v>
      </c>
      <c r="FQ316">
        <v>0</v>
      </c>
      <c r="FR316">
        <v>0</v>
      </c>
      <c r="FS316">
        <v>0</v>
      </c>
      <c r="FT316">
        <v>0</v>
      </c>
      <c r="FU316">
        <v>0</v>
      </c>
      <c r="FV316">
        <v>0</v>
      </c>
      <c r="FW316">
        <v>0</v>
      </c>
      <c r="FX316">
        <v>0</v>
      </c>
      <c r="FY316">
        <v>0</v>
      </c>
      <c r="FZ316">
        <v>0</v>
      </c>
      <c r="GA316">
        <v>0</v>
      </c>
      <c r="GB316">
        <v>0</v>
      </c>
      <c r="GC316">
        <v>0</v>
      </c>
      <c r="GD316">
        <v>0</v>
      </c>
      <c r="GE316">
        <v>0</v>
      </c>
      <c r="GF316">
        <v>0</v>
      </c>
      <c r="GG316">
        <v>1</v>
      </c>
      <c r="GH316">
        <v>0</v>
      </c>
      <c r="GI316">
        <v>0</v>
      </c>
      <c r="GJ316">
        <v>0</v>
      </c>
      <c r="GK316">
        <v>0</v>
      </c>
      <c r="GL316">
        <v>0</v>
      </c>
      <c r="GM316">
        <v>0</v>
      </c>
      <c r="GN316">
        <v>0</v>
      </c>
      <c r="GO316">
        <v>0</v>
      </c>
      <c r="GP316">
        <v>0</v>
      </c>
      <c r="GQ316">
        <v>0</v>
      </c>
      <c r="GR316">
        <v>0</v>
      </c>
      <c r="GS316">
        <v>0</v>
      </c>
      <c r="GT316">
        <v>0</v>
      </c>
      <c r="GU316">
        <v>0</v>
      </c>
      <c r="GV316">
        <v>0</v>
      </c>
      <c r="GW316">
        <v>0</v>
      </c>
      <c r="GX316">
        <v>1</v>
      </c>
      <c r="GY316">
        <v>3</v>
      </c>
      <c r="GZ316">
        <v>24</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10</v>
      </c>
      <c r="HW316">
        <v>3</v>
      </c>
      <c r="HX316">
        <v>0</v>
      </c>
      <c r="HY316">
        <v>0</v>
      </c>
      <c r="HZ316">
        <v>0</v>
      </c>
      <c r="IA316">
        <v>0</v>
      </c>
      <c r="IB316">
        <v>0</v>
      </c>
      <c r="IC316">
        <v>0</v>
      </c>
      <c r="ID316">
        <v>0</v>
      </c>
      <c r="IE316">
        <v>10</v>
      </c>
      <c r="IF316">
        <v>3</v>
      </c>
      <c r="IG316">
        <v>0</v>
      </c>
      <c r="IH316">
        <v>10</v>
      </c>
      <c r="II316">
        <v>3</v>
      </c>
      <c r="IJ316">
        <v>0</v>
      </c>
      <c r="IK316">
        <v>10</v>
      </c>
      <c r="IL316">
        <v>3</v>
      </c>
      <c r="IM316">
        <v>0</v>
      </c>
      <c r="IN316">
        <v>10</v>
      </c>
      <c r="IO316">
        <v>3</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1</v>
      </c>
      <c r="KN316">
        <v>0</v>
      </c>
      <c r="KO316">
        <v>0</v>
      </c>
      <c r="KP316">
        <v>0</v>
      </c>
      <c r="KQ316">
        <v>0</v>
      </c>
      <c r="KR316">
        <v>0</v>
      </c>
      <c r="KS316">
        <v>0</v>
      </c>
      <c r="KT316">
        <v>0</v>
      </c>
      <c r="KU316">
        <v>1</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3</v>
      </c>
      <c r="LZ316">
        <v>0</v>
      </c>
      <c r="MA316">
        <v>1</v>
      </c>
      <c r="MB316">
        <v>0</v>
      </c>
      <c r="MC316">
        <v>0</v>
      </c>
      <c r="MD316">
        <v>0</v>
      </c>
      <c r="ME316">
        <v>0</v>
      </c>
      <c r="MF316">
        <v>0</v>
      </c>
      <c r="MG316">
        <v>0</v>
      </c>
      <c r="MH316">
        <v>0</v>
      </c>
      <c r="MI316">
        <v>0</v>
      </c>
      <c r="MJ316">
        <v>0</v>
      </c>
      <c r="MK316">
        <v>0</v>
      </c>
      <c r="ML316">
        <v>0</v>
      </c>
      <c r="MM316">
        <v>0</v>
      </c>
      <c r="MN316">
        <v>0</v>
      </c>
      <c r="MO316">
        <v>1</v>
      </c>
      <c r="MP316">
        <v>0</v>
      </c>
      <c r="MQ316">
        <v>0</v>
      </c>
      <c r="MR316">
        <v>0</v>
      </c>
      <c r="MS316">
        <v>0</v>
      </c>
      <c r="MT316">
        <v>0</v>
      </c>
      <c r="MU316">
        <v>0</v>
      </c>
      <c r="MV316">
        <v>0</v>
      </c>
      <c r="MW316">
        <v>0</v>
      </c>
      <c r="MX316">
        <v>1</v>
      </c>
      <c r="MY316">
        <v>0</v>
      </c>
      <c r="MZ316">
        <v>0</v>
      </c>
      <c r="NA316">
        <v>0</v>
      </c>
      <c r="NB316">
        <v>0</v>
      </c>
      <c r="NC316">
        <v>0</v>
      </c>
      <c r="ND316">
        <v>0</v>
      </c>
      <c r="NE316">
        <v>0</v>
      </c>
      <c r="NF316">
        <v>0</v>
      </c>
      <c r="NG316">
        <v>0</v>
      </c>
      <c r="NH316">
        <v>0</v>
      </c>
      <c r="NI316">
        <v>0</v>
      </c>
      <c r="NJ316">
        <v>0</v>
      </c>
      <c r="NK316">
        <v>0</v>
      </c>
      <c r="NL316">
        <v>0</v>
      </c>
      <c r="NM316">
        <v>0</v>
      </c>
      <c r="NN316">
        <v>0</v>
      </c>
      <c r="NO316">
        <v>0</v>
      </c>
      <c r="NP316">
        <v>0</v>
      </c>
      <c r="NR316" s="2" t="str">
        <f t="shared" si="259"/>
        <v>Nebbi District</v>
      </c>
      <c r="NS316" s="2" t="str">
        <f t="shared" si="260"/>
        <v>Orussi Health Centre III</v>
      </c>
      <c r="NT316" s="2" t="str">
        <f>VLOOKUP(C316,Weeks!$A$1:$B$53,2,0)</f>
        <v>Week 48</v>
      </c>
      <c r="NU316" s="2">
        <f t="shared" si="261"/>
        <v>125</v>
      </c>
      <c r="NV316" s="2">
        <f t="shared" si="262"/>
        <v>0</v>
      </c>
      <c r="NW316" s="2">
        <f t="shared" si="263"/>
        <v>0</v>
      </c>
      <c r="NX316" s="2">
        <f t="shared" si="264"/>
        <v>0</v>
      </c>
      <c r="NY316" s="2">
        <f t="shared" si="265"/>
        <v>0</v>
      </c>
      <c r="NZ316" s="2">
        <f t="shared" si="266"/>
        <v>0</v>
      </c>
      <c r="OA316" s="2">
        <f t="shared" si="267"/>
        <v>0</v>
      </c>
      <c r="OB316" s="2">
        <f t="shared" si="268"/>
        <v>6</v>
      </c>
      <c r="OC316" s="2">
        <f t="shared" si="269"/>
        <v>0</v>
      </c>
      <c r="OD316" s="2">
        <f t="shared" si="270"/>
        <v>22</v>
      </c>
      <c r="OE316" s="2">
        <f t="shared" si="271"/>
        <v>0</v>
      </c>
      <c r="OF316" s="2">
        <f t="shared" si="272"/>
        <v>37</v>
      </c>
      <c r="OG316" s="2">
        <f t="shared" si="273"/>
        <v>0</v>
      </c>
      <c r="OH316" s="2">
        <f t="shared" si="274"/>
        <v>0</v>
      </c>
      <c r="OI316" s="2">
        <f t="shared" si="275"/>
        <v>0</v>
      </c>
      <c r="OJ316" s="2">
        <f t="shared" si="276"/>
        <v>0</v>
      </c>
      <c r="OK316" s="2">
        <f t="shared" si="277"/>
        <v>0</v>
      </c>
      <c r="OL316" s="2">
        <f t="shared" si="278"/>
        <v>1</v>
      </c>
      <c r="OM316" s="2">
        <f t="shared" si="279"/>
        <v>0</v>
      </c>
      <c r="ON316" s="2">
        <f t="shared" si="280"/>
        <v>31</v>
      </c>
      <c r="OO316" s="2">
        <f t="shared" si="281"/>
        <v>0</v>
      </c>
      <c r="OP316" s="2">
        <f t="shared" si="282"/>
        <v>28</v>
      </c>
      <c r="OQ316" s="2">
        <f t="shared" si="283"/>
        <v>0</v>
      </c>
      <c r="OR316" s="2">
        <f t="shared" si="284"/>
        <v>0</v>
      </c>
      <c r="OS316" s="2">
        <f t="shared" si="285"/>
        <v>0</v>
      </c>
      <c r="OT316" s="2">
        <f t="shared" si="286"/>
        <v>0</v>
      </c>
      <c r="OU316" s="2">
        <f t="shared" si="287"/>
        <v>4</v>
      </c>
      <c r="OV316" s="2">
        <f t="shared" si="288"/>
        <v>0</v>
      </c>
      <c r="OW316" s="2">
        <f t="shared" si="289"/>
        <v>0</v>
      </c>
      <c r="OX316" s="2">
        <f t="shared" si="290"/>
        <v>1</v>
      </c>
      <c r="OY316" s="2">
        <f t="shared" si="291"/>
        <v>1</v>
      </c>
      <c r="OZ316" s="2">
        <f t="shared" si="292"/>
        <v>4</v>
      </c>
      <c r="PA316" s="2">
        <f t="shared" si="293"/>
        <v>0</v>
      </c>
      <c r="PB316" s="2">
        <f t="shared" si="294"/>
        <v>1</v>
      </c>
      <c r="PC316" s="2">
        <f t="shared" si="295"/>
        <v>1</v>
      </c>
      <c r="PD316" s="2">
        <f t="shared" si="296"/>
        <v>0</v>
      </c>
      <c r="PE316" s="2">
        <f t="shared" si="297"/>
        <v>0</v>
      </c>
      <c r="PF316" s="2">
        <f t="shared" si="298"/>
        <v>0</v>
      </c>
      <c r="PG316" s="2">
        <f t="shared" si="299"/>
        <v>0</v>
      </c>
      <c r="PH316" s="2">
        <f t="shared" si="300"/>
        <v>0</v>
      </c>
      <c r="PI316" s="2">
        <f t="shared" si="301"/>
        <v>1</v>
      </c>
      <c r="PJ316" s="2">
        <f t="shared" si="302"/>
        <v>1</v>
      </c>
      <c r="PK316" s="2">
        <f t="shared" si="303"/>
        <v>0</v>
      </c>
      <c r="PL316" s="2">
        <f t="shared" si="304"/>
        <v>0</v>
      </c>
      <c r="PM316" s="2">
        <f t="shared" si="305"/>
        <v>0</v>
      </c>
      <c r="PN316" s="2">
        <f t="shared" si="306"/>
        <v>13</v>
      </c>
      <c r="PO316" s="2">
        <f t="shared" si="307"/>
        <v>13</v>
      </c>
      <c r="PP316" s="2">
        <f t="shared" si="308"/>
        <v>0</v>
      </c>
      <c r="PQ316" s="2">
        <f t="shared" si="309"/>
        <v>0</v>
      </c>
      <c r="PR316" s="2">
        <f t="shared" si="310"/>
        <v>13</v>
      </c>
      <c r="PS316" s="2">
        <f t="shared" si="311"/>
        <v>0</v>
      </c>
      <c r="PT316" s="2">
        <f t="shared" si="312"/>
        <v>0</v>
      </c>
      <c r="PU316" s="2">
        <f t="shared" si="313"/>
        <v>13</v>
      </c>
      <c r="PV316" s="2">
        <f t="shared" si="314"/>
        <v>0</v>
      </c>
      <c r="PW316" s="2">
        <f t="shared" si="315"/>
        <v>0</v>
      </c>
      <c r="PX316" s="2">
        <f t="shared" si="316"/>
        <v>13</v>
      </c>
      <c r="PY316" s="2">
        <f t="shared" si="317"/>
        <v>0</v>
      </c>
      <c r="PZ316" s="2">
        <f t="shared" si="318"/>
        <v>0</v>
      </c>
    </row>
    <row r="317" spans="1:442" x14ac:dyDescent="0.35">
      <c r="A317" t="s">
        <v>76</v>
      </c>
      <c r="B317" t="s">
        <v>7</v>
      </c>
      <c r="C317" t="s">
        <v>353</v>
      </c>
      <c r="D317">
        <v>0</v>
      </c>
      <c r="E317">
        <v>1</v>
      </c>
      <c r="F317">
        <v>1</v>
      </c>
      <c r="G317">
        <v>0</v>
      </c>
      <c r="H317"/>
      <c r="I317">
        <v>0</v>
      </c>
      <c r="J317"/>
      <c r="K317">
        <v>0</v>
      </c>
      <c r="L317"/>
      <c r="M317">
        <v>0</v>
      </c>
      <c r="N317"/>
      <c r="O317">
        <v>0</v>
      </c>
      <c r="P317">
        <v>0</v>
      </c>
      <c r="Q317">
        <v>0</v>
      </c>
      <c r="R317">
        <v>0</v>
      </c>
      <c r="S317">
        <v>1</v>
      </c>
      <c r="T317">
        <v>0</v>
      </c>
      <c r="U317">
        <v>0</v>
      </c>
      <c r="V317">
        <v>3</v>
      </c>
      <c r="W317">
        <v>1</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2</v>
      </c>
      <c r="BK317">
        <v>0</v>
      </c>
      <c r="BL317">
        <v>0</v>
      </c>
      <c r="BM317">
        <v>0</v>
      </c>
      <c r="BN317">
        <v>1</v>
      </c>
      <c r="BO317">
        <v>1</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2</v>
      </c>
      <c r="DA317">
        <v>0</v>
      </c>
      <c r="DB317">
        <v>3</v>
      </c>
      <c r="DC317">
        <v>0</v>
      </c>
      <c r="DD317">
        <v>2</v>
      </c>
      <c r="DE317">
        <v>9</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4</v>
      </c>
      <c r="EL317">
        <v>33</v>
      </c>
      <c r="EM317">
        <v>0</v>
      </c>
      <c r="EN317">
        <v>0</v>
      </c>
      <c r="EO317">
        <v>0</v>
      </c>
      <c r="EP317">
        <v>0</v>
      </c>
      <c r="EQ317">
        <v>0</v>
      </c>
      <c r="ER317">
        <v>0</v>
      </c>
      <c r="ES317">
        <v>0</v>
      </c>
      <c r="ET317">
        <v>0</v>
      </c>
      <c r="EU317">
        <v>0</v>
      </c>
      <c r="EV317">
        <v>0</v>
      </c>
      <c r="EW317">
        <v>0</v>
      </c>
      <c r="EX317">
        <v>0</v>
      </c>
      <c r="EY317">
        <v>0</v>
      </c>
      <c r="EZ317">
        <v>5</v>
      </c>
      <c r="FA317">
        <v>9</v>
      </c>
      <c r="FB317">
        <v>0</v>
      </c>
      <c r="FC317">
        <v>6</v>
      </c>
      <c r="FD317">
        <v>16</v>
      </c>
      <c r="FE317">
        <v>0</v>
      </c>
      <c r="FF317">
        <v>0</v>
      </c>
      <c r="FG317">
        <v>0</v>
      </c>
      <c r="FH317">
        <v>0</v>
      </c>
      <c r="FI317">
        <v>0</v>
      </c>
      <c r="FJ317">
        <v>0</v>
      </c>
      <c r="FK317">
        <v>0</v>
      </c>
      <c r="FL317">
        <v>0</v>
      </c>
      <c r="FM317">
        <v>0</v>
      </c>
      <c r="FN317">
        <v>0</v>
      </c>
      <c r="FO317">
        <v>2</v>
      </c>
      <c r="FP317">
        <v>4</v>
      </c>
      <c r="FQ317">
        <v>0</v>
      </c>
      <c r="FR317">
        <v>0</v>
      </c>
      <c r="FS317">
        <v>0</v>
      </c>
      <c r="FT317">
        <v>0</v>
      </c>
      <c r="FU317">
        <v>0</v>
      </c>
      <c r="FV317">
        <v>1</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3</v>
      </c>
      <c r="HV317">
        <v>7</v>
      </c>
      <c r="HW317">
        <v>2</v>
      </c>
      <c r="HX317">
        <v>0</v>
      </c>
      <c r="HY317">
        <v>0</v>
      </c>
      <c r="HZ317">
        <v>0</v>
      </c>
      <c r="IA317">
        <v>0</v>
      </c>
      <c r="IB317">
        <v>0</v>
      </c>
      <c r="IC317">
        <v>0</v>
      </c>
      <c r="ID317">
        <v>3</v>
      </c>
      <c r="IE317">
        <v>7</v>
      </c>
      <c r="IF317">
        <v>2</v>
      </c>
      <c r="IG317">
        <v>3</v>
      </c>
      <c r="IH317">
        <v>7</v>
      </c>
      <c r="II317">
        <v>2</v>
      </c>
      <c r="IJ317">
        <v>3</v>
      </c>
      <c r="IK317">
        <v>7</v>
      </c>
      <c r="IL317">
        <v>2</v>
      </c>
      <c r="IM317">
        <v>3</v>
      </c>
      <c r="IN317">
        <v>7</v>
      </c>
      <c r="IO317">
        <v>2</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4</v>
      </c>
      <c r="KN317">
        <v>0</v>
      </c>
      <c r="KO317">
        <v>0</v>
      </c>
      <c r="KP317">
        <v>0</v>
      </c>
      <c r="KQ317">
        <v>0</v>
      </c>
      <c r="KR317">
        <v>0</v>
      </c>
      <c r="KS317">
        <v>0</v>
      </c>
      <c r="KT317">
        <v>0</v>
      </c>
      <c r="KU317">
        <v>4</v>
      </c>
      <c r="KV317">
        <v>0</v>
      </c>
      <c r="KW317">
        <v>0</v>
      </c>
      <c r="KX317">
        <v>0</v>
      </c>
      <c r="KY317">
        <v>0</v>
      </c>
      <c r="KZ317">
        <v>0</v>
      </c>
      <c r="LA317">
        <v>0</v>
      </c>
      <c r="LB317">
        <v>0</v>
      </c>
      <c r="LC317">
        <v>4</v>
      </c>
      <c r="LD317">
        <v>0</v>
      </c>
      <c r="LE317">
        <v>0</v>
      </c>
      <c r="LF317">
        <v>0</v>
      </c>
      <c r="LG317">
        <v>0</v>
      </c>
      <c r="LH317">
        <v>0</v>
      </c>
      <c r="LI317">
        <v>0</v>
      </c>
      <c r="LJ317">
        <v>0</v>
      </c>
      <c r="LK317">
        <v>4</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1</v>
      </c>
      <c r="MX317">
        <v>1</v>
      </c>
      <c r="MY317">
        <v>0</v>
      </c>
      <c r="MZ317">
        <v>0</v>
      </c>
      <c r="NA317">
        <v>0</v>
      </c>
      <c r="NB317">
        <v>0</v>
      </c>
      <c r="NC317">
        <v>0</v>
      </c>
      <c r="ND317">
        <v>0</v>
      </c>
      <c r="NE317">
        <v>1</v>
      </c>
      <c r="NF317">
        <v>0</v>
      </c>
      <c r="NG317">
        <v>0</v>
      </c>
      <c r="NH317">
        <v>2</v>
      </c>
      <c r="NI317">
        <v>0</v>
      </c>
      <c r="NJ317">
        <v>0</v>
      </c>
      <c r="NK317">
        <v>0</v>
      </c>
      <c r="NL317">
        <v>2</v>
      </c>
      <c r="NM317">
        <v>0</v>
      </c>
      <c r="NN317">
        <v>0</v>
      </c>
      <c r="NO317">
        <v>0</v>
      </c>
      <c r="NP317">
        <v>0</v>
      </c>
      <c r="NR317" s="2" t="str">
        <f t="shared" si="259"/>
        <v>Nebbi District</v>
      </c>
      <c r="NS317" s="2" t="str">
        <f t="shared" si="260"/>
        <v>Orussi Health Centre III</v>
      </c>
      <c r="NT317" s="2" t="str">
        <f>VLOOKUP(C317,Weeks!$A$1:$B$53,2,0)</f>
        <v>Week 49</v>
      </c>
      <c r="NU317" s="2">
        <f t="shared" si="261"/>
        <v>100</v>
      </c>
      <c r="NV317" s="2">
        <f t="shared" si="262"/>
        <v>1</v>
      </c>
      <c r="NW317" s="2">
        <f t="shared" si="263"/>
        <v>0</v>
      </c>
      <c r="NX317" s="2">
        <f t="shared" si="264"/>
        <v>1</v>
      </c>
      <c r="NY317" s="2">
        <f t="shared" si="265"/>
        <v>1</v>
      </c>
      <c r="NZ317" s="2">
        <f t="shared" si="266"/>
        <v>4</v>
      </c>
      <c r="OA317" s="2">
        <f t="shared" si="267"/>
        <v>0</v>
      </c>
      <c r="OB317" s="2">
        <f t="shared" si="268"/>
        <v>7</v>
      </c>
      <c r="OC317" s="2">
        <f t="shared" si="269"/>
        <v>1</v>
      </c>
      <c r="OD317" s="2">
        <f t="shared" si="270"/>
        <v>22</v>
      </c>
      <c r="OE317" s="2">
        <f t="shared" si="271"/>
        <v>0</v>
      </c>
      <c r="OF317" s="2">
        <f t="shared" si="272"/>
        <v>51</v>
      </c>
      <c r="OG317" s="2">
        <f t="shared" si="273"/>
        <v>0</v>
      </c>
      <c r="OH317" s="2">
        <f t="shared" si="274"/>
        <v>0</v>
      </c>
      <c r="OI317" s="2">
        <f t="shared" si="275"/>
        <v>0</v>
      </c>
      <c r="OJ317" s="2">
        <f t="shared" si="276"/>
        <v>0</v>
      </c>
      <c r="OK317" s="2">
        <f t="shared" si="277"/>
        <v>0</v>
      </c>
      <c r="OL317" s="2">
        <f t="shared" si="278"/>
        <v>0</v>
      </c>
      <c r="OM317" s="2">
        <f t="shared" si="279"/>
        <v>0</v>
      </c>
      <c r="ON317" s="2">
        <f t="shared" si="280"/>
        <v>16</v>
      </c>
      <c r="OO317" s="2">
        <f t="shared" si="281"/>
        <v>0</v>
      </c>
      <c r="OP317" s="2">
        <f t="shared" si="282"/>
        <v>0</v>
      </c>
      <c r="OQ317" s="2">
        <f t="shared" si="283"/>
        <v>0</v>
      </c>
      <c r="OR317" s="2">
        <f t="shared" si="284"/>
        <v>0</v>
      </c>
      <c r="OS317" s="2">
        <f t="shared" si="285"/>
        <v>0</v>
      </c>
      <c r="OT317" s="2">
        <f t="shared" si="286"/>
        <v>0</v>
      </c>
      <c r="OU317" s="2">
        <f t="shared" si="287"/>
        <v>5</v>
      </c>
      <c r="OV317" s="2">
        <f t="shared" si="288"/>
        <v>0</v>
      </c>
      <c r="OW317" s="2">
        <f t="shared" si="289"/>
        <v>0</v>
      </c>
      <c r="OX317" s="2">
        <f t="shared" si="290"/>
        <v>0</v>
      </c>
      <c r="OY317" s="2">
        <f t="shared" si="291"/>
        <v>2</v>
      </c>
      <c r="OZ317" s="2">
        <f t="shared" si="292"/>
        <v>0</v>
      </c>
      <c r="PA317" s="2">
        <f t="shared" si="293"/>
        <v>0</v>
      </c>
      <c r="PB317" s="2">
        <f t="shared" si="294"/>
        <v>4</v>
      </c>
      <c r="PC317" s="2">
        <f t="shared" si="295"/>
        <v>4</v>
      </c>
      <c r="PD317" s="2">
        <f t="shared" si="296"/>
        <v>4</v>
      </c>
      <c r="PE317" s="2">
        <f t="shared" si="297"/>
        <v>4</v>
      </c>
      <c r="PF317" s="2">
        <f t="shared" si="298"/>
        <v>0</v>
      </c>
      <c r="PG317" s="2">
        <f t="shared" si="299"/>
        <v>0</v>
      </c>
      <c r="PH317" s="2">
        <f t="shared" si="300"/>
        <v>0</v>
      </c>
      <c r="PI317" s="2">
        <f t="shared" si="301"/>
        <v>0</v>
      </c>
      <c r="PJ317" s="2">
        <f t="shared" si="302"/>
        <v>0</v>
      </c>
      <c r="PK317" s="2">
        <f t="shared" si="303"/>
        <v>2</v>
      </c>
      <c r="PL317" s="2">
        <f t="shared" si="304"/>
        <v>2</v>
      </c>
      <c r="PM317" s="2">
        <f t="shared" si="305"/>
        <v>0</v>
      </c>
      <c r="PN317" s="2">
        <f t="shared" si="306"/>
        <v>12</v>
      </c>
      <c r="PO317" s="2">
        <f t="shared" si="307"/>
        <v>12</v>
      </c>
      <c r="PP317" s="2">
        <f t="shared" si="308"/>
        <v>0</v>
      </c>
      <c r="PQ317" s="2">
        <f t="shared" si="309"/>
        <v>0</v>
      </c>
      <c r="PR317" s="2">
        <f t="shared" si="310"/>
        <v>12</v>
      </c>
      <c r="PS317" s="2">
        <f t="shared" si="311"/>
        <v>0</v>
      </c>
      <c r="PT317" s="2">
        <f t="shared" si="312"/>
        <v>0</v>
      </c>
      <c r="PU317" s="2">
        <f t="shared" si="313"/>
        <v>12</v>
      </c>
      <c r="PV317" s="2">
        <f t="shared" si="314"/>
        <v>0</v>
      </c>
      <c r="PW317" s="2">
        <f t="shared" si="315"/>
        <v>0</v>
      </c>
      <c r="PX317" s="2">
        <f t="shared" si="316"/>
        <v>12</v>
      </c>
      <c r="PY317" s="2">
        <f t="shared" si="317"/>
        <v>0</v>
      </c>
      <c r="PZ317" s="2">
        <f t="shared" si="318"/>
        <v>0</v>
      </c>
    </row>
    <row r="318" spans="1:442" x14ac:dyDescent="0.35">
      <c r="A318" t="s">
        <v>76</v>
      </c>
      <c r="B318" t="s">
        <v>7</v>
      </c>
      <c r="C318" t="s">
        <v>351</v>
      </c>
      <c r="D318">
        <v>0</v>
      </c>
      <c r="E318">
        <v>0</v>
      </c>
      <c r="F318">
        <v>0</v>
      </c>
      <c r="G318">
        <v>0</v>
      </c>
      <c r="H318"/>
      <c r="I318">
        <v>0</v>
      </c>
      <c r="J318"/>
      <c r="K318">
        <v>0</v>
      </c>
      <c r="L318"/>
      <c r="M318">
        <v>0</v>
      </c>
      <c r="N318"/>
      <c r="O318">
        <v>0</v>
      </c>
      <c r="P318">
        <v>0</v>
      </c>
      <c r="Q318">
        <v>0</v>
      </c>
      <c r="R318">
        <v>1</v>
      </c>
      <c r="S318">
        <v>1</v>
      </c>
      <c r="T318">
        <v>0</v>
      </c>
      <c r="U318">
        <v>0</v>
      </c>
      <c r="V318">
        <v>9</v>
      </c>
      <c r="W318">
        <v>19</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2</v>
      </c>
      <c r="BK318">
        <v>1</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1</v>
      </c>
      <c r="DA318">
        <v>0</v>
      </c>
      <c r="DB318">
        <v>0</v>
      </c>
      <c r="DC318">
        <v>1</v>
      </c>
      <c r="DD318">
        <v>2</v>
      </c>
      <c r="DE318">
        <v>2</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6</v>
      </c>
      <c r="EL318">
        <v>27</v>
      </c>
      <c r="EM318">
        <v>0</v>
      </c>
      <c r="EN318">
        <v>0</v>
      </c>
      <c r="EO318">
        <v>0</v>
      </c>
      <c r="EP318">
        <v>0</v>
      </c>
      <c r="EQ318">
        <v>0</v>
      </c>
      <c r="ER318">
        <v>0</v>
      </c>
      <c r="ES318">
        <v>0</v>
      </c>
      <c r="ET318">
        <v>0</v>
      </c>
      <c r="EU318">
        <v>0</v>
      </c>
      <c r="EV318">
        <v>0</v>
      </c>
      <c r="EW318">
        <v>0</v>
      </c>
      <c r="EX318">
        <v>0</v>
      </c>
      <c r="EY318">
        <v>0</v>
      </c>
      <c r="EZ318">
        <v>2</v>
      </c>
      <c r="FA318">
        <v>11</v>
      </c>
      <c r="FB318">
        <v>0</v>
      </c>
      <c r="FC318">
        <v>2</v>
      </c>
      <c r="FD318">
        <v>13</v>
      </c>
      <c r="FE318">
        <v>0</v>
      </c>
      <c r="FF318">
        <v>0</v>
      </c>
      <c r="FG318">
        <v>0</v>
      </c>
      <c r="FH318">
        <v>0</v>
      </c>
      <c r="FI318">
        <v>0</v>
      </c>
      <c r="FJ318">
        <v>0</v>
      </c>
      <c r="FK318">
        <v>0</v>
      </c>
      <c r="FL318">
        <v>0</v>
      </c>
      <c r="FM318">
        <v>0</v>
      </c>
      <c r="FN318">
        <v>0</v>
      </c>
      <c r="FO318">
        <v>0</v>
      </c>
      <c r="FP318">
        <v>1</v>
      </c>
      <c r="FQ318">
        <v>0</v>
      </c>
      <c r="FR318">
        <v>0</v>
      </c>
      <c r="FS318">
        <v>0</v>
      </c>
      <c r="FT318">
        <v>0</v>
      </c>
      <c r="FU318">
        <v>2</v>
      </c>
      <c r="FV318">
        <v>0</v>
      </c>
      <c r="FW318">
        <v>0</v>
      </c>
      <c r="FX318">
        <v>0</v>
      </c>
      <c r="FY318">
        <v>0</v>
      </c>
      <c r="FZ318">
        <v>0</v>
      </c>
      <c r="GA318">
        <v>0</v>
      </c>
      <c r="GB318">
        <v>0</v>
      </c>
      <c r="GC318">
        <v>0</v>
      </c>
      <c r="GD318">
        <v>0</v>
      </c>
      <c r="GE318">
        <v>0</v>
      </c>
      <c r="GF318">
        <v>0</v>
      </c>
      <c r="GG318">
        <v>1</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4</v>
      </c>
      <c r="HV318">
        <v>12</v>
      </c>
      <c r="HW318">
        <v>2</v>
      </c>
      <c r="HX318">
        <v>0</v>
      </c>
      <c r="HY318">
        <v>0</v>
      </c>
      <c r="HZ318">
        <v>0</v>
      </c>
      <c r="IA318">
        <v>0</v>
      </c>
      <c r="IB318">
        <v>0</v>
      </c>
      <c r="IC318">
        <v>0</v>
      </c>
      <c r="ID318">
        <v>4</v>
      </c>
      <c r="IE318">
        <v>12</v>
      </c>
      <c r="IF318">
        <v>2</v>
      </c>
      <c r="IG318">
        <v>4</v>
      </c>
      <c r="IH318">
        <v>12</v>
      </c>
      <c r="II318">
        <v>2</v>
      </c>
      <c r="IJ318">
        <v>4</v>
      </c>
      <c r="IK318">
        <v>12</v>
      </c>
      <c r="IL318">
        <v>2</v>
      </c>
      <c r="IM318">
        <v>4</v>
      </c>
      <c r="IN318">
        <v>12</v>
      </c>
      <c r="IO318">
        <v>2</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1</v>
      </c>
      <c r="ML318">
        <v>0</v>
      </c>
      <c r="MM318">
        <v>0</v>
      </c>
      <c r="MN318">
        <v>0</v>
      </c>
      <c r="MO318">
        <v>0</v>
      </c>
      <c r="MP318">
        <v>0</v>
      </c>
      <c r="MQ318">
        <v>0</v>
      </c>
      <c r="MR318">
        <v>0</v>
      </c>
      <c r="MS318">
        <v>0</v>
      </c>
      <c r="MT318">
        <v>0</v>
      </c>
      <c r="MU318">
        <v>0</v>
      </c>
      <c r="MV318">
        <v>0</v>
      </c>
      <c r="MW318">
        <v>1</v>
      </c>
      <c r="MX318">
        <v>1</v>
      </c>
      <c r="MY318">
        <v>0</v>
      </c>
      <c r="MZ318">
        <v>0</v>
      </c>
      <c r="NA318">
        <v>0</v>
      </c>
      <c r="NB318">
        <v>0</v>
      </c>
      <c r="NC318">
        <v>0</v>
      </c>
      <c r="ND318">
        <v>2</v>
      </c>
      <c r="NE318">
        <v>0</v>
      </c>
      <c r="NF318">
        <v>0</v>
      </c>
      <c r="NG318">
        <v>0</v>
      </c>
      <c r="NH318">
        <v>0</v>
      </c>
      <c r="NI318">
        <v>0</v>
      </c>
      <c r="NJ318">
        <v>0</v>
      </c>
      <c r="NK318">
        <v>0</v>
      </c>
      <c r="NL318">
        <v>0</v>
      </c>
      <c r="NM318">
        <v>0</v>
      </c>
      <c r="NN318">
        <v>0</v>
      </c>
      <c r="NO318">
        <v>0</v>
      </c>
      <c r="NP318">
        <v>0</v>
      </c>
      <c r="NR318" s="2" t="str">
        <f t="shared" si="259"/>
        <v>Nebbi District</v>
      </c>
      <c r="NS318" s="2" t="str">
        <f t="shared" si="260"/>
        <v>Orussi Health Centre III</v>
      </c>
      <c r="NT318" s="2" t="str">
        <f>VLOOKUP(C318,Weeks!$A$1:$B$53,2,0)</f>
        <v>Week 50</v>
      </c>
      <c r="NU318" s="2">
        <f t="shared" si="261"/>
        <v>74</v>
      </c>
      <c r="NV318" s="2">
        <f t="shared" si="262"/>
        <v>2</v>
      </c>
      <c r="NW318" s="2">
        <f t="shared" si="263"/>
        <v>0</v>
      </c>
      <c r="NX318" s="2">
        <f t="shared" si="264"/>
        <v>2</v>
      </c>
      <c r="NY318" s="2">
        <f t="shared" si="265"/>
        <v>2</v>
      </c>
      <c r="NZ318" s="2">
        <f t="shared" si="266"/>
        <v>3</v>
      </c>
      <c r="OA318" s="2">
        <f t="shared" si="267"/>
        <v>0</v>
      </c>
      <c r="OB318" s="2">
        <f t="shared" si="268"/>
        <v>3</v>
      </c>
      <c r="OC318" s="2">
        <f t="shared" si="269"/>
        <v>2</v>
      </c>
      <c r="OD318" s="2">
        <f t="shared" si="270"/>
        <v>15</v>
      </c>
      <c r="OE318" s="2">
        <f t="shared" si="271"/>
        <v>0</v>
      </c>
      <c r="OF318" s="2">
        <f t="shared" si="272"/>
        <v>46</v>
      </c>
      <c r="OG318" s="2">
        <f t="shared" si="273"/>
        <v>0</v>
      </c>
      <c r="OH318" s="2">
        <f t="shared" si="274"/>
        <v>0</v>
      </c>
      <c r="OI318" s="2">
        <f t="shared" si="275"/>
        <v>0</v>
      </c>
      <c r="OJ318" s="2">
        <f t="shared" si="276"/>
        <v>0</v>
      </c>
      <c r="OK318" s="2">
        <f t="shared" si="277"/>
        <v>0</v>
      </c>
      <c r="OL318" s="2">
        <f t="shared" si="278"/>
        <v>1</v>
      </c>
      <c r="OM318" s="2">
        <f t="shared" si="279"/>
        <v>0</v>
      </c>
      <c r="ON318" s="2">
        <f t="shared" si="280"/>
        <v>6</v>
      </c>
      <c r="OO318" s="2">
        <f t="shared" si="281"/>
        <v>0</v>
      </c>
      <c r="OP318" s="2">
        <f t="shared" si="282"/>
        <v>0</v>
      </c>
      <c r="OQ318" s="2">
        <f t="shared" si="283"/>
        <v>0</v>
      </c>
      <c r="OR318" s="2">
        <f t="shared" si="284"/>
        <v>0</v>
      </c>
      <c r="OS318" s="2">
        <f t="shared" si="285"/>
        <v>0</v>
      </c>
      <c r="OT318" s="2">
        <f t="shared" si="286"/>
        <v>0</v>
      </c>
      <c r="OU318" s="2">
        <f t="shared" si="287"/>
        <v>30</v>
      </c>
      <c r="OV318" s="2">
        <f t="shared" si="288"/>
        <v>0</v>
      </c>
      <c r="OW318" s="2">
        <f t="shared" si="289"/>
        <v>0</v>
      </c>
      <c r="OX318" s="2">
        <f t="shared" si="290"/>
        <v>1</v>
      </c>
      <c r="OY318" s="2">
        <f t="shared" si="291"/>
        <v>2</v>
      </c>
      <c r="OZ318" s="2">
        <f t="shared" si="292"/>
        <v>0</v>
      </c>
      <c r="PA318" s="2">
        <f t="shared" si="293"/>
        <v>0</v>
      </c>
      <c r="PB318" s="2">
        <f t="shared" si="294"/>
        <v>0</v>
      </c>
      <c r="PC318" s="2">
        <f t="shared" si="295"/>
        <v>0</v>
      </c>
      <c r="PD318" s="2">
        <f t="shared" si="296"/>
        <v>0</v>
      </c>
      <c r="PE318" s="2">
        <f t="shared" si="297"/>
        <v>0</v>
      </c>
      <c r="PF318" s="2">
        <f t="shared" si="298"/>
        <v>0</v>
      </c>
      <c r="PG318" s="2">
        <f t="shared" si="299"/>
        <v>0</v>
      </c>
      <c r="PH318" s="2">
        <f t="shared" si="300"/>
        <v>0</v>
      </c>
      <c r="PI318" s="2">
        <f t="shared" si="301"/>
        <v>0</v>
      </c>
      <c r="PJ318" s="2">
        <f t="shared" si="302"/>
        <v>0</v>
      </c>
      <c r="PK318" s="2">
        <f t="shared" si="303"/>
        <v>0</v>
      </c>
      <c r="PL318" s="2">
        <f t="shared" si="304"/>
        <v>0</v>
      </c>
      <c r="PM318" s="2">
        <f t="shared" si="305"/>
        <v>0</v>
      </c>
      <c r="PN318" s="2">
        <f t="shared" si="306"/>
        <v>18</v>
      </c>
      <c r="PO318" s="2">
        <f t="shared" si="307"/>
        <v>18</v>
      </c>
      <c r="PP318" s="2">
        <f t="shared" si="308"/>
        <v>0</v>
      </c>
      <c r="PQ318" s="2">
        <f t="shared" si="309"/>
        <v>0</v>
      </c>
      <c r="PR318" s="2">
        <f t="shared" si="310"/>
        <v>18</v>
      </c>
      <c r="PS318" s="2">
        <f t="shared" si="311"/>
        <v>0</v>
      </c>
      <c r="PT318" s="2">
        <f t="shared" si="312"/>
        <v>0</v>
      </c>
      <c r="PU318" s="2">
        <f t="shared" si="313"/>
        <v>18</v>
      </c>
      <c r="PV318" s="2">
        <f t="shared" si="314"/>
        <v>0</v>
      </c>
      <c r="PW318" s="2">
        <f t="shared" si="315"/>
        <v>0</v>
      </c>
      <c r="PX318" s="2">
        <f t="shared" si="316"/>
        <v>18</v>
      </c>
      <c r="PY318" s="2">
        <f t="shared" si="317"/>
        <v>0</v>
      </c>
      <c r="PZ318" s="2">
        <f t="shared" si="318"/>
        <v>0</v>
      </c>
    </row>
    <row r="319" spans="1:442" x14ac:dyDescent="0.35">
      <c r="A319" t="s">
        <v>76</v>
      </c>
      <c r="B319" t="s">
        <v>7</v>
      </c>
      <c r="C319" t="s">
        <v>349</v>
      </c>
      <c r="D319">
        <v>0</v>
      </c>
      <c r="E319">
        <v>3</v>
      </c>
      <c r="F319">
        <v>2</v>
      </c>
      <c r="G319">
        <v>0</v>
      </c>
      <c r="H319"/>
      <c r="I319">
        <v>0</v>
      </c>
      <c r="J319">
        <v>0</v>
      </c>
      <c r="K319">
        <v>0</v>
      </c>
      <c r="L319">
        <v>0</v>
      </c>
      <c r="M319">
        <v>0</v>
      </c>
      <c r="N319">
        <v>0</v>
      </c>
      <c r="O319">
        <v>0</v>
      </c>
      <c r="P319">
        <v>0</v>
      </c>
      <c r="Q319">
        <v>0</v>
      </c>
      <c r="R319">
        <v>0</v>
      </c>
      <c r="S319">
        <v>0</v>
      </c>
      <c r="T319">
        <v>0</v>
      </c>
      <c r="U319">
        <v>0</v>
      </c>
      <c r="V319">
        <v>0</v>
      </c>
      <c r="W319">
        <v>2</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1</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3</v>
      </c>
      <c r="DE319">
        <v>14</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3</v>
      </c>
      <c r="EL319">
        <v>15</v>
      </c>
      <c r="EM319">
        <v>0</v>
      </c>
      <c r="EN319">
        <v>0</v>
      </c>
      <c r="EO319">
        <v>0</v>
      </c>
      <c r="EP319">
        <v>0</v>
      </c>
      <c r="EQ319">
        <v>0</v>
      </c>
      <c r="ER319">
        <v>0</v>
      </c>
      <c r="ES319">
        <v>0</v>
      </c>
      <c r="ET319">
        <v>0</v>
      </c>
      <c r="EU319">
        <v>0</v>
      </c>
      <c r="EV319">
        <v>0</v>
      </c>
      <c r="EW319">
        <v>0</v>
      </c>
      <c r="EX319">
        <v>0</v>
      </c>
      <c r="EY319">
        <v>0</v>
      </c>
      <c r="EZ319">
        <v>5</v>
      </c>
      <c r="FA319">
        <v>13</v>
      </c>
      <c r="FB319">
        <v>0</v>
      </c>
      <c r="FC319">
        <v>4</v>
      </c>
      <c r="FD319">
        <v>25</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2</v>
      </c>
      <c r="HV319">
        <v>6</v>
      </c>
      <c r="HW319">
        <v>2</v>
      </c>
      <c r="HX319">
        <v>0</v>
      </c>
      <c r="HY319">
        <v>0</v>
      </c>
      <c r="HZ319">
        <v>0</v>
      </c>
      <c r="IA319">
        <v>0</v>
      </c>
      <c r="IB319">
        <v>0</v>
      </c>
      <c r="IC319">
        <v>0</v>
      </c>
      <c r="ID319">
        <v>2</v>
      </c>
      <c r="IE319">
        <v>6</v>
      </c>
      <c r="IF319">
        <v>2</v>
      </c>
      <c r="IG319">
        <v>2</v>
      </c>
      <c r="IH319">
        <v>6</v>
      </c>
      <c r="II319">
        <v>2</v>
      </c>
      <c r="IJ319">
        <v>2</v>
      </c>
      <c r="IK319">
        <v>6</v>
      </c>
      <c r="IL319">
        <v>2</v>
      </c>
      <c r="IM319">
        <v>2</v>
      </c>
      <c r="IN319">
        <v>6</v>
      </c>
      <c r="IO319">
        <v>2</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2</v>
      </c>
      <c r="LZ319">
        <v>2</v>
      </c>
      <c r="MA319">
        <v>1</v>
      </c>
      <c r="MB319">
        <v>0</v>
      </c>
      <c r="MC319">
        <v>1</v>
      </c>
      <c r="MD319">
        <v>2</v>
      </c>
      <c r="ME319">
        <v>1</v>
      </c>
      <c r="MF319">
        <v>0</v>
      </c>
      <c r="MG319">
        <v>1</v>
      </c>
      <c r="MH319">
        <v>2</v>
      </c>
      <c r="MI319">
        <v>1</v>
      </c>
      <c r="MJ319">
        <v>0</v>
      </c>
      <c r="MK319">
        <v>0</v>
      </c>
      <c r="ML319">
        <v>0</v>
      </c>
      <c r="MM319">
        <v>0</v>
      </c>
      <c r="MN319">
        <v>0</v>
      </c>
      <c r="MO319">
        <v>0</v>
      </c>
      <c r="MP319">
        <v>0</v>
      </c>
      <c r="MQ319">
        <v>0</v>
      </c>
      <c r="MR319">
        <v>0</v>
      </c>
      <c r="MS319">
        <v>0</v>
      </c>
      <c r="MT319">
        <v>0</v>
      </c>
      <c r="MU319">
        <v>0</v>
      </c>
      <c r="MV319">
        <v>0</v>
      </c>
      <c r="MW319">
        <v>3</v>
      </c>
      <c r="MX319">
        <v>2</v>
      </c>
      <c r="MY319">
        <v>0</v>
      </c>
      <c r="MZ319">
        <v>0</v>
      </c>
      <c r="NA319">
        <v>0</v>
      </c>
      <c r="NB319">
        <v>0</v>
      </c>
      <c r="NC319">
        <v>0</v>
      </c>
      <c r="ND319">
        <v>0</v>
      </c>
      <c r="NE319">
        <v>0</v>
      </c>
      <c r="NF319">
        <v>0</v>
      </c>
      <c r="NG319">
        <v>0</v>
      </c>
      <c r="NH319">
        <v>0</v>
      </c>
      <c r="NI319">
        <v>1</v>
      </c>
      <c r="NJ319">
        <v>0</v>
      </c>
      <c r="NK319">
        <v>0</v>
      </c>
      <c r="NL319">
        <v>0</v>
      </c>
      <c r="NM319">
        <v>1</v>
      </c>
      <c r="NN319">
        <v>0</v>
      </c>
      <c r="NO319">
        <v>0</v>
      </c>
      <c r="NP319">
        <v>0</v>
      </c>
      <c r="NR319" s="2" t="str">
        <f t="shared" si="259"/>
        <v>Nebbi District</v>
      </c>
      <c r="NS319" s="2" t="str">
        <f t="shared" si="260"/>
        <v>Orussi Health Centre III</v>
      </c>
      <c r="NT319" s="2" t="str">
        <f>VLOOKUP(C319,Weeks!$A$1:$B$53,2,0)</f>
        <v>Week 51</v>
      </c>
      <c r="NU319" s="2">
        <f t="shared" si="261"/>
        <v>83</v>
      </c>
      <c r="NV319" s="2">
        <f t="shared" si="262"/>
        <v>0</v>
      </c>
      <c r="NW319" s="2">
        <f t="shared" si="263"/>
        <v>0</v>
      </c>
      <c r="NX319" s="2">
        <f t="shared" si="264"/>
        <v>0</v>
      </c>
      <c r="NY319" s="2">
        <f t="shared" si="265"/>
        <v>0</v>
      </c>
      <c r="NZ319" s="2">
        <f t="shared" si="266"/>
        <v>1</v>
      </c>
      <c r="OA319" s="2">
        <f t="shared" si="267"/>
        <v>0</v>
      </c>
      <c r="OB319" s="2">
        <f t="shared" si="268"/>
        <v>0</v>
      </c>
      <c r="OC319" s="2">
        <f t="shared" si="269"/>
        <v>0</v>
      </c>
      <c r="OD319" s="2">
        <f t="shared" si="270"/>
        <v>29</v>
      </c>
      <c r="OE319" s="2">
        <f t="shared" si="271"/>
        <v>0</v>
      </c>
      <c r="OF319" s="2">
        <f t="shared" si="272"/>
        <v>36</v>
      </c>
      <c r="OG319" s="2">
        <f t="shared" si="273"/>
        <v>0</v>
      </c>
      <c r="OH319" s="2">
        <f t="shared" si="274"/>
        <v>0</v>
      </c>
      <c r="OI319" s="2">
        <f t="shared" si="275"/>
        <v>0</v>
      </c>
      <c r="OJ319" s="2">
        <f t="shared" si="276"/>
        <v>0</v>
      </c>
      <c r="OK319" s="2">
        <f t="shared" si="277"/>
        <v>0</v>
      </c>
      <c r="OL319" s="2">
        <f t="shared" si="278"/>
        <v>0</v>
      </c>
      <c r="OM319" s="2">
        <f t="shared" si="279"/>
        <v>0</v>
      </c>
      <c r="ON319" s="2">
        <f t="shared" si="280"/>
        <v>17</v>
      </c>
      <c r="OO319" s="2">
        <f t="shared" si="281"/>
        <v>0</v>
      </c>
      <c r="OP319" s="2">
        <f t="shared" si="282"/>
        <v>0</v>
      </c>
      <c r="OQ319" s="2">
        <f t="shared" si="283"/>
        <v>0</v>
      </c>
      <c r="OR319" s="2">
        <f t="shared" si="284"/>
        <v>0</v>
      </c>
      <c r="OS319" s="2">
        <f t="shared" si="285"/>
        <v>0</v>
      </c>
      <c r="OT319" s="2">
        <f t="shared" si="286"/>
        <v>0</v>
      </c>
      <c r="OU319" s="2">
        <f t="shared" si="287"/>
        <v>2</v>
      </c>
      <c r="OV319" s="2">
        <f t="shared" si="288"/>
        <v>0</v>
      </c>
      <c r="OW319" s="2">
        <f t="shared" si="289"/>
        <v>0</v>
      </c>
      <c r="OX319" s="2">
        <f t="shared" si="290"/>
        <v>0</v>
      </c>
      <c r="OY319" s="2">
        <f t="shared" si="291"/>
        <v>5</v>
      </c>
      <c r="OZ319" s="2">
        <f t="shared" si="292"/>
        <v>5</v>
      </c>
      <c r="PA319" s="2">
        <f t="shared" si="293"/>
        <v>4</v>
      </c>
      <c r="PB319" s="2">
        <f t="shared" si="294"/>
        <v>0</v>
      </c>
      <c r="PC319" s="2">
        <f t="shared" si="295"/>
        <v>0</v>
      </c>
      <c r="PD319" s="2">
        <f t="shared" si="296"/>
        <v>0</v>
      </c>
      <c r="PE319" s="2">
        <f t="shared" si="297"/>
        <v>0</v>
      </c>
      <c r="PF319" s="2">
        <f t="shared" si="298"/>
        <v>0</v>
      </c>
      <c r="PG319" s="2">
        <f t="shared" si="299"/>
        <v>0</v>
      </c>
      <c r="PH319" s="2">
        <f t="shared" si="300"/>
        <v>0</v>
      </c>
      <c r="PI319" s="2">
        <f t="shared" si="301"/>
        <v>0</v>
      </c>
      <c r="PJ319" s="2">
        <f t="shared" si="302"/>
        <v>0</v>
      </c>
      <c r="PK319" s="2">
        <f t="shared" si="303"/>
        <v>1</v>
      </c>
      <c r="PL319" s="2">
        <f t="shared" si="304"/>
        <v>1</v>
      </c>
      <c r="PM319" s="2">
        <f t="shared" si="305"/>
        <v>0</v>
      </c>
      <c r="PN319" s="2">
        <f t="shared" si="306"/>
        <v>10</v>
      </c>
      <c r="PO319" s="2">
        <f t="shared" si="307"/>
        <v>10</v>
      </c>
      <c r="PP319" s="2">
        <f t="shared" si="308"/>
        <v>0</v>
      </c>
      <c r="PQ319" s="2">
        <f t="shared" si="309"/>
        <v>0</v>
      </c>
      <c r="PR319" s="2">
        <f t="shared" si="310"/>
        <v>10</v>
      </c>
      <c r="PS319" s="2">
        <f t="shared" si="311"/>
        <v>0</v>
      </c>
      <c r="PT319" s="2">
        <f t="shared" si="312"/>
        <v>0</v>
      </c>
      <c r="PU319" s="2">
        <f t="shared" si="313"/>
        <v>10</v>
      </c>
      <c r="PV319" s="2">
        <f t="shared" si="314"/>
        <v>0</v>
      </c>
      <c r="PW319" s="2">
        <f t="shared" si="315"/>
        <v>0</v>
      </c>
      <c r="PX319" s="2">
        <f t="shared" si="316"/>
        <v>10</v>
      </c>
      <c r="PY319" s="2">
        <f t="shared" si="317"/>
        <v>0</v>
      </c>
      <c r="PZ319" s="2">
        <f t="shared" si="318"/>
        <v>0</v>
      </c>
    </row>
    <row r="320" spans="1:442" x14ac:dyDescent="0.35">
      <c r="A320" t="s">
        <v>76</v>
      </c>
      <c r="B320" t="s">
        <v>7</v>
      </c>
      <c r="C320" t="s">
        <v>347</v>
      </c>
      <c r="D320">
        <v>0</v>
      </c>
      <c r="E320">
        <v>0</v>
      </c>
      <c r="F320">
        <v>0</v>
      </c>
      <c r="G320">
        <v>0</v>
      </c>
      <c r="H320"/>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6</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3</v>
      </c>
      <c r="EL320">
        <v>6</v>
      </c>
      <c r="EM320">
        <v>0</v>
      </c>
      <c r="EN320">
        <v>0</v>
      </c>
      <c r="EO320">
        <v>0</v>
      </c>
      <c r="EP320">
        <v>0</v>
      </c>
      <c r="EQ320">
        <v>0</v>
      </c>
      <c r="ER320">
        <v>0</v>
      </c>
      <c r="ES320">
        <v>0</v>
      </c>
      <c r="ET320">
        <v>0</v>
      </c>
      <c r="EU320">
        <v>0</v>
      </c>
      <c r="EV320">
        <v>0</v>
      </c>
      <c r="EW320">
        <v>0</v>
      </c>
      <c r="EX320">
        <v>0</v>
      </c>
      <c r="EY320">
        <v>0</v>
      </c>
      <c r="EZ320">
        <v>0</v>
      </c>
      <c r="FA320">
        <v>5</v>
      </c>
      <c r="FB320">
        <v>0</v>
      </c>
      <c r="FC320">
        <v>0</v>
      </c>
      <c r="FD320">
        <v>11</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R320" s="2" t="str">
        <f t="shared" si="259"/>
        <v>Nebbi District</v>
      </c>
      <c r="NS320" s="2" t="str">
        <f t="shared" si="260"/>
        <v>Orussi Health Centre III</v>
      </c>
      <c r="NT320" s="2" t="str">
        <f>VLOOKUP(C320,Weeks!$A$1:$B$53,2,0)</f>
        <v>Week 52</v>
      </c>
      <c r="NU320" s="2">
        <f t="shared" si="261"/>
        <v>31</v>
      </c>
      <c r="NV320" s="2">
        <f t="shared" si="262"/>
        <v>0</v>
      </c>
      <c r="NW320" s="2">
        <f t="shared" si="263"/>
        <v>0</v>
      </c>
      <c r="NX320" s="2">
        <f t="shared" si="264"/>
        <v>0</v>
      </c>
      <c r="NY320" s="2">
        <f t="shared" si="265"/>
        <v>0</v>
      </c>
      <c r="NZ320" s="2">
        <f t="shared" si="266"/>
        <v>0</v>
      </c>
      <c r="OA320" s="2">
        <f t="shared" si="267"/>
        <v>0</v>
      </c>
      <c r="OB320" s="2">
        <f t="shared" si="268"/>
        <v>0</v>
      </c>
      <c r="OC320" s="2">
        <f t="shared" si="269"/>
        <v>0</v>
      </c>
      <c r="OD320" s="2">
        <f t="shared" si="270"/>
        <v>11</v>
      </c>
      <c r="OE320" s="2">
        <f t="shared" si="271"/>
        <v>0</v>
      </c>
      <c r="OF320" s="2">
        <f t="shared" si="272"/>
        <v>14</v>
      </c>
      <c r="OG320" s="2">
        <f t="shared" si="273"/>
        <v>0</v>
      </c>
      <c r="OH320" s="2">
        <f t="shared" si="274"/>
        <v>0</v>
      </c>
      <c r="OI320" s="2">
        <f t="shared" si="275"/>
        <v>0</v>
      </c>
      <c r="OJ320" s="2">
        <f t="shared" si="276"/>
        <v>0</v>
      </c>
      <c r="OK320" s="2">
        <f t="shared" si="277"/>
        <v>0</v>
      </c>
      <c r="OL320" s="2">
        <f t="shared" si="278"/>
        <v>0</v>
      </c>
      <c r="OM320" s="2">
        <f t="shared" si="279"/>
        <v>0</v>
      </c>
      <c r="ON320" s="2">
        <f t="shared" si="280"/>
        <v>6</v>
      </c>
      <c r="OO320" s="2">
        <f t="shared" si="281"/>
        <v>0</v>
      </c>
      <c r="OP320" s="2">
        <f t="shared" si="282"/>
        <v>0</v>
      </c>
      <c r="OQ320" s="2">
        <f t="shared" si="283"/>
        <v>0</v>
      </c>
      <c r="OR320" s="2">
        <f t="shared" si="284"/>
        <v>0</v>
      </c>
      <c r="OS320" s="2">
        <f t="shared" si="285"/>
        <v>0</v>
      </c>
      <c r="OT320" s="2">
        <f t="shared" si="286"/>
        <v>0</v>
      </c>
      <c r="OU320" s="2">
        <f t="shared" si="287"/>
        <v>0</v>
      </c>
      <c r="OV320" s="2">
        <f t="shared" si="288"/>
        <v>0</v>
      </c>
      <c r="OW320" s="2">
        <f t="shared" si="289"/>
        <v>0</v>
      </c>
      <c r="OX320" s="2">
        <f t="shared" si="290"/>
        <v>0</v>
      </c>
      <c r="OY320" s="2">
        <f t="shared" si="291"/>
        <v>0</v>
      </c>
      <c r="OZ320" s="2">
        <f t="shared" si="292"/>
        <v>0</v>
      </c>
      <c r="PA320" s="2">
        <f t="shared" si="293"/>
        <v>0</v>
      </c>
      <c r="PB320" s="2">
        <f t="shared" si="294"/>
        <v>0</v>
      </c>
      <c r="PC320" s="2">
        <f t="shared" si="295"/>
        <v>0</v>
      </c>
      <c r="PD320" s="2">
        <f t="shared" si="296"/>
        <v>0</v>
      </c>
      <c r="PE320" s="2">
        <f t="shared" si="297"/>
        <v>0</v>
      </c>
      <c r="PF320" s="2">
        <f t="shared" si="298"/>
        <v>0</v>
      </c>
      <c r="PG320" s="2">
        <f t="shared" si="299"/>
        <v>0</v>
      </c>
      <c r="PH320" s="2">
        <f t="shared" si="300"/>
        <v>0</v>
      </c>
      <c r="PI320" s="2">
        <f t="shared" si="301"/>
        <v>0</v>
      </c>
      <c r="PJ320" s="2">
        <f t="shared" si="302"/>
        <v>0</v>
      </c>
      <c r="PK320" s="2">
        <f t="shared" si="303"/>
        <v>0</v>
      </c>
      <c r="PL320" s="2">
        <f t="shared" si="304"/>
        <v>0</v>
      </c>
      <c r="PM320" s="2">
        <f t="shared" si="305"/>
        <v>0</v>
      </c>
      <c r="PN320" s="2">
        <f t="shared" si="306"/>
        <v>0</v>
      </c>
      <c r="PO320" s="2">
        <f t="shared" si="307"/>
        <v>0</v>
      </c>
      <c r="PP320" s="2">
        <f t="shared" si="308"/>
        <v>0</v>
      </c>
      <c r="PQ320" s="2">
        <f t="shared" si="309"/>
        <v>0</v>
      </c>
      <c r="PR320" s="2">
        <f t="shared" si="310"/>
        <v>0</v>
      </c>
      <c r="PS320" s="2">
        <f t="shared" si="311"/>
        <v>0</v>
      </c>
      <c r="PT320" s="2">
        <f t="shared" si="312"/>
        <v>0</v>
      </c>
      <c r="PU320" s="2">
        <f t="shared" si="313"/>
        <v>0</v>
      </c>
      <c r="PV320" s="2">
        <f t="shared" si="314"/>
        <v>0</v>
      </c>
      <c r="PW320" s="2">
        <f t="shared" si="315"/>
        <v>0</v>
      </c>
      <c r="PX320" s="2">
        <f t="shared" si="316"/>
        <v>0</v>
      </c>
      <c r="PY320" s="2">
        <f t="shared" si="317"/>
        <v>0</v>
      </c>
      <c r="PZ320" s="2">
        <f t="shared" si="318"/>
        <v>0</v>
      </c>
    </row>
    <row r="321" spans="1:442" x14ac:dyDescent="0.35">
      <c r="A321" t="s">
        <v>76</v>
      </c>
      <c r="B321" t="s">
        <v>7</v>
      </c>
      <c r="C321" t="s">
        <v>345</v>
      </c>
      <c r="D321">
        <v>0</v>
      </c>
      <c r="E321">
        <v>0</v>
      </c>
      <c r="F321">
        <v>0</v>
      </c>
      <c r="G321">
        <v>0</v>
      </c>
      <c r="H321"/>
      <c r="I321">
        <v>0</v>
      </c>
      <c r="J321"/>
      <c r="K321">
        <v>0</v>
      </c>
      <c r="L321"/>
      <c r="M321">
        <v>0</v>
      </c>
      <c r="N321"/>
      <c r="O321">
        <v>0</v>
      </c>
      <c r="P321">
        <v>0</v>
      </c>
      <c r="Q321">
        <v>0</v>
      </c>
      <c r="R321">
        <v>0</v>
      </c>
      <c r="S321">
        <v>2</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4</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4</v>
      </c>
      <c r="EL321">
        <v>3</v>
      </c>
      <c r="EM321">
        <v>0</v>
      </c>
      <c r="EN321">
        <v>0</v>
      </c>
      <c r="EO321">
        <v>0</v>
      </c>
      <c r="EP321">
        <v>0</v>
      </c>
      <c r="EQ321">
        <v>0</v>
      </c>
      <c r="ER321">
        <v>0</v>
      </c>
      <c r="ES321">
        <v>0</v>
      </c>
      <c r="ET321">
        <v>0</v>
      </c>
      <c r="EU321">
        <v>0</v>
      </c>
      <c r="EV321">
        <v>0</v>
      </c>
      <c r="EW321">
        <v>0</v>
      </c>
      <c r="EX321">
        <v>0</v>
      </c>
      <c r="EY321">
        <v>0</v>
      </c>
      <c r="EZ321">
        <v>0</v>
      </c>
      <c r="FA321">
        <v>10</v>
      </c>
      <c r="FB321">
        <v>0</v>
      </c>
      <c r="FC321">
        <v>4</v>
      </c>
      <c r="FD321">
        <v>10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1</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4</v>
      </c>
      <c r="HW321">
        <v>2</v>
      </c>
      <c r="HX321">
        <v>0</v>
      </c>
      <c r="HY321">
        <v>0</v>
      </c>
      <c r="HZ321">
        <v>0</v>
      </c>
      <c r="IA321">
        <v>0</v>
      </c>
      <c r="IB321">
        <v>0</v>
      </c>
      <c r="IC321">
        <v>0</v>
      </c>
      <c r="ID321">
        <v>0</v>
      </c>
      <c r="IE321">
        <v>4</v>
      </c>
      <c r="IF321">
        <v>2</v>
      </c>
      <c r="IG321">
        <v>0</v>
      </c>
      <c r="IH321">
        <v>4</v>
      </c>
      <c r="II321">
        <v>2</v>
      </c>
      <c r="IJ321">
        <v>0</v>
      </c>
      <c r="IK321">
        <v>4</v>
      </c>
      <c r="IL321">
        <v>2</v>
      </c>
      <c r="IM321">
        <v>0</v>
      </c>
      <c r="IN321">
        <v>4</v>
      </c>
      <c r="IO321">
        <v>2</v>
      </c>
      <c r="IP321">
        <v>0</v>
      </c>
      <c r="IQ321">
        <v>0</v>
      </c>
      <c r="IR321">
        <v>0</v>
      </c>
      <c r="IS321">
        <v>0</v>
      </c>
      <c r="IT321">
        <v>0</v>
      </c>
      <c r="IU321">
        <v>0</v>
      </c>
      <c r="IV321">
        <v>0</v>
      </c>
      <c r="IW321">
        <v>0</v>
      </c>
      <c r="IX321">
        <v>1</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1</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1</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R321" s="2" t="str">
        <f t="shared" si="259"/>
        <v>Nebbi District</v>
      </c>
      <c r="NS321" s="2" t="str">
        <f t="shared" si="260"/>
        <v>Orussi Health Centre III</v>
      </c>
      <c r="NT321" s="2" t="str">
        <f>VLOOKUP(C321,Weeks!$A$1:$B$53,2,0)</f>
        <v>Week 1</v>
      </c>
      <c r="NU321" s="2">
        <f t="shared" si="261"/>
        <v>36</v>
      </c>
      <c r="NV321" s="2">
        <f t="shared" si="262"/>
        <v>0</v>
      </c>
      <c r="NW321" s="2">
        <f t="shared" si="263"/>
        <v>0</v>
      </c>
      <c r="NX321" s="2">
        <f t="shared" si="264"/>
        <v>0</v>
      </c>
      <c r="NY321" s="2">
        <f t="shared" si="265"/>
        <v>0</v>
      </c>
      <c r="NZ321" s="2">
        <f t="shared" si="266"/>
        <v>0</v>
      </c>
      <c r="OA321" s="2">
        <f t="shared" si="267"/>
        <v>0</v>
      </c>
      <c r="OB321" s="2">
        <f t="shared" si="268"/>
        <v>0</v>
      </c>
      <c r="OC321" s="2">
        <f t="shared" si="269"/>
        <v>0</v>
      </c>
      <c r="OD321" s="2">
        <f t="shared" si="270"/>
        <v>14</v>
      </c>
      <c r="OE321" s="2">
        <f t="shared" si="271"/>
        <v>0</v>
      </c>
      <c r="OF321" s="2">
        <f t="shared" si="272"/>
        <v>17</v>
      </c>
      <c r="OG321" s="2">
        <f t="shared" si="273"/>
        <v>0</v>
      </c>
      <c r="OH321" s="2">
        <f t="shared" si="274"/>
        <v>0</v>
      </c>
      <c r="OI321" s="2">
        <f t="shared" si="275"/>
        <v>0</v>
      </c>
      <c r="OJ321" s="2">
        <f t="shared" si="276"/>
        <v>0</v>
      </c>
      <c r="OK321" s="2">
        <f t="shared" si="277"/>
        <v>0</v>
      </c>
      <c r="OL321" s="2">
        <f t="shared" si="278"/>
        <v>1</v>
      </c>
      <c r="OM321" s="2">
        <f t="shared" si="279"/>
        <v>0</v>
      </c>
      <c r="ON321" s="2">
        <f t="shared" si="280"/>
        <v>4</v>
      </c>
      <c r="OO321" s="2">
        <f t="shared" si="281"/>
        <v>0</v>
      </c>
      <c r="OP321" s="2">
        <f t="shared" si="282"/>
        <v>0</v>
      </c>
      <c r="OQ321" s="2">
        <f t="shared" si="283"/>
        <v>0</v>
      </c>
      <c r="OR321" s="2">
        <f t="shared" si="284"/>
        <v>0</v>
      </c>
      <c r="OS321" s="2">
        <f t="shared" si="285"/>
        <v>0</v>
      </c>
      <c r="OT321" s="2">
        <f t="shared" si="286"/>
        <v>0</v>
      </c>
      <c r="OU321" s="2">
        <f t="shared" si="287"/>
        <v>2</v>
      </c>
      <c r="OV321" s="2">
        <f t="shared" si="288"/>
        <v>0</v>
      </c>
      <c r="OW321" s="2">
        <f t="shared" si="289"/>
        <v>0</v>
      </c>
      <c r="OX321" s="2">
        <f t="shared" si="290"/>
        <v>1</v>
      </c>
      <c r="OY321" s="2">
        <f t="shared" si="291"/>
        <v>0</v>
      </c>
      <c r="OZ321" s="2">
        <f t="shared" si="292"/>
        <v>0</v>
      </c>
      <c r="PA321" s="2">
        <f t="shared" si="293"/>
        <v>0</v>
      </c>
      <c r="PB321" s="2">
        <f t="shared" si="294"/>
        <v>0</v>
      </c>
      <c r="PC321" s="2">
        <f t="shared" si="295"/>
        <v>0</v>
      </c>
      <c r="PD321" s="2">
        <f t="shared" si="296"/>
        <v>0</v>
      </c>
      <c r="PE321" s="2">
        <f t="shared" si="297"/>
        <v>0</v>
      </c>
      <c r="PF321" s="2">
        <f t="shared" si="298"/>
        <v>0</v>
      </c>
      <c r="PG321" s="2">
        <f t="shared" si="299"/>
        <v>0</v>
      </c>
      <c r="PH321" s="2">
        <f t="shared" si="300"/>
        <v>0</v>
      </c>
      <c r="PI321" s="2">
        <f t="shared" si="301"/>
        <v>0</v>
      </c>
      <c r="PJ321" s="2">
        <f t="shared" si="302"/>
        <v>0</v>
      </c>
      <c r="PK321" s="2">
        <f t="shared" si="303"/>
        <v>0</v>
      </c>
      <c r="PL321" s="2">
        <f t="shared" si="304"/>
        <v>0</v>
      </c>
      <c r="PM321" s="2">
        <f t="shared" si="305"/>
        <v>0</v>
      </c>
      <c r="PN321" s="2">
        <f t="shared" si="306"/>
        <v>6</v>
      </c>
      <c r="PO321" s="2">
        <f t="shared" si="307"/>
        <v>6</v>
      </c>
      <c r="PP321" s="2">
        <f t="shared" si="308"/>
        <v>1</v>
      </c>
      <c r="PQ321" s="2">
        <f t="shared" si="309"/>
        <v>1</v>
      </c>
      <c r="PR321" s="2">
        <f t="shared" si="310"/>
        <v>6</v>
      </c>
      <c r="PS321" s="2">
        <f t="shared" si="311"/>
        <v>0</v>
      </c>
      <c r="PT321" s="2">
        <f t="shared" si="312"/>
        <v>0</v>
      </c>
      <c r="PU321" s="2">
        <f t="shared" si="313"/>
        <v>6</v>
      </c>
      <c r="PV321" s="2">
        <f t="shared" si="314"/>
        <v>0</v>
      </c>
      <c r="PW321" s="2">
        <f t="shared" si="315"/>
        <v>0</v>
      </c>
      <c r="PX321" s="2">
        <f t="shared" si="316"/>
        <v>6</v>
      </c>
      <c r="PY321" s="2">
        <f t="shared" si="317"/>
        <v>0</v>
      </c>
      <c r="PZ321" s="2">
        <f t="shared" si="318"/>
        <v>0</v>
      </c>
    </row>
    <row r="322" spans="1:442" x14ac:dyDescent="0.35">
      <c r="A322" t="s">
        <v>76</v>
      </c>
      <c r="B322" t="s">
        <v>7</v>
      </c>
      <c r="C322" t="s">
        <v>343</v>
      </c>
      <c r="D322">
        <v>0</v>
      </c>
      <c r="E322">
        <v>0</v>
      </c>
      <c r="F322">
        <v>0</v>
      </c>
      <c r="G322">
        <v>0</v>
      </c>
      <c r="H322"/>
      <c r="I322">
        <v>0</v>
      </c>
      <c r="J322">
        <v>0</v>
      </c>
      <c r="K322">
        <v>0</v>
      </c>
      <c r="L322">
        <v>0</v>
      </c>
      <c r="M322">
        <v>0</v>
      </c>
      <c r="N322">
        <v>0</v>
      </c>
      <c r="O322">
        <v>0</v>
      </c>
      <c r="P322">
        <v>0</v>
      </c>
      <c r="Q322">
        <v>0</v>
      </c>
      <c r="R322">
        <v>1</v>
      </c>
      <c r="S322">
        <v>1</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2</v>
      </c>
      <c r="BO322">
        <v>5</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19</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3</v>
      </c>
      <c r="EM322">
        <v>0</v>
      </c>
      <c r="EN322">
        <v>0</v>
      </c>
      <c r="EO322">
        <v>0</v>
      </c>
      <c r="EP322">
        <v>0</v>
      </c>
      <c r="EQ322">
        <v>0</v>
      </c>
      <c r="ER322">
        <v>0</v>
      </c>
      <c r="ES322">
        <v>0</v>
      </c>
      <c r="ET322">
        <v>0</v>
      </c>
      <c r="EU322">
        <v>0</v>
      </c>
      <c r="EV322">
        <v>0</v>
      </c>
      <c r="EW322">
        <v>0</v>
      </c>
      <c r="EX322">
        <v>0</v>
      </c>
      <c r="EY322">
        <v>0</v>
      </c>
      <c r="EZ322">
        <v>0</v>
      </c>
      <c r="FA322">
        <v>11</v>
      </c>
      <c r="FB322">
        <v>0</v>
      </c>
      <c r="FC322">
        <v>3</v>
      </c>
      <c r="FD322">
        <v>22</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2</v>
      </c>
      <c r="HV322">
        <v>8</v>
      </c>
      <c r="HW322">
        <v>0</v>
      </c>
      <c r="HX322">
        <v>0</v>
      </c>
      <c r="HY322">
        <v>0</v>
      </c>
      <c r="HZ322">
        <v>0</v>
      </c>
      <c r="IA322">
        <v>0</v>
      </c>
      <c r="IB322">
        <v>0</v>
      </c>
      <c r="IC322">
        <v>0</v>
      </c>
      <c r="ID322">
        <v>2</v>
      </c>
      <c r="IE322">
        <v>8</v>
      </c>
      <c r="IF322">
        <v>0</v>
      </c>
      <c r="IG322">
        <v>2</v>
      </c>
      <c r="IH322">
        <v>8</v>
      </c>
      <c r="II322">
        <v>0</v>
      </c>
      <c r="IJ322">
        <v>2</v>
      </c>
      <c r="IK322">
        <v>8</v>
      </c>
      <c r="IL322">
        <v>0</v>
      </c>
      <c r="IM322">
        <v>2</v>
      </c>
      <c r="IN322">
        <v>8</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2</v>
      </c>
      <c r="MA322">
        <v>0</v>
      </c>
      <c r="MB322">
        <v>0</v>
      </c>
      <c r="MC322">
        <v>0</v>
      </c>
      <c r="MD322">
        <v>2</v>
      </c>
      <c r="ME322">
        <v>0</v>
      </c>
      <c r="MF322">
        <v>0</v>
      </c>
      <c r="MG322">
        <v>0</v>
      </c>
      <c r="MH322">
        <v>2</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R322" s="2" t="str">
        <f t="shared" si="259"/>
        <v>Nebbi District</v>
      </c>
      <c r="NS322" s="2" t="str">
        <f t="shared" si="260"/>
        <v>Orussi Health Centre III</v>
      </c>
      <c r="NT322" s="2" t="str">
        <f>VLOOKUP(C322,Weeks!$A$1:$B$53,2,0)</f>
        <v>Week 2</v>
      </c>
      <c r="NU322" s="2">
        <f t="shared" si="261"/>
        <v>65</v>
      </c>
      <c r="NV322" s="2">
        <f t="shared" si="262"/>
        <v>0</v>
      </c>
      <c r="NW322" s="2">
        <f t="shared" si="263"/>
        <v>0</v>
      </c>
      <c r="NX322" s="2">
        <f t="shared" si="264"/>
        <v>0</v>
      </c>
      <c r="NY322" s="2">
        <f t="shared" si="265"/>
        <v>0</v>
      </c>
      <c r="NZ322" s="2">
        <f t="shared" si="266"/>
        <v>7</v>
      </c>
      <c r="OA322" s="2">
        <f t="shared" si="267"/>
        <v>0</v>
      </c>
      <c r="OB322" s="2">
        <f t="shared" si="268"/>
        <v>0</v>
      </c>
      <c r="OC322" s="2">
        <f t="shared" si="269"/>
        <v>0</v>
      </c>
      <c r="OD322" s="2">
        <f t="shared" si="270"/>
        <v>25</v>
      </c>
      <c r="OE322" s="2">
        <f t="shared" si="271"/>
        <v>0</v>
      </c>
      <c r="OF322" s="2">
        <f t="shared" si="272"/>
        <v>14</v>
      </c>
      <c r="OG322" s="2">
        <f t="shared" si="273"/>
        <v>0</v>
      </c>
      <c r="OH322" s="2">
        <f t="shared" si="274"/>
        <v>0</v>
      </c>
      <c r="OI322" s="2">
        <f t="shared" si="275"/>
        <v>0</v>
      </c>
      <c r="OJ322" s="2">
        <f t="shared" si="276"/>
        <v>0</v>
      </c>
      <c r="OK322" s="2">
        <f t="shared" si="277"/>
        <v>0</v>
      </c>
      <c r="OL322" s="2">
        <f t="shared" si="278"/>
        <v>0</v>
      </c>
      <c r="OM322" s="2">
        <f t="shared" si="279"/>
        <v>0</v>
      </c>
      <c r="ON322" s="2">
        <f t="shared" si="280"/>
        <v>19</v>
      </c>
      <c r="OO322" s="2">
        <f t="shared" si="281"/>
        <v>0</v>
      </c>
      <c r="OP322" s="2">
        <f t="shared" si="282"/>
        <v>0</v>
      </c>
      <c r="OQ322" s="2">
        <f t="shared" si="283"/>
        <v>0</v>
      </c>
      <c r="OR322" s="2">
        <f t="shared" si="284"/>
        <v>0</v>
      </c>
      <c r="OS322" s="2">
        <f t="shared" si="285"/>
        <v>0</v>
      </c>
      <c r="OT322" s="2">
        <f t="shared" si="286"/>
        <v>0</v>
      </c>
      <c r="OU322" s="2">
        <f t="shared" si="287"/>
        <v>2</v>
      </c>
      <c r="OV322" s="2">
        <f t="shared" si="288"/>
        <v>0</v>
      </c>
      <c r="OW322" s="2">
        <f t="shared" si="289"/>
        <v>0</v>
      </c>
      <c r="OX322" s="2">
        <f t="shared" si="290"/>
        <v>0</v>
      </c>
      <c r="OY322" s="2">
        <f t="shared" si="291"/>
        <v>0</v>
      </c>
      <c r="OZ322" s="2">
        <f t="shared" si="292"/>
        <v>2</v>
      </c>
      <c r="PA322" s="2">
        <f t="shared" si="293"/>
        <v>2</v>
      </c>
      <c r="PB322" s="2">
        <f t="shared" si="294"/>
        <v>0</v>
      </c>
      <c r="PC322" s="2">
        <f t="shared" si="295"/>
        <v>0</v>
      </c>
      <c r="PD322" s="2">
        <f t="shared" si="296"/>
        <v>0</v>
      </c>
      <c r="PE322" s="2">
        <f t="shared" si="297"/>
        <v>0</v>
      </c>
      <c r="PF322" s="2">
        <f t="shared" si="298"/>
        <v>0</v>
      </c>
      <c r="PG322" s="2">
        <f t="shared" si="299"/>
        <v>0</v>
      </c>
      <c r="PH322" s="2">
        <f t="shared" si="300"/>
        <v>0</v>
      </c>
      <c r="PI322" s="2">
        <f t="shared" si="301"/>
        <v>0</v>
      </c>
      <c r="PJ322" s="2">
        <f t="shared" si="302"/>
        <v>0</v>
      </c>
      <c r="PK322" s="2">
        <f t="shared" si="303"/>
        <v>0</v>
      </c>
      <c r="PL322" s="2">
        <f t="shared" si="304"/>
        <v>0</v>
      </c>
      <c r="PM322" s="2">
        <f t="shared" si="305"/>
        <v>0</v>
      </c>
      <c r="PN322" s="2">
        <f t="shared" si="306"/>
        <v>10</v>
      </c>
      <c r="PO322" s="2">
        <f t="shared" si="307"/>
        <v>10</v>
      </c>
      <c r="PP322" s="2">
        <f t="shared" si="308"/>
        <v>0</v>
      </c>
      <c r="PQ322" s="2">
        <f t="shared" si="309"/>
        <v>0</v>
      </c>
      <c r="PR322" s="2">
        <f t="shared" si="310"/>
        <v>10</v>
      </c>
      <c r="PS322" s="2">
        <f t="shared" si="311"/>
        <v>0</v>
      </c>
      <c r="PT322" s="2">
        <f t="shared" si="312"/>
        <v>0</v>
      </c>
      <c r="PU322" s="2">
        <f t="shared" si="313"/>
        <v>10</v>
      </c>
      <c r="PV322" s="2">
        <f t="shared" si="314"/>
        <v>0</v>
      </c>
      <c r="PW322" s="2">
        <f t="shared" si="315"/>
        <v>0</v>
      </c>
      <c r="PX322" s="2">
        <f t="shared" si="316"/>
        <v>10</v>
      </c>
      <c r="PY322" s="2">
        <f t="shared" si="317"/>
        <v>0</v>
      </c>
      <c r="PZ322" s="2">
        <f t="shared" si="318"/>
        <v>0</v>
      </c>
    </row>
    <row r="323" spans="1:442" x14ac:dyDescent="0.35">
      <c r="A323" t="s">
        <v>76</v>
      </c>
      <c r="B323" t="s">
        <v>7</v>
      </c>
      <c r="C323" t="s">
        <v>341</v>
      </c>
      <c r="D323">
        <v>0</v>
      </c>
      <c r="E323">
        <v>0</v>
      </c>
      <c r="F323">
        <v>0</v>
      </c>
      <c r="G323">
        <v>0</v>
      </c>
      <c r="H323"/>
      <c r="I323"/>
      <c r="J323"/>
      <c r="K323"/>
      <c r="L323"/>
      <c r="M323"/>
      <c r="N323"/>
      <c r="O323"/>
      <c r="P323">
        <v>1</v>
      </c>
      <c r="Q323">
        <v>0</v>
      </c>
      <c r="R323">
        <v>1</v>
      </c>
      <c r="S323">
        <v>4</v>
      </c>
      <c r="T323">
        <v>0</v>
      </c>
      <c r="U323">
        <v>0</v>
      </c>
      <c r="V323">
        <v>0</v>
      </c>
      <c r="W323">
        <v>0</v>
      </c>
      <c r="X323">
        <v>0</v>
      </c>
      <c r="Y323">
        <v>0</v>
      </c>
      <c r="Z323">
        <v>0</v>
      </c>
      <c r="AA323">
        <v>1</v>
      </c>
      <c r="AB323">
        <v>0</v>
      </c>
      <c r="AC323">
        <v>0</v>
      </c>
      <c r="AD323">
        <v>0</v>
      </c>
      <c r="AE323">
        <v>0</v>
      </c>
      <c r="AF323">
        <v>0</v>
      </c>
      <c r="AG323">
        <v>0</v>
      </c>
      <c r="AH323">
        <v>0</v>
      </c>
      <c r="AI323">
        <v>1</v>
      </c>
      <c r="AJ323"/>
      <c r="AK323"/>
      <c r="AL323"/>
      <c r="AM323"/>
      <c r="AN323"/>
      <c r="AO323"/>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4</v>
      </c>
      <c r="DE323">
        <v>12</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4</v>
      </c>
      <c r="EL323">
        <v>5</v>
      </c>
      <c r="EM323">
        <v>0</v>
      </c>
      <c r="EN323">
        <v>0</v>
      </c>
      <c r="EO323">
        <v>0</v>
      </c>
      <c r="EP323">
        <v>0</v>
      </c>
      <c r="EQ323">
        <v>0</v>
      </c>
      <c r="ER323">
        <v>0</v>
      </c>
      <c r="ES323">
        <v>0</v>
      </c>
      <c r="ET323">
        <v>0</v>
      </c>
      <c r="EU323">
        <v>0</v>
      </c>
      <c r="EV323">
        <v>0</v>
      </c>
      <c r="EW323">
        <v>0</v>
      </c>
      <c r="EX323">
        <v>0</v>
      </c>
      <c r="EY323">
        <v>0</v>
      </c>
      <c r="EZ323">
        <v>5</v>
      </c>
      <c r="FA323">
        <v>4</v>
      </c>
      <c r="FB323">
        <v>0</v>
      </c>
      <c r="FC323">
        <v>5</v>
      </c>
      <c r="FD323">
        <v>22</v>
      </c>
      <c r="FE323">
        <v>0</v>
      </c>
      <c r="FF323">
        <v>0</v>
      </c>
      <c r="FG323">
        <v>0</v>
      </c>
      <c r="FH323">
        <v>0</v>
      </c>
      <c r="FI323">
        <v>0</v>
      </c>
      <c r="FJ323">
        <v>0</v>
      </c>
      <c r="FK323">
        <v>0</v>
      </c>
      <c r="FL323">
        <v>0</v>
      </c>
      <c r="FM323">
        <v>0</v>
      </c>
      <c r="FN323">
        <v>0</v>
      </c>
      <c r="FO323">
        <v>4</v>
      </c>
      <c r="FP323">
        <v>3</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4</v>
      </c>
      <c r="HV323">
        <v>12</v>
      </c>
      <c r="HW323">
        <v>2</v>
      </c>
      <c r="HX323">
        <v>0</v>
      </c>
      <c r="HY323">
        <v>0</v>
      </c>
      <c r="HZ323">
        <v>0</v>
      </c>
      <c r="IA323">
        <v>0</v>
      </c>
      <c r="IB323">
        <v>0</v>
      </c>
      <c r="IC323">
        <v>0</v>
      </c>
      <c r="ID323">
        <v>4</v>
      </c>
      <c r="IE323">
        <v>12</v>
      </c>
      <c r="IF323">
        <v>2</v>
      </c>
      <c r="IG323">
        <v>4</v>
      </c>
      <c r="IH323">
        <v>12</v>
      </c>
      <c r="II323">
        <v>2</v>
      </c>
      <c r="IJ323">
        <v>4</v>
      </c>
      <c r="IK323">
        <v>12</v>
      </c>
      <c r="IL323">
        <v>2</v>
      </c>
      <c r="IM323">
        <v>4</v>
      </c>
      <c r="IN323">
        <v>12</v>
      </c>
      <c r="IO323">
        <v>2</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1</v>
      </c>
      <c r="KL323">
        <v>0</v>
      </c>
      <c r="KM323">
        <v>3</v>
      </c>
      <c r="KN323">
        <v>0</v>
      </c>
      <c r="KO323">
        <v>0</v>
      </c>
      <c r="KP323">
        <v>0</v>
      </c>
      <c r="KQ323">
        <v>2</v>
      </c>
      <c r="KR323">
        <v>0</v>
      </c>
      <c r="KS323">
        <v>1</v>
      </c>
      <c r="KT323">
        <v>0</v>
      </c>
      <c r="KU323">
        <v>3</v>
      </c>
      <c r="KV323">
        <v>0</v>
      </c>
      <c r="KW323">
        <v>0</v>
      </c>
      <c r="KX323">
        <v>0</v>
      </c>
      <c r="KY323">
        <v>2</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2</v>
      </c>
      <c r="LY323">
        <v>1</v>
      </c>
      <c r="LZ323">
        <v>0</v>
      </c>
      <c r="MA323">
        <v>3</v>
      </c>
      <c r="MB323">
        <v>0</v>
      </c>
      <c r="MC323">
        <v>1</v>
      </c>
      <c r="MD323">
        <v>0</v>
      </c>
      <c r="ME323">
        <v>3</v>
      </c>
      <c r="MF323">
        <v>2</v>
      </c>
      <c r="MG323">
        <v>1</v>
      </c>
      <c r="MH323">
        <v>0</v>
      </c>
      <c r="MI323">
        <v>3</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1</v>
      </c>
      <c r="NJ323">
        <v>0</v>
      </c>
      <c r="NK323">
        <v>0</v>
      </c>
      <c r="NL323">
        <v>0</v>
      </c>
      <c r="NM323">
        <v>1</v>
      </c>
      <c r="NN323">
        <v>0</v>
      </c>
      <c r="NO323">
        <v>0</v>
      </c>
      <c r="NP323">
        <v>0</v>
      </c>
      <c r="NR323" s="2" t="str">
        <f t="shared" si="259"/>
        <v>Nebbi District</v>
      </c>
      <c r="NS323" s="2" t="str">
        <f t="shared" si="260"/>
        <v>Orussi Health Centre III</v>
      </c>
      <c r="NT323" s="2" t="str">
        <f>VLOOKUP(C323,Weeks!$A$1:$B$53,2,0)</f>
        <v>Week 3</v>
      </c>
      <c r="NU323" s="2">
        <f t="shared" si="261"/>
        <v>69</v>
      </c>
      <c r="NV323" s="2">
        <f t="shared" si="262"/>
        <v>0</v>
      </c>
      <c r="NW323" s="2">
        <f t="shared" si="263"/>
        <v>0</v>
      </c>
      <c r="NX323" s="2">
        <f t="shared" si="264"/>
        <v>0</v>
      </c>
      <c r="NY323" s="2">
        <f t="shared" si="265"/>
        <v>0</v>
      </c>
      <c r="NZ323" s="2">
        <f t="shared" si="266"/>
        <v>1</v>
      </c>
      <c r="OA323" s="2">
        <f t="shared" si="267"/>
        <v>0</v>
      </c>
      <c r="OB323" s="2">
        <f t="shared" si="268"/>
        <v>7</v>
      </c>
      <c r="OC323" s="2">
        <f t="shared" si="269"/>
        <v>0</v>
      </c>
      <c r="OD323" s="2">
        <f t="shared" si="270"/>
        <v>27</v>
      </c>
      <c r="OE323" s="2">
        <f t="shared" si="271"/>
        <v>0</v>
      </c>
      <c r="OF323" s="2">
        <f t="shared" si="272"/>
        <v>18</v>
      </c>
      <c r="OG323" s="2">
        <f t="shared" si="273"/>
        <v>0</v>
      </c>
      <c r="OH323" s="2">
        <f t="shared" si="274"/>
        <v>0</v>
      </c>
      <c r="OI323" s="2">
        <f t="shared" si="275"/>
        <v>0</v>
      </c>
      <c r="OJ323" s="2">
        <f t="shared" si="276"/>
        <v>0</v>
      </c>
      <c r="OK323" s="2">
        <f t="shared" si="277"/>
        <v>0</v>
      </c>
      <c r="OL323" s="2">
        <f t="shared" si="278"/>
        <v>0</v>
      </c>
      <c r="OM323" s="2">
        <f t="shared" si="279"/>
        <v>0</v>
      </c>
      <c r="ON323" s="2">
        <f t="shared" si="280"/>
        <v>16</v>
      </c>
      <c r="OO323" s="2">
        <f t="shared" si="281"/>
        <v>0</v>
      </c>
      <c r="OP323" s="2">
        <f t="shared" si="282"/>
        <v>0</v>
      </c>
      <c r="OQ323" s="2">
        <f t="shared" si="283"/>
        <v>0</v>
      </c>
      <c r="OR323" s="2">
        <f t="shared" si="284"/>
        <v>0</v>
      </c>
      <c r="OS323" s="2">
        <f t="shared" si="285"/>
        <v>0</v>
      </c>
      <c r="OT323" s="2">
        <f t="shared" si="286"/>
        <v>0</v>
      </c>
      <c r="OU323" s="2">
        <f t="shared" si="287"/>
        <v>6</v>
      </c>
      <c r="OV323" s="2">
        <f t="shared" si="288"/>
        <v>1</v>
      </c>
      <c r="OW323" s="2">
        <f t="shared" si="289"/>
        <v>1</v>
      </c>
      <c r="OX323" s="2">
        <f t="shared" si="290"/>
        <v>0</v>
      </c>
      <c r="OY323" s="2">
        <f t="shared" si="291"/>
        <v>0</v>
      </c>
      <c r="OZ323" s="2">
        <f t="shared" si="292"/>
        <v>6</v>
      </c>
      <c r="PA323" s="2">
        <f t="shared" si="293"/>
        <v>4</v>
      </c>
      <c r="PB323" s="2">
        <f t="shared" si="294"/>
        <v>6</v>
      </c>
      <c r="PC323" s="2">
        <f t="shared" si="295"/>
        <v>6</v>
      </c>
      <c r="PD323" s="2">
        <f t="shared" si="296"/>
        <v>0</v>
      </c>
      <c r="PE323" s="2">
        <f t="shared" si="297"/>
        <v>0</v>
      </c>
      <c r="PF323" s="2">
        <f t="shared" si="298"/>
        <v>0</v>
      </c>
      <c r="PG323" s="2">
        <f t="shared" si="299"/>
        <v>0</v>
      </c>
      <c r="PH323" s="2">
        <f t="shared" si="300"/>
        <v>0</v>
      </c>
      <c r="PI323" s="2">
        <f t="shared" si="301"/>
        <v>0</v>
      </c>
      <c r="PJ323" s="2">
        <f t="shared" si="302"/>
        <v>0</v>
      </c>
      <c r="PK323" s="2">
        <f t="shared" si="303"/>
        <v>1</v>
      </c>
      <c r="PL323" s="2">
        <f t="shared" si="304"/>
        <v>1</v>
      </c>
      <c r="PM323" s="2">
        <f t="shared" si="305"/>
        <v>0</v>
      </c>
      <c r="PN323" s="2">
        <f t="shared" si="306"/>
        <v>18</v>
      </c>
      <c r="PO323" s="2">
        <f t="shared" si="307"/>
        <v>18</v>
      </c>
      <c r="PP323" s="2">
        <f t="shared" si="308"/>
        <v>0</v>
      </c>
      <c r="PQ323" s="2">
        <f t="shared" si="309"/>
        <v>0</v>
      </c>
      <c r="PR323" s="2">
        <f t="shared" si="310"/>
        <v>18</v>
      </c>
      <c r="PS323" s="2">
        <f t="shared" si="311"/>
        <v>0</v>
      </c>
      <c r="PT323" s="2">
        <f t="shared" si="312"/>
        <v>0</v>
      </c>
      <c r="PU323" s="2">
        <f t="shared" si="313"/>
        <v>18</v>
      </c>
      <c r="PV323" s="2">
        <f t="shared" si="314"/>
        <v>0</v>
      </c>
      <c r="PW323" s="2">
        <f t="shared" si="315"/>
        <v>0</v>
      </c>
      <c r="PX323" s="2">
        <f t="shared" si="316"/>
        <v>18</v>
      </c>
      <c r="PY323" s="2">
        <f t="shared" si="317"/>
        <v>0</v>
      </c>
      <c r="PZ323" s="2">
        <f t="shared" si="318"/>
        <v>0</v>
      </c>
    </row>
    <row r="324" spans="1:442" x14ac:dyDescent="0.35">
      <c r="A324" t="s">
        <v>76</v>
      </c>
      <c r="B324" t="s">
        <v>7</v>
      </c>
      <c r="C324" t="s">
        <v>339</v>
      </c>
      <c r="D324">
        <v>0</v>
      </c>
      <c r="E324">
        <v>0</v>
      </c>
      <c r="F324">
        <v>0</v>
      </c>
      <c r="G324">
        <v>0</v>
      </c>
      <c r="H324"/>
      <c r="I324">
        <v>0</v>
      </c>
      <c r="J324"/>
      <c r="K324">
        <v>2</v>
      </c>
      <c r="L324"/>
      <c r="M324">
        <v>0</v>
      </c>
      <c r="N324"/>
      <c r="O324">
        <v>2</v>
      </c>
      <c r="P324">
        <v>0</v>
      </c>
      <c r="Q324">
        <v>1</v>
      </c>
      <c r="R324">
        <v>1</v>
      </c>
      <c r="S324">
        <v>4</v>
      </c>
      <c r="T324">
        <v>0</v>
      </c>
      <c r="U324">
        <v>0</v>
      </c>
      <c r="V324">
        <v>0</v>
      </c>
      <c r="W324">
        <v>0</v>
      </c>
      <c r="X324">
        <v>0</v>
      </c>
      <c r="Y324">
        <v>1</v>
      </c>
      <c r="Z324">
        <v>0</v>
      </c>
      <c r="AA324">
        <v>0</v>
      </c>
      <c r="AB324">
        <v>0</v>
      </c>
      <c r="AC324">
        <v>0</v>
      </c>
      <c r="AD324">
        <v>0</v>
      </c>
      <c r="AE324">
        <v>0</v>
      </c>
      <c r="AF324">
        <v>0</v>
      </c>
      <c r="AG324">
        <v>1</v>
      </c>
      <c r="AH324">
        <v>0</v>
      </c>
      <c r="AI324">
        <v>0</v>
      </c>
      <c r="AJ324">
        <v>0</v>
      </c>
      <c r="AK324">
        <v>2</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1</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8</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3</v>
      </c>
      <c r="EM324">
        <v>0</v>
      </c>
      <c r="EN324">
        <v>0</v>
      </c>
      <c r="EO324">
        <v>0</v>
      </c>
      <c r="EP324">
        <v>0</v>
      </c>
      <c r="EQ324">
        <v>0</v>
      </c>
      <c r="ER324">
        <v>0</v>
      </c>
      <c r="ES324">
        <v>0</v>
      </c>
      <c r="ET324">
        <v>0</v>
      </c>
      <c r="EU324">
        <v>0</v>
      </c>
      <c r="EV324">
        <v>0</v>
      </c>
      <c r="EW324">
        <v>0</v>
      </c>
      <c r="EX324">
        <v>0</v>
      </c>
      <c r="EY324">
        <v>0</v>
      </c>
      <c r="EZ324">
        <v>4</v>
      </c>
      <c r="FA324">
        <v>8</v>
      </c>
      <c r="FB324">
        <v>0</v>
      </c>
      <c r="FC324">
        <v>4</v>
      </c>
      <c r="FD324">
        <v>14</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1</v>
      </c>
      <c r="HV324">
        <v>6</v>
      </c>
      <c r="HW324">
        <v>2</v>
      </c>
      <c r="HX324">
        <v>0</v>
      </c>
      <c r="HY324">
        <v>0</v>
      </c>
      <c r="HZ324">
        <v>0</v>
      </c>
      <c r="IA324">
        <v>0</v>
      </c>
      <c r="IB324">
        <v>0</v>
      </c>
      <c r="IC324">
        <v>0</v>
      </c>
      <c r="ID324">
        <v>1</v>
      </c>
      <c r="IE324">
        <v>6</v>
      </c>
      <c r="IF324">
        <v>2</v>
      </c>
      <c r="IG324">
        <v>1</v>
      </c>
      <c r="IH324">
        <v>6</v>
      </c>
      <c r="II324">
        <v>2</v>
      </c>
      <c r="IJ324">
        <v>1</v>
      </c>
      <c r="IK324">
        <v>6</v>
      </c>
      <c r="IL324">
        <v>2</v>
      </c>
      <c r="IM324">
        <v>1</v>
      </c>
      <c r="IN324">
        <v>6</v>
      </c>
      <c r="IO324">
        <v>2</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1</v>
      </c>
      <c r="NI324">
        <v>0</v>
      </c>
      <c r="NJ324">
        <v>0</v>
      </c>
      <c r="NK324">
        <v>0</v>
      </c>
      <c r="NL324">
        <v>1</v>
      </c>
      <c r="NM324">
        <v>0</v>
      </c>
      <c r="NN324">
        <v>0</v>
      </c>
      <c r="NO324">
        <v>0</v>
      </c>
      <c r="NP324">
        <v>0</v>
      </c>
      <c r="NR324" s="2" t="str">
        <f t="shared" ref="NR324:NR387" si="319">A324</f>
        <v>Nebbi District</v>
      </c>
      <c r="NS324" s="2" t="str">
        <f t="shared" ref="NS324:NS387" si="320">B324</f>
        <v>Orussi Health Centre III</v>
      </c>
      <c r="NT324" s="2" t="str">
        <f>VLOOKUP(C324,Weeks!$A$1:$B$53,2,0)</f>
        <v>Week 4</v>
      </c>
      <c r="NU324" s="2">
        <f t="shared" ref="NU324:NU387" si="321">SUM(AR324:HL324)</f>
        <v>42</v>
      </c>
      <c r="NV324" s="2">
        <f t="shared" ref="NV324:NV387" si="322">AX324+AY324+AZ324+BA324+BB324+BC324+BD324+BP324+BQ324+BR324+BS324+BT324+BU324+CD324+CE324+CN324+CO324+CP324+CQ324+CR324+CS324+DF324+DG324+DH324+DI324+DJ324+DK324+DT324+DU324+DX324+DY324+DZ324+EG324+EH324+EI324+EM324+EN324+EO324+EV324+EW324+EX324+FE324+FF324+FG324+FQ324+FR324+FS324+FT324+FU324+FV324+GI324+GJ324+GK324+GL324+GM324+HA324+HB324+HC324+HD324+HE324+HF324</f>
        <v>0</v>
      </c>
      <c r="NW324" s="2">
        <f t="shared" ref="NW324:NW387" si="323">BD324+BE324+BF324+BG324+BH324+BI324+BV324+BW324+BX324+BY324+BZ324+CA324+CF324+CG324+CT324+CU324+CV324+CW324+CX324+CY324+DL324+DM324+DN324+DO324+DP324+DQ324+DV324+DW324+ED324+EE324+EF324+ES324+ET324+EU324+FH324+FI324+FJ324+FW324+FX324+FY324+FZ324+GA324+GB324+GO324+GP324+GQ324+GR324+GS324+GT324+HG324+HH324+HI324+HJ324+HK324+HL324</f>
        <v>0</v>
      </c>
      <c r="NX324" s="2">
        <f t="shared" ref="NX324:NX387" si="324">NV324+NW324</f>
        <v>0</v>
      </c>
      <c r="NY324" s="2">
        <f t="shared" ref="NY324:NY387" si="325">SUM(MZ324:NE324)</f>
        <v>0</v>
      </c>
      <c r="NZ324" s="2">
        <f t="shared" ref="NZ324:NZ387" si="326">SUM(AR324:CA324)</f>
        <v>1</v>
      </c>
      <c r="OA324" s="2">
        <f t="shared" ref="OA324:OA387" si="327">AX324+AY324+AZ324+BA324+BB324+BC324+BD324+BE324+BF324+BG324+BH324+BI324+BP324+BQ324+BR324+BS324+BT324+BU324+BV324+BW324+BX324+BY324+BZ324+CA324</f>
        <v>0</v>
      </c>
      <c r="OB324" s="2">
        <f t="shared" ref="OB324:OB387" si="328">SUM(FK324:GB324)</f>
        <v>0</v>
      </c>
      <c r="OC324" s="2">
        <f t="shared" ref="OC324:OC387" si="329">SUM(FQ324:GB324)</f>
        <v>0</v>
      </c>
      <c r="OD324" s="2">
        <f t="shared" ref="OD324:OD387" si="330">SUM(FB324:FJ324)</f>
        <v>18</v>
      </c>
      <c r="OE324" s="2">
        <f t="shared" ref="OE324:OE387" si="331">SUM(FE324:FJ324)</f>
        <v>0</v>
      </c>
      <c r="OF324" s="2">
        <f t="shared" ref="OF324:OF387" si="332">SUM(DX324:FA324)</f>
        <v>15</v>
      </c>
      <c r="OG324" s="2">
        <f t="shared" ref="OG324:OG387" si="333">SUM(DX324:DZ324,ED324:EI324,EM324:EO324,ES324:EX324)</f>
        <v>0</v>
      </c>
      <c r="OH324" s="2">
        <f t="shared" ref="OH324:OH387" si="334">SUM(CB324:CG324)</f>
        <v>0</v>
      </c>
      <c r="OI324" s="2">
        <f t="shared" ref="OI324:OI387" si="335">SUM(CD324:CG324)</f>
        <v>0</v>
      </c>
      <c r="OJ324" s="2">
        <f t="shared" ref="OJ324:OJ387" si="336">SUM(DR324:DW324)</f>
        <v>0</v>
      </c>
      <c r="OK324" s="2">
        <f t="shared" ref="OK324:OK387" si="337">SUM(DT324:DW324)</f>
        <v>0</v>
      </c>
      <c r="OL324" s="2">
        <f t="shared" ref="OL324:OL387" si="338">SUM(GC324:GT324)</f>
        <v>0</v>
      </c>
      <c r="OM324" s="2">
        <f t="shared" ref="OM324:OM387" si="339">GI324+GJ324+GK324+GL324+GM324+GN324+GO324+GP324+GQ324+GR324+GS324+GT324</f>
        <v>0</v>
      </c>
      <c r="ON324" s="2">
        <f t="shared" ref="ON324:ON387" si="340">SUM(CZ324:DQ324)</f>
        <v>8</v>
      </c>
      <c r="OO324" s="2">
        <f t="shared" ref="OO324:OO387" si="341">SUM(DF324:DQ324)</f>
        <v>0</v>
      </c>
      <c r="OP324" s="2">
        <f t="shared" ref="OP324:OP387" si="342">SUM(GV324:HL324)</f>
        <v>0</v>
      </c>
      <c r="OQ324" s="2">
        <f t="shared" ref="OQ324:OQ387" si="343">SUM(HA324:HL324)</f>
        <v>0</v>
      </c>
      <c r="OR324" s="2">
        <f t="shared" ref="OR324:OR387" si="344">SUM(CH324:CY324)</f>
        <v>0</v>
      </c>
      <c r="OS324" s="2">
        <f t="shared" ref="OS324:OS387" si="345">SUM(CN324:CY324)</f>
        <v>0</v>
      </c>
      <c r="OT324" s="2">
        <f t="shared" ref="OT324:OT387" si="346">SUM(AP324:AQ324)</f>
        <v>0</v>
      </c>
      <c r="OU324" s="2">
        <f t="shared" ref="OU324:OU387" si="347">SUM(P324:W324)</f>
        <v>6</v>
      </c>
      <c r="OV324" s="2">
        <f t="shared" ref="OV324:OV387" si="348">SUM(X324:AE324)</f>
        <v>1</v>
      </c>
      <c r="OW324" s="2">
        <f t="shared" ref="OW324:OW387" si="349">SUM(AF324:AI324)</f>
        <v>1</v>
      </c>
      <c r="OX324" s="2">
        <f t="shared" ref="OX324:OX387" si="350">SUM(MJ324:MU324)</f>
        <v>0</v>
      </c>
      <c r="OY324" s="2">
        <f t="shared" ref="OY324:OY387" si="351">SUM(MV324:MY324)</f>
        <v>0</v>
      </c>
      <c r="OZ324" s="2">
        <f t="shared" ref="OZ324:OZ387" si="352">SUM(LX324:MA324)</f>
        <v>0</v>
      </c>
      <c r="PA324" s="2">
        <f t="shared" ref="PA324:PA387" si="353">SUM(MB324:ME324)</f>
        <v>0</v>
      </c>
      <c r="PB324" s="2">
        <f t="shared" ref="PB324:PB387" si="354">SUM(KJ324:KQ324)</f>
        <v>0</v>
      </c>
      <c r="PC324" s="2">
        <f t="shared" ref="PC324:PC387" si="355">SUM(KR324:KY324)</f>
        <v>0</v>
      </c>
      <c r="PD324" s="2">
        <f t="shared" ref="PD324:PD387" si="356">SUM(KZ324:LG324)</f>
        <v>0</v>
      </c>
      <c r="PE324" s="2">
        <f t="shared" ref="PE324:PE387" si="357">SUM(LH324:LO324)</f>
        <v>0</v>
      </c>
      <c r="PF324" s="2">
        <f t="shared" ref="PF324:PF387" si="358">SUM(LP324:LW324)</f>
        <v>0</v>
      </c>
      <c r="PG324" s="2">
        <f t="shared" ref="PG324:PG387" si="359">I324</f>
        <v>0</v>
      </c>
      <c r="PH324" s="2">
        <f t="shared" ref="PH324:PH387" si="360">M324</f>
        <v>0</v>
      </c>
      <c r="PI324" s="2">
        <f t="shared" ref="PI324:PI387" si="361">K324</f>
        <v>2</v>
      </c>
      <c r="PJ324" s="2">
        <f t="shared" ref="PJ324:PJ387" si="362">O324</f>
        <v>2</v>
      </c>
      <c r="PK324" s="2">
        <f t="shared" ref="PK324:PK387" si="363">SUM(NF324:NI324)</f>
        <v>1</v>
      </c>
      <c r="PL324" s="2">
        <f t="shared" ref="PL324:PL387" si="364">SUM(NJ324:NM324)</f>
        <v>1</v>
      </c>
      <c r="PM324" s="2">
        <f t="shared" ref="PM324:PM387" si="365">SUM(NN324:NP324)</f>
        <v>0</v>
      </c>
      <c r="PN324" s="2">
        <f t="shared" ref="PN324:PN387" si="366">SUM(HU324:HW324)</f>
        <v>9</v>
      </c>
      <c r="PO324" s="2">
        <f t="shared" ref="PO324:PO387" si="367">SUM(IM324:IO324)</f>
        <v>9</v>
      </c>
      <c r="PP324" s="2">
        <f t="shared" ref="PP324:PP387" si="368">SUM(JZ324:KE324)</f>
        <v>0</v>
      </c>
      <c r="PQ324" s="2">
        <f t="shared" ref="PQ324:PQ387" si="369">SUM(IV324:JA324)</f>
        <v>0</v>
      </c>
      <c r="PR324" s="2">
        <f t="shared" ref="PR324:PR387" si="370">SUM(IJ324:IL324)</f>
        <v>9</v>
      </c>
      <c r="PS324" s="2">
        <f t="shared" ref="PS324:PS387" si="371">SUM(JT324:JY324)</f>
        <v>0</v>
      </c>
      <c r="PT324" s="2">
        <f t="shared" ref="PT324:PT387" si="372">SUM(IP324:IU324)</f>
        <v>0</v>
      </c>
      <c r="PU324" s="2">
        <f t="shared" ref="PU324:PU387" si="373">SUM(ID324:IF324)</f>
        <v>9</v>
      </c>
      <c r="PV324" s="2">
        <f t="shared" ref="PV324:PV387" si="374">SUM(JH324:JM324)</f>
        <v>0</v>
      </c>
      <c r="PW324" s="2">
        <f t="shared" ref="PW324:PW387" si="375">SUM(HX324:IC324)</f>
        <v>0</v>
      </c>
      <c r="PX324" s="2">
        <f t="shared" ref="PX324:PX387" si="376">SUM(IG324:II324)</f>
        <v>9</v>
      </c>
      <c r="PY324" s="2">
        <f t="shared" ref="PY324:PY387" si="377">SUM(JN324:JS324)</f>
        <v>0</v>
      </c>
      <c r="PZ324" s="2">
        <f t="shared" ref="PZ324:PZ387" si="378">SUM(JB324:JG324)</f>
        <v>0</v>
      </c>
    </row>
    <row r="325" spans="1:442" x14ac:dyDescent="0.35">
      <c r="A325" t="s">
        <v>76</v>
      </c>
      <c r="B325" t="s">
        <v>7</v>
      </c>
      <c r="C325" t="s">
        <v>337</v>
      </c>
      <c r="D325">
        <v>0</v>
      </c>
      <c r="E325">
        <v>0</v>
      </c>
      <c r="F325">
        <v>0</v>
      </c>
      <c r="G325">
        <v>0</v>
      </c>
      <c r="H325"/>
      <c r="I325">
        <v>0</v>
      </c>
      <c r="J325"/>
      <c r="K325">
        <v>0</v>
      </c>
      <c r="L325"/>
      <c r="M325">
        <v>0</v>
      </c>
      <c r="N325"/>
      <c r="O325">
        <v>0</v>
      </c>
      <c r="P325">
        <v>0</v>
      </c>
      <c r="Q325">
        <v>0</v>
      </c>
      <c r="R325">
        <v>2</v>
      </c>
      <c r="S325">
        <v>6</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2</v>
      </c>
      <c r="DE325">
        <v>12</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6</v>
      </c>
      <c r="EM325">
        <v>0</v>
      </c>
      <c r="EN325">
        <v>0</v>
      </c>
      <c r="EO325">
        <v>0</v>
      </c>
      <c r="EP325">
        <v>0</v>
      </c>
      <c r="EQ325">
        <v>0</v>
      </c>
      <c r="ER325">
        <v>0</v>
      </c>
      <c r="ES325">
        <v>0</v>
      </c>
      <c r="ET325">
        <v>0</v>
      </c>
      <c r="EU325">
        <v>0</v>
      </c>
      <c r="EV325">
        <v>0</v>
      </c>
      <c r="EW325">
        <v>0</v>
      </c>
      <c r="EX325">
        <v>0</v>
      </c>
      <c r="EY325">
        <v>0</v>
      </c>
      <c r="EZ325">
        <v>0</v>
      </c>
      <c r="FA325">
        <v>16</v>
      </c>
      <c r="FB325">
        <v>0</v>
      </c>
      <c r="FC325">
        <v>2</v>
      </c>
      <c r="FD325">
        <v>21</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2</v>
      </c>
      <c r="HV325">
        <v>24</v>
      </c>
      <c r="HW325">
        <v>12</v>
      </c>
      <c r="HX325">
        <v>0</v>
      </c>
      <c r="HY325">
        <v>0</v>
      </c>
      <c r="HZ325">
        <v>0</v>
      </c>
      <c r="IA325">
        <v>0</v>
      </c>
      <c r="IB325">
        <v>0</v>
      </c>
      <c r="IC325">
        <v>0</v>
      </c>
      <c r="ID325">
        <v>2</v>
      </c>
      <c r="IE325">
        <v>24</v>
      </c>
      <c r="IF325">
        <v>12</v>
      </c>
      <c r="IG325">
        <v>2</v>
      </c>
      <c r="IH325">
        <v>24</v>
      </c>
      <c r="II325">
        <v>12</v>
      </c>
      <c r="IJ325">
        <v>2</v>
      </c>
      <c r="IK325">
        <v>24</v>
      </c>
      <c r="IL325">
        <v>12</v>
      </c>
      <c r="IM325">
        <v>2</v>
      </c>
      <c r="IN325">
        <v>24</v>
      </c>
      <c r="IO325">
        <v>12</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R325" s="2" t="str">
        <f t="shared" si="319"/>
        <v>Nebbi District</v>
      </c>
      <c r="NS325" s="2" t="str">
        <f t="shared" si="320"/>
        <v>Orussi Health Centre III</v>
      </c>
      <c r="NT325" s="2" t="str">
        <f>VLOOKUP(C325,Weeks!$A$1:$B$53,2,0)</f>
        <v>Week 5</v>
      </c>
      <c r="NU325" s="2">
        <f t="shared" si="321"/>
        <v>59</v>
      </c>
      <c r="NV325" s="2">
        <f t="shared" si="322"/>
        <v>0</v>
      </c>
      <c r="NW325" s="2">
        <f t="shared" si="323"/>
        <v>0</v>
      </c>
      <c r="NX325" s="2">
        <f t="shared" si="324"/>
        <v>0</v>
      </c>
      <c r="NY325" s="2">
        <f t="shared" si="325"/>
        <v>0</v>
      </c>
      <c r="NZ325" s="2">
        <f t="shared" si="326"/>
        <v>0</v>
      </c>
      <c r="OA325" s="2">
        <f t="shared" si="327"/>
        <v>0</v>
      </c>
      <c r="OB325" s="2">
        <f t="shared" si="328"/>
        <v>0</v>
      </c>
      <c r="OC325" s="2">
        <f t="shared" si="329"/>
        <v>0</v>
      </c>
      <c r="OD325" s="2">
        <f t="shared" si="330"/>
        <v>23</v>
      </c>
      <c r="OE325" s="2">
        <f t="shared" si="331"/>
        <v>0</v>
      </c>
      <c r="OF325" s="2">
        <f t="shared" si="332"/>
        <v>22</v>
      </c>
      <c r="OG325" s="2">
        <f t="shared" si="333"/>
        <v>0</v>
      </c>
      <c r="OH325" s="2">
        <f t="shared" si="334"/>
        <v>0</v>
      </c>
      <c r="OI325" s="2">
        <f t="shared" si="335"/>
        <v>0</v>
      </c>
      <c r="OJ325" s="2">
        <f t="shared" si="336"/>
        <v>0</v>
      </c>
      <c r="OK325" s="2">
        <f t="shared" si="337"/>
        <v>0</v>
      </c>
      <c r="OL325" s="2">
        <f t="shared" si="338"/>
        <v>0</v>
      </c>
      <c r="OM325" s="2">
        <f t="shared" si="339"/>
        <v>0</v>
      </c>
      <c r="ON325" s="2">
        <f t="shared" si="340"/>
        <v>14</v>
      </c>
      <c r="OO325" s="2">
        <f t="shared" si="341"/>
        <v>0</v>
      </c>
      <c r="OP325" s="2">
        <f t="shared" si="342"/>
        <v>0</v>
      </c>
      <c r="OQ325" s="2">
        <f t="shared" si="343"/>
        <v>0</v>
      </c>
      <c r="OR325" s="2">
        <f t="shared" si="344"/>
        <v>0</v>
      </c>
      <c r="OS325" s="2">
        <f t="shared" si="345"/>
        <v>0</v>
      </c>
      <c r="OT325" s="2">
        <f t="shared" si="346"/>
        <v>0</v>
      </c>
      <c r="OU325" s="2">
        <f t="shared" si="347"/>
        <v>8</v>
      </c>
      <c r="OV325" s="2">
        <f t="shared" si="348"/>
        <v>0</v>
      </c>
      <c r="OW325" s="2">
        <f t="shared" si="349"/>
        <v>0</v>
      </c>
      <c r="OX325" s="2">
        <f t="shared" si="350"/>
        <v>0</v>
      </c>
      <c r="OY325" s="2">
        <f t="shared" si="351"/>
        <v>0</v>
      </c>
      <c r="OZ325" s="2">
        <f t="shared" si="352"/>
        <v>0</v>
      </c>
      <c r="PA325" s="2">
        <f t="shared" si="353"/>
        <v>0</v>
      </c>
      <c r="PB325" s="2">
        <f t="shared" si="354"/>
        <v>0</v>
      </c>
      <c r="PC325" s="2">
        <f t="shared" si="355"/>
        <v>0</v>
      </c>
      <c r="PD325" s="2">
        <f t="shared" si="356"/>
        <v>0</v>
      </c>
      <c r="PE325" s="2">
        <f t="shared" si="357"/>
        <v>0</v>
      </c>
      <c r="PF325" s="2">
        <f t="shared" si="358"/>
        <v>0</v>
      </c>
      <c r="PG325" s="2">
        <f t="shared" si="359"/>
        <v>0</v>
      </c>
      <c r="PH325" s="2">
        <f t="shared" si="360"/>
        <v>0</v>
      </c>
      <c r="PI325" s="2">
        <f t="shared" si="361"/>
        <v>0</v>
      </c>
      <c r="PJ325" s="2">
        <f t="shared" si="362"/>
        <v>0</v>
      </c>
      <c r="PK325" s="2">
        <f t="shared" si="363"/>
        <v>0</v>
      </c>
      <c r="PL325" s="2">
        <f t="shared" si="364"/>
        <v>0</v>
      </c>
      <c r="PM325" s="2">
        <f t="shared" si="365"/>
        <v>0</v>
      </c>
      <c r="PN325" s="2">
        <f t="shared" si="366"/>
        <v>38</v>
      </c>
      <c r="PO325" s="2">
        <f t="shared" si="367"/>
        <v>38</v>
      </c>
      <c r="PP325" s="2">
        <f t="shared" si="368"/>
        <v>0</v>
      </c>
      <c r="PQ325" s="2">
        <f t="shared" si="369"/>
        <v>0</v>
      </c>
      <c r="PR325" s="2">
        <f t="shared" si="370"/>
        <v>38</v>
      </c>
      <c r="PS325" s="2">
        <f t="shared" si="371"/>
        <v>0</v>
      </c>
      <c r="PT325" s="2">
        <f t="shared" si="372"/>
        <v>0</v>
      </c>
      <c r="PU325" s="2">
        <f t="shared" si="373"/>
        <v>38</v>
      </c>
      <c r="PV325" s="2">
        <f t="shared" si="374"/>
        <v>0</v>
      </c>
      <c r="PW325" s="2">
        <f t="shared" si="375"/>
        <v>0</v>
      </c>
      <c r="PX325" s="2">
        <f t="shared" si="376"/>
        <v>38</v>
      </c>
      <c r="PY325" s="2">
        <f t="shared" si="377"/>
        <v>0</v>
      </c>
      <c r="PZ325" s="2">
        <f t="shared" si="378"/>
        <v>0</v>
      </c>
    </row>
    <row r="326" spans="1:442" x14ac:dyDescent="0.35">
      <c r="A326" t="s">
        <v>76</v>
      </c>
      <c r="B326" t="s">
        <v>7</v>
      </c>
      <c r="C326" t="s">
        <v>335</v>
      </c>
      <c r="D326">
        <v>0</v>
      </c>
      <c r="E326">
        <v>0</v>
      </c>
      <c r="F326">
        <v>0</v>
      </c>
      <c r="G326">
        <v>0</v>
      </c>
      <c r="H326"/>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1</v>
      </c>
      <c r="DD326">
        <v>1</v>
      </c>
      <c r="DE326">
        <v>9</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18</v>
      </c>
      <c r="FB326">
        <v>0</v>
      </c>
      <c r="FC326">
        <v>11</v>
      </c>
      <c r="FD326">
        <v>13</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4</v>
      </c>
      <c r="HV326">
        <v>9</v>
      </c>
      <c r="HW326">
        <v>3</v>
      </c>
      <c r="HX326">
        <v>0</v>
      </c>
      <c r="HY326">
        <v>0</v>
      </c>
      <c r="HZ326">
        <v>0</v>
      </c>
      <c r="IA326">
        <v>0</v>
      </c>
      <c r="IB326">
        <v>0</v>
      </c>
      <c r="IC326">
        <v>0</v>
      </c>
      <c r="ID326">
        <v>4</v>
      </c>
      <c r="IE326">
        <v>9</v>
      </c>
      <c r="IF326">
        <v>3</v>
      </c>
      <c r="IG326">
        <v>4</v>
      </c>
      <c r="IH326">
        <v>9</v>
      </c>
      <c r="II326">
        <v>3</v>
      </c>
      <c r="IJ326">
        <v>4</v>
      </c>
      <c r="IK326">
        <v>9</v>
      </c>
      <c r="IL326">
        <v>3</v>
      </c>
      <c r="IM326">
        <v>4</v>
      </c>
      <c r="IN326">
        <v>9</v>
      </c>
      <c r="IO326">
        <v>3</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R326" s="2" t="str">
        <f t="shared" si="319"/>
        <v>Nebbi District</v>
      </c>
      <c r="NS326" s="2" t="str">
        <f t="shared" si="320"/>
        <v>Orussi Health Centre III</v>
      </c>
      <c r="NT326" s="2" t="str">
        <f>VLOOKUP(C326,Weeks!$A$1:$B$53,2,0)</f>
        <v>Week 6</v>
      </c>
      <c r="NU326" s="2">
        <f t="shared" si="321"/>
        <v>53</v>
      </c>
      <c r="NV326" s="2">
        <f t="shared" si="322"/>
        <v>0</v>
      </c>
      <c r="NW326" s="2">
        <f t="shared" si="323"/>
        <v>0</v>
      </c>
      <c r="NX326" s="2">
        <f t="shared" si="324"/>
        <v>0</v>
      </c>
      <c r="NY326" s="2">
        <f t="shared" si="325"/>
        <v>0</v>
      </c>
      <c r="NZ326" s="2">
        <f t="shared" si="326"/>
        <v>0</v>
      </c>
      <c r="OA326" s="2">
        <f t="shared" si="327"/>
        <v>0</v>
      </c>
      <c r="OB326" s="2">
        <f t="shared" si="328"/>
        <v>0</v>
      </c>
      <c r="OC326" s="2">
        <f t="shared" si="329"/>
        <v>0</v>
      </c>
      <c r="OD326" s="2">
        <f t="shared" si="330"/>
        <v>24</v>
      </c>
      <c r="OE326" s="2">
        <f t="shared" si="331"/>
        <v>0</v>
      </c>
      <c r="OF326" s="2">
        <f t="shared" si="332"/>
        <v>18</v>
      </c>
      <c r="OG326" s="2">
        <f t="shared" si="333"/>
        <v>0</v>
      </c>
      <c r="OH326" s="2">
        <f t="shared" si="334"/>
        <v>0</v>
      </c>
      <c r="OI326" s="2">
        <f t="shared" si="335"/>
        <v>0</v>
      </c>
      <c r="OJ326" s="2">
        <f t="shared" si="336"/>
        <v>0</v>
      </c>
      <c r="OK326" s="2">
        <f t="shared" si="337"/>
        <v>0</v>
      </c>
      <c r="OL326" s="2">
        <f t="shared" si="338"/>
        <v>0</v>
      </c>
      <c r="OM326" s="2">
        <f t="shared" si="339"/>
        <v>0</v>
      </c>
      <c r="ON326" s="2">
        <f t="shared" si="340"/>
        <v>11</v>
      </c>
      <c r="OO326" s="2">
        <f t="shared" si="341"/>
        <v>0</v>
      </c>
      <c r="OP326" s="2">
        <f t="shared" si="342"/>
        <v>0</v>
      </c>
      <c r="OQ326" s="2">
        <f t="shared" si="343"/>
        <v>0</v>
      </c>
      <c r="OR326" s="2">
        <f t="shared" si="344"/>
        <v>0</v>
      </c>
      <c r="OS326" s="2">
        <f t="shared" si="345"/>
        <v>0</v>
      </c>
      <c r="OT326" s="2">
        <f t="shared" si="346"/>
        <v>0</v>
      </c>
      <c r="OU326" s="2">
        <f t="shared" si="347"/>
        <v>0</v>
      </c>
      <c r="OV326" s="2">
        <f t="shared" si="348"/>
        <v>0</v>
      </c>
      <c r="OW326" s="2">
        <f t="shared" si="349"/>
        <v>0</v>
      </c>
      <c r="OX326" s="2">
        <f t="shared" si="350"/>
        <v>0</v>
      </c>
      <c r="OY326" s="2">
        <f t="shared" si="351"/>
        <v>0</v>
      </c>
      <c r="OZ326" s="2">
        <f t="shared" si="352"/>
        <v>0</v>
      </c>
      <c r="PA326" s="2">
        <f t="shared" si="353"/>
        <v>0</v>
      </c>
      <c r="PB326" s="2">
        <f t="shared" si="354"/>
        <v>0</v>
      </c>
      <c r="PC326" s="2">
        <f t="shared" si="355"/>
        <v>0</v>
      </c>
      <c r="PD326" s="2">
        <f t="shared" si="356"/>
        <v>0</v>
      </c>
      <c r="PE326" s="2">
        <f t="shared" si="357"/>
        <v>0</v>
      </c>
      <c r="PF326" s="2">
        <f t="shared" si="358"/>
        <v>0</v>
      </c>
      <c r="PG326" s="2">
        <f t="shared" si="359"/>
        <v>0</v>
      </c>
      <c r="PH326" s="2">
        <f t="shared" si="360"/>
        <v>0</v>
      </c>
      <c r="PI326" s="2">
        <f t="shared" si="361"/>
        <v>0</v>
      </c>
      <c r="PJ326" s="2">
        <f t="shared" si="362"/>
        <v>0</v>
      </c>
      <c r="PK326" s="2">
        <f t="shared" si="363"/>
        <v>0</v>
      </c>
      <c r="PL326" s="2">
        <f t="shared" si="364"/>
        <v>0</v>
      </c>
      <c r="PM326" s="2">
        <f t="shared" si="365"/>
        <v>0</v>
      </c>
      <c r="PN326" s="2">
        <f t="shared" si="366"/>
        <v>16</v>
      </c>
      <c r="PO326" s="2">
        <f t="shared" si="367"/>
        <v>16</v>
      </c>
      <c r="PP326" s="2">
        <f t="shared" si="368"/>
        <v>0</v>
      </c>
      <c r="PQ326" s="2">
        <f t="shared" si="369"/>
        <v>0</v>
      </c>
      <c r="PR326" s="2">
        <f t="shared" si="370"/>
        <v>16</v>
      </c>
      <c r="PS326" s="2">
        <f t="shared" si="371"/>
        <v>0</v>
      </c>
      <c r="PT326" s="2">
        <f t="shared" si="372"/>
        <v>0</v>
      </c>
      <c r="PU326" s="2">
        <f t="shared" si="373"/>
        <v>16</v>
      </c>
      <c r="PV326" s="2">
        <f t="shared" si="374"/>
        <v>0</v>
      </c>
      <c r="PW326" s="2">
        <f t="shared" si="375"/>
        <v>0</v>
      </c>
      <c r="PX326" s="2">
        <f t="shared" si="376"/>
        <v>16</v>
      </c>
      <c r="PY326" s="2">
        <f t="shared" si="377"/>
        <v>0</v>
      </c>
      <c r="PZ326" s="2">
        <f t="shared" si="378"/>
        <v>0</v>
      </c>
    </row>
    <row r="327" spans="1:442" x14ac:dyDescent="0.35">
      <c r="A327" t="s">
        <v>76</v>
      </c>
      <c r="B327" t="s">
        <v>7</v>
      </c>
      <c r="C327" t="s">
        <v>333</v>
      </c>
      <c r="D327">
        <v>0</v>
      </c>
      <c r="E327">
        <v>0</v>
      </c>
      <c r="F327">
        <v>0</v>
      </c>
      <c r="G327">
        <v>0</v>
      </c>
      <c r="H327"/>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1</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5</v>
      </c>
      <c r="DE327">
        <v>10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1</v>
      </c>
      <c r="EM327">
        <v>0</v>
      </c>
      <c r="EN327">
        <v>0</v>
      </c>
      <c r="EO327">
        <v>0</v>
      </c>
      <c r="EP327">
        <v>0</v>
      </c>
      <c r="EQ327">
        <v>0</v>
      </c>
      <c r="ER327">
        <v>0</v>
      </c>
      <c r="ES327">
        <v>0</v>
      </c>
      <c r="ET327">
        <v>0</v>
      </c>
      <c r="EU327">
        <v>0</v>
      </c>
      <c r="EV327">
        <v>0</v>
      </c>
      <c r="EW327">
        <v>0</v>
      </c>
      <c r="EX327">
        <v>0</v>
      </c>
      <c r="EY327">
        <v>0</v>
      </c>
      <c r="EZ327">
        <v>1</v>
      </c>
      <c r="FA327">
        <v>11</v>
      </c>
      <c r="FB327">
        <v>0</v>
      </c>
      <c r="FC327">
        <v>6</v>
      </c>
      <c r="FD327">
        <v>26</v>
      </c>
      <c r="FE327">
        <v>0</v>
      </c>
      <c r="FF327">
        <v>0</v>
      </c>
      <c r="FG327">
        <v>0</v>
      </c>
      <c r="FH327">
        <v>0</v>
      </c>
      <c r="FI327">
        <v>0</v>
      </c>
      <c r="FJ327">
        <v>0</v>
      </c>
      <c r="FK327">
        <v>0</v>
      </c>
      <c r="FL327">
        <v>0</v>
      </c>
      <c r="FM327">
        <v>0</v>
      </c>
      <c r="FN327">
        <v>0</v>
      </c>
      <c r="FO327">
        <v>5</v>
      </c>
      <c r="FP327">
        <v>2</v>
      </c>
      <c r="FQ327">
        <v>0</v>
      </c>
      <c r="FR327">
        <v>0</v>
      </c>
      <c r="FS327">
        <v>0</v>
      </c>
      <c r="FT327">
        <v>0</v>
      </c>
      <c r="FU327">
        <v>0</v>
      </c>
      <c r="FV327">
        <v>0</v>
      </c>
      <c r="FW327">
        <v>0</v>
      </c>
      <c r="FX327">
        <v>0</v>
      </c>
      <c r="FY327">
        <v>0</v>
      </c>
      <c r="FZ327">
        <v>0</v>
      </c>
      <c r="GA327">
        <v>0</v>
      </c>
      <c r="GB327">
        <v>0</v>
      </c>
      <c r="GC327">
        <v>0</v>
      </c>
      <c r="GD327">
        <v>0</v>
      </c>
      <c r="GE327">
        <v>0</v>
      </c>
      <c r="GF327">
        <v>0</v>
      </c>
      <c r="GG327">
        <v>0</v>
      </c>
      <c r="GH327">
        <v>1</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7</v>
      </c>
      <c r="HW327">
        <v>5</v>
      </c>
      <c r="HX327">
        <v>0</v>
      </c>
      <c r="HY327">
        <v>0</v>
      </c>
      <c r="HZ327">
        <v>0</v>
      </c>
      <c r="IA327">
        <v>0</v>
      </c>
      <c r="IB327">
        <v>0</v>
      </c>
      <c r="IC327">
        <v>0</v>
      </c>
      <c r="ID327">
        <v>0</v>
      </c>
      <c r="IE327">
        <v>7</v>
      </c>
      <c r="IF327">
        <v>5</v>
      </c>
      <c r="IG327">
        <v>0</v>
      </c>
      <c r="IH327">
        <v>7</v>
      </c>
      <c r="II327">
        <v>5</v>
      </c>
      <c r="IJ327">
        <v>0</v>
      </c>
      <c r="IK327">
        <v>7</v>
      </c>
      <c r="IL327">
        <v>5</v>
      </c>
      <c r="IM327">
        <v>0</v>
      </c>
      <c r="IN327">
        <v>7</v>
      </c>
      <c r="IO327">
        <v>5</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1</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R327" s="2" t="str">
        <f t="shared" si="319"/>
        <v>Nebbi District</v>
      </c>
      <c r="NS327" s="2" t="str">
        <f t="shared" si="320"/>
        <v>Orussi Health Centre III</v>
      </c>
      <c r="NT327" s="2" t="str">
        <f>VLOOKUP(C327,Weeks!$A$1:$B$53,2,0)</f>
        <v>Week 7</v>
      </c>
      <c r="NU327" s="2">
        <f t="shared" si="321"/>
        <v>69</v>
      </c>
      <c r="NV327" s="2">
        <f t="shared" si="322"/>
        <v>0</v>
      </c>
      <c r="NW327" s="2">
        <f t="shared" si="323"/>
        <v>0</v>
      </c>
      <c r="NX327" s="2">
        <f t="shared" si="324"/>
        <v>0</v>
      </c>
      <c r="NY327" s="2">
        <f t="shared" si="325"/>
        <v>0</v>
      </c>
      <c r="NZ327" s="2">
        <f t="shared" si="326"/>
        <v>1</v>
      </c>
      <c r="OA327" s="2">
        <f t="shared" si="327"/>
        <v>0</v>
      </c>
      <c r="OB327" s="2">
        <f t="shared" si="328"/>
        <v>7</v>
      </c>
      <c r="OC327" s="2">
        <f t="shared" si="329"/>
        <v>0</v>
      </c>
      <c r="OD327" s="2">
        <f t="shared" si="330"/>
        <v>32</v>
      </c>
      <c r="OE327" s="2">
        <f t="shared" si="331"/>
        <v>0</v>
      </c>
      <c r="OF327" s="2">
        <f t="shared" si="332"/>
        <v>13</v>
      </c>
      <c r="OG327" s="2">
        <f t="shared" si="333"/>
        <v>0</v>
      </c>
      <c r="OH327" s="2">
        <f t="shared" si="334"/>
        <v>0</v>
      </c>
      <c r="OI327" s="2">
        <f t="shared" si="335"/>
        <v>0</v>
      </c>
      <c r="OJ327" s="2">
        <f t="shared" si="336"/>
        <v>0</v>
      </c>
      <c r="OK327" s="2">
        <f t="shared" si="337"/>
        <v>0</v>
      </c>
      <c r="OL327" s="2">
        <f t="shared" si="338"/>
        <v>1</v>
      </c>
      <c r="OM327" s="2">
        <f t="shared" si="339"/>
        <v>0</v>
      </c>
      <c r="ON327" s="2">
        <f t="shared" si="340"/>
        <v>15</v>
      </c>
      <c r="OO327" s="2">
        <f t="shared" si="341"/>
        <v>0</v>
      </c>
      <c r="OP327" s="2">
        <f t="shared" si="342"/>
        <v>0</v>
      </c>
      <c r="OQ327" s="2">
        <f t="shared" si="343"/>
        <v>0</v>
      </c>
      <c r="OR327" s="2">
        <f t="shared" si="344"/>
        <v>0</v>
      </c>
      <c r="OS327" s="2">
        <f t="shared" si="345"/>
        <v>0</v>
      </c>
      <c r="OT327" s="2">
        <f t="shared" si="346"/>
        <v>0</v>
      </c>
      <c r="OU327" s="2">
        <f t="shared" si="347"/>
        <v>0</v>
      </c>
      <c r="OV327" s="2">
        <f t="shared" si="348"/>
        <v>0</v>
      </c>
      <c r="OW327" s="2">
        <f t="shared" si="349"/>
        <v>0</v>
      </c>
      <c r="OX327" s="2">
        <f t="shared" si="350"/>
        <v>1</v>
      </c>
      <c r="OY327" s="2">
        <f t="shared" si="351"/>
        <v>0</v>
      </c>
      <c r="OZ327" s="2">
        <f t="shared" si="352"/>
        <v>0</v>
      </c>
      <c r="PA327" s="2">
        <f t="shared" si="353"/>
        <v>0</v>
      </c>
      <c r="PB327" s="2">
        <f t="shared" si="354"/>
        <v>0</v>
      </c>
      <c r="PC327" s="2">
        <f t="shared" si="355"/>
        <v>0</v>
      </c>
      <c r="PD327" s="2">
        <f t="shared" si="356"/>
        <v>0</v>
      </c>
      <c r="PE327" s="2">
        <f t="shared" si="357"/>
        <v>0</v>
      </c>
      <c r="PF327" s="2">
        <f t="shared" si="358"/>
        <v>0</v>
      </c>
      <c r="PG327" s="2">
        <f t="shared" si="359"/>
        <v>0</v>
      </c>
      <c r="PH327" s="2">
        <f t="shared" si="360"/>
        <v>0</v>
      </c>
      <c r="PI327" s="2">
        <f t="shared" si="361"/>
        <v>0</v>
      </c>
      <c r="PJ327" s="2">
        <f t="shared" si="362"/>
        <v>0</v>
      </c>
      <c r="PK327" s="2">
        <f t="shared" si="363"/>
        <v>0</v>
      </c>
      <c r="PL327" s="2">
        <f t="shared" si="364"/>
        <v>0</v>
      </c>
      <c r="PM327" s="2">
        <f t="shared" si="365"/>
        <v>0</v>
      </c>
      <c r="PN327" s="2">
        <f t="shared" si="366"/>
        <v>12</v>
      </c>
      <c r="PO327" s="2">
        <f t="shared" si="367"/>
        <v>12</v>
      </c>
      <c r="PP327" s="2">
        <f t="shared" si="368"/>
        <v>0</v>
      </c>
      <c r="PQ327" s="2">
        <f t="shared" si="369"/>
        <v>0</v>
      </c>
      <c r="PR327" s="2">
        <f t="shared" si="370"/>
        <v>12</v>
      </c>
      <c r="PS327" s="2">
        <f t="shared" si="371"/>
        <v>0</v>
      </c>
      <c r="PT327" s="2">
        <f t="shared" si="372"/>
        <v>0</v>
      </c>
      <c r="PU327" s="2">
        <f t="shared" si="373"/>
        <v>12</v>
      </c>
      <c r="PV327" s="2">
        <f t="shared" si="374"/>
        <v>0</v>
      </c>
      <c r="PW327" s="2">
        <f t="shared" si="375"/>
        <v>0</v>
      </c>
      <c r="PX327" s="2">
        <f t="shared" si="376"/>
        <v>12</v>
      </c>
      <c r="PY327" s="2">
        <f t="shared" si="377"/>
        <v>0</v>
      </c>
      <c r="PZ327" s="2">
        <f t="shared" si="378"/>
        <v>0</v>
      </c>
    </row>
    <row r="328" spans="1:442" x14ac:dyDescent="0.35">
      <c r="A328" t="s">
        <v>76</v>
      </c>
      <c r="B328" t="s">
        <v>7</v>
      </c>
      <c r="C328" t="s">
        <v>331</v>
      </c>
      <c r="D328">
        <v>0</v>
      </c>
      <c r="E328">
        <v>0</v>
      </c>
      <c r="F328">
        <v>0</v>
      </c>
      <c r="G328">
        <v>0</v>
      </c>
      <c r="H328"/>
      <c r="I328">
        <v>0</v>
      </c>
      <c r="J328"/>
      <c r="K328">
        <v>0</v>
      </c>
      <c r="L328"/>
      <c r="M328">
        <v>0</v>
      </c>
      <c r="N328"/>
      <c r="O328">
        <v>0</v>
      </c>
      <c r="P328">
        <v>0</v>
      </c>
      <c r="Q328">
        <v>0</v>
      </c>
      <c r="R328">
        <v>0</v>
      </c>
      <c r="S328">
        <v>1</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1</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6</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2</v>
      </c>
      <c r="EL328">
        <v>6</v>
      </c>
      <c r="EM328">
        <v>0</v>
      </c>
      <c r="EN328">
        <v>0</v>
      </c>
      <c r="EO328">
        <v>0</v>
      </c>
      <c r="EP328">
        <v>0</v>
      </c>
      <c r="EQ328">
        <v>0</v>
      </c>
      <c r="ER328">
        <v>0</v>
      </c>
      <c r="ES328">
        <v>0</v>
      </c>
      <c r="ET328">
        <v>0</v>
      </c>
      <c r="EU328">
        <v>0</v>
      </c>
      <c r="EV328">
        <v>0</v>
      </c>
      <c r="EW328">
        <v>0</v>
      </c>
      <c r="EX328">
        <v>0</v>
      </c>
      <c r="EY328">
        <v>0</v>
      </c>
      <c r="EZ328">
        <v>6</v>
      </c>
      <c r="FA328">
        <v>16</v>
      </c>
      <c r="FB328">
        <v>0</v>
      </c>
      <c r="FC328">
        <v>3</v>
      </c>
      <c r="FD328">
        <v>14</v>
      </c>
      <c r="FE328">
        <v>0</v>
      </c>
      <c r="FF328">
        <v>0</v>
      </c>
      <c r="FG328">
        <v>1</v>
      </c>
      <c r="FH328">
        <v>0</v>
      </c>
      <c r="FI328">
        <v>0</v>
      </c>
      <c r="FJ328">
        <v>0</v>
      </c>
      <c r="FK328">
        <v>0</v>
      </c>
      <c r="FL328">
        <v>0</v>
      </c>
      <c r="FM328">
        <v>0</v>
      </c>
      <c r="FN328">
        <v>0</v>
      </c>
      <c r="FO328">
        <v>4</v>
      </c>
      <c r="FP328">
        <v>3</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8</v>
      </c>
      <c r="HW328">
        <v>2</v>
      </c>
      <c r="HX328">
        <v>0</v>
      </c>
      <c r="HY328">
        <v>0</v>
      </c>
      <c r="HZ328">
        <v>0</v>
      </c>
      <c r="IA328">
        <v>0</v>
      </c>
      <c r="IB328">
        <v>0</v>
      </c>
      <c r="IC328">
        <v>0</v>
      </c>
      <c r="ID328">
        <v>0</v>
      </c>
      <c r="IE328">
        <v>8</v>
      </c>
      <c r="IF328">
        <v>2</v>
      </c>
      <c r="IG328">
        <v>0</v>
      </c>
      <c r="IH328">
        <v>8</v>
      </c>
      <c r="II328">
        <v>2</v>
      </c>
      <c r="IJ328">
        <v>0</v>
      </c>
      <c r="IK328">
        <v>8</v>
      </c>
      <c r="IL328">
        <v>2</v>
      </c>
      <c r="IM328">
        <v>0</v>
      </c>
      <c r="IN328">
        <v>8</v>
      </c>
      <c r="IO328">
        <v>2</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1</v>
      </c>
      <c r="NE328">
        <v>0</v>
      </c>
      <c r="NF328">
        <v>0</v>
      </c>
      <c r="NG328">
        <v>0</v>
      </c>
      <c r="NH328">
        <v>0</v>
      </c>
      <c r="NI328">
        <v>0</v>
      </c>
      <c r="NJ328">
        <v>0</v>
      </c>
      <c r="NK328">
        <v>0</v>
      </c>
      <c r="NL328">
        <v>0</v>
      </c>
      <c r="NM328">
        <v>0</v>
      </c>
      <c r="NN328">
        <v>0</v>
      </c>
      <c r="NO328">
        <v>0</v>
      </c>
      <c r="NP328">
        <v>0</v>
      </c>
      <c r="NR328" s="2" t="str">
        <f t="shared" si="319"/>
        <v>Nebbi District</v>
      </c>
      <c r="NS328" s="2" t="str">
        <f t="shared" si="320"/>
        <v>Orussi Health Centre III</v>
      </c>
      <c r="NT328" s="2" t="str">
        <f>VLOOKUP(C328,Weeks!$A$1:$B$53,2,0)</f>
        <v>Week 8</v>
      </c>
      <c r="NU328" s="2">
        <f t="shared" si="321"/>
        <v>61</v>
      </c>
      <c r="NV328" s="2">
        <f t="shared" si="322"/>
        <v>1</v>
      </c>
      <c r="NW328" s="2">
        <f t="shared" si="323"/>
        <v>0</v>
      </c>
      <c r="NX328" s="2">
        <f t="shared" si="324"/>
        <v>1</v>
      </c>
      <c r="NY328" s="2">
        <f t="shared" si="325"/>
        <v>1</v>
      </c>
      <c r="NZ328" s="2">
        <f t="shared" si="326"/>
        <v>0</v>
      </c>
      <c r="OA328" s="2">
        <f t="shared" si="327"/>
        <v>0</v>
      </c>
      <c r="OB328" s="2">
        <f t="shared" si="328"/>
        <v>7</v>
      </c>
      <c r="OC328" s="2">
        <f t="shared" si="329"/>
        <v>0</v>
      </c>
      <c r="OD328" s="2">
        <f t="shared" si="330"/>
        <v>18</v>
      </c>
      <c r="OE328" s="2">
        <f t="shared" si="331"/>
        <v>1</v>
      </c>
      <c r="OF328" s="2">
        <f t="shared" si="332"/>
        <v>30</v>
      </c>
      <c r="OG328" s="2">
        <f t="shared" si="333"/>
        <v>0</v>
      </c>
      <c r="OH328" s="2">
        <f t="shared" si="334"/>
        <v>0</v>
      </c>
      <c r="OI328" s="2">
        <f t="shared" si="335"/>
        <v>0</v>
      </c>
      <c r="OJ328" s="2">
        <f t="shared" si="336"/>
        <v>0</v>
      </c>
      <c r="OK328" s="2">
        <f t="shared" si="337"/>
        <v>0</v>
      </c>
      <c r="OL328" s="2">
        <f t="shared" si="338"/>
        <v>0</v>
      </c>
      <c r="OM328" s="2">
        <f t="shared" si="339"/>
        <v>0</v>
      </c>
      <c r="ON328" s="2">
        <f t="shared" si="340"/>
        <v>6</v>
      </c>
      <c r="OO328" s="2">
        <f t="shared" si="341"/>
        <v>0</v>
      </c>
      <c r="OP328" s="2">
        <f t="shared" si="342"/>
        <v>0</v>
      </c>
      <c r="OQ328" s="2">
        <f t="shared" si="343"/>
        <v>0</v>
      </c>
      <c r="OR328" s="2">
        <f t="shared" si="344"/>
        <v>0</v>
      </c>
      <c r="OS328" s="2">
        <f t="shared" si="345"/>
        <v>0</v>
      </c>
      <c r="OT328" s="2">
        <f t="shared" si="346"/>
        <v>1</v>
      </c>
      <c r="OU328" s="2">
        <f t="shared" si="347"/>
        <v>1</v>
      </c>
      <c r="OV328" s="2">
        <f t="shared" si="348"/>
        <v>0</v>
      </c>
      <c r="OW328" s="2">
        <f t="shared" si="349"/>
        <v>0</v>
      </c>
      <c r="OX328" s="2">
        <f t="shared" si="350"/>
        <v>0</v>
      </c>
      <c r="OY328" s="2">
        <f t="shared" si="351"/>
        <v>0</v>
      </c>
      <c r="OZ328" s="2">
        <f t="shared" si="352"/>
        <v>0</v>
      </c>
      <c r="PA328" s="2">
        <f t="shared" si="353"/>
        <v>0</v>
      </c>
      <c r="PB328" s="2">
        <f t="shared" si="354"/>
        <v>0</v>
      </c>
      <c r="PC328" s="2">
        <f t="shared" si="355"/>
        <v>0</v>
      </c>
      <c r="PD328" s="2">
        <f t="shared" si="356"/>
        <v>0</v>
      </c>
      <c r="PE328" s="2">
        <f t="shared" si="357"/>
        <v>0</v>
      </c>
      <c r="PF328" s="2">
        <f t="shared" si="358"/>
        <v>0</v>
      </c>
      <c r="PG328" s="2">
        <f t="shared" si="359"/>
        <v>0</v>
      </c>
      <c r="PH328" s="2">
        <f t="shared" si="360"/>
        <v>0</v>
      </c>
      <c r="PI328" s="2">
        <f t="shared" si="361"/>
        <v>0</v>
      </c>
      <c r="PJ328" s="2">
        <f t="shared" si="362"/>
        <v>0</v>
      </c>
      <c r="PK328" s="2">
        <f t="shared" si="363"/>
        <v>0</v>
      </c>
      <c r="PL328" s="2">
        <f t="shared" si="364"/>
        <v>0</v>
      </c>
      <c r="PM328" s="2">
        <f t="shared" si="365"/>
        <v>0</v>
      </c>
      <c r="PN328" s="2">
        <f t="shared" si="366"/>
        <v>10</v>
      </c>
      <c r="PO328" s="2">
        <f t="shared" si="367"/>
        <v>10</v>
      </c>
      <c r="PP328" s="2">
        <f t="shared" si="368"/>
        <v>0</v>
      </c>
      <c r="PQ328" s="2">
        <f t="shared" si="369"/>
        <v>0</v>
      </c>
      <c r="PR328" s="2">
        <f t="shared" si="370"/>
        <v>10</v>
      </c>
      <c r="PS328" s="2">
        <f t="shared" si="371"/>
        <v>0</v>
      </c>
      <c r="PT328" s="2">
        <f t="shared" si="372"/>
        <v>0</v>
      </c>
      <c r="PU328" s="2">
        <f t="shared" si="373"/>
        <v>10</v>
      </c>
      <c r="PV328" s="2">
        <f t="shared" si="374"/>
        <v>0</v>
      </c>
      <c r="PW328" s="2">
        <f t="shared" si="375"/>
        <v>0</v>
      </c>
      <c r="PX328" s="2">
        <f t="shared" si="376"/>
        <v>10</v>
      </c>
      <c r="PY328" s="2">
        <f t="shared" si="377"/>
        <v>0</v>
      </c>
      <c r="PZ328" s="2">
        <f t="shared" si="378"/>
        <v>0</v>
      </c>
    </row>
    <row r="329" spans="1:442" x14ac:dyDescent="0.35">
      <c r="A329" t="s">
        <v>76</v>
      </c>
      <c r="B329" t="s">
        <v>7</v>
      </c>
      <c r="C329" t="s">
        <v>329</v>
      </c>
      <c r="D329">
        <v>0</v>
      </c>
      <c r="E329">
        <v>0</v>
      </c>
      <c r="F329">
        <v>0</v>
      </c>
      <c r="G329">
        <v>0</v>
      </c>
      <c r="H329"/>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1</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1</v>
      </c>
      <c r="BM329">
        <v>0</v>
      </c>
      <c r="BN329">
        <v>2</v>
      </c>
      <c r="BO329">
        <v>1</v>
      </c>
      <c r="BP329">
        <v>0</v>
      </c>
      <c r="BQ329">
        <v>0</v>
      </c>
      <c r="BR329">
        <v>0</v>
      </c>
      <c r="BS329">
        <v>0</v>
      </c>
      <c r="BT329">
        <v>0</v>
      </c>
      <c r="BU329">
        <v>0</v>
      </c>
      <c r="BV329">
        <v>0</v>
      </c>
      <c r="BW329">
        <v>0</v>
      </c>
      <c r="BX329">
        <v>0</v>
      </c>
      <c r="BY329">
        <v>0</v>
      </c>
      <c r="BZ329">
        <v>0</v>
      </c>
      <c r="CA329">
        <v>0</v>
      </c>
      <c r="CB329">
        <v>0</v>
      </c>
      <c r="CC329">
        <v>1</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1</v>
      </c>
      <c r="DC329">
        <v>0</v>
      </c>
      <c r="DD329">
        <v>6</v>
      </c>
      <c r="DE329">
        <v>11</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1</v>
      </c>
      <c r="EL329">
        <v>9</v>
      </c>
      <c r="EM329">
        <v>0</v>
      </c>
      <c r="EN329">
        <v>0</v>
      </c>
      <c r="EO329">
        <v>0</v>
      </c>
      <c r="EP329">
        <v>0</v>
      </c>
      <c r="EQ329">
        <v>0</v>
      </c>
      <c r="ER329">
        <v>0</v>
      </c>
      <c r="ES329">
        <v>0</v>
      </c>
      <c r="ET329">
        <v>0</v>
      </c>
      <c r="EU329">
        <v>0</v>
      </c>
      <c r="EV329">
        <v>0</v>
      </c>
      <c r="EW329">
        <v>0</v>
      </c>
      <c r="EX329">
        <v>0</v>
      </c>
      <c r="EY329">
        <v>0</v>
      </c>
      <c r="EZ329">
        <v>1</v>
      </c>
      <c r="FA329">
        <v>15</v>
      </c>
      <c r="FB329">
        <v>0</v>
      </c>
      <c r="FC329">
        <v>2</v>
      </c>
      <c r="FD329">
        <v>11</v>
      </c>
      <c r="FE329">
        <v>0</v>
      </c>
      <c r="FF329">
        <v>1</v>
      </c>
      <c r="FG329">
        <v>0</v>
      </c>
      <c r="FH329">
        <v>0</v>
      </c>
      <c r="FI329">
        <v>0</v>
      </c>
      <c r="FJ329">
        <v>0</v>
      </c>
      <c r="FK329">
        <v>0</v>
      </c>
      <c r="FL329">
        <v>0</v>
      </c>
      <c r="FM329">
        <v>0</v>
      </c>
      <c r="FN329">
        <v>0</v>
      </c>
      <c r="FO329">
        <v>0</v>
      </c>
      <c r="FP329">
        <v>1</v>
      </c>
      <c r="FQ329">
        <v>0</v>
      </c>
      <c r="FR329">
        <v>0</v>
      </c>
      <c r="FS329">
        <v>0</v>
      </c>
      <c r="FT329">
        <v>0</v>
      </c>
      <c r="FU329">
        <v>0</v>
      </c>
      <c r="FV329">
        <v>0</v>
      </c>
      <c r="FW329">
        <v>0</v>
      </c>
      <c r="FX329">
        <v>0</v>
      </c>
      <c r="FY329">
        <v>0</v>
      </c>
      <c r="FZ329">
        <v>0</v>
      </c>
      <c r="GA329">
        <v>0</v>
      </c>
      <c r="GB329">
        <v>0</v>
      </c>
      <c r="GC329">
        <v>0</v>
      </c>
      <c r="GD329">
        <v>0</v>
      </c>
      <c r="GE329">
        <v>0</v>
      </c>
      <c r="GF329">
        <v>0</v>
      </c>
      <c r="GG329">
        <v>0</v>
      </c>
      <c r="GH329">
        <v>2</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3</v>
      </c>
      <c r="HW329">
        <v>1</v>
      </c>
      <c r="HX329">
        <v>0</v>
      </c>
      <c r="HY329">
        <v>0</v>
      </c>
      <c r="HZ329">
        <v>0</v>
      </c>
      <c r="IA329">
        <v>0</v>
      </c>
      <c r="IB329">
        <v>0</v>
      </c>
      <c r="IC329">
        <v>0</v>
      </c>
      <c r="ID329">
        <v>0</v>
      </c>
      <c r="IE329">
        <v>3</v>
      </c>
      <c r="IF329">
        <v>1</v>
      </c>
      <c r="IG329">
        <v>0</v>
      </c>
      <c r="IH329">
        <v>3</v>
      </c>
      <c r="II329">
        <v>1</v>
      </c>
      <c r="IJ329">
        <v>0</v>
      </c>
      <c r="IK329">
        <v>3</v>
      </c>
      <c r="IL329">
        <v>1</v>
      </c>
      <c r="IM329">
        <v>0</v>
      </c>
      <c r="IN329">
        <v>3</v>
      </c>
      <c r="IO329">
        <v>1</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1</v>
      </c>
      <c r="MM329">
        <v>0</v>
      </c>
      <c r="MN329">
        <v>0</v>
      </c>
      <c r="MO329">
        <v>0</v>
      </c>
      <c r="MP329">
        <v>1</v>
      </c>
      <c r="MQ329">
        <v>0</v>
      </c>
      <c r="MR329">
        <v>0</v>
      </c>
      <c r="MS329">
        <v>0</v>
      </c>
      <c r="MT329">
        <v>0</v>
      </c>
      <c r="MU329">
        <v>0</v>
      </c>
      <c r="MV329">
        <v>0</v>
      </c>
      <c r="MW329">
        <v>0</v>
      </c>
      <c r="MX329">
        <v>0</v>
      </c>
      <c r="MY329">
        <v>0</v>
      </c>
      <c r="MZ329">
        <v>0</v>
      </c>
      <c r="NA329">
        <v>0</v>
      </c>
      <c r="NB329">
        <v>1</v>
      </c>
      <c r="NC329">
        <v>0</v>
      </c>
      <c r="ND329">
        <v>0</v>
      </c>
      <c r="NE329">
        <v>0</v>
      </c>
      <c r="NF329">
        <v>0</v>
      </c>
      <c r="NG329">
        <v>0</v>
      </c>
      <c r="NH329">
        <v>0</v>
      </c>
      <c r="NI329">
        <v>0</v>
      </c>
      <c r="NJ329">
        <v>0</v>
      </c>
      <c r="NK329">
        <v>0</v>
      </c>
      <c r="NL329">
        <v>0</v>
      </c>
      <c r="NM329">
        <v>0</v>
      </c>
      <c r="NN329">
        <v>0</v>
      </c>
      <c r="NO329">
        <v>0</v>
      </c>
      <c r="NP329">
        <v>0</v>
      </c>
      <c r="NR329" s="2" t="str">
        <f t="shared" si="319"/>
        <v>Nebbi District</v>
      </c>
      <c r="NS329" s="2" t="str">
        <f t="shared" si="320"/>
        <v>Orussi Health Centre III</v>
      </c>
      <c r="NT329" s="2" t="str">
        <f>VLOOKUP(C329,Weeks!$A$1:$B$53,2,0)</f>
        <v>Week 9</v>
      </c>
      <c r="NU329" s="2">
        <f t="shared" si="321"/>
        <v>66</v>
      </c>
      <c r="NV329" s="2">
        <f t="shared" si="322"/>
        <v>1</v>
      </c>
      <c r="NW329" s="2">
        <f t="shared" si="323"/>
        <v>0</v>
      </c>
      <c r="NX329" s="2">
        <f t="shared" si="324"/>
        <v>1</v>
      </c>
      <c r="NY329" s="2">
        <f t="shared" si="325"/>
        <v>1</v>
      </c>
      <c r="NZ329" s="2">
        <f t="shared" si="326"/>
        <v>4</v>
      </c>
      <c r="OA329" s="2">
        <f t="shared" si="327"/>
        <v>0</v>
      </c>
      <c r="OB329" s="2">
        <f t="shared" si="328"/>
        <v>1</v>
      </c>
      <c r="OC329" s="2">
        <f t="shared" si="329"/>
        <v>0</v>
      </c>
      <c r="OD329" s="2">
        <f t="shared" si="330"/>
        <v>14</v>
      </c>
      <c r="OE329" s="2">
        <f t="shared" si="331"/>
        <v>1</v>
      </c>
      <c r="OF329" s="2">
        <f t="shared" si="332"/>
        <v>26</v>
      </c>
      <c r="OG329" s="2">
        <f t="shared" si="333"/>
        <v>0</v>
      </c>
      <c r="OH329" s="2">
        <f t="shared" si="334"/>
        <v>1</v>
      </c>
      <c r="OI329" s="2">
        <f t="shared" si="335"/>
        <v>0</v>
      </c>
      <c r="OJ329" s="2">
        <f t="shared" si="336"/>
        <v>0</v>
      </c>
      <c r="OK329" s="2">
        <f t="shared" si="337"/>
        <v>0</v>
      </c>
      <c r="OL329" s="2">
        <f t="shared" si="338"/>
        <v>2</v>
      </c>
      <c r="OM329" s="2">
        <f t="shared" si="339"/>
        <v>0</v>
      </c>
      <c r="ON329" s="2">
        <f t="shared" si="340"/>
        <v>18</v>
      </c>
      <c r="OO329" s="2">
        <f t="shared" si="341"/>
        <v>0</v>
      </c>
      <c r="OP329" s="2">
        <f t="shared" si="342"/>
        <v>0</v>
      </c>
      <c r="OQ329" s="2">
        <f t="shared" si="343"/>
        <v>0</v>
      </c>
      <c r="OR329" s="2">
        <f t="shared" si="344"/>
        <v>0</v>
      </c>
      <c r="OS329" s="2">
        <f t="shared" si="345"/>
        <v>0</v>
      </c>
      <c r="OT329" s="2">
        <f t="shared" si="346"/>
        <v>1</v>
      </c>
      <c r="OU329" s="2">
        <f t="shared" si="347"/>
        <v>0</v>
      </c>
      <c r="OV329" s="2">
        <f t="shared" si="348"/>
        <v>0</v>
      </c>
      <c r="OW329" s="2">
        <f t="shared" si="349"/>
        <v>0</v>
      </c>
      <c r="OX329" s="2">
        <f t="shared" si="350"/>
        <v>2</v>
      </c>
      <c r="OY329" s="2">
        <f t="shared" si="351"/>
        <v>0</v>
      </c>
      <c r="OZ329" s="2">
        <f t="shared" si="352"/>
        <v>0</v>
      </c>
      <c r="PA329" s="2">
        <f t="shared" si="353"/>
        <v>0</v>
      </c>
      <c r="PB329" s="2">
        <f t="shared" si="354"/>
        <v>0</v>
      </c>
      <c r="PC329" s="2">
        <f t="shared" si="355"/>
        <v>0</v>
      </c>
      <c r="PD329" s="2">
        <f t="shared" si="356"/>
        <v>0</v>
      </c>
      <c r="PE329" s="2">
        <f t="shared" si="357"/>
        <v>0</v>
      </c>
      <c r="PF329" s="2">
        <f t="shared" si="358"/>
        <v>0</v>
      </c>
      <c r="PG329" s="2">
        <f t="shared" si="359"/>
        <v>0</v>
      </c>
      <c r="PH329" s="2">
        <f t="shared" si="360"/>
        <v>0</v>
      </c>
      <c r="PI329" s="2">
        <f t="shared" si="361"/>
        <v>0</v>
      </c>
      <c r="PJ329" s="2">
        <f t="shared" si="362"/>
        <v>0</v>
      </c>
      <c r="PK329" s="2">
        <f t="shared" si="363"/>
        <v>0</v>
      </c>
      <c r="PL329" s="2">
        <f t="shared" si="364"/>
        <v>0</v>
      </c>
      <c r="PM329" s="2">
        <f t="shared" si="365"/>
        <v>0</v>
      </c>
      <c r="PN329" s="2">
        <f t="shared" si="366"/>
        <v>4</v>
      </c>
      <c r="PO329" s="2">
        <f t="shared" si="367"/>
        <v>4</v>
      </c>
      <c r="PP329" s="2">
        <f t="shared" si="368"/>
        <v>0</v>
      </c>
      <c r="PQ329" s="2">
        <f t="shared" si="369"/>
        <v>0</v>
      </c>
      <c r="PR329" s="2">
        <f t="shared" si="370"/>
        <v>4</v>
      </c>
      <c r="PS329" s="2">
        <f t="shared" si="371"/>
        <v>0</v>
      </c>
      <c r="PT329" s="2">
        <f t="shared" si="372"/>
        <v>0</v>
      </c>
      <c r="PU329" s="2">
        <f t="shared" si="373"/>
        <v>4</v>
      </c>
      <c r="PV329" s="2">
        <f t="shared" si="374"/>
        <v>0</v>
      </c>
      <c r="PW329" s="2">
        <f t="shared" si="375"/>
        <v>0</v>
      </c>
      <c r="PX329" s="2">
        <f t="shared" si="376"/>
        <v>4</v>
      </c>
      <c r="PY329" s="2">
        <f t="shared" si="377"/>
        <v>0</v>
      </c>
      <c r="PZ329" s="2">
        <f t="shared" si="378"/>
        <v>0</v>
      </c>
    </row>
    <row r="330" spans="1:442" x14ac:dyDescent="0.35">
      <c r="A330" t="s">
        <v>76</v>
      </c>
      <c r="B330" t="s">
        <v>7</v>
      </c>
      <c r="C330" t="s">
        <v>327</v>
      </c>
      <c r="D330">
        <v>0</v>
      </c>
      <c r="E330">
        <v>0</v>
      </c>
      <c r="F330">
        <v>0</v>
      </c>
      <c r="G330">
        <v>0</v>
      </c>
      <c r="H330"/>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4</v>
      </c>
      <c r="DE330">
        <v>14</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4</v>
      </c>
      <c r="EM330">
        <v>0</v>
      </c>
      <c r="EN330">
        <v>0</v>
      </c>
      <c r="EO330">
        <v>0</v>
      </c>
      <c r="EP330">
        <v>0</v>
      </c>
      <c r="EQ330">
        <v>0</v>
      </c>
      <c r="ER330">
        <v>0</v>
      </c>
      <c r="ES330">
        <v>0</v>
      </c>
      <c r="ET330">
        <v>0</v>
      </c>
      <c r="EU330">
        <v>0</v>
      </c>
      <c r="EV330">
        <v>0</v>
      </c>
      <c r="EW330">
        <v>0</v>
      </c>
      <c r="EX330">
        <v>0</v>
      </c>
      <c r="EY330">
        <v>0</v>
      </c>
      <c r="EZ330">
        <v>6</v>
      </c>
      <c r="FA330">
        <v>21</v>
      </c>
      <c r="FB330">
        <v>0</v>
      </c>
      <c r="FC330">
        <v>3</v>
      </c>
      <c r="FD330">
        <v>21</v>
      </c>
      <c r="FE330">
        <v>0</v>
      </c>
      <c r="FF330">
        <v>0</v>
      </c>
      <c r="FG330">
        <v>0</v>
      </c>
      <c r="FH330">
        <v>0</v>
      </c>
      <c r="FI330">
        <v>0</v>
      </c>
      <c r="FJ330">
        <v>0</v>
      </c>
      <c r="FK330">
        <v>0</v>
      </c>
      <c r="FL330">
        <v>0</v>
      </c>
      <c r="FM330">
        <v>0</v>
      </c>
      <c r="FN330">
        <v>0</v>
      </c>
      <c r="FO330">
        <v>2</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1</v>
      </c>
      <c r="GV330">
        <v>0</v>
      </c>
      <c r="GW330">
        <v>0</v>
      </c>
      <c r="GX330">
        <v>0</v>
      </c>
      <c r="GY330">
        <v>29</v>
      </c>
      <c r="GZ330">
        <v>20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1</v>
      </c>
      <c r="HV330">
        <v>6</v>
      </c>
      <c r="HW330">
        <v>2</v>
      </c>
      <c r="HX330">
        <v>0</v>
      </c>
      <c r="HY330">
        <v>0</v>
      </c>
      <c r="HZ330">
        <v>0</v>
      </c>
      <c r="IA330">
        <v>0</v>
      </c>
      <c r="IB330">
        <v>0</v>
      </c>
      <c r="IC330">
        <v>0</v>
      </c>
      <c r="ID330">
        <v>1</v>
      </c>
      <c r="IE330">
        <v>6</v>
      </c>
      <c r="IF330">
        <v>2</v>
      </c>
      <c r="IG330">
        <v>1</v>
      </c>
      <c r="IH330">
        <v>6</v>
      </c>
      <c r="II330">
        <v>2</v>
      </c>
      <c r="IJ330">
        <v>1</v>
      </c>
      <c r="IK330">
        <v>6</v>
      </c>
      <c r="IL330">
        <v>2</v>
      </c>
      <c r="IM330">
        <v>1</v>
      </c>
      <c r="IN330">
        <v>6</v>
      </c>
      <c r="IO330">
        <v>2</v>
      </c>
      <c r="IP330">
        <v>0</v>
      </c>
      <c r="IQ330">
        <v>0</v>
      </c>
      <c r="IR330">
        <v>0</v>
      </c>
      <c r="IS330">
        <v>0</v>
      </c>
      <c r="IT330">
        <v>0</v>
      </c>
      <c r="IU330">
        <v>0</v>
      </c>
      <c r="IV330">
        <v>0</v>
      </c>
      <c r="IW330">
        <v>0</v>
      </c>
      <c r="IX330">
        <v>0</v>
      </c>
      <c r="IY330">
        <v>0</v>
      </c>
      <c r="IZ330">
        <v>0</v>
      </c>
      <c r="JA330">
        <v>0</v>
      </c>
      <c r="JB330">
        <v>0</v>
      </c>
      <c r="JC330">
        <v>1</v>
      </c>
      <c r="JD330">
        <v>0</v>
      </c>
      <c r="JE330">
        <v>0</v>
      </c>
      <c r="JF330">
        <v>0</v>
      </c>
      <c r="JG330">
        <v>0</v>
      </c>
      <c r="JH330">
        <v>0</v>
      </c>
      <c r="JI330">
        <v>0</v>
      </c>
      <c r="JJ330">
        <v>0</v>
      </c>
      <c r="JK330">
        <v>0</v>
      </c>
      <c r="JL330">
        <v>0</v>
      </c>
      <c r="JM330">
        <v>0</v>
      </c>
      <c r="JN330">
        <v>0</v>
      </c>
      <c r="JO330">
        <v>1</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R330" s="2" t="str">
        <f t="shared" si="319"/>
        <v>Nebbi District</v>
      </c>
      <c r="NS330" s="2" t="str">
        <f t="shared" si="320"/>
        <v>Orussi Health Centre III</v>
      </c>
      <c r="NT330" s="2" t="str">
        <f>VLOOKUP(C330,Weeks!$A$1:$B$53,2,0)</f>
        <v>Week 10</v>
      </c>
      <c r="NU330" s="2">
        <f t="shared" si="321"/>
        <v>125</v>
      </c>
      <c r="NV330" s="2">
        <f t="shared" si="322"/>
        <v>0</v>
      </c>
      <c r="NW330" s="2">
        <f t="shared" si="323"/>
        <v>0</v>
      </c>
      <c r="NX330" s="2">
        <f t="shared" si="324"/>
        <v>0</v>
      </c>
      <c r="NY330" s="2">
        <f t="shared" si="325"/>
        <v>0</v>
      </c>
      <c r="NZ330" s="2">
        <f t="shared" si="326"/>
        <v>0</v>
      </c>
      <c r="OA330" s="2">
        <f t="shared" si="327"/>
        <v>0</v>
      </c>
      <c r="OB330" s="2">
        <f t="shared" si="328"/>
        <v>2</v>
      </c>
      <c r="OC330" s="2">
        <f t="shared" si="329"/>
        <v>0</v>
      </c>
      <c r="OD330" s="2">
        <f t="shared" si="330"/>
        <v>24</v>
      </c>
      <c r="OE330" s="2">
        <f t="shared" si="331"/>
        <v>0</v>
      </c>
      <c r="OF330" s="2">
        <f t="shared" si="332"/>
        <v>31</v>
      </c>
      <c r="OG330" s="2">
        <f t="shared" si="333"/>
        <v>0</v>
      </c>
      <c r="OH330" s="2">
        <f t="shared" si="334"/>
        <v>0</v>
      </c>
      <c r="OI330" s="2">
        <f t="shared" si="335"/>
        <v>0</v>
      </c>
      <c r="OJ330" s="2">
        <f t="shared" si="336"/>
        <v>0</v>
      </c>
      <c r="OK330" s="2">
        <f t="shared" si="337"/>
        <v>0</v>
      </c>
      <c r="OL330" s="2">
        <f t="shared" si="338"/>
        <v>0</v>
      </c>
      <c r="OM330" s="2">
        <f t="shared" si="339"/>
        <v>0</v>
      </c>
      <c r="ON330" s="2">
        <f t="shared" si="340"/>
        <v>18</v>
      </c>
      <c r="OO330" s="2">
        <f t="shared" si="341"/>
        <v>0</v>
      </c>
      <c r="OP330" s="2">
        <f t="shared" si="342"/>
        <v>49</v>
      </c>
      <c r="OQ330" s="2">
        <f t="shared" si="343"/>
        <v>0</v>
      </c>
      <c r="OR330" s="2">
        <f t="shared" si="344"/>
        <v>0</v>
      </c>
      <c r="OS330" s="2">
        <f t="shared" si="345"/>
        <v>0</v>
      </c>
      <c r="OT330" s="2">
        <f t="shared" si="346"/>
        <v>0</v>
      </c>
      <c r="OU330" s="2">
        <f t="shared" si="347"/>
        <v>0</v>
      </c>
      <c r="OV330" s="2">
        <f t="shared" si="348"/>
        <v>0</v>
      </c>
      <c r="OW330" s="2">
        <f t="shared" si="349"/>
        <v>0</v>
      </c>
      <c r="OX330" s="2">
        <f t="shared" si="350"/>
        <v>0</v>
      </c>
      <c r="OY330" s="2">
        <f t="shared" si="351"/>
        <v>0</v>
      </c>
      <c r="OZ330" s="2">
        <f t="shared" si="352"/>
        <v>0</v>
      </c>
      <c r="PA330" s="2">
        <f t="shared" si="353"/>
        <v>0</v>
      </c>
      <c r="PB330" s="2">
        <f t="shared" si="354"/>
        <v>0</v>
      </c>
      <c r="PC330" s="2">
        <f t="shared" si="355"/>
        <v>0</v>
      </c>
      <c r="PD330" s="2">
        <f t="shared" si="356"/>
        <v>0</v>
      </c>
      <c r="PE330" s="2">
        <f t="shared" si="357"/>
        <v>0</v>
      </c>
      <c r="PF330" s="2">
        <f t="shared" si="358"/>
        <v>0</v>
      </c>
      <c r="PG330" s="2">
        <f t="shared" si="359"/>
        <v>0</v>
      </c>
      <c r="PH330" s="2">
        <f t="shared" si="360"/>
        <v>0</v>
      </c>
      <c r="PI330" s="2">
        <f t="shared" si="361"/>
        <v>0</v>
      </c>
      <c r="PJ330" s="2">
        <f t="shared" si="362"/>
        <v>0</v>
      </c>
      <c r="PK330" s="2">
        <f t="shared" si="363"/>
        <v>0</v>
      </c>
      <c r="PL330" s="2">
        <f t="shared" si="364"/>
        <v>0</v>
      </c>
      <c r="PM330" s="2">
        <f t="shared" si="365"/>
        <v>0</v>
      </c>
      <c r="PN330" s="2">
        <f t="shared" si="366"/>
        <v>9</v>
      </c>
      <c r="PO330" s="2">
        <f t="shared" si="367"/>
        <v>9</v>
      </c>
      <c r="PP330" s="2">
        <f t="shared" si="368"/>
        <v>0</v>
      </c>
      <c r="PQ330" s="2">
        <f t="shared" si="369"/>
        <v>0</v>
      </c>
      <c r="PR330" s="2">
        <f t="shared" si="370"/>
        <v>9</v>
      </c>
      <c r="PS330" s="2">
        <f t="shared" si="371"/>
        <v>0</v>
      </c>
      <c r="PT330" s="2">
        <f t="shared" si="372"/>
        <v>0</v>
      </c>
      <c r="PU330" s="2">
        <f t="shared" si="373"/>
        <v>9</v>
      </c>
      <c r="PV330" s="2">
        <f t="shared" si="374"/>
        <v>0</v>
      </c>
      <c r="PW330" s="2">
        <f t="shared" si="375"/>
        <v>0</v>
      </c>
      <c r="PX330" s="2">
        <f t="shared" si="376"/>
        <v>9</v>
      </c>
      <c r="PY330" s="2">
        <f t="shared" si="377"/>
        <v>1</v>
      </c>
      <c r="PZ330" s="2">
        <f t="shared" si="378"/>
        <v>1</v>
      </c>
    </row>
    <row r="331" spans="1:442" x14ac:dyDescent="0.35">
      <c r="A331" t="s">
        <v>76</v>
      </c>
      <c r="B331" t="s">
        <v>7</v>
      </c>
      <c r="C331" t="s">
        <v>325</v>
      </c>
      <c r="D331">
        <v>0</v>
      </c>
      <c r="E331">
        <v>0</v>
      </c>
      <c r="F331">
        <v>0</v>
      </c>
      <c r="G331">
        <v>0</v>
      </c>
      <c r="H331">
        <v>0</v>
      </c>
      <c r="I331">
        <v>0</v>
      </c>
      <c r="J331">
        <v>0</v>
      </c>
      <c r="K331">
        <v>0</v>
      </c>
      <c r="L331">
        <v>0</v>
      </c>
      <c r="M331">
        <v>0</v>
      </c>
      <c r="N331">
        <v>0</v>
      </c>
      <c r="O331">
        <v>0</v>
      </c>
      <c r="P331">
        <v>0</v>
      </c>
      <c r="Q331">
        <v>0</v>
      </c>
      <c r="R331">
        <v>0</v>
      </c>
      <c r="S331">
        <v>2</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3</v>
      </c>
      <c r="BL331">
        <v>0</v>
      </c>
      <c r="BM331">
        <v>0</v>
      </c>
      <c r="BN331">
        <v>2</v>
      </c>
      <c r="BO331">
        <v>2</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7</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7</v>
      </c>
      <c r="EM331">
        <v>0</v>
      </c>
      <c r="EN331">
        <v>0</v>
      </c>
      <c r="EO331">
        <v>0</v>
      </c>
      <c r="EP331">
        <v>0</v>
      </c>
      <c r="EQ331">
        <v>0</v>
      </c>
      <c r="ER331">
        <v>0</v>
      </c>
      <c r="ES331">
        <v>0</v>
      </c>
      <c r="ET331">
        <v>0</v>
      </c>
      <c r="EU331">
        <v>0</v>
      </c>
      <c r="EV331">
        <v>0</v>
      </c>
      <c r="EW331">
        <v>0</v>
      </c>
      <c r="EX331">
        <v>0</v>
      </c>
      <c r="EY331">
        <v>0</v>
      </c>
      <c r="EZ331">
        <v>5</v>
      </c>
      <c r="FA331">
        <v>27</v>
      </c>
      <c r="FB331">
        <v>0</v>
      </c>
      <c r="FC331">
        <v>0</v>
      </c>
      <c r="FD331">
        <v>9</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3</v>
      </c>
      <c r="GY331">
        <v>21</v>
      </c>
      <c r="GZ331">
        <v>9</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6</v>
      </c>
      <c r="HW331">
        <v>2</v>
      </c>
      <c r="HX331">
        <v>0</v>
      </c>
      <c r="HY331">
        <v>2</v>
      </c>
      <c r="HZ331">
        <v>1</v>
      </c>
      <c r="IA331">
        <v>0</v>
      </c>
      <c r="IB331">
        <v>0</v>
      </c>
      <c r="IC331">
        <v>0</v>
      </c>
      <c r="ID331">
        <v>0</v>
      </c>
      <c r="IE331">
        <v>0</v>
      </c>
      <c r="IF331">
        <v>0</v>
      </c>
      <c r="IG331">
        <v>0</v>
      </c>
      <c r="IH331">
        <v>6</v>
      </c>
      <c r="II331">
        <v>2</v>
      </c>
      <c r="IJ331">
        <v>0</v>
      </c>
      <c r="IK331">
        <v>6</v>
      </c>
      <c r="IL331">
        <v>2</v>
      </c>
      <c r="IM331">
        <v>0</v>
      </c>
      <c r="IN331">
        <v>6</v>
      </c>
      <c r="IO331">
        <v>2</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2</v>
      </c>
      <c r="JJ331">
        <v>1</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2</v>
      </c>
      <c r="KN331">
        <v>0</v>
      </c>
      <c r="KO331">
        <v>0</v>
      </c>
      <c r="KP331">
        <v>0</v>
      </c>
      <c r="KQ331">
        <v>0</v>
      </c>
      <c r="KR331">
        <v>0</v>
      </c>
      <c r="KS331">
        <v>0</v>
      </c>
      <c r="KT331">
        <v>0</v>
      </c>
      <c r="KU331">
        <v>2</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R331" s="2" t="str">
        <f t="shared" si="319"/>
        <v>Nebbi District</v>
      </c>
      <c r="NS331" s="2" t="str">
        <f t="shared" si="320"/>
        <v>Orussi Health Centre III</v>
      </c>
      <c r="NT331" s="2" t="str">
        <f>VLOOKUP(C331,Weeks!$A$1:$B$53,2,0)</f>
        <v>Week 11</v>
      </c>
      <c r="NU331" s="2">
        <f t="shared" si="321"/>
        <v>95</v>
      </c>
      <c r="NV331" s="2">
        <f t="shared" si="322"/>
        <v>0</v>
      </c>
      <c r="NW331" s="2">
        <f t="shared" si="323"/>
        <v>0</v>
      </c>
      <c r="NX331" s="2">
        <f t="shared" si="324"/>
        <v>0</v>
      </c>
      <c r="NY331" s="2">
        <f t="shared" si="325"/>
        <v>0</v>
      </c>
      <c r="NZ331" s="2">
        <f t="shared" si="326"/>
        <v>7</v>
      </c>
      <c r="OA331" s="2">
        <f t="shared" si="327"/>
        <v>0</v>
      </c>
      <c r="OB331" s="2">
        <f t="shared" si="328"/>
        <v>0</v>
      </c>
      <c r="OC331" s="2">
        <f t="shared" si="329"/>
        <v>0</v>
      </c>
      <c r="OD331" s="2">
        <f t="shared" si="330"/>
        <v>9</v>
      </c>
      <c r="OE331" s="2">
        <f t="shared" si="331"/>
        <v>0</v>
      </c>
      <c r="OF331" s="2">
        <f t="shared" si="332"/>
        <v>39</v>
      </c>
      <c r="OG331" s="2">
        <f t="shared" si="333"/>
        <v>0</v>
      </c>
      <c r="OH331" s="2">
        <f t="shared" si="334"/>
        <v>0</v>
      </c>
      <c r="OI331" s="2">
        <f t="shared" si="335"/>
        <v>0</v>
      </c>
      <c r="OJ331" s="2">
        <f t="shared" si="336"/>
        <v>0</v>
      </c>
      <c r="OK331" s="2">
        <f t="shared" si="337"/>
        <v>0</v>
      </c>
      <c r="OL331" s="2">
        <f t="shared" si="338"/>
        <v>0</v>
      </c>
      <c r="OM331" s="2">
        <f t="shared" si="339"/>
        <v>0</v>
      </c>
      <c r="ON331" s="2">
        <f t="shared" si="340"/>
        <v>7</v>
      </c>
      <c r="OO331" s="2">
        <f t="shared" si="341"/>
        <v>0</v>
      </c>
      <c r="OP331" s="2">
        <f t="shared" si="342"/>
        <v>33</v>
      </c>
      <c r="OQ331" s="2">
        <f t="shared" si="343"/>
        <v>0</v>
      </c>
      <c r="OR331" s="2">
        <f t="shared" si="344"/>
        <v>0</v>
      </c>
      <c r="OS331" s="2">
        <f t="shared" si="345"/>
        <v>0</v>
      </c>
      <c r="OT331" s="2">
        <f t="shared" si="346"/>
        <v>0</v>
      </c>
      <c r="OU331" s="2">
        <f t="shared" si="347"/>
        <v>2</v>
      </c>
      <c r="OV331" s="2">
        <f t="shared" si="348"/>
        <v>0</v>
      </c>
      <c r="OW331" s="2">
        <f t="shared" si="349"/>
        <v>0</v>
      </c>
      <c r="OX331" s="2">
        <f t="shared" si="350"/>
        <v>0</v>
      </c>
      <c r="OY331" s="2">
        <f t="shared" si="351"/>
        <v>0</v>
      </c>
      <c r="OZ331" s="2">
        <f t="shared" si="352"/>
        <v>0</v>
      </c>
      <c r="PA331" s="2">
        <f t="shared" si="353"/>
        <v>0</v>
      </c>
      <c r="PB331" s="2">
        <f t="shared" si="354"/>
        <v>2</v>
      </c>
      <c r="PC331" s="2">
        <f t="shared" si="355"/>
        <v>2</v>
      </c>
      <c r="PD331" s="2">
        <f t="shared" si="356"/>
        <v>0</v>
      </c>
      <c r="PE331" s="2">
        <f t="shared" si="357"/>
        <v>0</v>
      </c>
      <c r="PF331" s="2">
        <f t="shared" si="358"/>
        <v>0</v>
      </c>
      <c r="PG331" s="2">
        <f t="shared" si="359"/>
        <v>0</v>
      </c>
      <c r="PH331" s="2">
        <f t="shared" si="360"/>
        <v>0</v>
      </c>
      <c r="PI331" s="2">
        <f t="shared" si="361"/>
        <v>0</v>
      </c>
      <c r="PJ331" s="2">
        <f t="shared" si="362"/>
        <v>0</v>
      </c>
      <c r="PK331" s="2">
        <f t="shared" si="363"/>
        <v>0</v>
      </c>
      <c r="PL331" s="2">
        <f t="shared" si="364"/>
        <v>0</v>
      </c>
      <c r="PM331" s="2">
        <f t="shared" si="365"/>
        <v>0</v>
      </c>
      <c r="PN331" s="2">
        <f t="shared" si="366"/>
        <v>8</v>
      </c>
      <c r="PO331" s="2">
        <f t="shared" si="367"/>
        <v>8</v>
      </c>
      <c r="PP331" s="2">
        <f t="shared" si="368"/>
        <v>0</v>
      </c>
      <c r="PQ331" s="2">
        <f t="shared" si="369"/>
        <v>0</v>
      </c>
      <c r="PR331" s="2">
        <f t="shared" si="370"/>
        <v>8</v>
      </c>
      <c r="PS331" s="2">
        <f t="shared" si="371"/>
        <v>0</v>
      </c>
      <c r="PT331" s="2">
        <f t="shared" si="372"/>
        <v>0</v>
      </c>
      <c r="PU331" s="2">
        <f t="shared" si="373"/>
        <v>0</v>
      </c>
      <c r="PV331" s="2">
        <f t="shared" si="374"/>
        <v>3</v>
      </c>
      <c r="PW331" s="2">
        <f t="shared" si="375"/>
        <v>3</v>
      </c>
      <c r="PX331" s="2">
        <f t="shared" si="376"/>
        <v>8</v>
      </c>
      <c r="PY331" s="2">
        <f t="shared" si="377"/>
        <v>0</v>
      </c>
      <c r="PZ331" s="2">
        <f t="shared" si="378"/>
        <v>0</v>
      </c>
    </row>
    <row r="332" spans="1:442" x14ac:dyDescent="0.35">
      <c r="A332" t="s">
        <v>75</v>
      </c>
      <c r="B332" t="s">
        <v>5</v>
      </c>
      <c r="C332" t="s">
        <v>72</v>
      </c>
      <c r="D332">
        <v>0</v>
      </c>
      <c r="E332">
        <v>0</v>
      </c>
      <c r="F332">
        <v>0</v>
      </c>
      <c r="G332">
        <v>0</v>
      </c>
      <c r="H332"/>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9</v>
      </c>
      <c r="DE332">
        <v>2</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6</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4</v>
      </c>
      <c r="HW332">
        <v>0</v>
      </c>
      <c r="HX332">
        <v>0</v>
      </c>
      <c r="HY332">
        <v>0</v>
      </c>
      <c r="HZ332">
        <v>0</v>
      </c>
      <c r="IA332">
        <v>0</v>
      </c>
      <c r="IB332">
        <v>0</v>
      </c>
      <c r="IC332">
        <v>0</v>
      </c>
      <c r="ID332">
        <v>0</v>
      </c>
      <c r="IE332">
        <v>4</v>
      </c>
      <c r="IF332">
        <v>0</v>
      </c>
      <c r="IG332">
        <v>0</v>
      </c>
      <c r="IH332">
        <v>4</v>
      </c>
      <c r="II332">
        <v>0</v>
      </c>
      <c r="IJ332">
        <v>0</v>
      </c>
      <c r="IK332">
        <v>4</v>
      </c>
      <c r="IL332">
        <v>0</v>
      </c>
      <c r="IM332">
        <v>0</v>
      </c>
      <c r="IN332">
        <v>4</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c r="KG332"/>
      <c r="KH332"/>
      <c r="KI332"/>
      <c r="KJ332">
        <v>0</v>
      </c>
      <c r="KK332">
        <v>0</v>
      </c>
      <c r="KL332"/>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R332" s="2" t="str">
        <f t="shared" si="319"/>
        <v>Pakwach District</v>
      </c>
      <c r="NS332" s="2" t="str">
        <f t="shared" si="320"/>
        <v>Pakwach Mission Health Centre III</v>
      </c>
      <c r="NT332" s="2" t="str">
        <f>VLOOKUP(C332,Weeks!$A$1:$B$53,2,0)</f>
        <v>Week 40</v>
      </c>
      <c r="NU332" s="2">
        <f t="shared" si="321"/>
        <v>17</v>
      </c>
      <c r="NV332" s="2">
        <f t="shared" si="322"/>
        <v>0</v>
      </c>
      <c r="NW332" s="2">
        <f t="shared" si="323"/>
        <v>0</v>
      </c>
      <c r="NX332" s="2">
        <f t="shared" si="324"/>
        <v>0</v>
      </c>
      <c r="NY332" s="2">
        <f t="shared" si="325"/>
        <v>0</v>
      </c>
      <c r="NZ332" s="2">
        <f t="shared" si="326"/>
        <v>0</v>
      </c>
      <c r="OA332" s="2">
        <f t="shared" si="327"/>
        <v>0</v>
      </c>
      <c r="OB332" s="2">
        <f t="shared" si="328"/>
        <v>0</v>
      </c>
      <c r="OC332" s="2">
        <f t="shared" si="329"/>
        <v>0</v>
      </c>
      <c r="OD332" s="2">
        <f t="shared" si="330"/>
        <v>6</v>
      </c>
      <c r="OE332" s="2">
        <f t="shared" si="331"/>
        <v>0</v>
      </c>
      <c r="OF332" s="2">
        <f t="shared" si="332"/>
        <v>0</v>
      </c>
      <c r="OG332" s="2">
        <f t="shared" si="333"/>
        <v>0</v>
      </c>
      <c r="OH332" s="2">
        <f t="shared" si="334"/>
        <v>0</v>
      </c>
      <c r="OI332" s="2">
        <f t="shared" si="335"/>
        <v>0</v>
      </c>
      <c r="OJ332" s="2">
        <f t="shared" si="336"/>
        <v>0</v>
      </c>
      <c r="OK332" s="2">
        <f t="shared" si="337"/>
        <v>0</v>
      </c>
      <c r="OL332" s="2">
        <f t="shared" si="338"/>
        <v>0</v>
      </c>
      <c r="OM332" s="2">
        <f t="shared" si="339"/>
        <v>0</v>
      </c>
      <c r="ON332" s="2">
        <f t="shared" si="340"/>
        <v>11</v>
      </c>
      <c r="OO332" s="2">
        <f t="shared" si="341"/>
        <v>0</v>
      </c>
      <c r="OP332" s="2">
        <f t="shared" si="342"/>
        <v>0</v>
      </c>
      <c r="OQ332" s="2">
        <f t="shared" si="343"/>
        <v>0</v>
      </c>
      <c r="OR332" s="2">
        <f t="shared" si="344"/>
        <v>0</v>
      </c>
      <c r="OS332" s="2">
        <f t="shared" si="345"/>
        <v>0</v>
      </c>
      <c r="OT332" s="2">
        <f t="shared" si="346"/>
        <v>0</v>
      </c>
      <c r="OU332" s="2">
        <f t="shared" si="347"/>
        <v>0</v>
      </c>
      <c r="OV332" s="2">
        <f t="shared" si="348"/>
        <v>0</v>
      </c>
      <c r="OW332" s="2">
        <f t="shared" si="349"/>
        <v>0</v>
      </c>
      <c r="OX332" s="2">
        <f t="shared" si="350"/>
        <v>0</v>
      </c>
      <c r="OY332" s="2">
        <f t="shared" si="351"/>
        <v>0</v>
      </c>
      <c r="OZ332" s="2">
        <f t="shared" si="352"/>
        <v>0</v>
      </c>
      <c r="PA332" s="2">
        <f t="shared" si="353"/>
        <v>0</v>
      </c>
      <c r="PB332" s="2">
        <f t="shared" si="354"/>
        <v>0</v>
      </c>
      <c r="PC332" s="2">
        <f t="shared" si="355"/>
        <v>0</v>
      </c>
      <c r="PD332" s="2">
        <f t="shared" si="356"/>
        <v>0</v>
      </c>
      <c r="PE332" s="2">
        <f t="shared" si="357"/>
        <v>0</v>
      </c>
      <c r="PF332" s="2">
        <f t="shared" si="358"/>
        <v>0</v>
      </c>
      <c r="PG332" s="2">
        <f t="shared" si="359"/>
        <v>0</v>
      </c>
      <c r="PH332" s="2">
        <f t="shared" si="360"/>
        <v>0</v>
      </c>
      <c r="PI332" s="2">
        <f t="shared" si="361"/>
        <v>0</v>
      </c>
      <c r="PJ332" s="2">
        <f t="shared" si="362"/>
        <v>0</v>
      </c>
      <c r="PK332" s="2">
        <f t="shared" si="363"/>
        <v>0</v>
      </c>
      <c r="PL332" s="2">
        <f t="shared" si="364"/>
        <v>0</v>
      </c>
      <c r="PM332" s="2">
        <f t="shared" si="365"/>
        <v>0</v>
      </c>
      <c r="PN332" s="2">
        <f t="shared" si="366"/>
        <v>4</v>
      </c>
      <c r="PO332" s="2">
        <f t="shared" si="367"/>
        <v>4</v>
      </c>
      <c r="PP332" s="2">
        <f t="shared" si="368"/>
        <v>0</v>
      </c>
      <c r="PQ332" s="2">
        <f t="shared" si="369"/>
        <v>0</v>
      </c>
      <c r="PR332" s="2">
        <f t="shared" si="370"/>
        <v>4</v>
      </c>
      <c r="PS332" s="2">
        <f t="shared" si="371"/>
        <v>0</v>
      </c>
      <c r="PT332" s="2">
        <f t="shared" si="372"/>
        <v>0</v>
      </c>
      <c r="PU332" s="2">
        <f t="shared" si="373"/>
        <v>4</v>
      </c>
      <c r="PV332" s="2">
        <f t="shared" si="374"/>
        <v>0</v>
      </c>
      <c r="PW332" s="2">
        <f t="shared" si="375"/>
        <v>0</v>
      </c>
      <c r="PX332" s="2">
        <f t="shared" si="376"/>
        <v>4</v>
      </c>
      <c r="PY332" s="2">
        <f t="shared" si="377"/>
        <v>0</v>
      </c>
      <c r="PZ332" s="2">
        <f t="shared" si="378"/>
        <v>0</v>
      </c>
    </row>
    <row r="333" spans="1:442" x14ac:dyDescent="0.35">
      <c r="A333" t="s">
        <v>75</v>
      </c>
      <c r="B333" t="s">
        <v>5</v>
      </c>
      <c r="C333" t="s">
        <v>71</v>
      </c>
      <c r="D333">
        <v>0</v>
      </c>
      <c r="E333">
        <v>0</v>
      </c>
      <c r="F333">
        <v>0</v>
      </c>
      <c r="G333">
        <v>0</v>
      </c>
      <c r="H333"/>
      <c r="I333">
        <v>0</v>
      </c>
      <c r="J333"/>
      <c r="K333">
        <v>0</v>
      </c>
      <c r="L333"/>
      <c r="M333">
        <v>0</v>
      </c>
      <c r="N333"/>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10</v>
      </c>
      <c r="DE333">
        <v>8</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4</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1</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c r="KG333"/>
      <c r="KH333"/>
      <c r="KI333"/>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1</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R333" s="2" t="str">
        <f t="shared" si="319"/>
        <v>Pakwach District</v>
      </c>
      <c r="NS333" s="2" t="str">
        <f t="shared" si="320"/>
        <v>Pakwach Mission Health Centre III</v>
      </c>
      <c r="NT333" s="2" t="str">
        <f>VLOOKUP(C333,Weeks!$A$1:$B$53,2,0)</f>
        <v>Week 41</v>
      </c>
      <c r="NU333" s="2">
        <f t="shared" si="321"/>
        <v>23</v>
      </c>
      <c r="NV333" s="2">
        <f t="shared" si="322"/>
        <v>0</v>
      </c>
      <c r="NW333" s="2">
        <f t="shared" si="323"/>
        <v>0</v>
      </c>
      <c r="NX333" s="2">
        <f t="shared" si="324"/>
        <v>0</v>
      </c>
      <c r="NY333" s="2">
        <f t="shared" si="325"/>
        <v>0</v>
      </c>
      <c r="NZ333" s="2">
        <f t="shared" si="326"/>
        <v>0</v>
      </c>
      <c r="OA333" s="2">
        <f t="shared" si="327"/>
        <v>0</v>
      </c>
      <c r="OB333" s="2">
        <f t="shared" si="328"/>
        <v>0</v>
      </c>
      <c r="OC333" s="2">
        <f t="shared" si="329"/>
        <v>0</v>
      </c>
      <c r="OD333" s="2">
        <f t="shared" si="330"/>
        <v>4</v>
      </c>
      <c r="OE333" s="2">
        <f t="shared" si="331"/>
        <v>0</v>
      </c>
      <c r="OF333" s="2">
        <f t="shared" si="332"/>
        <v>0</v>
      </c>
      <c r="OG333" s="2">
        <f t="shared" si="333"/>
        <v>0</v>
      </c>
      <c r="OH333" s="2">
        <f t="shared" si="334"/>
        <v>0</v>
      </c>
      <c r="OI333" s="2">
        <f t="shared" si="335"/>
        <v>0</v>
      </c>
      <c r="OJ333" s="2">
        <f t="shared" si="336"/>
        <v>0</v>
      </c>
      <c r="OK333" s="2">
        <f t="shared" si="337"/>
        <v>0</v>
      </c>
      <c r="OL333" s="2">
        <f t="shared" si="338"/>
        <v>1</v>
      </c>
      <c r="OM333" s="2">
        <f t="shared" si="339"/>
        <v>0</v>
      </c>
      <c r="ON333" s="2">
        <f t="shared" si="340"/>
        <v>18</v>
      </c>
      <c r="OO333" s="2">
        <f t="shared" si="341"/>
        <v>0</v>
      </c>
      <c r="OP333" s="2">
        <f t="shared" si="342"/>
        <v>0</v>
      </c>
      <c r="OQ333" s="2">
        <f t="shared" si="343"/>
        <v>0</v>
      </c>
      <c r="OR333" s="2">
        <f t="shared" si="344"/>
        <v>0</v>
      </c>
      <c r="OS333" s="2">
        <f t="shared" si="345"/>
        <v>0</v>
      </c>
      <c r="OT333" s="2">
        <f t="shared" si="346"/>
        <v>0</v>
      </c>
      <c r="OU333" s="2">
        <f t="shared" si="347"/>
        <v>0</v>
      </c>
      <c r="OV333" s="2">
        <f t="shared" si="348"/>
        <v>0</v>
      </c>
      <c r="OW333" s="2">
        <f t="shared" si="349"/>
        <v>0</v>
      </c>
      <c r="OX333" s="2">
        <f t="shared" si="350"/>
        <v>1</v>
      </c>
      <c r="OY333" s="2">
        <f t="shared" si="351"/>
        <v>0</v>
      </c>
      <c r="OZ333" s="2">
        <f t="shared" si="352"/>
        <v>0</v>
      </c>
      <c r="PA333" s="2">
        <f t="shared" si="353"/>
        <v>0</v>
      </c>
      <c r="PB333" s="2">
        <f t="shared" si="354"/>
        <v>0</v>
      </c>
      <c r="PC333" s="2">
        <f t="shared" si="355"/>
        <v>0</v>
      </c>
      <c r="PD333" s="2">
        <f t="shared" si="356"/>
        <v>0</v>
      </c>
      <c r="PE333" s="2">
        <f t="shared" si="357"/>
        <v>0</v>
      </c>
      <c r="PF333" s="2">
        <f t="shared" si="358"/>
        <v>0</v>
      </c>
      <c r="PG333" s="2">
        <f t="shared" si="359"/>
        <v>0</v>
      </c>
      <c r="PH333" s="2">
        <f t="shared" si="360"/>
        <v>0</v>
      </c>
      <c r="PI333" s="2">
        <f t="shared" si="361"/>
        <v>0</v>
      </c>
      <c r="PJ333" s="2">
        <f t="shared" si="362"/>
        <v>0</v>
      </c>
      <c r="PK333" s="2">
        <f t="shared" si="363"/>
        <v>0</v>
      </c>
      <c r="PL333" s="2">
        <f t="shared" si="364"/>
        <v>0</v>
      </c>
      <c r="PM333" s="2">
        <f t="shared" si="365"/>
        <v>0</v>
      </c>
      <c r="PN333" s="2">
        <f t="shared" si="366"/>
        <v>0</v>
      </c>
      <c r="PO333" s="2">
        <f t="shared" si="367"/>
        <v>0</v>
      </c>
      <c r="PP333" s="2">
        <f t="shared" si="368"/>
        <v>0</v>
      </c>
      <c r="PQ333" s="2">
        <f t="shared" si="369"/>
        <v>0</v>
      </c>
      <c r="PR333" s="2">
        <f t="shared" si="370"/>
        <v>0</v>
      </c>
      <c r="PS333" s="2">
        <f t="shared" si="371"/>
        <v>0</v>
      </c>
      <c r="PT333" s="2">
        <f t="shared" si="372"/>
        <v>0</v>
      </c>
      <c r="PU333" s="2">
        <f t="shared" si="373"/>
        <v>0</v>
      </c>
      <c r="PV333" s="2">
        <f t="shared" si="374"/>
        <v>0</v>
      </c>
      <c r="PW333" s="2">
        <f t="shared" si="375"/>
        <v>0</v>
      </c>
      <c r="PX333" s="2">
        <f t="shared" si="376"/>
        <v>0</v>
      </c>
      <c r="PY333" s="2">
        <f t="shared" si="377"/>
        <v>0</v>
      </c>
      <c r="PZ333" s="2">
        <f t="shared" si="378"/>
        <v>0</v>
      </c>
    </row>
    <row r="334" spans="1:442" x14ac:dyDescent="0.35">
      <c r="A334" t="s">
        <v>75</v>
      </c>
      <c r="B334" t="s">
        <v>5</v>
      </c>
      <c r="C334" t="s">
        <v>70</v>
      </c>
      <c r="D334">
        <v>0</v>
      </c>
      <c r="E334">
        <v>0</v>
      </c>
      <c r="F334">
        <v>0</v>
      </c>
      <c r="G334">
        <v>0</v>
      </c>
      <c r="H334"/>
      <c r="I334">
        <v>0</v>
      </c>
      <c r="J334"/>
      <c r="K334">
        <v>2</v>
      </c>
      <c r="L334"/>
      <c r="M334">
        <v>0</v>
      </c>
      <c r="N334"/>
      <c r="O334">
        <v>2</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2</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5</v>
      </c>
      <c r="DE334">
        <v>3</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2</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8</v>
      </c>
      <c r="HW334">
        <v>2</v>
      </c>
      <c r="HX334">
        <v>0</v>
      </c>
      <c r="HY334">
        <v>0</v>
      </c>
      <c r="HZ334">
        <v>0</v>
      </c>
      <c r="IA334">
        <v>0</v>
      </c>
      <c r="IB334">
        <v>0</v>
      </c>
      <c r="IC334">
        <v>0</v>
      </c>
      <c r="ID334">
        <v>0</v>
      </c>
      <c r="IE334">
        <v>8</v>
      </c>
      <c r="IF334">
        <v>2</v>
      </c>
      <c r="IG334">
        <v>0</v>
      </c>
      <c r="IH334">
        <v>8</v>
      </c>
      <c r="II334">
        <v>2</v>
      </c>
      <c r="IJ334">
        <v>0</v>
      </c>
      <c r="IK334">
        <v>0</v>
      </c>
      <c r="IL334">
        <v>0</v>
      </c>
      <c r="IM334">
        <v>0</v>
      </c>
      <c r="IN334">
        <v>8</v>
      </c>
      <c r="IO334">
        <v>2</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c r="KG334"/>
      <c r="KH334"/>
      <c r="KI334"/>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R334" s="2" t="str">
        <f t="shared" si="319"/>
        <v>Pakwach District</v>
      </c>
      <c r="NS334" s="2" t="str">
        <f t="shared" si="320"/>
        <v>Pakwach Mission Health Centre III</v>
      </c>
      <c r="NT334" s="2" t="str">
        <f>VLOOKUP(C334,Weeks!$A$1:$B$53,2,0)</f>
        <v>Week 42</v>
      </c>
      <c r="NU334" s="2">
        <f t="shared" si="321"/>
        <v>10</v>
      </c>
      <c r="NV334" s="2">
        <f t="shared" si="322"/>
        <v>0</v>
      </c>
      <c r="NW334" s="2">
        <f t="shared" si="323"/>
        <v>0</v>
      </c>
      <c r="NX334" s="2">
        <f t="shared" si="324"/>
        <v>0</v>
      </c>
      <c r="NY334" s="2">
        <f t="shared" si="325"/>
        <v>0</v>
      </c>
      <c r="NZ334" s="2">
        <f t="shared" si="326"/>
        <v>0</v>
      </c>
      <c r="OA334" s="2">
        <f t="shared" si="327"/>
        <v>0</v>
      </c>
      <c r="OB334" s="2">
        <f t="shared" si="328"/>
        <v>0</v>
      </c>
      <c r="OC334" s="2">
        <f t="shared" si="329"/>
        <v>0</v>
      </c>
      <c r="OD334" s="2">
        <f t="shared" si="330"/>
        <v>2</v>
      </c>
      <c r="OE334" s="2">
        <f t="shared" si="331"/>
        <v>0</v>
      </c>
      <c r="OF334" s="2">
        <f t="shared" si="332"/>
        <v>0</v>
      </c>
      <c r="OG334" s="2">
        <f t="shared" si="333"/>
        <v>0</v>
      </c>
      <c r="OH334" s="2">
        <f t="shared" si="334"/>
        <v>0</v>
      </c>
      <c r="OI334" s="2">
        <f t="shared" si="335"/>
        <v>0</v>
      </c>
      <c r="OJ334" s="2">
        <f t="shared" si="336"/>
        <v>0</v>
      </c>
      <c r="OK334" s="2">
        <f t="shared" si="337"/>
        <v>0</v>
      </c>
      <c r="OL334" s="2">
        <f t="shared" si="338"/>
        <v>0</v>
      </c>
      <c r="OM334" s="2">
        <f t="shared" si="339"/>
        <v>0</v>
      </c>
      <c r="ON334" s="2">
        <f t="shared" si="340"/>
        <v>8</v>
      </c>
      <c r="OO334" s="2">
        <f t="shared" si="341"/>
        <v>0</v>
      </c>
      <c r="OP334" s="2">
        <f t="shared" si="342"/>
        <v>0</v>
      </c>
      <c r="OQ334" s="2">
        <f t="shared" si="343"/>
        <v>0</v>
      </c>
      <c r="OR334" s="2">
        <f t="shared" si="344"/>
        <v>0</v>
      </c>
      <c r="OS334" s="2">
        <f t="shared" si="345"/>
        <v>0</v>
      </c>
      <c r="OT334" s="2">
        <f t="shared" si="346"/>
        <v>0</v>
      </c>
      <c r="OU334" s="2">
        <f t="shared" si="347"/>
        <v>0</v>
      </c>
      <c r="OV334" s="2">
        <f t="shared" si="348"/>
        <v>0</v>
      </c>
      <c r="OW334" s="2">
        <f t="shared" si="349"/>
        <v>0</v>
      </c>
      <c r="OX334" s="2">
        <f t="shared" si="350"/>
        <v>0</v>
      </c>
      <c r="OY334" s="2">
        <f t="shared" si="351"/>
        <v>0</v>
      </c>
      <c r="OZ334" s="2">
        <f t="shared" si="352"/>
        <v>0</v>
      </c>
      <c r="PA334" s="2">
        <f t="shared" si="353"/>
        <v>0</v>
      </c>
      <c r="PB334" s="2">
        <f t="shared" si="354"/>
        <v>0</v>
      </c>
      <c r="PC334" s="2">
        <f t="shared" si="355"/>
        <v>0</v>
      </c>
      <c r="PD334" s="2">
        <f t="shared" si="356"/>
        <v>0</v>
      </c>
      <c r="PE334" s="2">
        <f t="shared" si="357"/>
        <v>0</v>
      </c>
      <c r="PF334" s="2">
        <f t="shared" si="358"/>
        <v>0</v>
      </c>
      <c r="PG334" s="2">
        <f t="shared" si="359"/>
        <v>0</v>
      </c>
      <c r="PH334" s="2">
        <f t="shared" si="360"/>
        <v>0</v>
      </c>
      <c r="PI334" s="2">
        <f t="shared" si="361"/>
        <v>2</v>
      </c>
      <c r="PJ334" s="2">
        <f t="shared" si="362"/>
        <v>2</v>
      </c>
      <c r="PK334" s="2">
        <f t="shared" si="363"/>
        <v>0</v>
      </c>
      <c r="PL334" s="2">
        <f t="shared" si="364"/>
        <v>0</v>
      </c>
      <c r="PM334" s="2">
        <f t="shared" si="365"/>
        <v>0</v>
      </c>
      <c r="PN334" s="2">
        <f t="shared" si="366"/>
        <v>10</v>
      </c>
      <c r="PO334" s="2">
        <f t="shared" si="367"/>
        <v>10</v>
      </c>
      <c r="PP334" s="2">
        <f t="shared" si="368"/>
        <v>0</v>
      </c>
      <c r="PQ334" s="2">
        <f t="shared" si="369"/>
        <v>0</v>
      </c>
      <c r="PR334" s="2">
        <f t="shared" si="370"/>
        <v>0</v>
      </c>
      <c r="PS334" s="2">
        <f t="shared" si="371"/>
        <v>0</v>
      </c>
      <c r="PT334" s="2">
        <f t="shared" si="372"/>
        <v>0</v>
      </c>
      <c r="PU334" s="2">
        <f t="shared" si="373"/>
        <v>10</v>
      </c>
      <c r="PV334" s="2">
        <f t="shared" si="374"/>
        <v>0</v>
      </c>
      <c r="PW334" s="2">
        <f t="shared" si="375"/>
        <v>0</v>
      </c>
      <c r="PX334" s="2">
        <f t="shared" si="376"/>
        <v>10</v>
      </c>
      <c r="PY334" s="2">
        <f t="shared" si="377"/>
        <v>0</v>
      </c>
      <c r="PZ334" s="2">
        <f t="shared" si="378"/>
        <v>0</v>
      </c>
    </row>
    <row r="335" spans="1:442" x14ac:dyDescent="0.35">
      <c r="A335" t="s">
        <v>75</v>
      </c>
      <c r="B335" t="s">
        <v>5</v>
      </c>
      <c r="C335" t="s">
        <v>69</v>
      </c>
      <c r="D335">
        <v>0</v>
      </c>
      <c r="E335">
        <v>0</v>
      </c>
      <c r="F335">
        <v>0</v>
      </c>
      <c r="G335">
        <v>0</v>
      </c>
      <c r="H335"/>
      <c r="I335">
        <v>0</v>
      </c>
      <c r="J335"/>
      <c r="K335">
        <v>0</v>
      </c>
      <c r="L335"/>
      <c r="M335">
        <v>0</v>
      </c>
      <c r="N335"/>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1</v>
      </c>
      <c r="BK335">
        <v>0</v>
      </c>
      <c r="BL335">
        <v>1</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14</v>
      </c>
      <c r="DE335">
        <v>4</v>
      </c>
      <c r="DF335">
        <v>0</v>
      </c>
      <c r="DG335">
        <v>0</v>
      </c>
      <c r="DH335">
        <v>0</v>
      </c>
      <c r="DI335">
        <v>0</v>
      </c>
      <c r="DJ335">
        <v>1</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3</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1</v>
      </c>
      <c r="HG335">
        <v>0</v>
      </c>
      <c r="HH335">
        <v>0</v>
      </c>
      <c r="HI335">
        <v>0</v>
      </c>
      <c r="HJ335">
        <v>0</v>
      </c>
      <c r="HK335">
        <v>0</v>
      </c>
      <c r="HL335">
        <v>0</v>
      </c>
      <c r="HM335">
        <v>0</v>
      </c>
      <c r="HN335">
        <v>0</v>
      </c>
      <c r="HO335">
        <v>0</v>
      </c>
      <c r="HP335">
        <v>0</v>
      </c>
      <c r="HQ335">
        <v>0</v>
      </c>
      <c r="HR335">
        <v>0</v>
      </c>
      <c r="HS335">
        <v>0</v>
      </c>
      <c r="HT335">
        <v>0</v>
      </c>
      <c r="HU335">
        <v>0</v>
      </c>
      <c r="HV335">
        <v>8</v>
      </c>
      <c r="HW335">
        <v>3</v>
      </c>
      <c r="HX335">
        <v>0</v>
      </c>
      <c r="HY335">
        <v>0</v>
      </c>
      <c r="HZ335">
        <v>0</v>
      </c>
      <c r="IA335">
        <v>0</v>
      </c>
      <c r="IB335">
        <v>0</v>
      </c>
      <c r="IC335">
        <v>0</v>
      </c>
      <c r="ID335">
        <v>0</v>
      </c>
      <c r="IE335">
        <v>8</v>
      </c>
      <c r="IF335">
        <v>3</v>
      </c>
      <c r="IG335">
        <v>0</v>
      </c>
      <c r="IH335">
        <v>8</v>
      </c>
      <c r="II335">
        <v>3</v>
      </c>
      <c r="IJ335">
        <v>0</v>
      </c>
      <c r="IK335">
        <v>8</v>
      </c>
      <c r="IL335">
        <v>3</v>
      </c>
      <c r="IM335">
        <v>0</v>
      </c>
      <c r="IN335">
        <v>8</v>
      </c>
      <c r="IO335">
        <v>3</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c r="KG335"/>
      <c r="KH335"/>
      <c r="KI335"/>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1</v>
      </c>
      <c r="NE335">
        <v>1</v>
      </c>
      <c r="NF335">
        <v>0</v>
      </c>
      <c r="NG335">
        <v>0</v>
      </c>
      <c r="NH335">
        <v>0</v>
      </c>
      <c r="NI335">
        <v>0</v>
      </c>
      <c r="NJ335">
        <v>0</v>
      </c>
      <c r="NK335">
        <v>0</v>
      </c>
      <c r="NL335">
        <v>0</v>
      </c>
      <c r="NM335">
        <v>0</v>
      </c>
      <c r="NN335">
        <v>0</v>
      </c>
      <c r="NO335">
        <v>0</v>
      </c>
      <c r="NP335">
        <v>0</v>
      </c>
      <c r="NR335" s="2" t="str">
        <f t="shared" si="319"/>
        <v>Pakwach District</v>
      </c>
      <c r="NS335" s="2" t="str">
        <f t="shared" si="320"/>
        <v>Pakwach Mission Health Centre III</v>
      </c>
      <c r="NT335" s="2" t="str">
        <f>VLOOKUP(C335,Weeks!$A$1:$B$53,2,0)</f>
        <v>Week 43</v>
      </c>
      <c r="NU335" s="2">
        <f t="shared" si="321"/>
        <v>25</v>
      </c>
      <c r="NV335" s="2">
        <f t="shared" si="322"/>
        <v>2</v>
      </c>
      <c r="NW335" s="2">
        <f t="shared" si="323"/>
        <v>0</v>
      </c>
      <c r="NX335" s="2">
        <f t="shared" si="324"/>
        <v>2</v>
      </c>
      <c r="NY335" s="2">
        <f t="shared" si="325"/>
        <v>2</v>
      </c>
      <c r="NZ335" s="2">
        <f t="shared" si="326"/>
        <v>2</v>
      </c>
      <c r="OA335" s="2">
        <f t="shared" si="327"/>
        <v>0</v>
      </c>
      <c r="OB335" s="2">
        <f t="shared" si="328"/>
        <v>0</v>
      </c>
      <c r="OC335" s="2">
        <f t="shared" si="329"/>
        <v>0</v>
      </c>
      <c r="OD335" s="2">
        <f t="shared" si="330"/>
        <v>3</v>
      </c>
      <c r="OE335" s="2">
        <f t="shared" si="331"/>
        <v>0</v>
      </c>
      <c r="OF335" s="2">
        <f t="shared" si="332"/>
        <v>0</v>
      </c>
      <c r="OG335" s="2">
        <f t="shared" si="333"/>
        <v>0</v>
      </c>
      <c r="OH335" s="2">
        <f t="shared" si="334"/>
        <v>0</v>
      </c>
      <c r="OI335" s="2">
        <f t="shared" si="335"/>
        <v>0</v>
      </c>
      <c r="OJ335" s="2">
        <f t="shared" si="336"/>
        <v>0</v>
      </c>
      <c r="OK335" s="2">
        <f t="shared" si="337"/>
        <v>0</v>
      </c>
      <c r="OL335" s="2">
        <f t="shared" si="338"/>
        <v>0</v>
      </c>
      <c r="OM335" s="2">
        <f t="shared" si="339"/>
        <v>0</v>
      </c>
      <c r="ON335" s="2">
        <f t="shared" si="340"/>
        <v>19</v>
      </c>
      <c r="OO335" s="2">
        <f t="shared" si="341"/>
        <v>1</v>
      </c>
      <c r="OP335" s="2">
        <f t="shared" si="342"/>
        <v>1</v>
      </c>
      <c r="OQ335" s="2">
        <f t="shared" si="343"/>
        <v>1</v>
      </c>
      <c r="OR335" s="2">
        <f t="shared" si="344"/>
        <v>0</v>
      </c>
      <c r="OS335" s="2">
        <f t="shared" si="345"/>
        <v>0</v>
      </c>
      <c r="OT335" s="2">
        <f t="shared" si="346"/>
        <v>0</v>
      </c>
      <c r="OU335" s="2">
        <f t="shared" si="347"/>
        <v>0</v>
      </c>
      <c r="OV335" s="2">
        <f t="shared" si="348"/>
        <v>0</v>
      </c>
      <c r="OW335" s="2">
        <f t="shared" si="349"/>
        <v>0</v>
      </c>
      <c r="OX335" s="2">
        <f t="shared" si="350"/>
        <v>0</v>
      </c>
      <c r="OY335" s="2">
        <f t="shared" si="351"/>
        <v>0</v>
      </c>
      <c r="OZ335" s="2">
        <f t="shared" si="352"/>
        <v>0</v>
      </c>
      <c r="PA335" s="2">
        <f t="shared" si="353"/>
        <v>0</v>
      </c>
      <c r="PB335" s="2">
        <f t="shared" si="354"/>
        <v>0</v>
      </c>
      <c r="PC335" s="2">
        <f t="shared" si="355"/>
        <v>0</v>
      </c>
      <c r="PD335" s="2">
        <f t="shared" si="356"/>
        <v>0</v>
      </c>
      <c r="PE335" s="2">
        <f t="shared" si="357"/>
        <v>0</v>
      </c>
      <c r="PF335" s="2">
        <f t="shared" si="358"/>
        <v>0</v>
      </c>
      <c r="PG335" s="2">
        <f t="shared" si="359"/>
        <v>0</v>
      </c>
      <c r="PH335" s="2">
        <f t="shared" si="360"/>
        <v>0</v>
      </c>
      <c r="PI335" s="2">
        <f t="shared" si="361"/>
        <v>0</v>
      </c>
      <c r="PJ335" s="2">
        <f t="shared" si="362"/>
        <v>0</v>
      </c>
      <c r="PK335" s="2">
        <f t="shared" si="363"/>
        <v>0</v>
      </c>
      <c r="PL335" s="2">
        <f t="shared" si="364"/>
        <v>0</v>
      </c>
      <c r="PM335" s="2">
        <f t="shared" si="365"/>
        <v>0</v>
      </c>
      <c r="PN335" s="2">
        <f t="shared" si="366"/>
        <v>11</v>
      </c>
      <c r="PO335" s="2">
        <f t="shared" si="367"/>
        <v>11</v>
      </c>
      <c r="PP335" s="2">
        <f t="shared" si="368"/>
        <v>0</v>
      </c>
      <c r="PQ335" s="2">
        <f t="shared" si="369"/>
        <v>0</v>
      </c>
      <c r="PR335" s="2">
        <f t="shared" si="370"/>
        <v>11</v>
      </c>
      <c r="PS335" s="2">
        <f t="shared" si="371"/>
        <v>0</v>
      </c>
      <c r="PT335" s="2">
        <f t="shared" si="372"/>
        <v>0</v>
      </c>
      <c r="PU335" s="2">
        <f t="shared" si="373"/>
        <v>11</v>
      </c>
      <c r="PV335" s="2">
        <f t="shared" si="374"/>
        <v>0</v>
      </c>
      <c r="PW335" s="2">
        <f t="shared" si="375"/>
        <v>0</v>
      </c>
      <c r="PX335" s="2">
        <f t="shared" si="376"/>
        <v>11</v>
      </c>
      <c r="PY335" s="2">
        <f t="shared" si="377"/>
        <v>0</v>
      </c>
      <c r="PZ335" s="2">
        <f t="shared" si="378"/>
        <v>0</v>
      </c>
    </row>
    <row r="336" spans="1:442" x14ac:dyDescent="0.35">
      <c r="A336" t="s">
        <v>75</v>
      </c>
      <c r="B336" t="s">
        <v>5</v>
      </c>
      <c r="C336" t="s">
        <v>67</v>
      </c>
      <c r="D336">
        <v>0</v>
      </c>
      <c r="E336">
        <v>0</v>
      </c>
      <c r="F336">
        <v>0</v>
      </c>
      <c r="G336">
        <v>0</v>
      </c>
      <c r="H336"/>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7</v>
      </c>
      <c r="DE336">
        <v>3</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4</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9</v>
      </c>
      <c r="HW336">
        <v>3</v>
      </c>
      <c r="HX336">
        <v>0</v>
      </c>
      <c r="HY336">
        <v>0</v>
      </c>
      <c r="HZ336">
        <v>0</v>
      </c>
      <c r="IA336">
        <v>0</v>
      </c>
      <c r="IB336">
        <v>0</v>
      </c>
      <c r="IC336">
        <v>0</v>
      </c>
      <c r="ID336">
        <v>0</v>
      </c>
      <c r="IE336">
        <v>9</v>
      </c>
      <c r="IF336">
        <v>3</v>
      </c>
      <c r="IG336">
        <v>0</v>
      </c>
      <c r="IH336">
        <v>9</v>
      </c>
      <c r="II336">
        <v>3</v>
      </c>
      <c r="IJ336">
        <v>0</v>
      </c>
      <c r="IK336">
        <v>9</v>
      </c>
      <c r="IL336">
        <v>3</v>
      </c>
      <c r="IM336">
        <v>0</v>
      </c>
      <c r="IN336">
        <v>9</v>
      </c>
      <c r="IO336">
        <v>3</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c r="KG336"/>
      <c r="KH336"/>
      <c r="KI336"/>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R336" s="2" t="str">
        <f t="shared" si="319"/>
        <v>Pakwach District</v>
      </c>
      <c r="NS336" s="2" t="str">
        <f t="shared" si="320"/>
        <v>Pakwach Mission Health Centre III</v>
      </c>
      <c r="NT336" s="2" t="str">
        <f>VLOOKUP(C336,Weeks!$A$1:$B$53,2,0)</f>
        <v>Week 44</v>
      </c>
      <c r="NU336" s="2">
        <f t="shared" si="321"/>
        <v>14</v>
      </c>
      <c r="NV336" s="2">
        <f t="shared" si="322"/>
        <v>0</v>
      </c>
      <c r="NW336" s="2">
        <f t="shared" si="323"/>
        <v>0</v>
      </c>
      <c r="NX336" s="2">
        <f t="shared" si="324"/>
        <v>0</v>
      </c>
      <c r="NY336" s="2">
        <f t="shared" si="325"/>
        <v>0</v>
      </c>
      <c r="NZ336" s="2">
        <f t="shared" si="326"/>
        <v>0</v>
      </c>
      <c r="OA336" s="2">
        <f t="shared" si="327"/>
        <v>0</v>
      </c>
      <c r="OB336" s="2">
        <f t="shared" si="328"/>
        <v>0</v>
      </c>
      <c r="OC336" s="2">
        <f t="shared" si="329"/>
        <v>0</v>
      </c>
      <c r="OD336" s="2">
        <f t="shared" si="330"/>
        <v>4</v>
      </c>
      <c r="OE336" s="2">
        <f t="shared" si="331"/>
        <v>0</v>
      </c>
      <c r="OF336" s="2">
        <f t="shared" si="332"/>
        <v>0</v>
      </c>
      <c r="OG336" s="2">
        <f t="shared" si="333"/>
        <v>0</v>
      </c>
      <c r="OH336" s="2">
        <f t="shared" si="334"/>
        <v>0</v>
      </c>
      <c r="OI336" s="2">
        <f t="shared" si="335"/>
        <v>0</v>
      </c>
      <c r="OJ336" s="2">
        <f t="shared" si="336"/>
        <v>0</v>
      </c>
      <c r="OK336" s="2">
        <f t="shared" si="337"/>
        <v>0</v>
      </c>
      <c r="OL336" s="2">
        <f t="shared" si="338"/>
        <v>0</v>
      </c>
      <c r="OM336" s="2">
        <f t="shared" si="339"/>
        <v>0</v>
      </c>
      <c r="ON336" s="2">
        <f t="shared" si="340"/>
        <v>10</v>
      </c>
      <c r="OO336" s="2">
        <f t="shared" si="341"/>
        <v>0</v>
      </c>
      <c r="OP336" s="2">
        <f t="shared" si="342"/>
        <v>0</v>
      </c>
      <c r="OQ336" s="2">
        <f t="shared" si="343"/>
        <v>0</v>
      </c>
      <c r="OR336" s="2">
        <f t="shared" si="344"/>
        <v>0</v>
      </c>
      <c r="OS336" s="2">
        <f t="shared" si="345"/>
        <v>0</v>
      </c>
      <c r="OT336" s="2">
        <f t="shared" si="346"/>
        <v>0</v>
      </c>
      <c r="OU336" s="2">
        <f t="shared" si="347"/>
        <v>0</v>
      </c>
      <c r="OV336" s="2">
        <f t="shared" si="348"/>
        <v>0</v>
      </c>
      <c r="OW336" s="2">
        <f t="shared" si="349"/>
        <v>0</v>
      </c>
      <c r="OX336" s="2">
        <f t="shared" si="350"/>
        <v>0</v>
      </c>
      <c r="OY336" s="2">
        <f t="shared" si="351"/>
        <v>0</v>
      </c>
      <c r="OZ336" s="2">
        <f t="shared" si="352"/>
        <v>0</v>
      </c>
      <c r="PA336" s="2">
        <f t="shared" si="353"/>
        <v>0</v>
      </c>
      <c r="PB336" s="2">
        <f t="shared" si="354"/>
        <v>0</v>
      </c>
      <c r="PC336" s="2">
        <f t="shared" si="355"/>
        <v>0</v>
      </c>
      <c r="PD336" s="2">
        <f t="shared" si="356"/>
        <v>0</v>
      </c>
      <c r="PE336" s="2">
        <f t="shared" si="357"/>
        <v>0</v>
      </c>
      <c r="PF336" s="2">
        <f t="shared" si="358"/>
        <v>0</v>
      </c>
      <c r="PG336" s="2">
        <f t="shared" si="359"/>
        <v>0</v>
      </c>
      <c r="PH336" s="2">
        <f t="shared" si="360"/>
        <v>0</v>
      </c>
      <c r="PI336" s="2">
        <f t="shared" si="361"/>
        <v>0</v>
      </c>
      <c r="PJ336" s="2">
        <f t="shared" si="362"/>
        <v>0</v>
      </c>
      <c r="PK336" s="2">
        <f t="shared" si="363"/>
        <v>0</v>
      </c>
      <c r="PL336" s="2">
        <f t="shared" si="364"/>
        <v>0</v>
      </c>
      <c r="PM336" s="2">
        <f t="shared" si="365"/>
        <v>0</v>
      </c>
      <c r="PN336" s="2">
        <f t="shared" si="366"/>
        <v>12</v>
      </c>
      <c r="PO336" s="2">
        <f t="shared" si="367"/>
        <v>12</v>
      </c>
      <c r="PP336" s="2">
        <f t="shared" si="368"/>
        <v>0</v>
      </c>
      <c r="PQ336" s="2">
        <f t="shared" si="369"/>
        <v>0</v>
      </c>
      <c r="PR336" s="2">
        <f t="shared" si="370"/>
        <v>12</v>
      </c>
      <c r="PS336" s="2">
        <f t="shared" si="371"/>
        <v>0</v>
      </c>
      <c r="PT336" s="2">
        <f t="shared" si="372"/>
        <v>0</v>
      </c>
      <c r="PU336" s="2">
        <f t="shared" si="373"/>
        <v>12</v>
      </c>
      <c r="PV336" s="2">
        <f t="shared" si="374"/>
        <v>0</v>
      </c>
      <c r="PW336" s="2">
        <f t="shared" si="375"/>
        <v>0</v>
      </c>
      <c r="PX336" s="2">
        <f t="shared" si="376"/>
        <v>12</v>
      </c>
      <c r="PY336" s="2">
        <f t="shared" si="377"/>
        <v>0</v>
      </c>
      <c r="PZ336" s="2">
        <f t="shared" si="378"/>
        <v>0</v>
      </c>
    </row>
    <row r="337" spans="1:442" x14ac:dyDescent="0.35">
      <c r="A337" t="s">
        <v>75</v>
      </c>
      <c r="B337" t="s">
        <v>5</v>
      </c>
      <c r="C337" t="s">
        <v>361</v>
      </c>
      <c r="D337">
        <v>0</v>
      </c>
      <c r="E337">
        <v>0</v>
      </c>
      <c r="F337">
        <v>0</v>
      </c>
      <c r="G337">
        <v>0</v>
      </c>
      <c r="H337"/>
      <c r="I337">
        <v>0</v>
      </c>
      <c r="J337"/>
      <c r="K337">
        <v>0</v>
      </c>
      <c r="L337"/>
      <c r="M337">
        <v>0</v>
      </c>
      <c r="N337"/>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2</v>
      </c>
      <c r="DD337">
        <v>6</v>
      </c>
      <c r="DE337">
        <v>7</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1</v>
      </c>
      <c r="EL337">
        <v>4</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5</v>
      </c>
      <c r="HW337">
        <v>0</v>
      </c>
      <c r="HX337">
        <v>0</v>
      </c>
      <c r="HY337">
        <v>0</v>
      </c>
      <c r="HZ337">
        <v>0</v>
      </c>
      <c r="IA337">
        <v>0</v>
      </c>
      <c r="IB337">
        <v>0</v>
      </c>
      <c r="IC337">
        <v>0</v>
      </c>
      <c r="ID337">
        <v>0</v>
      </c>
      <c r="IE337">
        <v>5</v>
      </c>
      <c r="IF337">
        <v>0</v>
      </c>
      <c r="IG337">
        <v>0</v>
      </c>
      <c r="IH337">
        <v>5</v>
      </c>
      <c r="II337">
        <v>0</v>
      </c>
      <c r="IJ337">
        <v>0</v>
      </c>
      <c r="IK337">
        <v>5</v>
      </c>
      <c r="IL337">
        <v>0</v>
      </c>
      <c r="IM337">
        <v>0</v>
      </c>
      <c r="IN337">
        <v>5</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c r="KG337"/>
      <c r="KH337"/>
      <c r="KI337"/>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R337" s="2" t="str">
        <f t="shared" si="319"/>
        <v>Pakwach District</v>
      </c>
      <c r="NS337" s="2" t="str">
        <f t="shared" si="320"/>
        <v>Pakwach Mission Health Centre III</v>
      </c>
      <c r="NT337" s="2" t="str">
        <f>VLOOKUP(C337,Weeks!$A$1:$B$53,2,0)</f>
        <v>Week 45</v>
      </c>
      <c r="NU337" s="2">
        <f t="shared" si="321"/>
        <v>20</v>
      </c>
      <c r="NV337" s="2">
        <f t="shared" si="322"/>
        <v>0</v>
      </c>
      <c r="NW337" s="2">
        <f t="shared" si="323"/>
        <v>0</v>
      </c>
      <c r="NX337" s="2">
        <f t="shared" si="324"/>
        <v>0</v>
      </c>
      <c r="NY337" s="2">
        <f t="shared" si="325"/>
        <v>0</v>
      </c>
      <c r="NZ337" s="2">
        <f t="shared" si="326"/>
        <v>0</v>
      </c>
      <c r="OA337" s="2">
        <f t="shared" si="327"/>
        <v>0</v>
      </c>
      <c r="OB337" s="2">
        <f t="shared" si="328"/>
        <v>0</v>
      </c>
      <c r="OC337" s="2">
        <f t="shared" si="329"/>
        <v>0</v>
      </c>
      <c r="OD337" s="2">
        <f t="shared" si="330"/>
        <v>0</v>
      </c>
      <c r="OE337" s="2">
        <f t="shared" si="331"/>
        <v>0</v>
      </c>
      <c r="OF337" s="2">
        <f t="shared" si="332"/>
        <v>5</v>
      </c>
      <c r="OG337" s="2">
        <f t="shared" si="333"/>
        <v>0</v>
      </c>
      <c r="OH337" s="2">
        <f t="shared" si="334"/>
        <v>0</v>
      </c>
      <c r="OI337" s="2">
        <f t="shared" si="335"/>
        <v>0</v>
      </c>
      <c r="OJ337" s="2">
        <f t="shared" si="336"/>
        <v>0</v>
      </c>
      <c r="OK337" s="2">
        <f t="shared" si="337"/>
        <v>0</v>
      </c>
      <c r="OL337" s="2">
        <f t="shared" si="338"/>
        <v>0</v>
      </c>
      <c r="OM337" s="2">
        <f t="shared" si="339"/>
        <v>0</v>
      </c>
      <c r="ON337" s="2">
        <f t="shared" si="340"/>
        <v>15</v>
      </c>
      <c r="OO337" s="2">
        <f t="shared" si="341"/>
        <v>0</v>
      </c>
      <c r="OP337" s="2">
        <f t="shared" si="342"/>
        <v>0</v>
      </c>
      <c r="OQ337" s="2">
        <f t="shared" si="343"/>
        <v>0</v>
      </c>
      <c r="OR337" s="2">
        <f t="shared" si="344"/>
        <v>0</v>
      </c>
      <c r="OS337" s="2">
        <f t="shared" si="345"/>
        <v>0</v>
      </c>
      <c r="OT337" s="2">
        <f t="shared" si="346"/>
        <v>0</v>
      </c>
      <c r="OU337" s="2">
        <f t="shared" si="347"/>
        <v>0</v>
      </c>
      <c r="OV337" s="2">
        <f t="shared" si="348"/>
        <v>0</v>
      </c>
      <c r="OW337" s="2">
        <f t="shared" si="349"/>
        <v>0</v>
      </c>
      <c r="OX337" s="2">
        <f t="shared" si="350"/>
        <v>0</v>
      </c>
      <c r="OY337" s="2">
        <f t="shared" si="351"/>
        <v>0</v>
      </c>
      <c r="OZ337" s="2">
        <f t="shared" si="352"/>
        <v>0</v>
      </c>
      <c r="PA337" s="2">
        <f t="shared" si="353"/>
        <v>0</v>
      </c>
      <c r="PB337" s="2">
        <f t="shared" si="354"/>
        <v>0</v>
      </c>
      <c r="PC337" s="2">
        <f t="shared" si="355"/>
        <v>0</v>
      </c>
      <c r="PD337" s="2">
        <f t="shared" si="356"/>
        <v>0</v>
      </c>
      <c r="PE337" s="2">
        <f t="shared" si="357"/>
        <v>0</v>
      </c>
      <c r="PF337" s="2">
        <f t="shared" si="358"/>
        <v>0</v>
      </c>
      <c r="PG337" s="2">
        <f t="shared" si="359"/>
        <v>0</v>
      </c>
      <c r="PH337" s="2">
        <f t="shared" si="360"/>
        <v>0</v>
      </c>
      <c r="PI337" s="2">
        <f t="shared" si="361"/>
        <v>0</v>
      </c>
      <c r="PJ337" s="2">
        <f t="shared" si="362"/>
        <v>0</v>
      </c>
      <c r="PK337" s="2">
        <f t="shared" si="363"/>
        <v>0</v>
      </c>
      <c r="PL337" s="2">
        <f t="shared" si="364"/>
        <v>0</v>
      </c>
      <c r="PM337" s="2">
        <f t="shared" si="365"/>
        <v>0</v>
      </c>
      <c r="PN337" s="2">
        <f t="shared" si="366"/>
        <v>5</v>
      </c>
      <c r="PO337" s="2">
        <f t="shared" si="367"/>
        <v>5</v>
      </c>
      <c r="PP337" s="2">
        <f t="shared" si="368"/>
        <v>0</v>
      </c>
      <c r="PQ337" s="2">
        <f t="shared" si="369"/>
        <v>0</v>
      </c>
      <c r="PR337" s="2">
        <f t="shared" si="370"/>
        <v>5</v>
      </c>
      <c r="PS337" s="2">
        <f t="shared" si="371"/>
        <v>0</v>
      </c>
      <c r="PT337" s="2">
        <f t="shared" si="372"/>
        <v>0</v>
      </c>
      <c r="PU337" s="2">
        <f t="shared" si="373"/>
        <v>5</v>
      </c>
      <c r="PV337" s="2">
        <f t="shared" si="374"/>
        <v>0</v>
      </c>
      <c r="PW337" s="2">
        <f t="shared" si="375"/>
        <v>0</v>
      </c>
      <c r="PX337" s="2">
        <f t="shared" si="376"/>
        <v>5</v>
      </c>
      <c r="PY337" s="2">
        <f t="shared" si="377"/>
        <v>0</v>
      </c>
      <c r="PZ337" s="2">
        <f t="shared" si="378"/>
        <v>0</v>
      </c>
    </row>
    <row r="338" spans="1:442" x14ac:dyDescent="0.35">
      <c r="A338" t="s">
        <v>75</v>
      </c>
      <c r="B338" t="s">
        <v>5</v>
      </c>
      <c r="C338" t="s">
        <v>359</v>
      </c>
      <c r="D338">
        <v>0</v>
      </c>
      <c r="E338">
        <v>0</v>
      </c>
      <c r="F338">
        <v>0</v>
      </c>
      <c r="G338">
        <v>0</v>
      </c>
      <c r="H338"/>
      <c r="I338">
        <v>0</v>
      </c>
      <c r="J338"/>
      <c r="K338">
        <v>0</v>
      </c>
      <c r="L338"/>
      <c r="M338">
        <v>0</v>
      </c>
      <c r="N338"/>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4</v>
      </c>
      <c r="DC338">
        <v>0</v>
      </c>
      <c r="DD338">
        <v>6</v>
      </c>
      <c r="DE338">
        <v>8</v>
      </c>
      <c r="DF338">
        <v>0</v>
      </c>
      <c r="DG338">
        <v>0</v>
      </c>
      <c r="DH338">
        <v>0</v>
      </c>
      <c r="DI338">
        <v>0</v>
      </c>
      <c r="DJ338">
        <v>1</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3</v>
      </c>
      <c r="EM338">
        <v>0</v>
      </c>
      <c r="EN338">
        <v>0</v>
      </c>
      <c r="EO338">
        <v>0</v>
      </c>
      <c r="EP338">
        <v>0</v>
      </c>
      <c r="EQ338">
        <v>0</v>
      </c>
      <c r="ER338">
        <v>0</v>
      </c>
      <c r="ES338">
        <v>0</v>
      </c>
      <c r="ET338">
        <v>0</v>
      </c>
      <c r="EU338">
        <v>0</v>
      </c>
      <c r="EV338">
        <v>0</v>
      </c>
      <c r="EW338">
        <v>0</v>
      </c>
      <c r="EX338">
        <v>0</v>
      </c>
      <c r="EY338">
        <v>0</v>
      </c>
      <c r="EZ338">
        <v>0</v>
      </c>
      <c r="FA338">
        <v>2</v>
      </c>
      <c r="FB338">
        <v>0</v>
      </c>
      <c r="FC338">
        <v>3</v>
      </c>
      <c r="FD338">
        <v>1</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1</v>
      </c>
      <c r="HV338">
        <v>6</v>
      </c>
      <c r="HW338">
        <v>1</v>
      </c>
      <c r="HX338">
        <v>0</v>
      </c>
      <c r="HY338">
        <v>0</v>
      </c>
      <c r="HZ338">
        <v>0</v>
      </c>
      <c r="IA338">
        <v>0</v>
      </c>
      <c r="IB338">
        <v>0</v>
      </c>
      <c r="IC338">
        <v>0</v>
      </c>
      <c r="ID338">
        <v>1</v>
      </c>
      <c r="IE338">
        <v>6</v>
      </c>
      <c r="IF338">
        <v>1</v>
      </c>
      <c r="IG338">
        <v>1</v>
      </c>
      <c r="IH338">
        <v>6</v>
      </c>
      <c r="II338">
        <v>1</v>
      </c>
      <c r="IJ338">
        <v>1</v>
      </c>
      <c r="IK338">
        <v>6</v>
      </c>
      <c r="IL338">
        <v>1</v>
      </c>
      <c r="IM338">
        <v>1</v>
      </c>
      <c r="IN338">
        <v>6</v>
      </c>
      <c r="IO338">
        <v>1</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1</v>
      </c>
      <c r="NE338">
        <v>0</v>
      </c>
      <c r="NF338">
        <v>0</v>
      </c>
      <c r="NG338">
        <v>0</v>
      </c>
      <c r="NH338">
        <v>0</v>
      </c>
      <c r="NI338">
        <v>0</v>
      </c>
      <c r="NJ338">
        <v>0</v>
      </c>
      <c r="NK338">
        <v>0</v>
      </c>
      <c r="NL338">
        <v>0</v>
      </c>
      <c r="NM338">
        <v>0</v>
      </c>
      <c r="NN338">
        <v>0</v>
      </c>
      <c r="NO338">
        <v>0</v>
      </c>
      <c r="NP338">
        <v>0</v>
      </c>
      <c r="NR338" s="2" t="str">
        <f t="shared" si="319"/>
        <v>Pakwach District</v>
      </c>
      <c r="NS338" s="2" t="str">
        <f t="shared" si="320"/>
        <v>Pakwach Mission Health Centre III</v>
      </c>
      <c r="NT338" s="2" t="str">
        <f>VLOOKUP(C338,Weeks!$A$1:$B$53,2,0)</f>
        <v>Week 46</v>
      </c>
      <c r="NU338" s="2">
        <f t="shared" si="321"/>
        <v>28</v>
      </c>
      <c r="NV338" s="2">
        <f t="shared" si="322"/>
        <v>1</v>
      </c>
      <c r="NW338" s="2">
        <f t="shared" si="323"/>
        <v>0</v>
      </c>
      <c r="NX338" s="2">
        <f t="shared" si="324"/>
        <v>1</v>
      </c>
      <c r="NY338" s="2">
        <f t="shared" si="325"/>
        <v>1</v>
      </c>
      <c r="NZ338" s="2">
        <f t="shared" si="326"/>
        <v>0</v>
      </c>
      <c r="OA338" s="2">
        <f t="shared" si="327"/>
        <v>0</v>
      </c>
      <c r="OB338" s="2">
        <f t="shared" si="328"/>
        <v>0</v>
      </c>
      <c r="OC338" s="2">
        <f t="shared" si="329"/>
        <v>0</v>
      </c>
      <c r="OD338" s="2">
        <f t="shared" si="330"/>
        <v>4</v>
      </c>
      <c r="OE338" s="2">
        <f t="shared" si="331"/>
        <v>0</v>
      </c>
      <c r="OF338" s="2">
        <f t="shared" si="332"/>
        <v>5</v>
      </c>
      <c r="OG338" s="2">
        <f t="shared" si="333"/>
        <v>0</v>
      </c>
      <c r="OH338" s="2">
        <f t="shared" si="334"/>
        <v>0</v>
      </c>
      <c r="OI338" s="2">
        <f t="shared" si="335"/>
        <v>0</v>
      </c>
      <c r="OJ338" s="2">
        <f t="shared" si="336"/>
        <v>0</v>
      </c>
      <c r="OK338" s="2">
        <f t="shared" si="337"/>
        <v>0</v>
      </c>
      <c r="OL338" s="2">
        <f t="shared" si="338"/>
        <v>0</v>
      </c>
      <c r="OM338" s="2">
        <f t="shared" si="339"/>
        <v>0</v>
      </c>
      <c r="ON338" s="2">
        <f t="shared" si="340"/>
        <v>19</v>
      </c>
      <c r="OO338" s="2">
        <f t="shared" si="341"/>
        <v>1</v>
      </c>
      <c r="OP338" s="2">
        <f t="shared" si="342"/>
        <v>0</v>
      </c>
      <c r="OQ338" s="2">
        <f t="shared" si="343"/>
        <v>0</v>
      </c>
      <c r="OR338" s="2">
        <f t="shared" si="344"/>
        <v>0</v>
      </c>
      <c r="OS338" s="2">
        <f t="shared" si="345"/>
        <v>0</v>
      </c>
      <c r="OT338" s="2">
        <f t="shared" si="346"/>
        <v>0</v>
      </c>
      <c r="OU338" s="2">
        <f t="shared" si="347"/>
        <v>0</v>
      </c>
      <c r="OV338" s="2">
        <f t="shared" si="348"/>
        <v>0</v>
      </c>
      <c r="OW338" s="2">
        <f t="shared" si="349"/>
        <v>0</v>
      </c>
      <c r="OX338" s="2">
        <f t="shared" si="350"/>
        <v>0</v>
      </c>
      <c r="OY338" s="2">
        <f t="shared" si="351"/>
        <v>0</v>
      </c>
      <c r="OZ338" s="2">
        <f t="shared" si="352"/>
        <v>0</v>
      </c>
      <c r="PA338" s="2">
        <f t="shared" si="353"/>
        <v>0</v>
      </c>
      <c r="PB338" s="2">
        <f t="shared" si="354"/>
        <v>0</v>
      </c>
      <c r="PC338" s="2">
        <f t="shared" si="355"/>
        <v>0</v>
      </c>
      <c r="PD338" s="2">
        <f t="shared" si="356"/>
        <v>0</v>
      </c>
      <c r="PE338" s="2">
        <f t="shared" si="357"/>
        <v>0</v>
      </c>
      <c r="PF338" s="2">
        <f t="shared" si="358"/>
        <v>0</v>
      </c>
      <c r="PG338" s="2">
        <f t="shared" si="359"/>
        <v>0</v>
      </c>
      <c r="PH338" s="2">
        <f t="shared" si="360"/>
        <v>0</v>
      </c>
      <c r="PI338" s="2">
        <f t="shared" si="361"/>
        <v>0</v>
      </c>
      <c r="PJ338" s="2">
        <f t="shared" si="362"/>
        <v>0</v>
      </c>
      <c r="PK338" s="2">
        <f t="shared" si="363"/>
        <v>0</v>
      </c>
      <c r="PL338" s="2">
        <f t="shared" si="364"/>
        <v>0</v>
      </c>
      <c r="PM338" s="2">
        <f t="shared" si="365"/>
        <v>0</v>
      </c>
      <c r="PN338" s="2">
        <f t="shared" si="366"/>
        <v>8</v>
      </c>
      <c r="PO338" s="2">
        <f t="shared" si="367"/>
        <v>8</v>
      </c>
      <c r="PP338" s="2">
        <f t="shared" si="368"/>
        <v>0</v>
      </c>
      <c r="PQ338" s="2">
        <f t="shared" si="369"/>
        <v>0</v>
      </c>
      <c r="PR338" s="2">
        <f t="shared" si="370"/>
        <v>8</v>
      </c>
      <c r="PS338" s="2">
        <f t="shared" si="371"/>
        <v>0</v>
      </c>
      <c r="PT338" s="2">
        <f t="shared" si="372"/>
        <v>0</v>
      </c>
      <c r="PU338" s="2">
        <f t="shared" si="373"/>
        <v>8</v>
      </c>
      <c r="PV338" s="2">
        <f t="shared" si="374"/>
        <v>0</v>
      </c>
      <c r="PW338" s="2">
        <f t="shared" si="375"/>
        <v>0</v>
      </c>
      <c r="PX338" s="2">
        <f t="shared" si="376"/>
        <v>8</v>
      </c>
      <c r="PY338" s="2">
        <f t="shared" si="377"/>
        <v>0</v>
      </c>
      <c r="PZ338" s="2">
        <f t="shared" si="378"/>
        <v>0</v>
      </c>
    </row>
    <row r="339" spans="1:442" x14ac:dyDescent="0.35">
      <c r="A339" t="s">
        <v>75</v>
      </c>
      <c r="B339" t="s">
        <v>5</v>
      </c>
      <c r="C339" t="s">
        <v>357</v>
      </c>
      <c r="D339">
        <v>0</v>
      </c>
      <c r="E339">
        <v>0</v>
      </c>
      <c r="F339">
        <v>0</v>
      </c>
      <c r="G339">
        <v>0</v>
      </c>
      <c r="H339"/>
      <c r="I339">
        <v>0</v>
      </c>
      <c r="J339"/>
      <c r="K339">
        <v>0</v>
      </c>
      <c r="L339"/>
      <c r="M339">
        <v>0</v>
      </c>
      <c r="N339"/>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1</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2</v>
      </c>
      <c r="DC339">
        <v>0</v>
      </c>
      <c r="DD339">
        <v>11</v>
      </c>
      <c r="DE339">
        <v>3</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1</v>
      </c>
      <c r="EM339">
        <v>0</v>
      </c>
      <c r="EN339">
        <v>0</v>
      </c>
      <c r="EO339">
        <v>0</v>
      </c>
      <c r="EP339">
        <v>0</v>
      </c>
      <c r="EQ339">
        <v>0</v>
      </c>
      <c r="ER339">
        <v>0</v>
      </c>
      <c r="ES339">
        <v>0</v>
      </c>
      <c r="ET339">
        <v>0</v>
      </c>
      <c r="EU339">
        <v>0</v>
      </c>
      <c r="EV339">
        <v>0</v>
      </c>
      <c r="EW339">
        <v>0</v>
      </c>
      <c r="EX339">
        <v>0</v>
      </c>
      <c r="EY339">
        <v>0</v>
      </c>
      <c r="EZ339">
        <v>0</v>
      </c>
      <c r="FA339">
        <v>0</v>
      </c>
      <c r="FB339">
        <v>0</v>
      </c>
      <c r="FC339">
        <v>2</v>
      </c>
      <c r="FD339">
        <v>3</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4</v>
      </c>
      <c r="HW339">
        <v>3</v>
      </c>
      <c r="HX339">
        <v>0</v>
      </c>
      <c r="HY339">
        <v>0</v>
      </c>
      <c r="HZ339">
        <v>0</v>
      </c>
      <c r="IA339">
        <v>0</v>
      </c>
      <c r="IB339">
        <v>0</v>
      </c>
      <c r="IC339">
        <v>0</v>
      </c>
      <c r="ID339">
        <v>0</v>
      </c>
      <c r="IE339">
        <v>4</v>
      </c>
      <c r="IF339">
        <v>3</v>
      </c>
      <c r="IG339">
        <v>0</v>
      </c>
      <c r="IH339">
        <v>4</v>
      </c>
      <c r="II339">
        <v>3</v>
      </c>
      <c r="IJ339">
        <v>0</v>
      </c>
      <c r="IK339">
        <v>4</v>
      </c>
      <c r="IL339">
        <v>3</v>
      </c>
      <c r="IM339">
        <v>0</v>
      </c>
      <c r="IN339">
        <v>4</v>
      </c>
      <c r="IO339">
        <v>3</v>
      </c>
      <c r="IP339">
        <v>0</v>
      </c>
      <c r="IQ339">
        <v>1</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1</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R339" s="2" t="str">
        <f t="shared" si="319"/>
        <v>Pakwach District</v>
      </c>
      <c r="NS339" s="2" t="str">
        <f t="shared" si="320"/>
        <v>Pakwach Mission Health Centre III</v>
      </c>
      <c r="NT339" s="2" t="str">
        <f>VLOOKUP(C339,Weeks!$A$1:$B$53,2,0)</f>
        <v>Week 47</v>
      </c>
      <c r="NU339" s="2">
        <f t="shared" si="321"/>
        <v>23</v>
      </c>
      <c r="NV339" s="2">
        <f t="shared" si="322"/>
        <v>0</v>
      </c>
      <c r="NW339" s="2">
        <f t="shared" si="323"/>
        <v>0</v>
      </c>
      <c r="NX339" s="2">
        <f t="shared" si="324"/>
        <v>0</v>
      </c>
      <c r="NY339" s="2">
        <f t="shared" si="325"/>
        <v>0</v>
      </c>
      <c r="NZ339" s="2">
        <f t="shared" si="326"/>
        <v>1</v>
      </c>
      <c r="OA339" s="2">
        <f t="shared" si="327"/>
        <v>0</v>
      </c>
      <c r="OB339" s="2">
        <f t="shared" si="328"/>
        <v>0</v>
      </c>
      <c r="OC339" s="2">
        <f t="shared" si="329"/>
        <v>0</v>
      </c>
      <c r="OD339" s="2">
        <f t="shared" si="330"/>
        <v>5</v>
      </c>
      <c r="OE339" s="2">
        <f t="shared" si="331"/>
        <v>0</v>
      </c>
      <c r="OF339" s="2">
        <f t="shared" si="332"/>
        <v>1</v>
      </c>
      <c r="OG339" s="2">
        <f t="shared" si="333"/>
        <v>0</v>
      </c>
      <c r="OH339" s="2">
        <f t="shared" si="334"/>
        <v>0</v>
      </c>
      <c r="OI339" s="2">
        <f t="shared" si="335"/>
        <v>0</v>
      </c>
      <c r="OJ339" s="2">
        <f t="shared" si="336"/>
        <v>0</v>
      </c>
      <c r="OK339" s="2">
        <f t="shared" si="337"/>
        <v>0</v>
      </c>
      <c r="OL339" s="2">
        <f t="shared" si="338"/>
        <v>0</v>
      </c>
      <c r="OM339" s="2">
        <f t="shared" si="339"/>
        <v>0</v>
      </c>
      <c r="ON339" s="2">
        <f t="shared" si="340"/>
        <v>16</v>
      </c>
      <c r="OO339" s="2">
        <f t="shared" si="341"/>
        <v>0</v>
      </c>
      <c r="OP339" s="2">
        <f t="shared" si="342"/>
        <v>0</v>
      </c>
      <c r="OQ339" s="2">
        <f t="shared" si="343"/>
        <v>0</v>
      </c>
      <c r="OR339" s="2">
        <f t="shared" si="344"/>
        <v>0</v>
      </c>
      <c r="OS339" s="2">
        <f t="shared" si="345"/>
        <v>0</v>
      </c>
      <c r="OT339" s="2">
        <f t="shared" si="346"/>
        <v>0</v>
      </c>
      <c r="OU339" s="2">
        <f t="shared" si="347"/>
        <v>0</v>
      </c>
      <c r="OV339" s="2">
        <f t="shared" si="348"/>
        <v>0</v>
      </c>
      <c r="OW339" s="2">
        <f t="shared" si="349"/>
        <v>0</v>
      </c>
      <c r="OX339" s="2">
        <f t="shared" si="350"/>
        <v>0</v>
      </c>
      <c r="OY339" s="2">
        <f t="shared" si="351"/>
        <v>0</v>
      </c>
      <c r="OZ339" s="2">
        <f t="shared" si="352"/>
        <v>0</v>
      </c>
      <c r="PA339" s="2">
        <f t="shared" si="353"/>
        <v>0</v>
      </c>
      <c r="PB339" s="2">
        <f t="shared" si="354"/>
        <v>0</v>
      </c>
      <c r="PC339" s="2">
        <f t="shared" si="355"/>
        <v>0</v>
      </c>
      <c r="PD339" s="2">
        <f t="shared" si="356"/>
        <v>0</v>
      </c>
      <c r="PE339" s="2">
        <f t="shared" si="357"/>
        <v>0</v>
      </c>
      <c r="PF339" s="2">
        <f t="shared" si="358"/>
        <v>0</v>
      </c>
      <c r="PG339" s="2">
        <f t="shared" si="359"/>
        <v>0</v>
      </c>
      <c r="PH339" s="2">
        <f t="shared" si="360"/>
        <v>0</v>
      </c>
      <c r="PI339" s="2">
        <f t="shared" si="361"/>
        <v>0</v>
      </c>
      <c r="PJ339" s="2">
        <f t="shared" si="362"/>
        <v>0</v>
      </c>
      <c r="PK339" s="2">
        <f t="shared" si="363"/>
        <v>0</v>
      </c>
      <c r="PL339" s="2">
        <f t="shared" si="364"/>
        <v>0</v>
      </c>
      <c r="PM339" s="2">
        <f t="shared" si="365"/>
        <v>0</v>
      </c>
      <c r="PN339" s="2">
        <f t="shared" si="366"/>
        <v>7</v>
      </c>
      <c r="PO339" s="2">
        <f t="shared" si="367"/>
        <v>7</v>
      </c>
      <c r="PP339" s="2">
        <f t="shared" si="368"/>
        <v>0</v>
      </c>
      <c r="PQ339" s="2">
        <f t="shared" si="369"/>
        <v>0</v>
      </c>
      <c r="PR339" s="2">
        <f t="shared" si="370"/>
        <v>7</v>
      </c>
      <c r="PS339" s="2">
        <f t="shared" si="371"/>
        <v>1</v>
      </c>
      <c r="PT339" s="2">
        <f t="shared" si="372"/>
        <v>1</v>
      </c>
      <c r="PU339" s="2">
        <f t="shared" si="373"/>
        <v>7</v>
      </c>
      <c r="PV339" s="2">
        <f t="shared" si="374"/>
        <v>0</v>
      </c>
      <c r="PW339" s="2">
        <f t="shared" si="375"/>
        <v>0</v>
      </c>
      <c r="PX339" s="2">
        <f t="shared" si="376"/>
        <v>7</v>
      </c>
      <c r="PY339" s="2">
        <f t="shared" si="377"/>
        <v>0</v>
      </c>
      <c r="PZ339" s="2">
        <f t="shared" si="378"/>
        <v>0</v>
      </c>
    </row>
    <row r="340" spans="1:442" x14ac:dyDescent="0.35">
      <c r="A340" t="s">
        <v>75</v>
      </c>
      <c r="B340" t="s">
        <v>5</v>
      </c>
      <c r="C340" t="s">
        <v>355</v>
      </c>
      <c r="D340">
        <v>0</v>
      </c>
      <c r="E340">
        <v>0</v>
      </c>
      <c r="F340">
        <v>0</v>
      </c>
      <c r="G340">
        <v>0</v>
      </c>
      <c r="H340"/>
      <c r="I340">
        <v>0</v>
      </c>
      <c r="J340"/>
      <c r="K340">
        <v>0</v>
      </c>
      <c r="L340"/>
      <c r="M340">
        <v>0</v>
      </c>
      <c r="N340"/>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4</v>
      </c>
      <c r="DE340">
        <v>1</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1</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5</v>
      </c>
      <c r="GV340">
        <v>0</v>
      </c>
      <c r="GW340">
        <v>10</v>
      </c>
      <c r="GX340">
        <v>13</v>
      </c>
      <c r="GY340">
        <v>11</v>
      </c>
      <c r="GZ340">
        <v>52</v>
      </c>
      <c r="HA340">
        <v>0</v>
      </c>
      <c r="HB340">
        <v>0</v>
      </c>
      <c r="HC340">
        <v>0</v>
      </c>
      <c r="HD340">
        <v>0</v>
      </c>
      <c r="HE340">
        <v>0</v>
      </c>
      <c r="HF340">
        <v>1</v>
      </c>
      <c r="HG340">
        <v>0</v>
      </c>
      <c r="HH340">
        <v>0</v>
      </c>
      <c r="HI340">
        <v>0</v>
      </c>
      <c r="HJ340">
        <v>0</v>
      </c>
      <c r="HK340">
        <v>0</v>
      </c>
      <c r="HL340">
        <v>0</v>
      </c>
      <c r="HM340">
        <v>0</v>
      </c>
      <c r="HN340">
        <v>0</v>
      </c>
      <c r="HO340">
        <v>0</v>
      </c>
      <c r="HP340">
        <v>0</v>
      </c>
      <c r="HQ340">
        <v>0</v>
      </c>
      <c r="HR340">
        <v>0</v>
      </c>
      <c r="HS340">
        <v>0</v>
      </c>
      <c r="HT340">
        <v>0</v>
      </c>
      <c r="HU340">
        <v>0</v>
      </c>
      <c r="HV340">
        <v>3</v>
      </c>
      <c r="HW340">
        <v>2</v>
      </c>
      <c r="HX340">
        <v>0</v>
      </c>
      <c r="HY340">
        <v>0</v>
      </c>
      <c r="HZ340">
        <v>0</v>
      </c>
      <c r="IA340">
        <v>0</v>
      </c>
      <c r="IB340">
        <v>0</v>
      </c>
      <c r="IC340">
        <v>0</v>
      </c>
      <c r="ID340">
        <v>0</v>
      </c>
      <c r="IE340">
        <v>3</v>
      </c>
      <c r="IF340">
        <v>2</v>
      </c>
      <c r="IG340">
        <v>0</v>
      </c>
      <c r="IH340">
        <v>3</v>
      </c>
      <c r="II340">
        <v>2</v>
      </c>
      <c r="IJ340">
        <v>0</v>
      </c>
      <c r="IK340">
        <v>3</v>
      </c>
      <c r="IL340">
        <v>2</v>
      </c>
      <c r="IM340">
        <v>0</v>
      </c>
      <c r="IN340">
        <v>3</v>
      </c>
      <c r="IO340">
        <v>2</v>
      </c>
      <c r="IP340">
        <v>0</v>
      </c>
      <c r="IQ340">
        <v>0</v>
      </c>
      <c r="IR340">
        <v>0</v>
      </c>
      <c r="IS340">
        <v>0</v>
      </c>
      <c r="IT340">
        <v>0</v>
      </c>
      <c r="IU340">
        <v>0</v>
      </c>
      <c r="IV340">
        <v>0</v>
      </c>
      <c r="IW340">
        <v>0</v>
      </c>
      <c r="IX340">
        <v>1</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1</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1</v>
      </c>
      <c r="NF340">
        <v>0</v>
      </c>
      <c r="NG340">
        <v>0</v>
      </c>
      <c r="NH340">
        <v>0</v>
      </c>
      <c r="NI340">
        <v>0</v>
      </c>
      <c r="NJ340">
        <v>0</v>
      </c>
      <c r="NK340">
        <v>0</v>
      </c>
      <c r="NL340">
        <v>0</v>
      </c>
      <c r="NM340">
        <v>0</v>
      </c>
      <c r="NN340">
        <v>0</v>
      </c>
      <c r="NO340">
        <v>0</v>
      </c>
      <c r="NP340">
        <v>0</v>
      </c>
      <c r="NR340" s="2" t="str">
        <f t="shared" si="319"/>
        <v>Pakwach District</v>
      </c>
      <c r="NS340" s="2" t="str">
        <f t="shared" si="320"/>
        <v>Pakwach Mission Health Centre III</v>
      </c>
      <c r="NT340" s="2" t="str">
        <f>VLOOKUP(C340,Weeks!$A$1:$B$53,2,0)</f>
        <v>Week 48</v>
      </c>
      <c r="NU340" s="2">
        <f t="shared" si="321"/>
        <v>98</v>
      </c>
      <c r="NV340" s="2">
        <f t="shared" si="322"/>
        <v>1</v>
      </c>
      <c r="NW340" s="2">
        <f t="shared" si="323"/>
        <v>0</v>
      </c>
      <c r="NX340" s="2">
        <f t="shared" si="324"/>
        <v>1</v>
      </c>
      <c r="NY340" s="2">
        <f t="shared" si="325"/>
        <v>1</v>
      </c>
      <c r="NZ340" s="2">
        <f t="shared" si="326"/>
        <v>0</v>
      </c>
      <c r="OA340" s="2">
        <f t="shared" si="327"/>
        <v>0</v>
      </c>
      <c r="OB340" s="2">
        <f t="shared" si="328"/>
        <v>0</v>
      </c>
      <c r="OC340" s="2">
        <f t="shared" si="329"/>
        <v>0</v>
      </c>
      <c r="OD340" s="2">
        <f t="shared" si="330"/>
        <v>1</v>
      </c>
      <c r="OE340" s="2">
        <f t="shared" si="331"/>
        <v>0</v>
      </c>
      <c r="OF340" s="2">
        <f t="shared" si="332"/>
        <v>0</v>
      </c>
      <c r="OG340" s="2">
        <f t="shared" si="333"/>
        <v>0</v>
      </c>
      <c r="OH340" s="2">
        <f t="shared" si="334"/>
        <v>0</v>
      </c>
      <c r="OI340" s="2">
        <f t="shared" si="335"/>
        <v>0</v>
      </c>
      <c r="OJ340" s="2">
        <f t="shared" si="336"/>
        <v>0</v>
      </c>
      <c r="OK340" s="2">
        <f t="shared" si="337"/>
        <v>0</v>
      </c>
      <c r="OL340" s="2">
        <f t="shared" si="338"/>
        <v>0</v>
      </c>
      <c r="OM340" s="2">
        <f t="shared" si="339"/>
        <v>0</v>
      </c>
      <c r="ON340" s="2">
        <f t="shared" si="340"/>
        <v>5</v>
      </c>
      <c r="OO340" s="2">
        <f t="shared" si="341"/>
        <v>0</v>
      </c>
      <c r="OP340" s="2">
        <f t="shared" si="342"/>
        <v>87</v>
      </c>
      <c r="OQ340" s="2">
        <f t="shared" si="343"/>
        <v>1</v>
      </c>
      <c r="OR340" s="2">
        <f t="shared" si="344"/>
        <v>0</v>
      </c>
      <c r="OS340" s="2">
        <f t="shared" si="345"/>
        <v>0</v>
      </c>
      <c r="OT340" s="2">
        <f t="shared" si="346"/>
        <v>0</v>
      </c>
      <c r="OU340" s="2">
        <f t="shared" si="347"/>
        <v>0</v>
      </c>
      <c r="OV340" s="2">
        <f t="shared" si="348"/>
        <v>0</v>
      </c>
      <c r="OW340" s="2">
        <f t="shared" si="349"/>
        <v>0</v>
      </c>
      <c r="OX340" s="2">
        <f t="shared" si="350"/>
        <v>0</v>
      </c>
      <c r="OY340" s="2">
        <f t="shared" si="351"/>
        <v>0</v>
      </c>
      <c r="OZ340" s="2">
        <f t="shared" si="352"/>
        <v>0</v>
      </c>
      <c r="PA340" s="2">
        <f t="shared" si="353"/>
        <v>0</v>
      </c>
      <c r="PB340" s="2">
        <f t="shared" si="354"/>
        <v>0</v>
      </c>
      <c r="PC340" s="2">
        <f t="shared" si="355"/>
        <v>0</v>
      </c>
      <c r="PD340" s="2">
        <f t="shared" si="356"/>
        <v>0</v>
      </c>
      <c r="PE340" s="2">
        <f t="shared" si="357"/>
        <v>0</v>
      </c>
      <c r="PF340" s="2">
        <f t="shared" si="358"/>
        <v>0</v>
      </c>
      <c r="PG340" s="2">
        <f t="shared" si="359"/>
        <v>0</v>
      </c>
      <c r="PH340" s="2">
        <f t="shared" si="360"/>
        <v>0</v>
      </c>
      <c r="PI340" s="2">
        <f t="shared" si="361"/>
        <v>0</v>
      </c>
      <c r="PJ340" s="2">
        <f t="shared" si="362"/>
        <v>0</v>
      </c>
      <c r="PK340" s="2">
        <f t="shared" si="363"/>
        <v>0</v>
      </c>
      <c r="PL340" s="2">
        <f t="shared" si="364"/>
        <v>0</v>
      </c>
      <c r="PM340" s="2">
        <f t="shared" si="365"/>
        <v>0</v>
      </c>
      <c r="PN340" s="2">
        <f t="shared" si="366"/>
        <v>5</v>
      </c>
      <c r="PO340" s="2">
        <f t="shared" si="367"/>
        <v>5</v>
      </c>
      <c r="PP340" s="2">
        <f t="shared" si="368"/>
        <v>1</v>
      </c>
      <c r="PQ340" s="2">
        <f t="shared" si="369"/>
        <v>1</v>
      </c>
      <c r="PR340" s="2">
        <f t="shared" si="370"/>
        <v>5</v>
      </c>
      <c r="PS340" s="2">
        <f t="shared" si="371"/>
        <v>0</v>
      </c>
      <c r="PT340" s="2">
        <f t="shared" si="372"/>
        <v>0</v>
      </c>
      <c r="PU340" s="2">
        <f t="shared" si="373"/>
        <v>5</v>
      </c>
      <c r="PV340" s="2">
        <f t="shared" si="374"/>
        <v>0</v>
      </c>
      <c r="PW340" s="2">
        <f t="shared" si="375"/>
        <v>0</v>
      </c>
      <c r="PX340" s="2">
        <f t="shared" si="376"/>
        <v>5</v>
      </c>
      <c r="PY340" s="2">
        <f t="shared" si="377"/>
        <v>0</v>
      </c>
      <c r="PZ340" s="2">
        <f t="shared" si="378"/>
        <v>0</v>
      </c>
    </row>
    <row r="341" spans="1:442" x14ac:dyDescent="0.35">
      <c r="A341" t="s">
        <v>75</v>
      </c>
      <c r="B341" t="s">
        <v>5</v>
      </c>
      <c r="C341" t="s">
        <v>353</v>
      </c>
      <c r="D341">
        <v>0</v>
      </c>
      <c r="E341">
        <v>0</v>
      </c>
      <c r="F341">
        <v>0</v>
      </c>
      <c r="G341">
        <v>0</v>
      </c>
      <c r="H341"/>
      <c r="I341">
        <v>1</v>
      </c>
      <c r="J341"/>
      <c r="K341">
        <v>0</v>
      </c>
      <c r="L341"/>
      <c r="M341">
        <v>1</v>
      </c>
      <c r="N341"/>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1</v>
      </c>
      <c r="AN341">
        <v>0</v>
      </c>
      <c r="AO341">
        <v>1</v>
      </c>
      <c r="AP341">
        <v>1</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1</v>
      </c>
      <c r="DC341">
        <v>0</v>
      </c>
      <c r="DD341">
        <v>7</v>
      </c>
      <c r="DE341">
        <v>2</v>
      </c>
      <c r="DF341">
        <v>0</v>
      </c>
      <c r="DG341">
        <v>0</v>
      </c>
      <c r="DH341">
        <v>0</v>
      </c>
      <c r="DI341">
        <v>0</v>
      </c>
      <c r="DJ341">
        <v>1</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1</v>
      </c>
      <c r="FD341">
        <v>7</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15</v>
      </c>
      <c r="HW341">
        <v>0</v>
      </c>
      <c r="HX341">
        <v>0</v>
      </c>
      <c r="HY341">
        <v>0</v>
      </c>
      <c r="HZ341">
        <v>0</v>
      </c>
      <c r="IA341">
        <v>0</v>
      </c>
      <c r="IB341">
        <v>0</v>
      </c>
      <c r="IC341">
        <v>0</v>
      </c>
      <c r="ID341">
        <v>0</v>
      </c>
      <c r="IE341">
        <v>15</v>
      </c>
      <c r="IF341">
        <v>0</v>
      </c>
      <c r="IG341">
        <v>0</v>
      </c>
      <c r="IH341">
        <v>15</v>
      </c>
      <c r="II341">
        <v>0</v>
      </c>
      <c r="IJ341">
        <v>0</v>
      </c>
      <c r="IK341">
        <v>15</v>
      </c>
      <c r="IL341">
        <v>0</v>
      </c>
      <c r="IM341">
        <v>0</v>
      </c>
      <c r="IN341">
        <v>15</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1</v>
      </c>
      <c r="NE341">
        <v>0</v>
      </c>
      <c r="NF341">
        <v>0</v>
      </c>
      <c r="NG341">
        <v>0</v>
      </c>
      <c r="NH341">
        <v>0</v>
      </c>
      <c r="NI341">
        <v>0</v>
      </c>
      <c r="NJ341">
        <v>0</v>
      </c>
      <c r="NK341">
        <v>0</v>
      </c>
      <c r="NL341">
        <v>0</v>
      </c>
      <c r="NM341">
        <v>0</v>
      </c>
      <c r="NN341">
        <v>0</v>
      </c>
      <c r="NO341">
        <v>0</v>
      </c>
      <c r="NP341">
        <v>0</v>
      </c>
      <c r="NR341" s="2" t="str">
        <f t="shared" si="319"/>
        <v>Pakwach District</v>
      </c>
      <c r="NS341" s="2" t="str">
        <f t="shared" si="320"/>
        <v>Pakwach Mission Health Centre III</v>
      </c>
      <c r="NT341" s="2" t="str">
        <f>VLOOKUP(C341,Weeks!$A$1:$B$53,2,0)</f>
        <v>Week 49</v>
      </c>
      <c r="NU341" s="2">
        <f t="shared" si="321"/>
        <v>20</v>
      </c>
      <c r="NV341" s="2">
        <f t="shared" si="322"/>
        <v>1</v>
      </c>
      <c r="NW341" s="2">
        <f t="shared" si="323"/>
        <v>0</v>
      </c>
      <c r="NX341" s="2">
        <f t="shared" si="324"/>
        <v>1</v>
      </c>
      <c r="NY341" s="2">
        <f t="shared" si="325"/>
        <v>1</v>
      </c>
      <c r="NZ341" s="2">
        <f t="shared" si="326"/>
        <v>0</v>
      </c>
      <c r="OA341" s="2">
        <f t="shared" si="327"/>
        <v>0</v>
      </c>
      <c r="OB341" s="2">
        <f t="shared" si="328"/>
        <v>0</v>
      </c>
      <c r="OC341" s="2">
        <f t="shared" si="329"/>
        <v>0</v>
      </c>
      <c r="OD341" s="2">
        <f t="shared" si="330"/>
        <v>8</v>
      </c>
      <c r="OE341" s="2">
        <f t="shared" si="331"/>
        <v>0</v>
      </c>
      <c r="OF341" s="2">
        <f t="shared" si="332"/>
        <v>0</v>
      </c>
      <c r="OG341" s="2">
        <f t="shared" si="333"/>
        <v>0</v>
      </c>
      <c r="OH341" s="2">
        <f t="shared" si="334"/>
        <v>0</v>
      </c>
      <c r="OI341" s="2">
        <f t="shared" si="335"/>
        <v>0</v>
      </c>
      <c r="OJ341" s="2">
        <f t="shared" si="336"/>
        <v>0</v>
      </c>
      <c r="OK341" s="2">
        <f t="shared" si="337"/>
        <v>0</v>
      </c>
      <c r="OL341" s="2">
        <f t="shared" si="338"/>
        <v>0</v>
      </c>
      <c r="OM341" s="2">
        <f t="shared" si="339"/>
        <v>0</v>
      </c>
      <c r="ON341" s="2">
        <f t="shared" si="340"/>
        <v>12</v>
      </c>
      <c r="OO341" s="2">
        <f t="shared" si="341"/>
        <v>1</v>
      </c>
      <c r="OP341" s="2">
        <f t="shared" si="342"/>
        <v>0</v>
      </c>
      <c r="OQ341" s="2">
        <f t="shared" si="343"/>
        <v>0</v>
      </c>
      <c r="OR341" s="2">
        <f t="shared" si="344"/>
        <v>0</v>
      </c>
      <c r="OS341" s="2">
        <f t="shared" si="345"/>
        <v>0</v>
      </c>
      <c r="OT341" s="2">
        <f t="shared" si="346"/>
        <v>1</v>
      </c>
      <c r="OU341" s="2">
        <f t="shared" si="347"/>
        <v>0</v>
      </c>
      <c r="OV341" s="2">
        <f t="shared" si="348"/>
        <v>0</v>
      </c>
      <c r="OW341" s="2">
        <f t="shared" si="349"/>
        <v>0</v>
      </c>
      <c r="OX341" s="2">
        <f t="shared" si="350"/>
        <v>0</v>
      </c>
      <c r="OY341" s="2">
        <f t="shared" si="351"/>
        <v>0</v>
      </c>
      <c r="OZ341" s="2">
        <f t="shared" si="352"/>
        <v>0</v>
      </c>
      <c r="PA341" s="2">
        <f t="shared" si="353"/>
        <v>0</v>
      </c>
      <c r="PB341" s="2">
        <f t="shared" si="354"/>
        <v>0</v>
      </c>
      <c r="PC341" s="2">
        <f t="shared" si="355"/>
        <v>0</v>
      </c>
      <c r="PD341" s="2">
        <f t="shared" si="356"/>
        <v>0</v>
      </c>
      <c r="PE341" s="2">
        <f t="shared" si="357"/>
        <v>0</v>
      </c>
      <c r="PF341" s="2">
        <f t="shared" si="358"/>
        <v>0</v>
      </c>
      <c r="PG341" s="2">
        <f t="shared" si="359"/>
        <v>1</v>
      </c>
      <c r="PH341" s="2">
        <f t="shared" si="360"/>
        <v>1</v>
      </c>
      <c r="PI341" s="2">
        <f t="shared" si="361"/>
        <v>0</v>
      </c>
      <c r="PJ341" s="2">
        <f t="shared" si="362"/>
        <v>0</v>
      </c>
      <c r="PK341" s="2">
        <f t="shared" si="363"/>
        <v>0</v>
      </c>
      <c r="PL341" s="2">
        <f t="shared" si="364"/>
        <v>0</v>
      </c>
      <c r="PM341" s="2">
        <f t="shared" si="365"/>
        <v>0</v>
      </c>
      <c r="PN341" s="2">
        <f t="shared" si="366"/>
        <v>15</v>
      </c>
      <c r="PO341" s="2">
        <f t="shared" si="367"/>
        <v>15</v>
      </c>
      <c r="PP341" s="2">
        <f t="shared" si="368"/>
        <v>0</v>
      </c>
      <c r="PQ341" s="2">
        <f t="shared" si="369"/>
        <v>0</v>
      </c>
      <c r="PR341" s="2">
        <f t="shared" si="370"/>
        <v>15</v>
      </c>
      <c r="PS341" s="2">
        <f t="shared" si="371"/>
        <v>0</v>
      </c>
      <c r="PT341" s="2">
        <f t="shared" si="372"/>
        <v>0</v>
      </c>
      <c r="PU341" s="2">
        <f t="shared" si="373"/>
        <v>15</v>
      </c>
      <c r="PV341" s="2">
        <f t="shared" si="374"/>
        <v>0</v>
      </c>
      <c r="PW341" s="2">
        <f t="shared" si="375"/>
        <v>0</v>
      </c>
      <c r="PX341" s="2">
        <f t="shared" si="376"/>
        <v>15</v>
      </c>
      <c r="PY341" s="2">
        <f t="shared" si="377"/>
        <v>0</v>
      </c>
      <c r="PZ341" s="2">
        <f t="shared" si="378"/>
        <v>0</v>
      </c>
    </row>
    <row r="342" spans="1:442" x14ac:dyDescent="0.35">
      <c r="A342" t="s">
        <v>75</v>
      </c>
      <c r="B342" t="s">
        <v>5</v>
      </c>
      <c r="C342" t="s">
        <v>351</v>
      </c>
      <c r="D342">
        <v>0</v>
      </c>
      <c r="E342">
        <v>0</v>
      </c>
      <c r="F342">
        <v>0</v>
      </c>
      <c r="G342">
        <v>0</v>
      </c>
      <c r="H342"/>
      <c r="I342">
        <v>0</v>
      </c>
      <c r="J342"/>
      <c r="K342">
        <v>0</v>
      </c>
      <c r="L342"/>
      <c r="M342">
        <v>0</v>
      </c>
      <c r="N342"/>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1</v>
      </c>
      <c r="DA342">
        <v>0</v>
      </c>
      <c r="DB342">
        <v>1</v>
      </c>
      <c r="DC342">
        <v>2</v>
      </c>
      <c r="DD342">
        <v>25</v>
      </c>
      <c r="DE342">
        <v>19</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7</v>
      </c>
      <c r="EM342">
        <v>0</v>
      </c>
      <c r="EN342">
        <v>0</v>
      </c>
      <c r="EO342">
        <v>0</v>
      </c>
      <c r="EP342">
        <v>0</v>
      </c>
      <c r="EQ342">
        <v>0</v>
      </c>
      <c r="ER342">
        <v>0</v>
      </c>
      <c r="ES342">
        <v>0</v>
      </c>
      <c r="ET342">
        <v>0</v>
      </c>
      <c r="EU342">
        <v>0</v>
      </c>
      <c r="EV342">
        <v>0</v>
      </c>
      <c r="EW342">
        <v>0</v>
      </c>
      <c r="EX342">
        <v>0</v>
      </c>
      <c r="EY342">
        <v>0</v>
      </c>
      <c r="EZ342">
        <v>0</v>
      </c>
      <c r="FA342">
        <v>0</v>
      </c>
      <c r="FB342">
        <v>0</v>
      </c>
      <c r="FC342">
        <v>1</v>
      </c>
      <c r="FD342">
        <v>5</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2</v>
      </c>
      <c r="HV342">
        <v>8</v>
      </c>
      <c r="HW342">
        <v>2</v>
      </c>
      <c r="HX342">
        <v>0</v>
      </c>
      <c r="HY342">
        <v>0</v>
      </c>
      <c r="HZ342">
        <v>0</v>
      </c>
      <c r="IA342">
        <v>0</v>
      </c>
      <c r="IB342">
        <v>0</v>
      </c>
      <c r="IC342">
        <v>0</v>
      </c>
      <c r="ID342">
        <v>2</v>
      </c>
      <c r="IE342">
        <v>8</v>
      </c>
      <c r="IF342">
        <v>2</v>
      </c>
      <c r="IG342">
        <v>2</v>
      </c>
      <c r="IH342">
        <v>8</v>
      </c>
      <c r="II342">
        <v>2</v>
      </c>
      <c r="IJ342">
        <v>2</v>
      </c>
      <c r="IK342">
        <v>8</v>
      </c>
      <c r="IL342">
        <v>2</v>
      </c>
      <c r="IM342">
        <v>2</v>
      </c>
      <c r="IN342">
        <v>8</v>
      </c>
      <c r="IO342">
        <v>2</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R342" s="2" t="str">
        <f t="shared" si="319"/>
        <v>Pakwach District</v>
      </c>
      <c r="NS342" s="2" t="str">
        <f t="shared" si="320"/>
        <v>Pakwach Mission Health Centre III</v>
      </c>
      <c r="NT342" s="2" t="str">
        <f>VLOOKUP(C342,Weeks!$A$1:$B$53,2,0)</f>
        <v>Week 50</v>
      </c>
      <c r="NU342" s="2">
        <f t="shared" si="321"/>
        <v>61</v>
      </c>
      <c r="NV342" s="2">
        <f t="shared" si="322"/>
        <v>0</v>
      </c>
      <c r="NW342" s="2">
        <f t="shared" si="323"/>
        <v>0</v>
      </c>
      <c r="NX342" s="2">
        <f t="shared" si="324"/>
        <v>0</v>
      </c>
      <c r="NY342" s="2">
        <f t="shared" si="325"/>
        <v>0</v>
      </c>
      <c r="NZ342" s="2">
        <f t="shared" si="326"/>
        <v>0</v>
      </c>
      <c r="OA342" s="2">
        <f t="shared" si="327"/>
        <v>0</v>
      </c>
      <c r="OB342" s="2">
        <f t="shared" si="328"/>
        <v>0</v>
      </c>
      <c r="OC342" s="2">
        <f t="shared" si="329"/>
        <v>0</v>
      </c>
      <c r="OD342" s="2">
        <f t="shared" si="330"/>
        <v>6</v>
      </c>
      <c r="OE342" s="2">
        <f t="shared" si="331"/>
        <v>0</v>
      </c>
      <c r="OF342" s="2">
        <f t="shared" si="332"/>
        <v>7</v>
      </c>
      <c r="OG342" s="2">
        <f t="shared" si="333"/>
        <v>0</v>
      </c>
      <c r="OH342" s="2">
        <f t="shared" si="334"/>
        <v>0</v>
      </c>
      <c r="OI342" s="2">
        <f t="shared" si="335"/>
        <v>0</v>
      </c>
      <c r="OJ342" s="2">
        <f t="shared" si="336"/>
        <v>0</v>
      </c>
      <c r="OK342" s="2">
        <f t="shared" si="337"/>
        <v>0</v>
      </c>
      <c r="OL342" s="2">
        <f t="shared" si="338"/>
        <v>0</v>
      </c>
      <c r="OM342" s="2">
        <f t="shared" si="339"/>
        <v>0</v>
      </c>
      <c r="ON342" s="2">
        <f t="shared" si="340"/>
        <v>48</v>
      </c>
      <c r="OO342" s="2">
        <f t="shared" si="341"/>
        <v>0</v>
      </c>
      <c r="OP342" s="2">
        <f t="shared" si="342"/>
        <v>0</v>
      </c>
      <c r="OQ342" s="2">
        <f t="shared" si="343"/>
        <v>0</v>
      </c>
      <c r="OR342" s="2">
        <f t="shared" si="344"/>
        <v>0</v>
      </c>
      <c r="OS342" s="2">
        <f t="shared" si="345"/>
        <v>0</v>
      </c>
      <c r="OT342" s="2">
        <f t="shared" si="346"/>
        <v>0</v>
      </c>
      <c r="OU342" s="2">
        <f t="shared" si="347"/>
        <v>0</v>
      </c>
      <c r="OV342" s="2">
        <f t="shared" si="348"/>
        <v>0</v>
      </c>
      <c r="OW342" s="2">
        <f t="shared" si="349"/>
        <v>0</v>
      </c>
      <c r="OX342" s="2">
        <f t="shared" si="350"/>
        <v>0</v>
      </c>
      <c r="OY342" s="2">
        <f t="shared" si="351"/>
        <v>0</v>
      </c>
      <c r="OZ342" s="2">
        <f t="shared" si="352"/>
        <v>0</v>
      </c>
      <c r="PA342" s="2">
        <f t="shared" si="353"/>
        <v>0</v>
      </c>
      <c r="PB342" s="2">
        <f t="shared" si="354"/>
        <v>0</v>
      </c>
      <c r="PC342" s="2">
        <f t="shared" si="355"/>
        <v>0</v>
      </c>
      <c r="PD342" s="2">
        <f t="shared" si="356"/>
        <v>0</v>
      </c>
      <c r="PE342" s="2">
        <f t="shared" si="357"/>
        <v>0</v>
      </c>
      <c r="PF342" s="2">
        <f t="shared" si="358"/>
        <v>0</v>
      </c>
      <c r="PG342" s="2">
        <f t="shared" si="359"/>
        <v>0</v>
      </c>
      <c r="PH342" s="2">
        <f t="shared" si="360"/>
        <v>0</v>
      </c>
      <c r="PI342" s="2">
        <f t="shared" si="361"/>
        <v>0</v>
      </c>
      <c r="PJ342" s="2">
        <f t="shared" si="362"/>
        <v>0</v>
      </c>
      <c r="PK342" s="2">
        <f t="shared" si="363"/>
        <v>0</v>
      </c>
      <c r="PL342" s="2">
        <f t="shared" si="364"/>
        <v>0</v>
      </c>
      <c r="PM342" s="2">
        <f t="shared" si="365"/>
        <v>0</v>
      </c>
      <c r="PN342" s="2">
        <f t="shared" si="366"/>
        <v>12</v>
      </c>
      <c r="PO342" s="2">
        <f t="shared" si="367"/>
        <v>12</v>
      </c>
      <c r="PP342" s="2">
        <f t="shared" si="368"/>
        <v>0</v>
      </c>
      <c r="PQ342" s="2">
        <f t="shared" si="369"/>
        <v>0</v>
      </c>
      <c r="PR342" s="2">
        <f t="shared" si="370"/>
        <v>12</v>
      </c>
      <c r="PS342" s="2">
        <f t="shared" si="371"/>
        <v>0</v>
      </c>
      <c r="PT342" s="2">
        <f t="shared" si="372"/>
        <v>0</v>
      </c>
      <c r="PU342" s="2">
        <f t="shared" si="373"/>
        <v>12</v>
      </c>
      <c r="PV342" s="2">
        <f t="shared" si="374"/>
        <v>0</v>
      </c>
      <c r="PW342" s="2">
        <f t="shared" si="375"/>
        <v>0</v>
      </c>
      <c r="PX342" s="2">
        <f t="shared" si="376"/>
        <v>12</v>
      </c>
      <c r="PY342" s="2">
        <f t="shared" si="377"/>
        <v>0</v>
      </c>
      <c r="PZ342" s="2">
        <f t="shared" si="378"/>
        <v>0</v>
      </c>
    </row>
    <row r="343" spans="1:442" x14ac:dyDescent="0.35">
      <c r="A343" t="s">
        <v>75</v>
      </c>
      <c r="B343" t="s">
        <v>5</v>
      </c>
      <c r="C343" t="s">
        <v>349</v>
      </c>
      <c r="D343">
        <v>0</v>
      </c>
      <c r="E343">
        <v>0</v>
      </c>
      <c r="F343">
        <v>0</v>
      </c>
      <c r="G343">
        <v>0</v>
      </c>
      <c r="H343"/>
      <c r="I343">
        <v>0</v>
      </c>
      <c r="J343"/>
      <c r="K343">
        <v>0</v>
      </c>
      <c r="L343"/>
      <c r="M343">
        <v>0</v>
      </c>
      <c r="N343"/>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2</v>
      </c>
      <c r="DE343">
        <v>4</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1</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1</v>
      </c>
      <c r="HV343">
        <v>7</v>
      </c>
      <c r="HW343">
        <v>4</v>
      </c>
      <c r="HX343">
        <v>0</v>
      </c>
      <c r="HY343">
        <v>0</v>
      </c>
      <c r="HZ343">
        <v>0</v>
      </c>
      <c r="IA343">
        <v>0</v>
      </c>
      <c r="IB343">
        <v>0</v>
      </c>
      <c r="IC343">
        <v>0</v>
      </c>
      <c r="ID343">
        <v>1</v>
      </c>
      <c r="IE343">
        <v>7</v>
      </c>
      <c r="IF343">
        <v>4</v>
      </c>
      <c r="IG343">
        <v>1</v>
      </c>
      <c r="IH343">
        <v>7</v>
      </c>
      <c r="II343">
        <v>4</v>
      </c>
      <c r="IJ343">
        <v>1</v>
      </c>
      <c r="IK343">
        <v>7</v>
      </c>
      <c r="IL343">
        <v>4</v>
      </c>
      <c r="IM343">
        <v>1</v>
      </c>
      <c r="IN343">
        <v>7</v>
      </c>
      <c r="IO343">
        <v>4</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R343" s="2" t="str">
        <f t="shared" si="319"/>
        <v>Pakwach District</v>
      </c>
      <c r="NS343" s="2" t="str">
        <f t="shared" si="320"/>
        <v>Pakwach Mission Health Centre III</v>
      </c>
      <c r="NT343" s="2" t="str">
        <f>VLOOKUP(C343,Weeks!$A$1:$B$53,2,0)</f>
        <v>Week 51</v>
      </c>
      <c r="NU343" s="2">
        <f t="shared" si="321"/>
        <v>7</v>
      </c>
      <c r="NV343" s="2">
        <f t="shared" si="322"/>
        <v>0</v>
      </c>
      <c r="NW343" s="2">
        <f t="shared" si="323"/>
        <v>0</v>
      </c>
      <c r="NX343" s="2">
        <f t="shared" si="324"/>
        <v>0</v>
      </c>
      <c r="NY343" s="2">
        <f t="shared" si="325"/>
        <v>0</v>
      </c>
      <c r="NZ343" s="2">
        <f t="shared" si="326"/>
        <v>0</v>
      </c>
      <c r="OA343" s="2">
        <f t="shared" si="327"/>
        <v>0</v>
      </c>
      <c r="OB343" s="2">
        <f t="shared" si="328"/>
        <v>0</v>
      </c>
      <c r="OC343" s="2">
        <f t="shared" si="329"/>
        <v>0</v>
      </c>
      <c r="OD343" s="2">
        <f t="shared" si="330"/>
        <v>1</v>
      </c>
      <c r="OE343" s="2">
        <f t="shared" si="331"/>
        <v>0</v>
      </c>
      <c r="OF343" s="2">
        <f t="shared" si="332"/>
        <v>0</v>
      </c>
      <c r="OG343" s="2">
        <f t="shared" si="333"/>
        <v>0</v>
      </c>
      <c r="OH343" s="2">
        <f t="shared" si="334"/>
        <v>0</v>
      </c>
      <c r="OI343" s="2">
        <f t="shared" si="335"/>
        <v>0</v>
      </c>
      <c r="OJ343" s="2">
        <f t="shared" si="336"/>
        <v>0</v>
      </c>
      <c r="OK343" s="2">
        <f t="shared" si="337"/>
        <v>0</v>
      </c>
      <c r="OL343" s="2">
        <f t="shared" si="338"/>
        <v>0</v>
      </c>
      <c r="OM343" s="2">
        <f t="shared" si="339"/>
        <v>0</v>
      </c>
      <c r="ON343" s="2">
        <f t="shared" si="340"/>
        <v>6</v>
      </c>
      <c r="OO343" s="2">
        <f t="shared" si="341"/>
        <v>0</v>
      </c>
      <c r="OP343" s="2">
        <f t="shared" si="342"/>
        <v>0</v>
      </c>
      <c r="OQ343" s="2">
        <f t="shared" si="343"/>
        <v>0</v>
      </c>
      <c r="OR343" s="2">
        <f t="shared" si="344"/>
        <v>0</v>
      </c>
      <c r="OS343" s="2">
        <f t="shared" si="345"/>
        <v>0</v>
      </c>
      <c r="OT343" s="2">
        <f t="shared" si="346"/>
        <v>0</v>
      </c>
      <c r="OU343" s="2">
        <f t="shared" si="347"/>
        <v>0</v>
      </c>
      <c r="OV343" s="2">
        <f t="shared" si="348"/>
        <v>0</v>
      </c>
      <c r="OW343" s="2">
        <f t="shared" si="349"/>
        <v>0</v>
      </c>
      <c r="OX343" s="2">
        <f t="shared" si="350"/>
        <v>0</v>
      </c>
      <c r="OY343" s="2">
        <f t="shared" si="351"/>
        <v>0</v>
      </c>
      <c r="OZ343" s="2">
        <f t="shared" si="352"/>
        <v>0</v>
      </c>
      <c r="PA343" s="2">
        <f t="shared" si="353"/>
        <v>0</v>
      </c>
      <c r="PB343" s="2">
        <f t="shared" si="354"/>
        <v>0</v>
      </c>
      <c r="PC343" s="2">
        <f t="shared" si="355"/>
        <v>0</v>
      </c>
      <c r="PD343" s="2">
        <f t="shared" si="356"/>
        <v>0</v>
      </c>
      <c r="PE343" s="2">
        <f t="shared" si="357"/>
        <v>0</v>
      </c>
      <c r="PF343" s="2">
        <f t="shared" si="358"/>
        <v>0</v>
      </c>
      <c r="PG343" s="2">
        <f t="shared" si="359"/>
        <v>0</v>
      </c>
      <c r="PH343" s="2">
        <f t="shared" si="360"/>
        <v>0</v>
      </c>
      <c r="PI343" s="2">
        <f t="shared" si="361"/>
        <v>0</v>
      </c>
      <c r="PJ343" s="2">
        <f t="shared" si="362"/>
        <v>0</v>
      </c>
      <c r="PK343" s="2">
        <f t="shared" si="363"/>
        <v>0</v>
      </c>
      <c r="PL343" s="2">
        <f t="shared" si="364"/>
        <v>0</v>
      </c>
      <c r="PM343" s="2">
        <f t="shared" si="365"/>
        <v>0</v>
      </c>
      <c r="PN343" s="2">
        <f t="shared" si="366"/>
        <v>12</v>
      </c>
      <c r="PO343" s="2">
        <f t="shared" si="367"/>
        <v>12</v>
      </c>
      <c r="PP343" s="2">
        <f t="shared" si="368"/>
        <v>0</v>
      </c>
      <c r="PQ343" s="2">
        <f t="shared" si="369"/>
        <v>0</v>
      </c>
      <c r="PR343" s="2">
        <f t="shared" si="370"/>
        <v>12</v>
      </c>
      <c r="PS343" s="2">
        <f t="shared" si="371"/>
        <v>0</v>
      </c>
      <c r="PT343" s="2">
        <f t="shared" si="372"/>
        <v>0</v>
      </c>
      <c r="PU343" s="2">
        <f t="shared" si="373"/>
        <v>12</v>
      </c>
      <c r="PV343" s="2">
        <f t="shared" si="374"/>
        <v>0</v>
      </c>
      <c r="PW343" s="2">
        <f t="shared" si="375"/>
        <v>0</v>
      </c>
      <c r="PX343" s="2">
        <f t="shared" si="376"/>
        <v>12</v>
      </c>
      <c r="PY343" s="2">
        <f t="shared" si="377"/>
        <v>0</v>
      </c>
      <c r="PZ343" s="2">
        <f t="shared" si="378"/>
        <v>0</v>
      </c>
    </row>
    <row r="344" spans="1:442" x14ac:dyDescent="0.35">
      <c r="A344" t="s">
        <v>75</v>
      </c>
      <c r="B344" t="s">
        <v>5</v>
      </c>
      <c r="C344" t="s">
        <v>347</v>
      </c>
      <c r="D344">
        <v>0</v>
      </c>
      <c r="E344">
        <v>0</v>
      </c>
      <c r="F344">
        <v>0</v>
      </c>
      <c r="G344">
        <v>0</v>
      </c>
      <c r="H344"/>
      <c r="I344">
        <v>0</v>
      </c>
      <c r="J344"/>
      <c r="K344">
        <v>0</v>
      </c>
      <c r="L344"/>
      <c r="M344">
        <v>0</v>
      </c>
      <c r="N344"/>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3</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1</v>
      </c>
      <c r="FD344">
        <v>2</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R344" s="2" t="str">
        <f t="shared" si="319"/>
        <v>Pakwach District</v>
      </c>
      <c r="NS344" s="2" t="str">
        <f t="shared" si="320"/>
        <v>Pakwach Mission Health Centre III</v>
      </c>
      <c r="NT344" s="2" t="str">
        <f>VLOOKUP(C344,Weeks!$A$1:$B$53,2,0)</f>
        <v>Week 52</v>
      </c>
      <c r="NU344" s="2">
        <f t="shared" si="321"/>
        <v>6</v>
      </c>
      <c r="NV344" s="2">
        <f t="shared" si="322"/>
        <v>0</v>
      </c>
      <c r="NW344" s="2">
        <f t="shared" si="323"/>
        <v>0</v>
      </c>
      <c r="NX344" s="2">
        <f t="shared" si="324"/>
        <v>0</v>
      </c>
      <c r="NY344" s="2">
        <f t="shared" si="325"/>
        <v>0</v>
      </c>
      <c r="NZ344" s="2">
        <f t="shared" si="326"/>
        <v>0</v>
      </c>
      <c r="OA344" s="2">
        <f t="shared" si="327"/>
        <v>0</v>
      </c>
      <c r="OB344" s="2">
        <f t="shared" si="328"/>
        <v>0</v>
      </c>
      <c r="OC344" s="2">
        <f t="shared" si="329"/>
        <v>0</v>
      </c>
      <c r="OD344" s="2">
        <f t="shared" si="330"/>
        <v>3</v>
      </c>
      <c r="OE344" s="2">
        <f t="shared" si="331"/>
        <v>0</v>
      </c>
      <c r="OF344" s="2">
        <f t="shared" si="332"/>
        <v>0</v>
      </c>
      <c r="OG344" s="2">
        <f t="shared" si="333"/>
        <v>0</v>
      </c>
      <c r="OH344" s="2">
        <f t="shared" si="334"/>
        <v>0</v>
      </c>
      <c r="OI344" s="2">
        <f t="shared" si="335"/>
        <v>0</v>
      </c>
      <c r="OJ344" s="2">
        <f t="shared" si="336"/>
        <v>0</v>
      </c>
      <c r="OK344" s="2">
        <f t="shared" si="337"/>
        <v>0</v>
      </c>
      <c r="OL344" s="2">
        <f t="shared" si="338"/>
        <v>0</v>
      </c>
      <c r="OM344" s="2">
        <f t="shared" si="339"/>
        <v>0</v>
      </c>
      <c r="ON344" s="2">
        <f t="shared" si="340"/>
        <v>3</v>
      </c>
      <c r="OO344" s="2">
        <f t="shared" si="341"/>
        <v>0</v>
      </c>
      <c r="OP344" s="2">
        <f t="shared" si="342"/>
        <v>0</v>
      </c>
      <c r="OQ344" s="2">
        <f t="shared" si="343"/>
        <v>0</v>
      </c>
      <c r="OR344" s="2">
        <f t="shared" si="344"/>
        <v>0</v>
      </c>
      <c r="OS344" s="2">
        <f t="shared" si="345"/>
        <v>0</v>
      </c>
      <c r="OT344" s="2">
        <f t="shared" si="346"/>
        <v>0</v>
      </c>
      <c r="OU344" s="2">
        <f t="shared" si="347"/>
        <v>0</v>
      </c>
      <c r="OV344" s="2">
        <f t="shared" si="348"/>
        <v>0</v>
      </c>
      <c r="OW344" s="2">
        <f t="shared" si="349"/>
        <v>0</v>
      </c>
      <c r="OX344" s="2">
        <f t="shared" si="350"/>
        <v>0</v>
      </c>
      <c r="OY344" s="2">
        <f t="shared" si="351"/>
        <v>0</v>
      </c>
      <c r="OZ344" s="2">
        <f t="shared" si="352"/>
        <v>0</v>
      </c>
      <c r="PA344" s="2">
        <f t="shared" si="353"/>
        <v>0</v>
      </c>
      <c r="PB344" s="2">
        <f t="shared" si="354"/>
        <v>0</v>
      </c>
      <c r="PC344" s="2">
        <f t="shared" si="355"/>
        <v>0</v>
      </c>
      <c r="PD344" s="2">
        <f t="shared" si="356"/>
        <v>0</v>
      </c>
      <c r="PE344" s="2">
        <f t="shared" si="357"/>
        <v>0</v>
      </c>
      <c r="PF344" s="2">
        <f t="shared" si="358"/>
        <v>0</v>
      </c>
      <c r="PG344" s="2">
        <f t="shared" si="359"/>
        <v>0</v>
      </c>
      <c r="PH344" s="2">
        <f t="shared" si="360"/>
        <v>0</v>
      </c>
      <c r="PI344" s="2">
        <f t="shared" si="361"/>
        <v>0</v>
      </c>
      <c r="PJ344" s="2">
        <f t="shared" si="362"/>
        <v>0</v>
      </c>
      <c r="PK344" s="2">
        <f t="shared" si="363"/>
        <v>0</v>
      </c>
      <c r="PL344" s="2">
        <f t="shared" si="364"/>
        <v>0</v>
      </c>
      <c r="PM344" s="2">
        <f t="shared" si="365"/>
        <v>0</v>
      </c>
      <c r="PN344" s="2">
        <f t="shared" si="366"/>
        <v>0</v>
      </c>
      <c r="PO344" s="2">
        <f t="shared" si="367"/>
        <v>0</v>
      </c>
      <c r="PP344" s="2">
        <f t="shared" si="368"/>
        <v>0</v>
      </c>
      <c r="PQ344" s="2">
        <f t="shared" si="369"/>
        <v>0</v>
      </c>
      <c r="PR344" s="2">
        <f t="shared" si="370"/>
        <v>0</v>
      </c>
      <c r="PS344" s="2">
        <f t="shared" si="371"/>
        <v>0</v>
      </c>
      <c r="PT344" s="2">
        <f t="shared" si="372"/>
        <v>0</v>
      </c>
      <c r="PU344" s="2">
        <f t="shared" si="373"/>
        <v>0</v>
      </c>
      <c r="PV344" s="2">
        <f t="shared" si="374"/>
        <v>0</v>
      </c>
      <c r="PW344" s="2">
        <f t="shared" si="375"/>
        <v>0</v>
      </c>
      <c r="PX344" s="2">
        <f t="shared" si="376"/>
        <v>0</v>
      </c>
      <c r="PY344" s="2">
        <f t="shared" si="377"/>
        <v>0</v>
      </c>
      <c r="PZ344" s="2">
        <f t="shared" si="378"/>
        <v>0</v>
      </c>
    </row>
    <row r="345" spans="1:442" x14ac:dyDescent="0.35">
      <c r="A345" t="s">
        <v>75</v>
      </c>
      <c r="B345" t="s">
        <v>5</v>
      </c>
      <c r="C345" t="s">
        <v>345</v>
      </c>
      <c r="D345">
        <v>0</v>
      </c>
      <c r="E345">
        <v>0</v>
      </c>
      <c r="F345">
        <v>0</v>
      </c>
      <c r="G345">
        <v>0</v>
      </c>
      <c r="H345"/>
      <c r="I345">
        <v>0</v>
      </c>
      <c r="J345"/>
      <c r="K345">
        <v>0</v>
      </c>
      <c r="L345"/>
      <c r="M345">
        <v>0</v>
      </c>
      <c r="N345"/>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3</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1</v>
      </c>
      <c r="FD345">
        <v>2</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R345" s="2" t="str">
        <f t="shared" si="319"/>
        <v>Pakwach District</v>
      </c>
      <c r="NS345" s="2" t="str">
        <f t="shared" si="320"/>
        <v>Pakwach Mission Health Centre III</v>
      </c>
      <c r="NT345" s="2" t="str">
        <f>VLOOKUP(C345,Weeks!$A$1:$B$53,2,0)</f>
        <v>Week 1</v>
      </c>
      <c r="NU345" s="2">
        <f t="shared" si="321"/>
        <v>6</v>
      </c>
      <c r="NV345" s="2">
        <f t="shared" si="322"/>
        <v>0</v>
      </c>
      <c r="NW345" s="2">
        <f t="shared" si="323"/>
        <v>0</v>
      </c>
      <c r="NX345" s="2">
        <f t="shared" si="324"/>
        <v>0</v>
      </c>
      <c r="NY345" s="2">
        <f t="shared" si="325"/>
        <v>0</v>
      </c>
      <c r="NZ345" s="2">
        <f t="shared" si="326"/>
        <v>0</v>
      </c>
      <c r="OA345" s="2">
        <f t="shared" si="327"/>
        <v>0</v>
      </c>
      <c r="OB345" s="2">
        <f t="shared" si="328"/>
        <v>0</v>
      </c>
      <c r="OC345" s="2">
        <f t="shared" si="329"/>
        <v>0</v>
      </c>
      <c r="OD345" s="2">
        <f t="shared" si="330"/>
        <v>3</v>
      </c>
      <c r="OE345" s="2">
        <f t="shared" si="331"/>
        <v>0</v>
      </c>
      <c r="OF345" s="2">
        <f t="shared" si="332"/>
        <v>0</v>
      </c>
      <c r="OG345" s="2">
        <f t="shared" si="333"/>
        <v>0</v>
      </c>
      <c r="OH345" s="2">
        <f t="shared" si="334"/>
        <v>0</v>
      </c>
      <c r="OI345" s="2">
        <f t="shared" si="335"/>
        <v>0</v>
      </c>
      <c r="OJ345" s="2">
        <f t="shared" si="336"/>
        <v>0</v>
      </c>
      <c r="OK345" s="2">
        <f t="shared" si="337"/>
        <v>0</v>
      </c>
      <c r="OL345" s="2">
        <f t="shared" si="338"/>
        <v>0</v>
      </c>
      <c r="OM345" s="2">
        <f t="shared" si="339"/>
        <v>0</v>
      </c>
      <c r="ON345" s="2">
        <f t="shared" si="340"/>
        <v>3</v>
      </c>
      <c r="OO345" s="2">
        <f t="shared" si="341"/>
        <v>0</v>
      </c>
      <c r="OP345" s="2">
        <f t="shared" si="342"/>
        <v>0</v>
      </c>
      <c r="OQ345" s="2">
        <f t="shared" si="343"/>
        <v>0</v>
      </c>
      <c r="OR345" s="2">
        <f t="shared" si="344"/>
        <v>0</v>
      </c>
      <c r="OS345" s="2">
        <f t="shared" si="345"/>
        <v>0</v>
      </c>
      <c r="OT345" s="2">
        <f t="shared" si="346"/>
        <v>0</v>
      </c>
      <c r="OU345" s="2">
        <f t="shared" si="347"/>
        <v>0</v>
      </c>
      <c r="OV345" s="2">
        <f t="shared" si="348"/>
        <v>0</v>
      </c>
      <c r="OW345" s="2">
        <f t="shared" si="349"/>
        <v>0</v>
      </c>
      <c r="OX345" s="2">
        <f t="shared" si="350"/>
        <v>0</v>
      </c>
      <c r="OY345" s="2">
        <f t="shared" si="351"/>
        <v>0</v>
      </c>
      <c r="OZ345" s="2">
        <f t="shared" si="352"/>
        <v>0</v>
      </c>
      <c r="PA345" s="2">
        <f t="shared" si="353"/>
        <v>0</v>
      </c>
      <c r="PB345" s="2">
        <f t="shared" si="354"/>
        <v>0</v>
      </c>
      <c r="PC345" s="2">
        <f t="shared" si="355"/>
        <v>0</v>
      </c>
      <c r="PD345" s="2">
        <f t="shared" si="356"/>
        <v>0</v>
      </c>
      <c r="PE345" s="2">
        <f t="shared" si="357"/>
        <v>0</v>
      </c>
      <c r="PF345" s="2">
        <f t="shared" si="358"/>
        <v>0</v>
      </c>
      <c r="PG345" s="2">
        <f t="shared" si="359"/>
        <v>0</v>
      </c>
      <c r="PH345" s="2">
        <f t="shared" si="360"/>
        <v>0</v>
      </c>
      <c r="PI345" s="2">
        <f t="shared" si="361"/>
        <v>0</v>
      </c>
      <c r="PJ345" s="2">
        <f t="shared" si="362"/>
        <v>0</v>
      </c>
      <c r="PK345" s="2">
        <f t="shared" si="363"/>
        <v>0</v>
      </c>
      <c r="PL345" s="2">
        <f t="shared" si="364"/>
        <v>0</v>
      </c>
      <c r="PM345" s="2">
        <f t="shared" si="365"/>
        <v>0</v>
      </c>
      <c r="PN345" s="2">
        <f t="shared" si="366"/>
        <v>0</v>
      </c>
      <c r="PO345" s="2">
        <f t="shared" si="367"/>
        <v>0</v>
      </c>
      <c r="PP345" s="2">
        <f t="shared" si="368"/>
        <v>0</v>
      </c>
      <c r="PQ345" s="2">
        <f t="shared" si="369"/>
        <v>0</v>
      </c>
      <c r="PR345" s="2">
        <f t="shared" si="370"/>
        <v>0</v>
      </c>
      <c r="PS345" s="2">
        <f t="shared" si="371"/>
        <v>0</v>
      </c>
      <c r="PT345" s="2">
        <f t="shared" si="372"/>
        <v>0</v>
      </c>
      <c r="PU345" s="2">
        <f t="shared" si="373"/>
        <v>0</v>
      </c>
      <c r="PV345" s="2">
        <f t="shared" si="374"/>
        <v>0</v>
      </c>
      <c r="PW345" s="2">
        <f t="shared" si="375"/>
        <v>0</v>
      </c>
      <c r="PX345" s="2">
        <f t="shared" si="376"/>
        <v>0</v>
      </c>
      <c r="PY345" s="2">
        <f t="shared" si="377"/>
        <v>0</v>
      </c>
      <c r="PZ345" s="2">
        <f t="shared" si="378"/>
        <v>0</v>
      </c>
    </row>
    <row r="346" spans="1:442" x14ac:dyDescent="0.35">
      <c r="A346" t="s">
        <v>75</v>
      </c>
      <c r="B346" t="s">
        <v>5</v>
      </c>
      <c r="C346" t="s">
        <v>343</v>
      </c>
      <c r="D346">
        <v>0</v>
      </c>
      <c r="E346">
        <v>0</v>
      </c>
      <c r="F346">
        <v>0</v>
      </c>
      <c r="G346">
        <v>0</v>
      </c>
      <c r="H346"/>
      <c r="I346">
        <v>0</v>
      </c>
      <c r="J346"/>
      <c r="K346">
        <v>0</v>
      </c>
      <c r="L346"/>
      <c r="M346">
        <v>0</v>
      </c>
      <c r="N346"/>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1</v>
      </c>
      <c r="DC346">
        <v>0</v>
      </c>
      <c r="DD346">
        <v>1</v>
      </c>
      <c r="DE346">
        <v>3</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1</v>
      </c>
      <c r="FE346">
        <v>0</v>
      </c>
      <c r="FF346">
        <v>0</v>
      </c>
      <c r="FG346">
        <v>1</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1</v>
      </c>
      <c r="HV346">
        <v>10</v>
      </c>
      <c r="HW346">
        <v>2</v>
      </c>
      <c r="HX346">
        <v>0</v>
      </c>
      <c r="HY346">
        <v>0</v>
      </c>
      <c r="HZ346">
        <v>0</v>
      </c>
      <c r="IA346">
        <v>0</v>
      </c>
      <c r="IB346">
        <v>0</v>
      </c>
      <c r="IC346">
        <v>0</v>
      </c>
      <c r="ID346">
        <v>1</v>
      </c>
      <c r="IE346">
        <v>10</v>
      </c>
      <c r="IF346">
        <v>2</v>
      </c>
      <c r="IG346">
        <v>1</v>
      </c>
      <c r="IH346">
        <v>10</v>
      </c>
      <c r="II346">
        <v>2</v>
      </c>
      <c r="IJ346">
        <v>1</v>
      </c>
      <c r="IK346">
        <v>10</v>
      </c>
      <c r="IL346">
        <v>2</v>
      </c>
      <c r="IM346">
        <v>1</v>
      </c>
      <c r="IN346">
        <v>10</v>
      </c>
      <c r="IO346">
        <v>2</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1</v>
      </c>
      <c r="NE346">
        <v>0</v>
      </c>
      <c r="NF346">
        <v>0</v>
      </c>
      <c r="NG346">
        <v>0</v>
      </c>
      <c r="NH346">
        <v>0</v>
      </c>
      <c r="NI346">
        <v>0</v>
      </c>
      <c r="NJ346">
        <v>0</v>
      </c>
      <c r="NK346">
        <v>0</v>
      </c>
      <c r="NL346">
        <v>0</v>
      </c>
      <c r="NM346">
        <v>0</v>
      </c>
      <c r="NN346">
        <v>0</v>
      </c>
      <c r="NO346">
        <v>0</v>
      </c>
      <c r="NP346">
        <v>0</v>
      </c>
      <c r="NR346" s="2" t="str">
        <f t="shared" si="319"/>
        <v>Pakwach District</v>
      </c>
      <c r="NS346" s="2" t="str">
        <f t="shared" si="320"/>
        <v>Pakwach Mission Health Centre III</v>
      </c>
      <c r="NT346" s="2" t="str">
        <f>VLOOKUP(C346,Weeks!$A$1:$B$53,2,0)</f>
        <v>Week 2</v>
      </c>
      <c r="NU346" s="2">
        <f t="shared" si="321"/>
        <v>8</v>
      </c>
      <c r="NV346" s="2">
        <f t="shared" si="322"/>
        <v>1</v>
      </c>
      <c r="NW346" s="2">
        <f t="shared" si="323"/>
        <v>0</v>
      </c>
      <c r="NX346" s="2">
        <f t="shared" si="324"/>
        <v>1</v>
      </c>
      <c r="NY346" s="2">
        <f t="shared" si="325"/>
        <v>1</v>
      </c>
      <c r="NZ346" s="2">
        <f t="shared" si="326"/>
        <v>0</v>
      </c>
      <c r="OA346" s="2">
        <f t="shared" si="327"/>
        <v>0</v>
      </c>
      <c r="OB346" s="2">
        <f t="shared" si="328"/>
        <v>0</v>
      </c>
      <c r="OC346" s="2">
        <f t="shared" si="329"/>
        <v>0</v>
      </c>
      <c r="OD346" s="2">
        <f t="shared" si="330"/>
        <v>2</v>
      </c>
      <c r="OE346" s="2">
        <f t="shared" si="331"/>
        <v>1</v>
      </c>
      <c r="OF346" s="2">
        <f t="shared" si="332"/>
        <v>0</v>
      </c>
      <c r="OG346" s="2">
        <f t="shared" si="333"/>
        <v>0</v>
      </c>
      <c r="OH346" s="2">
        <f t="shared" si="334"/>
        <v>0</v>
      </c>
      <c r="OI346" s="2">
        <f t="shared" si="335"/>
        <v>0</v>
      </c>
      <c r="OJ346" s="2">
        <f t="shared" si="336"/>
        <v>0</v>
      </c>
      <c r="OK346" s="2">
        <f t="shared" si="337"/>
        <v>0</v>
      </c>
      <c r="OL346" s="2">
        <f t="shared" si="338"/>
        <v>0</v>
      </c>
      <c r="OM346" s="2">
        <f t="shared" si="339"/>
        <v>0</v>
      </c>
      <c r="ON346" s="2">
        <f t="shared" si="340"/>
        <v>6</v>
      </c>
      <c r="OO346" s="2">
        <f t="shared" si="341"/>
        <v>0</v>
      </c>
      <c r="OP346" s="2">
        <f t="shared" si="342"/>
        <v>0</v>
      </c>
      <c r="OQ346" s="2">
        <f t="shared" si="343"/>
        <v>0</v>
      </c>
      <c r="OR346" s="2">
        <f t="shared" si="344"/>
        <v>0</v>
      </c>
      <c r="OS346" s="2">
        <f t="shared" si="345"/>
        <v>0</v>
      </c>
      <c r="OT346" s="2">
        <f t="shared" si="346"/>
        <v>0</v>
      </c>
      <c r="OU346" s="2">
        <f t="shared" si="347"/>
        <v>0</v>
      </c>
      <c r="OV346" s="2">
        <f t="shared" si="348"/>
        <v>0</v>
      </c>
      <c r="OW346" s="2">
        <f t="shared" si="349"/>
        <v>0</v>
      </c>
      <c r="OX346" s="2">
        <f t="shared" si="350"/>
        <v>0</v>
      </c>
      <c r="OY346" s="2">
        <f t="shared" si="351"/>
        <v>0</v>
      </c>
      <c r="OZ346" s="2">
        <f t="shared" si="352"/>
        <v>0</v>
      </c>
      <c r="PA346" s="2">
        <f t="shared" si="353"/>
        <v>0</v>
      </c>
      <c r="PB346" s="2">
        <f t="shared" si="354"/>
        <v>0</v>
      </c>
      <c r="PC346" s="2">
        <f t="shared" si="355"/>
        <v>0</v>
      </c>
      <c r="PD346" s="2">
        <f t="shared" si="356"/>
        <v>0</v>
      </c>
      <c r="PE346" s="2">
        <f t="shared" si="357"/>
        <v>0</v>
      </c>
      <c r="PF346" s="2">
        <f t="shared" si="358"/>
        <v>0</v>
      </c>
      <c r="PG346" s="2">
        <f t="shared" si="359"/>
        <v>0</v>
      </c>
      <c r="PH346" s="2">
        <f t="shared" si="360"/>
        <v>0</v>
      </c>
      <c r="PI346" s="2">
        <f t="shared" si="361"/>
        <v>0</v>
      </c>
      <c r="PJ346" s="2">
        <f t="shared" si="362"/>
        <v>0</v>
      </c>
      <c r="PK346" s="2">
        <f t="shared" si="363"/>
        <v>0</v>
      </c>
      <c r="PL346" s="2">
        <f t="shared" si="364"/>
        <v>0</v>
      </c>
      <c r="PM346" s="2">
        <f t="shared" si="365"/>
        <v>0</v>
      </c>
      <c r="PN346" s="2">
        <f t="shared" si="366"/>
        <v>13</v>
      </c>
      <c r="PO346" s="2">
        <f t="shared" si="367"/>
        <v>13</v>
      </c>
      <c r="PP346" s="2">
        <f t="shared" si="368"/>
        <v>0</v>
      </c>
      <c r="PQ346" s="2">
        <f t="shared" si="369"/>
        <v>0</v>
      </c>
      <c r="PR346" s="2">
        <f t="shared" si="370"/>
        <v>13</v>
      </c>
      <c r="PS346" s="2">
        <f t="shared" si="371"/>
        <v>0</v>
      </c>
      <c r="PT346" s="2">
        <f t="shared" si="372"/>
        <v>0</v>
      </c>
      <c r="PU346" s="2">
        <f t="shared" si="373"/>
        <v>13</v>
      </c>
      <c r="PV346" s="2">
        <f t="shared" si="374"/>
        <v>0</v>
      </c>
      <c r="PW346" s="2">
        <f t="shared" si="375"/>
        <v>0</v>
      </c>
      <c r="PX346" s="2">
        <f t="shared" si="376"/>
        <v>13</v>
      </c>
      <c r="PY346" s="2">
        <f t="shared" si="377"/>
        <v>0</v>
      </c>
      <c r="PZ346" s="2">
        <f t="shared" si="378"/>
        <v>0</v>
      </c>
    </row>
    <row r="347" spans="1:442" x14ac:dyDescent="0.35">
      <c r="A347" t="s">
        <v>75</v>
      </c>
      <c r="B347" t="s">
        <v>5</v>
      </c>
      <c r="C347" t="s">
        <v>341</v>
      </c>
      <c r="D347">
        <v>0</v>
      </c>
      <c r="E347">
        <v>0</v>
      </c>
      <c r="F347">
        <v>0</v>
      </c>
      <c r="G347">
        <v>0</v>
      </c>
      <c r="H347"/>
      <c r="I347">
        <v>0</v>
      </c>
      <c r="J347"/>
      <c r="K347">
        <v>0</v>
      </c>
      <c r="L347"/>
      <c r="M347">
        <v>0</v>
      </c>
      <c r="N347"/>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8</v>
      </c>
      <c r="DE347">
        <v>1</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7</v>
      </c>
      <c r="GX347">
        <v>3</v>
      </c>
      <c r="GY347">
        <v>7</v>
      </c>
      <c r="GZ347">
        <v>5</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2</v>
      </c>
      <c r="HV347">
        <v>9</v>
      </c>
      <c r="HW347">
        <v>3</v>
      </c>
      <c r="HX347">
        <v>0</v>
      </c>
      <c r="HY347">
        <v>0</v>
      </c>
      <c r="HZ347">
        <v>0</v>
      </c>
      <c r="IA347">
        <v>0</v>
      </c>
      <c r="IB347">
        <v>0</v>
      </c>
      <c r="IC347">
        <v>0</v>
      </c>
      <c r="ID347">
        <v>2</v>
      </c>
      <c r="IE347">
        <v>9</v>
      </c>
      <c r="IF347">
        <v>3</v>
      </c>
      <c r="IG347">
        <v>2</v>
      </c>
      <c r="IH347">
        <v>9</v>
      </c>
      <c r="II347">
        <v>3</v>
      </c>
      <c r="IJ347">
        <v>2</v>
      </c>
      <c r="IK347">
        <v>9</v>
      </c>
      <c r="IL347">
        <v>3</v>
      </c>
      <c r="IM347">
        <v>2</v>
      </c>
      <c r="IN347">
        <v>9</v>
      </c>
      <c r="IO347">
        <v>3</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R347" s="2" t="str">
        <f t="shared" si="319"/>
        <v>Pakwach District</v>
      </c>
      <c r="NS347" s="2" t="str">
        <f t="shared" si="320"/>
        <v>Pakwach Mission Health Centre III</v>
      </c>
      <c r="NT347" s="2" t="str">
        <f>VLOOKUP(C347,Weeks!$A$1:$B$53,2,0)</f>
        <v>Week 3</v>
      </c>
      <c r="NU347" s="2">
        <f t="shared" si="321"/>
        <v>31</v>
      </c>
      <c r="NV347" s="2">
        <f t="shared" si="322"/>
        <v>0</v>
      </c>
      <c r="NW347" s="2">
        <f t="shared" si="323"/>
        <v>0</v>
      </c>
      <c r="NX347" s="2">
        <f t="shared" si="324"/>
        <v>0</v>
      </c>
      <c r="NY347" s="2">
        <f t="shared" si="325"/>
        <v>0</v>
      </c>
      <c r="NZ347" s="2">
        <f t="shared" si="326"/>
        <v>0</v>
      </c>
      <c r="OA347" s="2">
        <f t="shared" si="327"/>
        <v>0</v>
      </c>
      <c r="OB347" s="2">
        <f t="shared" si="328"/>
        <v>0</v>
      </c>
      <c r="OC347" s="2">
        <f t="shared" si="329"/>
        <v>0</v>
      </c>
      <c r="OD347" s="2">
        <f t="shared" si="330"/>
        <v>0</v>
      </c>
      <c r="OE347" s="2">
        <f t="shared" si="331"/>
        <v>0</v>
      </c>
      <c r="OF347" s="2">
        <f t="shared" si="332"/>
        <v>0</v>
      </c>
      <c r="OG347" s="2">
        <f t="shared" si="333"/>
        <v>0</v>
      </c>
      <c r="OH347" s="2">
        <f t="shared" si="334"/>
        <v>0</v>
      </c>
      <c r="OI347" s="2">
        <f t="shared" si="335"/>
        <v>0</v>
      </c>
      <c r="OJ347" s="2">
        <f t="shared" si="336"/>
        <v>0</v>
      </c>
      <c r="OK347" s="2">
        <f t="shared" si="337"/>
        <v>0</v>
      </c>
      <c r="OL347" s="2">
        <f t="shared" si="338"/>
        <v>0</v>
      </c>
      <c r="OM347" s="2">
        <f t="shared" si="339"/>
        <v>0</v>
      </c>
      <c r="ON347" s="2">
        <f t="shared" si="340"/>
        <v>9</v>
      </c>
      <c r="OO347" s="2">
        <f t="shared" si="341"/>
        <v>0</v>
      </c>
      <c r="OP347" s="2">
        <f t="shared" si="342"/>
        <v>22</v>
      </c>
      <c r="OQ347" s="2">
        <f t="shared" si="343"/>
        <v>0</v>
      </c>
      <c r="OR347" s="2">
        <f t="shared" si="344"/>
        <v>0</v>
      </c>
      <c r="OS347" s="2">
        <f t="shared" si="345"/>
        <v>0</v>
      </c>
      <c r="OT347" s="2">
        <f t="shared" si="346"/>
        <v>0</v>
      </c>
      <c r="OU347" s="2">
        <f t="shared" si="347"/>
        <v>0</v>
      </c>
      <c r="OV347" s="2">
        <f t="shared" si="348"/>
        <v>0</v>
      </c>
      <c r="OW347" s="2">
        <f t="shared" si="349"/>
        <v>0</v>
      </c>
      <c r="OX347" s="2">
        <f t="shared" si="350"/>
        <v>0</v>
      </c>
      <c r="OY347" s="2">
        <f t="shared" si="351"/>
        <v>0</v>
      </c>
      <c r="OZ347" s="2">
        <f t="shared" si="352"/>
        <v>0</v>
      </c>
      <c r="PA347" s="2">
        <f t="shared" si="353"/>
        <v>0</v>
      </c>
      <c r="PB347" s="2">
        <f t="shared" si="354"/>
        <v>0</v>
      </c>
      <c r="PC347" s="2">
        <f t="shared" si="355"/>
        <v>0</v>
      </c>
      <c r="PD347" s="2">
        <f t="shared" si="356"/>
        <v>0</v>
      </c>
      <c r="PE347" s="2">
        <f t="shared" si="357"/>
        <v>0</v>
      </c>
      <c r="PF347" s="2">
        <f t="shared" si="358"/>
        <v>0</v>
      </c>
      <c r="PG347" s="2">
        <f t="shared" si="359"/>
        <v>0</v>
      </c>
      <c r="PH347" s="2">
        <f t="shared" si="360"/>
        <v>0</v>
      </c>
      <c r="PI347" s="2">
        <f t="shared" si="361"/>
        <v>0</v>
      </c>
      <c r="PJ347" s="2">
        <f t="shared" si="362"/>
        <v>0</v>
      </c>
      <c r="PK347" s="2">
        <f t="shared" si="363"/>
        <v>0</v>
      </c>
      <c r="PL347" s="2">
        <f t="shared" si="364"/>
        <v>0</v>
      </c>
      <c r="PM347" s="2">
        <f t="shared" si="365"/>
        <v>0</v>
      </c>
      <c r="PN347" s="2">
        <f t="shared" si="366"/>
        <v>14</v>
      </c>
      <c r="PO347" s="2">
        <f t="shared" si="367"/>
        <v>14</v>
      </c>
      <c r="PP347" s="2">
        <f t="shared" si="368"/>
        <v>0</v>
      </c>
      <c r="PQ347" s="2">
        <f t="shared" si="369"/>
        <v>0</v>
      </c>
      <c r="PR347" s="2">
        <f t="shared" si="370"/>
        <v>14</v>
      </c>
      <c r="PS347" s="2">
        <f t="shared" si="371"/>
        <v>0</v>
      </c>
      <c r="PT347" s="2">
        <f t="shared" si="372"/>
        <v>0</v>
      </c>
      <c r="PU347" s="2">
        <f t="shared" si="373"/>
        <v>14</v>
      </c>
      <c r="PV347" s="2">
        <f t="shared" si="374"/>
        <v>0</v>
      </c>
      <c r="PW347" s="2">
        <f t="shared" si="375"/>
        <v>0</v>
      </c>
      <c r="PX347" s="2">
        <f t="shared" si="376"/>
        <v>14</v>
      </c>
      <c r="PY347" s="2">
        <f t="shared" si="377"/>
        <v>0</v>
      </c>
      <c r="PZ347" s="2">
        <f t="shared" si="378"/>
        <v>0</v>
      </c>
    </row>
    <row r="348" spans="1:442" x14ac:dyDescent="0.35">
      <c r="A348" t="s">
        <v>75</v>
      </c>
      <c r="B348" t="s">
        <v>5</v>
      </c>
      <c r="C348" t="s">
        <v>339</v>
      </c>
      <c r="D348">
        <v>0</v>
      </c>
      <c r="E348">
        <v>0</v>
      </c>
      <c r="F348">
        <v>0</v>
      </c>
      <c r="G348">
        <v>0</v>
      </c>
      <c r="H348"/>
      <c r="I348">
        <v>0</v>
      </c>
      <c r="J348"/>
      <c r="K348">
        <v>0</v>
      </c>
      <c r="L348"/>
      <c r="M348">
        <v>0</v>
      </c>
      <c r="N348"/>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3</v>
      </c>
      <c r="DD348">
        <v>1</v>
      </c>
      <c r="DE348">
        <v>6</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1</v>
      </c>
      <c r="FD348">
        <v>1</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R348" s="2" t="str">
        <f t="shared" si="319"/>
        <v>Pakwach District</v>
      </c>
      <c r="NS348" s="2" t="str">
        <f t="shared" si="320"/>
        <v>Pakwach Mission Health Centre III</v>
      </c>
      <c r="NT348" s="2" t="str">
        <f>VLOOKUP(C348,Weeks!$A$1:$B$53,2,0)</f>
        <v>Week 4</v>
      </c>
      <c r="NU348" s="2">
        <f t="shared" si="321"/>
        <v>12</v>
      </c>
      <c r="NV348" s="2">
        <f t="shared" si="322"/>
        <v>0</v>
      </c>
      <c r="NW348" s="2">
        <f t="shared" si="323"/>
        <v>0</v>
      </c>
      <c r="NX348" s="2">
        <f t="shared" si="324"/>
        <v>0</v>
      </c>
      <c r="NY348" s="2">
        <f t="shared" si="325"/>
        <v>0</v>
      </c>
      <c r="NZ348" s="2">
        <f t="shared" si="326"/>
        <v>0</v>
      </c>
      <c r="OA348" s="2">
        <f t="shared" si="327"/>
        <v>0</v>
      </c>
      <c r="OB348" s="2">
        <f t="shared" si="328"/>
        <v>0</v>
      </c>
      <c r="OC348" s="2">
        <f t="shared" si="329"/>
        <v>0</v>
      </c>
      <c r="OD348" s="2">
        <f t="shared" si="330"/>
        <v>2</v>
      </c>
      <c r="OE348" s="2">
        <f t="shared" si="331"/>
        <v>0</v>
      </c>
      <c r="OF348" s="2">
        <f t="shared" si="332"/>
        <v>0</v>
      </c>
      <c r="OG348" s="2">
        <f t="shared" si="333"/>
        <v>0</v>
      </c>
      <c r="OH348" s="2">
        <f t="shared" si="334"/>
        <v>0</v>
      </c>
      <c r="OI348" s="2">
        <f t="shared" si="335"/>
        <v>0</v>
      </c>
      <c r="OJ348" s="2">
        <f t="shared" si="336"/>
        <v>0</v>
      </c>
      <c r="OK348" s="2">
        <f t="shared" si="337"/>
        <v>0</v>
      </c>
      <c r="OL348" s="2">
        <f t="shared" si="338"/>
        <v>0</v>
      </c>
      <c r="OM348" s="2">
        <f t="shared" si="339"/>
        <v>0</v>
      </c>
      <c r="ON348" s="2">
        <f t="shared" si="340"/>
        <v>10</v>
      </c>
      <c r="OO348" s="2">
        <f t="shared" si="341"/>
        <v>0</v>
      </c>
      <c r="OP348" s="2">
        <f t="shared" si="342"/>
        <v>0</v>
      </c>
      <c r="OQ348" s="2">
        <f t="shared" si="343"/>
        <v>0</v>
      </c>
      <c r="OR348" s="2">
        <f t="shared" si="344"/>
        <v>0</v>
      </c>
      <c r="OS348" s="2">
        <f t="shared" si="345"/>
        <v>0</v>
      </c>
      <c r="OT348" s="2">
        <f t="shared" si="346"/>
        <v>0</v>
      </c>
      <c r="OU348" s="2">
        <f t="shared" si="347"/>
        <v>0</v>
      </c>
      <c r="OV348" s="2">
        <f t="shared" si="348"/>
        <v>0</v>
      </c>
      <c r="OW348" s="2">
        <f t="shared" si="349"/>
        <v>0</v>
      </c>
      <c r="OX348" s="2">
        <f t="shared" si="350"/>
        <v>0</v>
      </c>
      <c r="OY348" s="2">
        <f t="shared" si="351"/>
        <v>0</v>
      </c>
      <c r="OZ348" s="2">
        <f t="shared" si="352"/>
        <v>0</v>
      </c>
      <c r="PA348" s="2">
        <f t="shared" si="353"/>
        <v>0</v>
      </c>
      <c r="PB348" s="2">
        <f t="shared" si="354"/>
        <v>0</v>
      </c>
      <c r="PC348" s="2">
        <f t="shared" si="355"/>
        <v>0</v>
      </c>
      <c r="PD348" s="2">
        <f t="shared" si="356"/>
        <v>0</v>
      </c>
      <c r="PE348" s="2">
        <f t="shared" si="357"/>
        <v>0</v>
      </c>
      <c r="PF348" s="2">
        <f t="shared" si="358"/>
        <v>0</v>
      </c>
      <c r="PG348" s="2">
        <f t="shared" si="359"/>
        <v>0</v>
      </c>
      <c r="PH348" s="2">
        <f t="shared" si="360"/>
        <v>0</v>
      </c>
      <c r="PI348" s="2">
        <f t="shared" si="361"/>
        <v>0</v>
      </c>
      <c r="PJ348" s="2">
        <f t="shared" si="362"/>
        <v>0</v>
      </c>
      <c r="PK348" s="2">
        <f t="shared" si="363"/>
        <v>0</v>
      </c>
      <c r="PL348" s="2">
        <f t="shared" si="364"/>
        <v>0</v>
      </c>
      <c r="PM348" s="2">
        <f t="shared" si="365"/>
        <v>0</v>
      </c>
      <c r="PN348" s="2">
        <f t="shared" si="366"/>
        <v>0</v>
      </c>
      <c r="PO348" s="2">
        <f t="shared" si="367"/>
        <v>0</v>
      </c>
      <c r="PP348" s="2">
        <f t="shared" si="368"/>
        <v>0</v>
      </c>
      <c r="PQ348" s="2">
        <f t="shared" si="369"/>
        <v>0</v>
      </c>
      <c r="PR348" s="2">
        <f t="shared" si="370"/>
        <v>0</v>
      </c>
      <c r="PS348" s="2">
        <f t="shared" si="371"/>
        <v>0</v>
      </c>
      <c r="PT348" s="2">
        <f t="shared" si="372"/>
        <v>0</v>
      </c>
      <c r="PU348" s="2">
        <f t="shared" si="373"/>
        <v>0</v>
      </c>
      <c r="PV348" s="2">
        <f t="shared" si="374"/>
        <v>0</v>
      </c>
      <c r="PW348" s="2">
        <f t="shared" si="375"/>
        <v>0</v>
      </c>
      <c r="PX348" s="2">
        <f t="shared" si="376"/>
        <v>0</v>
      </c>
      <c r="PY348" s="2">
        <f t="shared" si="377"/>
        <v>0</v>
      </c>
      <c r="PZ348" s="2">
        <f t="shared" si="378"/>
        <v>0</v>
      </c>
    </row>
    <row r="349" spans="1:442" x14ac:dyDescent="0.35">
      <c r="A349" t="s">
        <v>75</v>
      </c>
      <c r="B349" t="s">
        <v>5</v>
      </c>
      <c r="C349" t="s">
        <v>337</v>
      </c>
      <c r="D349">
        <v>0</v>
      </c>
      <c r="E349">
        <v>0</v>
      </c>
      <c r="F349">
        <v>0</v>
      </c>
      <c r="G349">
        <v>0</v>
      </c>
      <c r="H349"/>
      <c r="I349">
        <v>0</v>
      </c>
      <c r="J349"/>
      <c r="K349">
        <v>0</v>
      </c>
      <c r="L349"/>
      <c r="M349">
        <v>0</v>
      </c>
      <c r="N349"/>
      <c r="O349"/>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3</v>
      </c>
      <c r="DE349">
        <v>7</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1</v>
      </c>
      <c r="FD349">
        <v>3</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R349" s="2" t="str">
        <f t="shared" si="319"/>
        <v>Pakwach District</v>
      </c>
      <c r="NS349" s="2" t="str">
        <f t="shared" si="320"/>
        <v>Pakwach Mission Health Centre III</v>
      </c>
      <c r="NT349" s="2" t="str">
        <f>VLOOKUP(C349,Weeks!$A$1:$B$53,2,0)</f>
        <v>Week 5</v>
      </c>
      <c r="NU349" s="2">
        <f t="shared" si="321"/>
        <v>14</v>
      </c>
      <c r="NV349" s="2">
        <f t="shared" si="322"/>
        <v>0</v>
      </c>
      <c r="NW349" s="2">
        <f t="shared" si="323"/>
        <v>0</v>
      </c>
      <c r="NX349" s="2">
        <f t="shared" si="324"/>
        <v>0</v>
      </c>
      <c r="NY349" s="2">
        <f t="shared" si="325"/>
        <v>0</v>
      </c>
      <c r="NZ349" s="2">
        <f t="shared" si="326"/>
        <v>0</v>
      </c>
      <c r="OA349" s="2">
        <f t="shared" si="327"/>
        <v>0</v>
      </c>
      <c r="OB349" s="2">
        <f t="shared" si="328"/>
        <v>0</v>
      </c>
      <c r="OC349" s="2">
        <f t="shared" si="329"/>
        <v>0</v>
      </c>
      <c r="OD349" s="2">
        <f t="shared" si="330"/>
        <v>4</v>
      </c>
      <c r="OE349" s="2">
        <f t="shared" si="331"/>
        <v>0</v>
      </c>
      <c r="OF349" s="2">
        <f t="shared" si="332"/>
        <v>0</v>
      </c>
      <c r="OG349" s="2">
        <f t="shared" si="333"/>
        <v>0</v>
      </c>
      <c r="OH349" s="2">
        <f t="shared" si="334"/>
        <v>0</v>
      </c>
      <c r="OI349" s="2">
        <f t="shared" si="335"/>
        <v>0</v>
      </c>
      <c r="OJ349" s="2">
        <f t="shared" si="336"/>
        <v>0</v>
      </c>
      <c r="OK349" s="2">
        <f t="shared" si="337"/>
        <v>0</v>
      </c>
      <c r="OL349" s="2">
        <f t="shared" si="338"/>
        <v>0</v>
      </c>
      <c r="OM349" s="2">
        <f t="shared" si="339"/>
        <v>0</v>
      </c>
      <c r="ON349" s="2">
        <f t="shared" si="340"/>
        <v>10</v>
      </c>
      <c r="OO349" s="2">
        <f t="shared" si="341"/>
        <v>0</v>
      </c>
      <c r="OP349" s="2">
        <f t="shared" si="342"/>
        <v>0</v>
      </c>
      <c r="OQ349" s="2">
        <f t="shared" si="343"/>
        <v>0</v>
      </c>
      <c r="OR349" s="2">
        <f t="shared" si="344"/>
        <v>0</v>
      </c>
      <c r="OS349" s="2">
        <f t="shared" si="345"/>
        <v>0</v>
      </c>
      <c r="OT349" s="2">
        <f t="shared" si="346"/>
        <v>0</v>
      </c>
      <c r="OU349" s="2">
        <f t="shared" si="347"/>
        <v>0</v>
      </c>
      <c r="OV349" s="2">
        <f t="shared" si="348"/>
        <v>0</v>
      </c>
      <c r="OW349" s="2">
        <f t="shared" si="349"/>
        <v>0</v>
      </c>
      <c r="OX349" s="2">
        <f t="shared" si="350"/>
        <v>0</v>
      </c>
      <c r="OY349" s="2">
        <f t="shared" si="351"/>
        <v>0</v>
      </c>
      <c r="OZ349" s="2">
        <f t="shared" si="352"/>
        <v>0</v>
      </c>
      <c r="PA349" s="2">
        <f t="shared" si="353"/>
        <v>0</v>
      </c>
      <c r="PB349" s="2">
        <f t="shared" si="354"/>
        <v>0</v>
      </c>
      <c r="PC349" s="2">
        <f t="shared" si="355"/>
        <v>0</v>
      </c>
      <c r="PD349" s="2">
        <f t="shared" si="356"/>
        <v>0</v>
      </c>
      <c r="PE349" s="2">
        <f t="shared" si="357"/>
        <v>0</v>
      </c>
      <c r="PF349" s="2">
        <f t="shared" si="358"/>
        <v>0</v>
      </c>
      <c r="PG349" s="2">
        <f t="shared" si="359"/>
        <v>0</v>
      </c>
      <c r="PH349" s="2">
        <f t="shared" si="360"/>
        <v>0</v>
      </c>
      <c r="PI349" s="2">
        <f t="shared" si="361"/>
        <v>0</v>
      </c>
      <c r="PJ349" s="2">
        <f t="shared" si="362"/>
        <v>0</v>
      </c>
      <c r="PK349" s="2">
        <f t="shared" si="363"/>
        <v>0</v>
      </c>
      <c r="PL349" s="2">
        <f t="shared" si="364"/>
        <v>0</v>
      </c>
      <c r="PM349" s="2">
        <f t="shared" si="365"/>
        <v>0</v>
      </c>
      <c r="PN349" s="2">
        <f t="shared" si="366"/>
        <v>0</v>
      </c>
      <c r="PO349" s="2">
        <f t="shared" si="367"/>
        <v>0</v>
      </c>
      <c r="PP349" s="2">
        <f t="shared" si="368"/>
        <v>0</v>
      </c>
      <c r="PQ349" s="2">
        <f t="shared" si="369"/>
        <v>0</v>
      </c>
      <c r="PR349" s="2">
        <f t="shared" si="370"/>
        <v>0</v>
      </c>
      <c r="PS349" s="2">
        <f t="shared" si="371"/>
        <v>0</v>
      </c>
      <c r="PT349" s="2">
        <f t="shared" si="372"/>
        <v>0</v>
      </c>
      <c r="PU349" s="2">
        <f t="shared" si="373"/>
        <v>0</v>
      </c>
      <c r="PV349" s="2">
        <f t="shared" si="374"/>
        <v>0</v>
      </c>
      <c r="PW349" s="2">
        <f t="shared" si="375"/>
        <v>0</v>
      </c>
      <c r="PX349" s="2">
        <f t="shared" si="376"/>
        <v>0</v>
      </c>
      <c r="PY349" s="2">
        <f t="shared" si="377"/>
        <v>0</v>
      </c>
      <c r="PZ349" s="2">
        <f t="shared" si="378"/>
        <v>0</v>
      </c>
    </row>
    <row r="350" spans="1:442" x14ac:dyDescent="0.35">
      <c r="A350" t="s">
        <v>75</v>
      </c>
      <c r="B350" t="s">
        <v>5</v>
      </c>
      <c r="C350" t="s">
        <v>335</v>
      </c>
      <c r="D350">
        <v>0</v>
      </c>
      <c r="E350">
        <v>0</v>
      </c>
      <c r="F350">
        <v>0</v>
      </c>
      <c r="G350">
        <v>0</v>
      </c>
      <c r="H350"/>
      <c r="I350">
        <v>0</v>
      </c>
      <c r="J350"/>
      <c r="K350">
        <v>0</v>
      </c>
      <c r="L350"/>
      <c r="M350">
        <v>0</v>
      </c>
      <c r="N350"/>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1</v>
      </c>
      <c r="BK350">
        <v>0</v>
      </c>
      <c r="BL350">
        <v>0</v>
      </c>
      <c r="BM350">
        <v>0</v>
      </c>
      <c r="BN350"/>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2</v>
      </c>
      <c r="DC350">
        <v>0</v>
      </c>
      <c r="DD350">
        <v>1</v>
      </c>
      <c r="DE350">
        <v>3</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1</v>
      </c>
      <c r="FE350">
        <v>0</v>
      </c>
      <c r="FF350">
        <v>0</v>
      </c>
      <c r="FG350">
        <v>1</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1</v>
      </c>
      <c r="NE350">
        <v>0</v>
      </c>
      <c r="NF350">
        <v>0</v>
      </c>
      <c r="NG350">
        <v>0</v>
      </c>
      <c r="NH350">
        <v>0</v>
      </c>
      <c r="NI350">
        <v>0</v>
      </c>
      <c r="NJ350">
        <v>0</v>
      </c>
      <c r="NK350">
        <v>0</v>
      </c>
      <c r="NL350">
        <v>0</v>
      </c>
      <c r="NM350">
        <v>0</v>
      </c>
      <c r="NN350">
        <v>0</v>
      </c>
      <c r="NO350">
        <v>0</v>
      </c>
      <c r="NP350">
        <v>0</v>
      </c>
      <c r="NR350" s="2" t="str">
        <f t="shared" si="319"/>
        <v>Pakwach District</v>
      </c>
      <c r="NS350" s="2" t="str">
        <f t="shared" si="320"/>
        <v>Pakwach Mission Health Centre III</v>
      </c>
      <c r="NT350" s="2" t="str">
        <f>VLOOKUP(C350,Weeks!$A$1:$B$53,2,0)</f>
        <v>Week 6</v>
      </c>
      <c r="NU350" s="2">
        <f t="shared" si="321"/>
        <v>9</v>
      </c>
      <c r="NV350" s="2">
        <f t="shared" si="322"/>
        <v>1</v>
      </c>
      <c r="NW350" s="2">
        <f t="shared" si="323"/>
        <v>0</v>
      </c>
      <c r="NX350" s="2">
        <f t="shared" si="324"/>
        <v>1</v>
      </c>
      <c r="NY350" s="2">
        <f t="shared" si="325"/>
        <v>1</v>
      </c>
      <c r="NZ350" s="2">
        <f t="shared" si="326"/>
        <v>1</v>
      </c>
      <c r="OA350" s="2">
        <f t="shared" si="327"/>
        <v>0</v>
      </c>
      <c r="OB350" s="2">
        <f t="shared" si="328"/>
        <v>0</v>
      </c>
      <c r="OC350" s="2">
        <f t="shared" si="329"/>
        <v>0</v>
      </c>
      <c r="OD350" s="2">
        <f t="shared" si="330"/>
        <v>2</v>
      </c>
      <c r="OE350" s="2">
        <f t="shared" si="331"/>
        <v>1</v>
      </c>
      <c r="OF350" s="2">
        <f t="shared" si="332"/>
        <v>0</v>
      </c>
      <c r="OG350" s="2">
        <f t="shared" si="333"/>
        <v>0</v>
      </c>
      <c r="OH350" s="2">
        <f t="shared" si="334"/>
        <v>0</v>
      </c>
      <c r="OI350" s="2">
        <f t="shared" si="335"/>
        <v>0</v>
      </c>
      <c r="OJ350" s="2">
        <f t="shared" si="336"/>
        <v>0</v>
      </c>
      <c r="OK350" s="2">
        <f t="shared" si="337"/>
        <v>0</v>
      </c>
      <c r="OL350" s="2">
        <f t="shared" si="338"/>
        <v>0</v>
      </c>
      <c r="OM350" s="2">
        <f t="shared" si="339"/>
        <v>0</v>
      </c>
      <c r="ON350" s="2">
        <f t="shared" si="340"/>
        <v>6</v>
      </c>
      <c r="OO350" s="2">
        <f t="shared" si="341"/>
        <v>0</v>
      </c>
      <c r="OP350" s="2">
        <f t="shared" si="342"/>
        <v>0</v>
      </c>
      <c r="OQ350" s="2">
        <f t="shared" si="343"/>
        <v>0</v>
      </c>
      <c r="OR350" s="2">
        <f t="shared" si="344"/>
        <v>0</v>
      </c>
      <c r="OS350" s="2">
        <f t="shared" si="345"/>
        <v>0</v>
      </c>
      <c r="OT350" s="2">
        <f t="shared" si="346"/>
        <v>0</v>
      </c>
      <c r="OU350" s="2">
        <f t="shared" si="347"/>
        <v>0</v>
      </c>
      <c r="OV350" s="2">
        <f t="shared" si="348"/>
        <v>0</v>
      </c>
      <c r="OW350" s="2">
        <f t="shared" si="349"/>
        <v>0</v>
      </c>
      <c r="OX350" s="2">
        <f t="shared" si="350"/>
        <v>0</v>
      </c>
      <c r="OY350" s="2">
        <f t="shared" si="351"/>
        <v>0</v>
      </c>
      <c r="OZ350" s="2">
        <f t="shared" si="352"/>
        <v>0</v>
      </c>
      <c r="PA350" s="2">
        <f t="shared" si="353"/>
        <v>0</v>
      </c>
      <c r="PB350" s="2">
        <f t="shared" si="354"/>
        <v>0</v>
      </c>
      <c r="PC350" s="2">
        <f t="shared" si="355"/>
        <v>0</v>
      </c>
      <c r="PD350" s="2">
        <f t="shared" si="356"/>
        <v>0</v>
      </c>
      <c r="PE350" s="2">
        <f t="shared" si="357"/>
        <v>0</v>
      </c>
      <c r="PF350" s="2">
        <f t="shared" si="358"/>
        <v>0</v>
      </c>
      <c r="PG350" s="2">
        <f t="shared" si="359"/>
        <v>0</v>
      </c>
      <c r="PH350" s="2">
        <f t="shared" si="360"/>
        <v>0</v>
      </c>
      <c r="PI350" s="2">
        <f t="shared" si="361"/>
        <v>0</v>
      </c>
      <c r="PJ350" s="2">
        <f t="shared" si="362"/>
        <v>0</v>
      </c>
      <c r="PK350" s="2">
        <f t="shared" si="363"/>
        <v>0</v>
      </c>
      <c r="PL350" s="2">
        <f t="shared" si="364"/>
        <v>0</v>
      </c>
      <c r="PM350" s="2">
        <f t="shared" si="365"/>
        <v>0</v>
      </c>
      <c r="PN350" s="2">
        <f t="shared" si="366"/>
        <v>0</v>
      </c>
      <c r="PO350" s="2">
        <f t="shared" si="367"/>
        <v>0</v>
      </c>
      <c r="PP350" s="2">
        <f t="shared" si="368"/>
        <v>0</v>
      </c>
      <c r="PQ350" s="2">
        <f t="shared" si="369"/>
        <v>0</v>
      </c>
      <c r="PR350" s="2">
        <f t="shared" si="370"/>
        <v>0</v>
      </c>
      <c r="PS350" s="2">
        <f t="shared" si="371"/>
        <v>0</v>
      </c>
      <c r="PT350" s="2">
        <f t="shared" si="372"/>
        <v>0</v>
      </c>
      <c r="PU350" s="2">
        <f t="shared" si="373"/>
        <v>0</v>
      </c>
      <c r="PV350" s="2">
        <f t="shared" si="374"/>
        <v>0</v>
      </c>
      <c r="PW350" s="2">
        <f t="shared" si="375"/>
        <v>0</v>
      </c>
      <c r="PX350" s="2">
        <f t="shared" si="376"/>
        <v>0</v>
      </c>
      <c r="PY350" s="2">
        <f t="shared" si="377"/>
        <v>0</v>
      </c>
      <c r="PZ350" s="2">
        <f t="shared" si="378"/>
        <v>0</v>
      </c>
    </row>
    <row r="351" spans="1:442" x14ac:dyDescent="0.35">
      <c r="A351" t="s">
        <v>75</v>
      </c>
      <c r="B351" t="s">
        <v>5</v>
      </c>
      <c r="C351" t="s">
        <v>333</v>
      </c>
      <c r="D351">
        <v>0</v>
      </c>
      <c r="E351">
        <v>0</v>
      </c>
      <c r="F351">
        <v>0</v>
      </c>
      <c r="G351">
        <v>0</v>
      </c>
      <c r="H351"/>
      <c r="I351">
        <v>0</v>
      </c>
      <c r="J351"/>
      <c r="K351">
        <v>0</v>
      </c>
      <c r="L351"/>
      <c r="M351">
        <v>0</v>
      </c>
      <c r="N351"/>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5</v>
      </c>
      <c r="DE351">
        <v>5</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4</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R351" s="2" t="str">
        <f t="shared" si="319"/>
        <v>Pakwach District</v>
      </c>
      <c r="NS351" s="2" t="str">
        <f t="shared" si="320"/>
        <v>Pakwach Mission Health Centre III</v>
      </c>
      <c r="NT351" s="2" t="str">
        <f>VLOOKUP(C351,Weeks!$A$1:$B$53,2,0)</f>
        <v>Week 7</v>
      </c>
      <c r="NU351" s="2">
        <f t="shared" si="321"/>
        <v>14</v>
      </c>
      <c r="NV351" s="2">
        <f t="shared" si="322"/>
        <v>0</v>
      </c>
      <c r="NW351" s="2">
        <f t="shared" si="323"/>
        <v>0</v>
      </c>
      <c r="NX351" s="2">
        <f t="shared" si="324"/>
        <v>0</v>
      </c>
      <c r="NY351" s="2">
        <f t="shared" si="325"/>
        <v>0</v>
      </c>
      <c r="NZ351" s="2">
        <f t="shared" si="326"/>
        <v>0</v>
      </c>
      <c r="OA351" s="2">
        <f t="shared" si="327"/>
        <v>0</v>
      </c>
      <c r="OB351" s="2">
        <f t="shared" si="328"/>
        <v>0</v>
      </c>
      <c r="OC351" s="2">
        <f t="shared" si="329"/>
        <v>0</v>
      </c>
      <c r="OD351" s="2">
        <f t="shared" si="330"/>
        <v>4</v>
      </c>
      <c r="OE351" s="2">
        <f t="shared" si="331"/>
        <v>0</v>
      </c>
      <c r="OF351" s="2">
        <f t="shared" si="332"/>
        <v>0</v>
      </c>
      <c r="OG351" s="2">
        <f t="shared" si="333"/>
        <v>0</v>
      </c>
      <c r="OH351" s="2">
        <f t="shared" si="334"/>
        <v>0</v>
      </c>
      <c r="OI351" s="2">
        <f t="shared" si="335"/>
        <v>0</v>
      </c>
      <c r="OJ351" s="2">
        <f t="shared" si="336"/>
        <v>0</v>
      </c>
      <c r="OK351" s="2">
        <f t="shared" si="337"/>
        <v>0</v>
      </c>
      <c r="OL351" s="2">
        <f t="shared" si="338"/>
        <v>0</v>
      </c>
      <c r="OM351" s="2">
        <f t="shared" si="339"/>
        <v>0</v>
      </c>
      <c r="ON351" s="2">
        <f t="shared" si="340"/>
        <v>10</v>
      </c>
      <c r="OO351" s="2">
        <f t="shared" si="341"/>
        <v>0</v>
      </c>
      <c r="OP351" s="2">
        <f t="shared" si="342"/>
        <v>0</v>
      </c>
      <c r="OQ351" s="2">
        <f t="shared" si="343"/>
        <v>0</v>
      </c>
      <c r="OR351" s="2">
        <f t="shared" si="344"/>
        <v>0</v>
      </c>
      <c r="OS351" s="2">
        <f t="shared" si="345"/>
        <v>0</v>
      </c>
      <c r="OT351" s="2">
        <f t="shared" si="346"/>
        <v>0</v>
      </c>
      <c r="OU351" s="2">
        <f t="shared" si="347"/>
        <v>0</v>
      </c>
      <c r="OV351" s="2">
        <f t="shared" si="348"/>
        <v>0</v>
      </c>
      <c r="OW351" s="2">
        <f t="shared" si="349"/>
        <v>0</v>
      </c>
      <c r="OX351" s="2">
        <f t="shared" si="350"/>
        <v>0</v>
      </c>
      <c r="OY351" s="2">
        <f t="shared" si="351"/>
        <v>0</v>
      </c>
      <c r="OZ351" s="2">
        <f t="shared" si="352"/>
        <v>0</v>
      </c>
      <c r="PA351" s="2">
        <f t="shared" si="353"/>
        <v>0</v>
      </c>
      <c r="PB351" s="2">
        <f t="shared" si="354"/>
        <v>0</v>
      </c>
      <c r="PC351" s="2">
        <f t="shared" si="355"/>
        <v>0</v>
      </c>
      <c r="PD351" s="2">
        <f t="shared" si="356"/>
        <v>0</v>
      </c>
      <c r="PE351" s="2">
        <f t="shared" si="357"/>
        <v>0</v>
      </c>
      <c r="PF351" s="2">
        <f t="shared" si="358"/>
        <v>0</v>
      </c>
      <c r="PG351" s="2">
        <f t="shared" si="359"/>
        <v>0</v>
      </c>
      <c r="PH351" s="2">
        <f t="shared" si="360"/>
        <v>0</v>
      </c>
      <c r="PI351" s="2">
        <f t="shared" si="361"/>
        <v>0</v>
      </c>
      <c r="PJ351" s="2">
        <f t="shared" si="362"/>
        <v>0</v>
      </c>
      <c r="PK351" s="2">
        <f t="shared" si="363"/>
        <v>0</v>
      </c>
      <c r="PL351" s="2">
        <f t="shared" si="364"/>
        <v>0</v>
      </c>
      <c r="PM351" s="2">
        <f t="shared" si="365"/>
        <v>0</v>
      </c>
      <c r="PN351" s="2">
        <f t="shared" si="366"/>
        <v>0</v>
      </c>
      <c r="PO351" s="2">
        <f t="shared" si="367"/>
        <v>0</v>
      </c>
      <c r="PP351" s="2">
        <f t="shared" si="368"/>
        <v>0</v>
      </c>
      <c r="PQ351" s="2">
        <f t="shared" si="369"/>
        <v>0</v>
      </c>
      <c r="PR351" s="2">
        <f t="shared" si="370"/>
        <v>0</v>
      </c>
      <c r="PS351" s="2">
        <f t="shared" si="371"/>
        <v>0</v>
      </c>
      <c r="PT351" s="2">
        <f t="shared" si="372"/>
        <v>0</v>
      </c>
      <c r="PU351" s="2">
        <f t="shared" si="373"/>
        <v>0</v>
      </c>
      <c r="PV351" s="2">
        <f t="shared" si="374"/>
        <v>0</v>
      </c>
      <c r="PW351" s="2">
        <f t="shared" si="375"/>
        <v>0</v>
      </c>
      <c r="PX351" s="2">
        <f t="shared" si="376"/>
        <v>0</v>
      </c>
      <c r="PY351" s="2">
        <f t="shared" si="377"/>
        <v>0</v>
      </c>
      <c r="PZ351" s="2">
        <f t="shared" si="378"/>
        <v>0</v>
      </c>
    </row>
    <row r="352" spans="1:442" x14ac:dyDescent="0.35">
      <c r="A352" t="s">
        <v>75</v>
      </c>
      <c r="B352" t="s">
        <v>5</v>
      </c>
      <c r="C352" t="s">
        <v>331</v>
      </c>
      <c r="D352">
        <v>0</v>
      </c>
      <c r="E352">
        <v>0</v>
      </c>
      <c r="F352">
        <v>0</v>
      </c>
      <c r="G352">
        <v>0</v>
      </c>
      <c r="H352"/>
      <c r="I352">
        <v>0</v>
      </c>
      <c r="J352"/>
      <c r="K352">
        <v>0</v>
      </c>
      <c r="L352"/>
      <c r="M352">
        <v>0</v>
      </c>
      <c r="N352"/>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11</v>
      </c>
      <c r="DE352">
        <v>4</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2</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4</v>
      </c>
      <c r="HW352">
        <v>3</v>
      </c>
      <c r="HX352">
        <v>0</v>
      </c>
      <c r="HY352">
        <v>0</v>
      </c>
      <c r="HZ352">
        <v>0</v>
      </c>
      <c r="IA352">
        <v>0</v>
      </c>
      <c r="IB352">
        <v>0</v>
      </c>
      <c r="IC352">
        <v>0</v>
      </c>
      <c r="ID352">
        <v>0</v>
      </c>
      <c r="IE352">
        <v>4</v>
      </c>
      <c r="IF352">
        <v>3</v>
      </c>
      <c r="IG352">
        <v>0</v>
      </c>
      <c r="IH352">
        <v>4</v>
      </c>
      <c r="II352">
        <v>3</v>
      </c>
      <c r="IJ352">
        <v>0</v>
      </c>
      <c r="IK352">
        <v>4</v>
      </c>
      <c r="IL352">
        <v>3</v>
      </c>
      <c r="IM352">
        <v>0</v>
      </c>
      <c r="IN352">
        <v>4</v>
      </c>
      <c r="IO352">
        <v>3</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0</v>
      </c>
      <c r="NR352" s="2" t="str">
        <f t="shared" si="319"/>
        <v>Pakwach District</v>
      </c>
      <c r="NS352" s="2" t="str">
        <f t="shared" si="320"/>
        <v>Pakwach Mission Health Centre III</v>
      </c>
      <c r="NT352" s="2" t="str">
        <f>VLOOKUP(C352,Weeks!$A$1:$B$53,2,0)</f>
        <v>Week 8</v>
      </c>
      <c r="NU352" s="2">
        <f t="shared" si="321"/>
        <v>17</v>
      </c>
      <c r="NV352" s="2">
        <f t="shared" si="322"/>
        <v>0</v>
      </c>
      <c r="NW352" s="2">
        <f t="shared" si="323"/>
        <v>0</v>
      </c>
      <c r="NX352" s="2">
        <f t="shared" si="324"/>
        <v>0</v>
      </c>
      <c r="NY352" s="2">
        <f t="shared" si="325"/>
        <v>0</v>
      </c>
      <c r="NZ352" s="2">
        <f t="shared" si="326"/>
        <v>0</v>
      </c>
      <c r="OA352" s="2">
        <f t="shared" si="327"/>
        <v>0</v>
      </c>
      <c r="OB352" s="2">
        <f t="shared" si="328"/>
        <v>0</v>
      </c>
      <c r="OC352" s="2">
        <f t="shared" si="329"/>
        <v>0</v>
      </c>
      <c r="OD352" s="2">
        <f t="shared" si="330"/>
        <v>2</v>
      </c>
      <c r="OE352" s="2">
        <f t="shared" si="331"/>
        <v>0</v>
      </c>
      <c r="OF352" s="2">
        <f t="shared" si="332"/>
        <v>0</v>
      </c>
      <c r="OG352" s="2">
        <f t="shared" si="333"/>
        <v>0</v>
      </c>
      <c r="OH352" s="2">
        <f t="shared" si="334"/>
        <v>0</v>
      </c>
      <c r="OI352" s="2">
        <f t="shared" si="335"/>
        <v>0</v>
      </c>
      <c r="OJ352" s="2">
        <f t="shared" si="336"/>
        <v>0</v>
      </c>
      <c r="OK352" s="2">
        <f t="shared" si="337"/>
        <v>0</v>
      </c>
      <c r="OL352" s="2">
        <f t="shared" si="338"/>
        <v>0</v>
      </c>
      <c r="OM352" s="2">
        <f t="shared" si="339"/>
        <v>0</v>
      </c>
      <c r="ON352" s="2">
        <f t="shared" si="340"/>
        <v>15</v>
      </c>
      <c r="OO352" s="2">
        <f t="shared" si="341"/>
        <v>0</v>
      </c>
      <c r="OP352" s="2">
        <f t="shared" si="342"/>
        <v>0</v>
      </c>
      <c r="OQ352" s="2">
        <f t="shared" si="343"/>
        <v>0</v>
      </c>
      <c r="OR352" s="2">
        <f t="shared" si="344"/>
        <v>0</v>
      </c>
      <c r="OS352" s="2">
        <f t="shared" si="345"/>
        <v>0</v>
      </c>
      <c r="OT352" s="2">
        <f t="shared" si="346"/>
        <v>0</v>
      </c>
      <c r="OU352" s="2">
        <f t="shared" si="347"/>
        <v>0</v>
      </c>
      <c r="OV352" s="2">
        <f t="shared" si="348"/>
        <v>0</v>
      </c>
      <c r="OW352" s="2">
        <f t="shared" si="349"/>
        <v>0</v>
      </c>
      <c r="OX352" s="2">
        <f t="shared" si="350"/>
        <v>0</v>
      </c>
      <c r="OY352" s="2">
        <f t="shared" si="351"/>
        <v>0</v>
      </c>
      <c r="OZ352" s="2">
        <f t="shared" si="352"/>
        <v>0</v>
      </c>
      <c r="PA352" s="2">
        <f t="shared" si="353"/>
        <v>0</v>
      </c>
      <c r="PB352" s="2">
        <f t="shared" si="354"/>
        <v>0</v>
      </c>
      <c r="PC352" s="2">
        <f t="shared" si="355"/>
        <v>0</v>
      </c>
      <c r="PD352" s="2">
        <f t="shared" si="356"/>
        <v>0</v>
      </c>
      <c r="PE352" s="2">
        <f t="shared" si="357"/>
        <v>0</v>
      </c>
      <c r="PF352" s="2">
        <f t="shared" si="358"/>
        <v>0</v>
      </c>
      <c r="PG352" s="2">
        <f t="shared" si="359"/>
        <v>0</v>
      </c>
      <c r="PH352" s="2">
        <f t="shared" si="360"/>
        <v>0</v>
      </c>
      <c r="PI352" s="2">
        <f t="shared" si="361"/>
        <v>0</v>
      </c>
      <c r="PJ352" s="2">
        <f t="shared" si="362"/>
        <v>0</v>
      </c>
      <c r="PK352" s="2">
        <f t="shared" si="363"/>
        <v>0</v>
      </c>
      <c r="PL352" s="2">
        <f t="shared" si="364"/>
        <v>0</v>
      </c>
      <c r="PM352" s="2">
        <f t="shared" si="365"/>
        <v>0</v>
      </c>
      <c r="PN352" s="2">
        <f t="shared" si="366"/>
        <v>7</v>
      </c>
      <c r="PO352" s="2">
        <f t="shared" si="367"/>
        <v>7</v>
      </c>
      <c r="PP352" s="2">
        <f t="shared" si="368"/>
        <v>0</v>
      </c>
      <c r="PQ352" s="2">
        <f t="shared" si="369"/>
        <v>0</v>
      </c>
      <c r="PR352" s="2">
        <f t="shared" si="370"/>
        <v>7</v>
      </c>
      <c r="PS352" s="2">
        <f t="shared" si="371"/>
        <v>0</v>
      </c>
      <c r="PT352" s="2">
        <f t="shared" si="372"/>
        <v>0</v>
      </c>
      <c r="PU352" s="2">
        <f t="shared" si="373"/>
        <v>7</v>
      </c>
      <c r="PV352" s="2">
        <f t="shared" si="374"/>
        <v>0</v>
      </c>
      <c r="PW352" s="2">
        <f t="shared" si="375"/>
        <v>0</v>
      </c>
      <c r="PX352" s="2">
        <f t="shared" si="376"/>
        <v>7</v>
      </c>
      <c r="PY352" s="2">
        <f t="shared" si="377"/>
        <v>0</v>
      </c>
      <c r="PZ352" s="2">
        <f t="shared" si="378"/>
        <v>0</v>
      </c>
    </row>
    <row r="353" spans="1:442" x14ac:dyDescent="0.35">
      <c r="A353" t="s">
        <v>75</v>
      </c>
      <c r="B353" t="s">
        <v>5</v>
      </c>
      <c r="C353" t="s">
        <v>329</v>
      </c>
      <c r="D353">
        <v>0</v>
      </c>
      <c r="E353">
        <v>0</v>
      </c>
      <c r="F353">
        <v>0</v>
      </c>
      <c r="G353">
        <v>0</v>
      </c>
      <c r="H353"/>
      <c r="I353">
        <v>0</v>
      </c>
      <c r="J353"/>
      <c r="K353">
        <v>0</v>
      </c>
      <c r="L353"/>
      <c r="M353">
        <v>0</v>
      </c>
      <c r="N353"/>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1</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2</v>
      </c>
      <c r="DC353">
        <v>0</v>
      </c>
      <c r="DD353">
        <v>6</v>
      </c>
      <c r="DE353">
        <v>10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1</v>
      </c>
      <c r="FD353">
        <v>2</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1</v>
      </c>
      <c r="NE353">
        <v>0</v>
      </c>
      <c r="NF353">
        <v>0</v>
      </c>
      <c r="NG353">
        <v>0</v>
      </c>
      <c r="NH353">
        <v>0</v>
      </c>
      <c r="NI353">
        <v>0</v>
      </c>
      <c r="NJ353">
        <v>0</v>
      </c>
      <c r="NK353">
        <v>0</v>
      </c>
      <c r="NL353">
        <v>0</v>
      </c>
      <c r="NM353">
        <v>0</v>
      </c>
      <c r="NN353">
        <v>0</v>
      </c>
      <c r="NO353">
        <v>0</v>
      </c>
      <c r="NP353">
        <v>0</v>
      </c>
      <c r="NR353" s="2" t="str">
        <f t="shared" si="319"/>
        <v>Pakwach District</v>
      </c>
      <c r="NS353" s="2" t="str">
        <f t="shared" si="320"/>
        <v>Pakwach Mission Health Centre III</v>
      </c>
      <c r="NT353" s="2" t="str">
        <f>VLOOKUP(C353,Weeks!$A$1:$B$53,2,0)</f>
        <v>Week 9</v>
      </c>
      <c r="NU353" s="2">
        <f t="shared" si="321"/>
        <v>22</v>
      </c>
      <c r="NV353" s="2">
        <f t="shared" si="322"/>
        <v>0</v>
      </c>
      <c r="NW353" s="2">
        <f t="shared" si="323"/>
        <v>0</v>
      </c>
      <c r="NX353" s="2">
        <f t="shared" si="324"/>
        <v>0</v>
      </c>
      <c r="NY353" s="2">
        <f t="shared" si="325"/>
        <v>1</v>
      </c>
      <c r="NZ353" s="2">
        <f t="shared" si="326"/>
        <v>1</v>
      </c>
      <c r="OA353" s="2">
        <f t="shared" si="327"/>
        <v>0</v>
      </c>
      <c r="OB353" s="2">
        <f t="shared" si="328"/>
        <v>0</v>
      </c>
      <c r="OC353" s="2">
        <f t="shared" si="329"/>
        <v>0</v>
      </c>
      <c r="OD353" s="2">
        <f t="shared" si="330"/>
        <v>3</v>
      </c>
      <c r="OE353" s="2">
        <f t="shared" si="331"/>
        <v>0</v>
      </c>
      <c r="OF353" s="2">
        <f t="shared" si="332"/>
        <v>0</v>
      </c>
      <c r="OG353" s="2">
        <f t="shared" si="333"/>
        <v>0</v>
      </c>
      <c r="OH353" s="2">
        <f t="shared" si="334"/>
        <v>0</v>
      </c>
      <c r="OI353" s="2">
        <f t="shared" si="335"/>
        <v>0</v>
      </c>
      <c r="OJ353" s="2">
        <f t="shared" si="336"/>
        <v>0</v>
      </c>
      <c r="OK353" s="2">
        <f t="shared" si="337"/>
        <v>0</v>
      </c>
      <c r="OL353" s="2">
        <f t="shared" si="338"/>
        <v>0</v>
      </c>
      <c r="OM353" s="2">
        <f t="shared" si="339"/>
        <v>0</v>
      </c>
      <c r="ON353" s="2">
        <f t="shared" si="340"/>
        <v>18</v>
      </c>
      <c r="OO353" s="2">
        <f t="shared" si="341"/>
        <v>0</v>
      </c>
      <c r="OP353" s="2">
        <f t="shared" si="342"/>
        <v>0</v>
      </c>
      <c r="OQ353" s="2">
        <f t="shared" si="343"/>
        <v>0</v>
      </c>
      <c r="OR353" s="2">
        <f t="shared" si="344"/>
        <v>0</v>
      </c>
      <c r="OS353" s="2">
        <f t="shared" si="345"/>
        <v>0</v>
      </c>
      <c r="OT353" s="2">
        <f t="shared" si="346"/>
        <v>0</v>
      </c>
      <c r="OU353" s="2">
        <f t="shared" si="347"/>
        <v>0</v>
      </c>
      <c r="OV353" s="2">
        <f t="shared" si="348"/>
        <v>0</v>
      </c>
      <c r="OW353" s="2">
        <f t="shared" si="349"/>
        <v>0</v>
      </c>
      <c r="OX353" s="2">
        <f t="shared" si="350"/>
        <v>0</v>
      </c>
      <c r="OY353" s="2">
        <f t="shared" si="351"/>
        <v>0</v>
      </c>
      <c r="OZ353" s="2">
        <f t="shared" si="352"/>
        <v>0</v>
      </c>
      <c r="PA353" s="2">
        <f t="shared" si="353"/>
        <v>0</v>
      </c>
      <c r="PB353" s="2">
        <f t="shared" si="354"/>
        <v>0</v>
      </c>
      <c r="PC353" s="2">
        <f t="shared" si="355"/>
        <v>0</v>
      </c>
      <c r="PD353" s="2">
        <f t="shared" si="356"/>
        <v>0</v>
      </c>
      <c r="PE353" s="2">
        <f t="shared" si="357"/>
        <v>0</v>
      </c>
      <c r="PF353" s="2">
        <f t="shared" si="358"/>
        <v>0</v>
      </c>
      <c r="PG353" s="2">
        <f t="shared" si="359"/>
        <v>0</v>
      </c>
      <c r="PH353" s="2">
        <f t="shared" si="360"/>
        <v>0</v>
      </c>
      <c r="PI353" s="2">
        <f t="shared" si="361"/>
        <v>0</v>
      </c>
      <c r="PJ353" s="2">
        <f t="shared" si="362"/>
        <v>0</v>
      </c>
      <c r="PK353" s="2">
        <f t="shared" si="363"/>
        <v>0</v>
      </c>
      <c r="PL353" s="2">
        <f t="shared" si="364"/>
        <v>0</v>
      </c>
      <c r="PM353" s="2">
        <f t="shared" si="365"/>
        <v>0</v>
      </c>
      <c r="PN353" s="2">
        <f t="shared" si="366"/>
        <v>0</v>
      </c>
      <c r="PO353" s="2">
        <f t="shared" si="367"/>
        <v>0</v>
      </c>
      <c r="PP353" s="2">
        <f t="shared" si="368"/>
        <v>0</v>
      </c>
      <c r="PQ353" s="2">
        <f t="shared" si="369"/>
        <v>0</v>
      </c>
      <c r="PR353" s="2">
        <f t="shared" si="370"/>
        <v>0</v>
      </c>
      <c r="PS353" s="2">
        <f t="shared" si="371"/>
        <v>0</v>
      </c>
      <c r="PT353" s="2">
        <f t="shared" si="372"/>
        <v>0</v>
      </c>
      <c r="PU353" s="2">
        <f t="shared" si="373"/>
        <v>0</v>
      </c>
      <c r="PV353" s="2">
        <f t="shared" si="374"/>
        <v>0</v>
      </c>
      <c r="PW353" s="2">
        <f t="shared" si="375"/>
        <v>0</v>
      </c>
      <c r="PX353" s="2">
        <f t="shared" si="376"/>
        <v>0</v>
      </c>
      <c r="PY353" s="2">
        <f t="shared" si="377"/>
        <v>0</v>
      </c>
      <c r="PZ353" s="2">
        <f t="shared" si="378"/>
        <v>0</v>
      </c>
    </row>
    <row r="354" spans="1:442" x14ac:dyDescent="0.35">
      <c r="A354" t="s">
        <v>75</v>
      </c>
      <c r="B354" t="s">
        <v>5</v>
      </c>
      <c r="C354" t="s">
        <v>327</v>
      </c>
      <c r="D354">
        <v>0</v>
      </c>
      <c r="E354">
        <v>0</v>
      </c>
      <c r="F354">
        <v>0</v>
      </c>
      <c r="G354">
        <v>0</v>
      </c>
      <c r="H354"/>
      <c r="I354">
        <v>0</v>
      </c>
      <c r="J354">
        <v>0</v>
      </c>
      <c r="K354">
        <v>0</v>
      </c>
      <c r="L354">
        <v>0</v>
      </c>
      <c r="M354">
        <v>0</v>
      </c>
      <c r="N354">
        <v>0</v>
      </c>
      <c r="O354">
        <v>0</v>
      </c>
      <c r="P354">
        <v>0</v>
      </c>
      <c r="Q354"/>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1</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1</v>
      </c>
      <c r="DB354">
        <v>1</v>
      </c>
      <c r="DC354">
        <v>1</v>
      </c>
      <c r="DD354">
        <v>4</v>
      </c>
      <c r="DE354">
        <v>1</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1</v>
      </c>
      <c r="FB354">
        <v>0</v>
      </c>
      <c r="FC354">
        <v>0</v>
      </c>
      <c r="FD354">
        <v>3</v>
      </c>
      <c r="FE354">
        <v>0</v>
      </c>
      <c r="FF354">
        <v>0</v>
      </c>
      <c r="FG354">
        <v>0</v>
      </c>
      <c r="FH354">
        <v>0</v>
      </c>
      <c r="FI354">
        <v>0</v>
      </c>
      <c r="FJ354">
        <v>0</v>
      </c>
      <c r="FK354">
        <v>0</v>
      </c>
      <c r="FL354">
        <v>0</v>
      </c>
      <c r="FM354">
        <v>0</v>
      </c>
      <c r="FN354">
        <v>0</v>
      </c>
      <c r="FO354">
        <v>0</v>
      </c>
      <c r="FP354">
        <v>0</v>
      </c>
      <c r="FQ354"/>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1</v>
      </c>
      <c r="HV354">
        <v>9</v>
      </c>
      <c r="HW354">
        <v>3</v>
      </c>
      <c r="HX354">
        <v>0</v>
      </c>
      <c r="HY354">
        <v>0</v>
      </c>
      <c r="HZ354">
        <v>0</v>
      </c>
      <c r="IA354">
        <v>0</v>
      </c>
      <c r="IB354">
        <v>0</v>
      </c>
      <c r="IC354">
        <v>0</v>
      </c>
      <c r="ID354">
        <v>1</v>
      </c>
      <c r="IE354">
        <v>9</v>
      </c>
      <c r="IF354">
        <v>3</v>
      </c>
      <c r="IG354">
        <v>1</v>
      </c>
      <c r="IH354">
        <v>9</v>
      </c>
      <c r="II354">
        <v>3</v>
      </c>
      <c r="IJ354">
        <v>1</v>
      </c>
      <c r="IK354">
        <v>9</v>
      </c>
      <c r="IL354">
        <v>3</v>
      </c>
      <c r="IM354">
        <v>1</v>
      </c>
      <c r="IN354">
        <v>9</v>
      </c>
      <c r="IO354">
        <v>3</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R354" s="2" t="str">
        <f t="shared" si="319"/>
        <v>Pakwach District</v>
      </c>
      <c r="NS354" s="2" t="str">
        <f t="shared" si="320"/>
        <v>Pakwach Mission Health Centre III</v>
      </c>
      <c r="NT354" s="2" t="str">
        <f>VLOOKUP(C354,Weeks!$A$1:$B$53,2,0)</f>
        <v>Week 10</v>
      </c>
      <c r="NU354" s="2">
        <f t="shared" si="321"/>
        <v>13</v>
      </c>
      <c r="NV354" s="2">
        <f t="shared" si="322"/>
        <v>0</v>
      </c>
      <c r="NW354" s="2">
        <f t="shared" si="323"/>
        <v>0</v>
      </c>
      <c r="NX354" s="2">
        <f t="shared" si="324"/>
        <v>0</v>
      </c>
      <c r="NY354" s="2">
        <f t="shared" si="325"/>
        <v>0</v>
      </c>
      <c r="NZ354" s="2">
        <f t="shared" si="326"/>
        <v>1</v>
      </c>
      <c r="OA354" s="2">
        <f t="shared" si="327"/>
        <v>0</v>
      </c>
      <c r="OB354" s="2">
        <f t="shared" si="328"/>
        <v>0</v>
      </c>
      <c r="OC354" s="2">
        <f t="shared" si="329"/>
        <v>0</v>
      </c>
      <c r="OD354" s="2">
        <f t="shared" si="330"/>
        <v>3</v>
      </c>
      <c r="OE354" s="2">
        <f t="shared" si="331"/>
        <v>0</v>
      </c>
      <c r="OF354" s="2">
        <f t="shared" si="332"/>
        <v>1</v>
      </c>
      <c r="OG354" s="2">
        <f t="shared" si="333"/>
        <v>0</v>
      </c>
      <c r="OH354" s="2">
        <f t="shared" si="334"/>
        <v>0</v>
      </c>
      <c r="OI354" s="2">
        <f t="shared" si="335"/>
        <v>0</v>
      </c>
      <c r="OJ354" s="2">
        <f t="shared" si="336"/>
        <v>0</v>
      </c>
      <c r="OK354" s="2">
        <f t="shared" si="337"/>
        <v>0</v>
      </c>
      <c r="OL354" s="2">
        <f t="shared" si="338"/>
        <v>0</v>
      </c>
      <c r="OM354" s="2">
        <f t="shared" si="339"/>
        <v>0</v>
      </c>
      <c r="ON354" s="2">
        <f t="shared" si="340"/>
        <v>8</v>
      </c>
      <c r="OO354" s="2">
        <f t="shared" si="341"/>
        <v>0</v>
      </c>
      <c r="OP354" s="2">
        <f t="shared" si="342"/>
        <v>0</v>
      </c>
      <c r="OQ354" s="2">
        <f t="shared" si="343"/>
        <v>0</v>
      </c>
      <c r="OR354" s="2">
        <f t="shared" si="344"/>
        <v>0</v>
      </c>
      <c r="OS354" s="2">
        <f t="shared" si="345"/>
        <v>0</v>
      </c>
      <c r="OT354" s="2">
        <f t="shared" si="346"/>
        <v>0</v>
      </c>
      <c r="OU354" s="2">
        <f t="shared" si="347"/>
        <v>0</v>
      </c>
      <c r="OV354" s="2">
        <f t="shared" si="348"/>
        <v>0</v>
      </c>
      <c r="OW354" s="2">
        <f t="shared" si="349"/>
        <v>0</v>
      </c>
      <c r="OX354" s="2">
        <f t="shared" si="350"/>
        <v>0</v>
      </c>
      <c r="OY354" s="2">
        <f t="shared" si="351"/>
        <v>0</v>
      </c>
      <c r="OZ354" s="2">
        <f t="shared" si="352"/>
        <v>0</v>
      </c>
      <c r="PA354" s="2">
        <f t="shared" si="353"/>
        <v>0</v>
      </c>
      <c r="PB354" s="2">
        <f t="shared" si="354"/>
        <v>0</v>
      </c>
      <c r="PC354" s="2">
        <f t="shared" si="355"/>
        <v>0</v>
      </c>
      <c r="PD354" s="2">
        <f t="shared" si="356"/>
        <v>0</v>
      </c>
      <c r="PE354" s="2">
        <f t="shared" si="357"/>
        <v>0</v>
      </c>
      <c r="PF354" s="2">
        <f t="shared" si="358"/>
        <v>0</v>
      </c>
      <c r="PG354" s="2">
        <f t="shared" si="359"/>
        <v>0</v>
      </c>
      <c r="PH354" s="2">
        <f t="shared" si="360"/>
        <v>0</v>
      </c>
      <c r="PI354" s="2">
        <f t="shared" si="361"/>
        <v>0</v>
      </c>
      <c r="PJ354" s="2">
        <f t="shared" si="362"/>
        <v>0</v>
      </c>
      <c r="PK354" s="2">
        <f t="shared" si="363"/>
        <v>0</v>
      </c>
      <c r="PL354" s="2">
        <f t="shared" si="364"/>
        <v>0</v>
      </c>
      <c r="PM354" s="2">
        <f t="shared" si="365"/>
        <v>0</v>
      </c>
      <c r="PN354" s="2">
        <f t="shared" si="366"/>
        <v>13</v>
      </c>
      <c r="PO354" s="2">
        <f t="shared" si="367"/>
        <v>13</v>
      </c>
      <c r="PP354" s="2">
        <f t="shared" si="368"/>
        <v>0</v>
      </c>
      <c r="PQ354" s="2">
        <f t="shared" si="369"/>
        <v>0</v>
      </c>
      <c r="PR354" s="2">
        <f t="shared" si="370"/>
        <v>13</v>
      </c>
      <c r="PS354" s="2">
        <f t="shared" si="371"/>
        <v>0</v>
      </c>
      <c r="PT354" s="2">
        <f t="shared" si="372"/>
        <v>0</v>
      </c>
      <c r="PU354" s="2">
        <f t="shared" si="373"/>
        <v>13</v>
      </c>
      <c r="PV354" s="2">
        <f t="shared" si="374"/>
        <v>0</v>
      </c>
      <c r="PW354" s="2">
        <f t="shared" si="375"/>
        <v>0</v>
      </c>
      <c r="PX354" s="2">
        <f t="shared" si="376"/>
        <v>13</v>
      </c>
      <c r="PY354" s="2">
        <f t="shared" si="377"/>
        <v>0</v>
      </c>
      <c r="PZ354" s="2">
        <f t="shared" si="378"/>
        <v>0</v>
      </c>
    </row>
    <row r="355" spans="1:442" x14ac:dyDescent="0.35">
      <c r="A355" t="s">
        <v>75</v>
      </c>
      <c r="B355" t="s">
        <v>5</v>
      </c>
      <c r="C355" t="s">
        <v>325</v>
      </c>
      <c r="D355">
        <v>0</v>
      </c>
      <c r="E355">
        <v>0</v>
      </c>
      <c r="F355">
        <v>0</v>
      </c>
      <c r="G355">
        <v>0</v>
      </c>
      <c r="H355"/>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1</v>
      </c>
      <c r="DC355">
        <v>2</v>
      </c>
      <c r="DD355">
        <v>15</v>
      </c>
      <c r="DE355">
        <v>6</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2</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2</v>
      </c>
      <c r="HW355">
        <v>0</v>
      </c>
      <c r="HX355">
        <v>0</v>
      </c>
      <c r="HY355">
        <v>0</v>
      </c>
      <c r="HZ355">
        <v>0</v>
      </c>
      <c r="IA355">
        <v>0</v>
      </c>
      <c r="IB355">
        <v>0</v>
      </c>
      <c r="IC355">
        <v>0</v>
      </c>
      <c r="ID355">
        <v>0</v>
      </c>
      <c r="IE355">
        <v>2</v>
      </c>
      <c r="IF355">
        <v>0</v>
      </c>
      <c r="IG355">
        <v>0</v>
      </c>
      <c r="IH355">
        <v>2</v>
      </c>
      <c r="II355">
        <v>0</v>
      </c>
      <c r="IJ355">
        <v>0</v>
      </c>
      <c r="IK355">
        <v>2</v>
      </c>
      <c r="IL355">
        <v>0</v>
      </c>
      <c r="IM355">
        <v>0</v>
      </c>
      <c r="IN355">
        <v>2</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R355" s="2" t="str">
        <f t="shared" si="319"/>
        <v>Pakwach District</v>
      </c>
      <c r="NS355" s="2" t="str">
        <f t="shared" si="320"/>
        <v>Pakwach Mission Health Centre III</v>
      </c>
      <c r="NT355" s="2" t="str">
        <f>VLOOKUP(C355,Weeks!$A$1:$B$53,2,0)</f>
        <v>Week 11</v>
      </c>
      <c r="NU355" s="2">
        <f t="shared" si="321"/>
        <v>26</v>
      </c>
      <c r="NV355" s="2">
        <f t="shared" si="322"/>
        <v>0</v>
      </c>
      <c r="NW355" s="2">
        <f t="shared" si="323"/>
        <v>0</v>
      </c>
      <c r="NX355" s="2">
        <f t="shared" si="324"/>
        <v>0</v>
      </c>
      <c r="NY355" s="2">
        <f t="shared" si="325"/>
        <v>0</v>
      </c>
      <c r="NZ355" s="2">
        <f t="shared" si="326"/>
        <v>0</v>
      </c>
      <c r="OA355" s="2">
        <f t="shared" si="327"/>
        <v>0</v>
      </c>
      <c r="OB355" s="2">
        <f t="shared" si="328"/>
        <v>0</v>
      </c>
      <c r="OC355" s="2">
        <f t="shared" si="329"/>
        <v>0</v>
      </c>
      <c r="OD355" s="2">
        <f t="shared" si="330"/>
        <v>2</v>
      </c>
      <c r="OE355" s="2">
        <f t="shared" si="331"/>
        <v>0</v>
      </c>
      <c r="OF355" s="2">
        <f t="shared" si="332"/>
        <v>0</v>
      </c>
      <c r="OG355" s="2">
        <f t="shared" si="333"/>
        <v>0</v>
      </c>
      <c r="OH355" s="2">
        <f t="shared" si="334"/>
        <v>0</v>
      </c>
      <c r="OI355" s="2">
        <f t="shared" si="335"/>
        <v>0</v>
      </c>
      <c r="OJ355" s="2">
        <f t="shared" si="336"/>
        <v>0</v>
      </c>
      <c r="OK355" s="2">
        <f t="shared" si="337"/>
        <v>0</v>
      </c>
      <c r="OL355" s="2">
        <f t="shared" si="338"/>
        <v>0</v>
      </c>
      <c r="OM355" s="2">
        <f t="shared" si="339"/>
        <v>0</v>
      </c>
      <c r="ON355" s="2">
        <f t="shared" si="340"/>
        <v>24</v>
      </c>
      <c r="OO355" s="2">
        <f t="shared" si="341"/>
        <v>0</v>
      </c>
      <c r="OP355" s="2">
        <f t="shared" si="342"/>
        <v>0</v>
      </c>
      <c r="OQ355" s="2">
        <f t="shared" si="343"/>
        <v>0</v>
      </c>
      <c r="OR355" s="2">
        <f t="shared" si="344"/>
        <v>0</v>
      </c>
      <c r="OS355" s="2">
        <f t="shared" si="345"/>
        <v>0</v>
      </c>
      <c r="OT355" s="2">
        <f t="shared" si="346"/>
        <v>0</v>
      </c>
      <c r="OU355" s="2">
        <f t="shared" si="347"/>
        <v>0</v>
      </c>
      <c r="OV355" s="2">
        <f t="shared" si="348"/>
        <v>0</v>
      </c>
      <c r="OW355" s="2">
        <f t="shared" si="349"/>
        <v>0</v>
      </c>
      <c r="OX355" s="2">
        <f t="shared" si="350"/>
        <v>0</v>
      </c>
      <c r="OY355" s="2">
        <f t="shared" si="351"/>
        <v>0</v>
      </c>
      <c r="OZ355" s="2">
        <f t="shared" si="352"/>
        <v>0</v>
      </c>
      <c r="PA355" s="2">
        <f t="shared" si="353"/>
        <v>0</v>
      </c>
      <c r="PB355" s="2">
        <f t="shared" si="354"/>
        <v>0</v>
      </c>
      <c r="PC355" s="2">
        <f t="shared" si="355"/>
        <v>0</v>
      </c>
      <c r="PD355" s="2">
        <f t="shared" si="356"/>
        <v>0</v>
      </c>
      <c r="PE355" s="2">
        <f t="shared" si="357"/>
        <v>0</v>
      </c>
      <c r="PF355" s="2">
        <f t="shared" si="358"/>
        <v>0</v>
      </c>
      <c r="PG355" s="2">
        <f t="shared" si="359"/>
        <v>0</v>
      </c>
      <c r="PH355" s="2">
        <f t="shared" si="360"/>
        <v>0</v>
      </c>
      <c r="PI355" s="2">
        <f t="shared" si="361"/>
        <v>0</v>
      </c>
      <c r="PJ355" s="2">
        <f t="shared" si="362"/>
        <v>0</v>
      </c>
      <c r="PK355" s="2">
        <f t="shared" si="363"/>
        <v>0</v>
      </c>
      <c r="PL355" s="2">
        <f t="shared" si="364"/>
        <v>0</v>
      </c>
      <c r="PM355" s="2">
        <f t="shared" si="365"/>
        <v>0</v>
      </c>
      <c r="PN355" s="2">
        <f t="shared" si="366"/>
        <v>2</v>
      </c>
      <c r="PO355" s="2">
        <f t="shared" si="367"/>
        <v>2</v>
      </c>
      <c r="PP355" s="2">
        <f t="shared" si="368"/>
        <v>0</v>
      </c>
      <c r="PQ355" s="2">
        <f t="shared" si="369"/>
        <v>0</v>
      </c>
      <c r="PR355" s="2">
        <f t="shared" si="370"/>
        <v>2</v>
      </c>
      <c r="PS355" s="2">
        <f t="shared" si="371"/>
        <v>0</v>
      </c>
      <c r="PT355" s="2">
        <f t="shared" si="372"/>
        <v>0</v>
      </c>
      <c r="PU355" s="2">
        <f t="shared" si="373"/>
        <v>2</v>
      </c>
      <c r="PV355" s="2">
        <f t="shared" si="374"/>
        <v>0</v>
      </c>
      <c r="PW355" s="2">
        <f t="shared" si="375"/>
        <v>0</v>
      </c>
      <c r="PX355" s="2">
        <f t="shared" si="376"/>
        <v>2</v>
      </c>
      <c r="PY355" s="2">
        <f t="shared" si="377"/>
        <v>0</v>
      </c>
      <c r="PZ355" s="2">
        <f t="shared" si="378"/>
        <v>0</v>
      </c>
    </row>
    <row r="356" spans="1:442" x14ac:dyDescent="0.35">
      <c r="A356" t="s">
        <v>74</v>
      </c>
      <c r="B356" t="s">
        <v>18</v>
      </c>
      <c r="C356" t="s">
        <v>72</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3</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c r="KG356"/>
      <c r="KH356"/>
      <c r="KI356"/>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R356" s="2" t="str">
        <f t="shared" si="319"/>
        <v>Terego District</v>
      </c>
      <c r="NS356" s="2" t="str">
        <f t="shared" si="320"/>
        <v>Aripea Health Centre III</v>
      </c>
      <c r="NT356" s="2" t="str">
        <f>VLOOKUP(C356,Weeks!$A$1:$B$53,2,0)</f>
        <v>Week 40</v>
      </c>
      <c r="NU356" s="2">
        <f t="shared" si="321"/>
        <v>3</v>
      </c>
      <c r="NV356" s="2">
        <f t="shared" si="322"/>
        <v>0</v>
      </c>
      <c r="NW356" s="2">
        <f t="shared" si="323"/>
        <v>0</v>
      </c>
      <c r="NX356" s="2">
        <f t="shared" si="324"/>
        <v>0</v>
      </c>
      <c r="NY356" s="2">
        <f t="shared" si="325"/>
        <v>0</v>
      </c>
      <c r="NZ356" s="2">
        <f t="shared" si="326"/>
        <v>0</v>
      </c>
      <c r="OA356" s="2">
        <f t="shared" si="327"/>
        <v>0</v>
      </c>
      <c r="OB356" s="2">
        <f t="shared" si="328"/>
        <v>0</v>
      </c>
      <c r="OC356" s="2">
        <f t="shared" si="329"/>
        <v>0</v>
      </c>
      <c r="OD356" s="2">
        <f t="shared" si="330"/>
        <v>3</v>
      </c>
      <c r="OE356" s="2">
        <f t="shared" si="331"/>
        <v>0</v>
      </c>
      <c r="OF356" s="2">
        <f t="shared" si="332"/>
        <v>0</v>
      </c>
      <c r="OG356" s="2">
        <f t="shared" si="333"/>
        <v>0</v>
      </c>
      <c r="OH356" s="2">
        <f t="shared" si="334"/>
        <v>0</v>
      </c>
      <c r="OI356" s="2">
        <f t="shared" si="335"/>
        <v>0</v>
      </c>
      <c r="OJ356" s="2">
        <f t="shared" si="336"/>
        <v>0</v>
      </c>
      <c r="OK356" s="2">
        <f t="shared" si="337"/>
        <v>0</v>
      </c>
      <c r="OL356" s="2">
        <f t="shared" si="338"/>
        <v>0</v>
      </c>
      <c r="OM356" s="2">
        <f t="shared" si="339"/>
        <v>0</v>
      </c>
      <c r="ON356" s="2">
        <f t="shared" si="340"/>
        <v>0</v>
      </c>
      <c r="OO356" s="2">
        <f t="shared" si="341"/>
        <v>0</v>
      </c>
      <c r="OP356" s="2">
        <f t="shared" si="342"/>
        <v>0</v>
      </c>
      <c r="OQ356" s="2">
        <f t="shared" si="343"/>
        <v>0</v>
      </c>
      <c r="OR356" s="2">
        <f t="shared" si="344"/>
        <v>0</v>
      </c>
      <c r="OS356" s="2">
        <f t="shared" si="345"/>
        <v>0</v>
      </c>
      <c r="OT356" s="2">
        <f t="shared" si="346"/>
        <v>0</v>
      </c>
      <c r="OU356" s="2">
        <f t="shared" si="347"/>
        <v>0</v>
      </c>
      <c r="OV356" s="2">
        <f t="shared" si="348"/>
        <v>0</v>
      </c>
      <c r="OW356" s="2">
        <f t="shared" si="349"/>
        <v>0</v>
      </c>
      <c r="OX356" s="2">
        <f t="shared" si="350"/>
        <v>0</v>
      </c>
      <c r="OY356" s="2">
        <f t="shared" si="351"/>
        <v>0</v>
      </c>
      <c r="OZ356" s="2">
        <f t="shared" si="352"/>
        <v>0</v>
      </c>
      <c r="PA356" s="2">
        <f t="shared" si="353"/>
        <v>0</v>
      </c>
      <c r="PB356" s="2">
        <f t="shared" si="354"/>
        <v>0</v>
      </c>
      <c r="PC356" s="2">
        <f t="shared" si="355"/>
        <v>0</v>
      </c>
      <c r="PD356" s="2">
        <f t="shared" si="356"/>
        <v>0</v>
      </c>
      <c r="PE356" s="2">
        <f t="shared" si="357"/>
        <v>0</v>
      </c>
      <c r="PF356" s="2">
        <f t="shared" si="358"/>
        <v>0</v>
      </c>
      <c r="PG356" s="2">
        <f t="shared" si="359"/>
        <v>0</v>
      </c>
      <c r="PH356" s="2">
        <f t="shared" si="360"/>
        <v>0</v>
      </c>
      <c r="PI356" s="2">
        <f t="shared" si="361"/>
        <v>0</v>
      </c>
      <c r="PJ356" s="2">
        <f t="shared" si="362"/>
        <v>0</v>
      </c>
      <c r="PK356" s="2">
        <f t="shared" si="363"/>
        <v>0</v>
      </c>
      <c r="PL356" s="2">
        <f t="shared" si="364"/>
        <v>0</v>
      </c>
      <c r="PM356" s="2">
        <f t="shared" si="365"/>
        <v>0</v>
      </c>
      <c r="PN356" s="2">
        <f t="shared" si="366"/>
        <v>0</v>
      </c>
      <c r="PO356" s="2">
        <f t="shared" si="367"/>
        <v>0</v>
      </c>
      <c r="PP356" s="2">
        <f t="shared" si="368"/>
        <v>0</v>
      </c>
      <c r="PQ356" s="2">
        <f t="shared" si="369"/>
        <v>0</v>
      </c>
      <c r="PR356" s="2">
        <f t="shared" si="370"/>
        <v>0</v>
      </c>
      <c r="PS356" s="2">
        <f t="shared" si="371"/>
        <v>0</v>
      </c>
      <c r="PT356" s="2">
        <f t="shared" si="372"/>
        <v>0</v>
      </c>
      <c r="PU356" s="2">
        <f t="shared" si="373"/>
        <v>0</v>
      </c>
      <c r="PV356" s="2">
        <f t="shared" si="374"/>
        <v>0</v>
      </c>
      <c r="PW356" s="2">
        <f t="shared" si="375"/>
        <v>0</v>
      </c>
      <c r="PX356" s="2">
        <f t="shared" si="376"/>
        <v>0</v>
      </c>
      <c r="PY356" s="2">
        <f t="shared" si="377"/>
        <v>0</v>
      </c>
      <c r="PZ356" s="2">
        <f t="shared" si="378"/>
        <v>0</v>
      </c>
    </row>
    <row r="357" spans="1:442" x14ac:dyDescent="0.35">
      <c r="A357" t="s">
        <v>74</v>
      </c>
      <c r="B357" t="s">
        <v>18</v>
      </c>
      <c r="C357" t="s">
        <v>71</v>
      </c>
      <c r="D357">
        <v>0</v>
      </c>
      <c r="E357">
        <v>0</v>
      </c>
      <c r="F357">
        <v>0</v>
      </c>
      <c r="G357">
        <v>0</v>
      </c>
      <c r="H357"/>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1</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1</v>
      </c>
      <c r="HW357">
        <v>0</v>
      </c>
      <c r="HX357">
        <v>0</v>
      </c>
      <c r="HY357">
        <v>0</v>
      </c>
      <c r="HZ357">
        <v>0</v>
      </c>
      <c r="IA357">
        <v>0</v>
      </c>
      <c r="IB357">
        <v>0</v>
      </c>
      <c r="IC357">
        <v>0</v>
      </c>
      <c r="ID357">
        <v>0</v>
      </c>
      <c r="IE357">
        <v>1</v>
      </c>
      <c r="IF357">
        <v>0</v>
      </c>
      <c r="IG357">
        <v>0</v>
      </c>
      <c r="IH357">
        <v>1</v>
      </c>
      <c r="II357">
        <v>0</v>
      </c>
      <c r="IJ357">
        <v>0</v>
      </c>
      <c r="IK357">
        <v>1</v>
      </c>
      <c r="IL357">
        <v>0</v>
      </c>
      <c r="IM357">
        <v>0</v>
      </c>
      <c r="IN357">
        <v>1</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c r="KG357"/>
      <c r="KH357"/>
      <c r="KI357"/>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R357" s="2" t="str">
        <f t="shared" si="319"/>
        <v>Terego District</v>
      </c>
      <c r="NS357" s="2" t="str">
        <f t="shared" si="320"/>
        <v>Aripea Health Centre III</v>
      </c>
      <c r="NT357" s="2" t="str">
        <f>VLOOKUP(C357,Weeks!$A$1:$B$53,2,0)</f>
        <v>Week 41</v>
      </c>
      <c r="NU357" s="2">
        <f t="shared" si="321"/>
        <v>1</v>
      </c>
      <c r="NV357" s="2">
        <f t="shared" si="322"/>
        <v>0</v>
      </c>
      <c r="NW357" s="2">
        <f t="shared" si="323"/>
        <v>0</v>
      </c>
      <c r="NX357" s="2">
        <f t="shared" si="324"/>
        <v>0</v>
      </c>
      <c r="NY357" s="2">
        <f t="shared" si="325"/>
        <v>0</v>
      </c>
      <c r="NZ357" s="2">
        <f t="shared" si="326"/>
        <v>0</v>
      </c>
      <c r="OA357" s="2">
        <f t="shared" si="327"/>
        <v>0</v>
      </c>
      <c r="OB357" s="2">
        <f t="shared" si="328"/>
        <v>0</v>
      </c>
      <c r="OC357" s="2">
        <f t="shared" si="329"/>
        <v>0</v>
      </c>
      <c r="OD357" s="2">
        <f t="shared" si="330"/>
        <v>1</v>
      </c>
      <c r="OE357" s="2">
        <f t="shared" si="331"/>
        <v>0</v>
      </c>
      <c r="OF357" s="2">
        <f t="shared" si="332"/>
        <v>0</v>
      </c>
      <c r="OG357" s="2">
        <f t="shared" si="333"/>
        <v>0</v>
      </c>
      <c r="OH357" s="2">
        <f t="shared" si="334"/>
        <v>0</v>
      </c>
      <c r="OI357" s="2">
        <f t="shared" si="335"/>
        <v>0</v>
      </c>
      <c r="OJ357" s="2">
        <f t="shared" si="336"/>
        <v>0</v>
      </c>
      <c r="OK357" s="2">
        <f t="shared" si="337"/>
        <v>0</v>
      </c>
      <c r="OL357" s="2">
        <f t="shared" si="338"/>
        <v>0</v>
      </c>
      <c r="OM357" s="2">
        <f t="shared" si="339"/>
        <v>0</v>
      </c>
      <c r="ON357" s="2">
        <f t="shared" si="340"/>
        <v>0</v>
      </c>
      <c r="OO357" s="2">
        <f t="shared" si="341"/>
        <v>0</v>
      </c>
      <c r="OP357" s="2">
        <f t="shared" si="342"/>
        <v>0</v>
      </c>
      <c r="OQ357" s="2">
        <f t="shared" si="343"/>
        <v>0</v>
      </c>
      <c r="OR357" s="2">
        <f t="shared" si="344"/>
        <v>0</v>
      </c>
      <c r="OS357" s="2">
        <f t="shared" si="345"/>
        <v>0</v>
      </c>
      <c r="OT357" s="2">
        <f t="shared" si="346"/>
        <v>0</v>
      </c>
      <c r="OU357" s="2">
        <f t="shared" si="347"/>
        <v>0</v>
      </c>
      <c r="OV357" s="2">
        <f t="shared" si="348"/>
        <v>0</v>
      </c>
      <c r="OW357" s="2">
        <f t="shared" si="349"/>
        <v>0</v>
      </c>
      <c r="OX357" s="2">
        <f t="shared" si="350"/>
        <v>0</v>
      </c>
      <c r="OY357" s="2">
        <f t="shared" si="351"/>
        <v>0</v>
      </c>
      <c r="OZ357" s="2">
        <f t="shared" si="352"/>
        <v>0</v>
      </c>
      <c r="PA357" s="2">
        <f t="shared" si="353"/>
        <v>0</v>
      </c>
      <c r="PB357" s="2">
        <f t="shared" si="354"/>
        <v>0</v>
      </c>
      <c r="PC357" s="2">
        <f t="shared" si="355"/>
        <v>0</v>
      </c>
      <c r="PD357" s="2">
        <f t="shared" si="356"/>
        <v>0</v>
      </c>
      <c r="PE357" s="2">
        <f t="shared" si="357"/>
        <v>0</v>
      </c>
      <c r="PF357" s="2">
        <f t="shared" si="358"/>
        <v>0</v>
      </c>
      <c r="PG357" s="2">
        <f t="shared" si="359"/>
        <v>0</v>
      </c>
      <c r="PH357" s="2">
        <f t="shared" si="360"/>
        <v>0</v>
      </c>
      <c r="PI357" s="2">
        <f t="shared" si="361"/>
        <v>0</v>
      </c>
      <c r="PJ357" s="2">
        <f t="shared" si="362"/>
        <v>0</v>
      </c>
      <c r="PK357" s="2">
        <f t="shared" si="363"/>
        <v>0</v>
      </c>
      <c r="PL357" s="2">
        <f t="shared" si="364"/>
        <v>0</v>
      </c>
      <c r="PM357" s="2">
        <f t="shared" si="365"/>
        <v>0</v>
      </c>
      <c r="PN357" s="2">
        <f t="shared" si="366"/>
        <v>1</v>
      </c>
      <c r="PO357" s="2">
        <f t="shared" si="367"/>
        <v>1</v>
      </c>
      <c r="PP357" s="2">
        <f t="shared" si="368"/>
        <v>0</v>
      </c>
      <c r="PQ357" s="2">
        <f t="shared" si="369"/>
        <v>0</v>
      </c>
      <c r="PR357" s="2">
        <f t="shared" si="370"/>
        <v>1</v>
      </c>
      <c r="PS357" s="2">
        <f t="shared" si="371"/>
        <v>0</v>
      </c>
      <c r="PT357" s="2">
        <f t="shared" si="372"/>
        <v>0</v>
      </c>
      <c r="PU357" s="2">
        <f t="shared" si="373"/>
        <v>1</v>
      </c>
      <c r="PV357" s="2">
        <f t="shared" si="374"/>
        <v>0</v>
      </c>
      <c r="PW357" s="2">
        <f t="shared" si="375"/>
        <v>0</v>
      </c>
      <c r="PX357" s="2">
        <f t="shared" si="376"/>
        <v>1</v>
      </c>
      <c r="PY357" s="2">
        <f t="shared" si="377"/>
        <v>0</v>
      </c>
      <c r="PZ357" s="2">
        <f t="shared" si="378"/>
        <v>0</v>
      </c>
    </row>
    <row r="358" spans="1:442" x14ac:dyDescent="0.35">
      <c r="A358" t="s">
        <v>74</v>
      </c>
      <c r="B358" t="s">
        <v>18</v>
      </c>
      <c r="C358" t="s">
        <v>70</v>
      </c>
      <c r="D358">
        <v>0</v>
      </c>
      <c r="E358">
        <v>0</v>
      </c>
      <c r="F358">
        <v>0</v>
      </c>
      <c r="G358">
        <v>0</v>
      </c>
      <c r="H358"/>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1</v>
      </c>
      <c r="DC358">
        <v>0</v>
      </c>
      <c r="DD358">
        <v>2</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1</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1</v>
      </c>
      <c r="HW358">
        <v>0</v>
      </c>
      <c r="HX358">
        <v>0</v>
      </c>
      <c r="HY358">
        <v>0</v>
      </c>
      <c r="HZ358">
        <v>0</v>
      </c>
      <c r="IA358">
        <v>0</v>
      </c>
      <c r="IB358">
        <v>0</v>
      </c>
      <c r="IC358">
        <v>0</v>
      </c>
      <c r="ID358">
        <v>0</v>
      </c>
      <c r="IE358">
        <v>1</v>
      </c>
      <c r="IF358">
        <v>0</v>
      </c>
      <c r="IG358">
        <v>0</v>
      </c>
      <c r="IH358">
        <v>1</v>
      </c>
      <c r="II358">
        <v>0</v>
      </c>
      <c r="IJ358">
        <v>0</v>
      </c>
      <c r="IK358">
        <v>1</v>
      </c>
      <c r="IL358">
        <v>0</v>
      </c>
      <c r="IM358">
        <v>0</v>
      </c>
      <c r="IN358">
        <v>1</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c r="KG358"/>
      <c r="KH358"/>
      <c r="KI358"/>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R358" s="2" t="str">
        <f t="shared" si="319"/>
        <v>Terego District</v>
      </c>
      <c r="NS358" s="2" t="str">
        <f t="shared" si="320"/>
        <v>Aripea Health Centre III</v>
      </c>
      <c r="NT358" s="2" t="str">
        <f>VLOOKUP(C358,Weeks!$A$1:$B$53,2,0)</f>
        <v>Week 42</v>
      </c>
      <c r="NU358" s="2">
        <f t="shared" si="321"/>
        <v>4</v>
      </c>
      <c r="NV358" s="2">
        <f t="shared" si="322"/>
        <v>0</v>
      </c>
      <c r="NW358" s="2">
        <f t="shared" si="323"/>
        <v>0</v>
      </c>
      <c r="NX358" s="2">
        <f t="shared" si="324"/>
        <v>0</v>
      </c>
      <c r="NY358" s="2">
        <f t="shared" si="325"/>
        <v>0</v>
      </c>
      <c r="NZ358" s="2">
        <f t="shared" si="326"/>
        <v>0</v>
      </c>
      <c r="OA358" s="2">
        <f t="shared" si="327"/>
        <v>0</v>
      </c>
      <c r="OB358" s="2">
        <f t="shared" si="328"/>
        <v>0</v>
      </c>
      <c r="OC358" s="2">
        <f t="shared" si="329"/>
        <v>0</v>
      </c>
      <c r="OD358" s="2">
        <f t="shared" si="330"/>
        <v>1</v>
      </c>
      <c r="OE358" s="2">
        <f t="shared" si="331"/>
        <v>0</v>
      </c>
      <c r="OF358" s="2">
        <f t="shared" si="332"/>
        <v>0</v>
      </c>
      <c r="OG358" s="2">
        <f t="shared" si="333"/>
        <v>0</v>
      </c>
      <c r="OH358" s="2">
        <f t="shared" si="334"/>
        <v>0</v>
      </c>
      <c r="OI358" s="2">
        <f t="shared" si="335"/>
        <v>0</v>
      </c>
      <c r="OJ358" s="2">
        <f t="shared" si="336"/>
        <v>0</v>
      </c>
      <c r="OK358" s="2">
        <f t="shared" si="337"/>
        <v>0</v>
      </c>
      <c r="OL358" s="2">
        <f t="shared" si="338"/>
        <v>0</v>
      </c>
      <c r="OM358" s="2">
        <f t="shared" si="339"/>
        <v>0</v>
      </c>
      <c r="ON358" s="2">
        <f t="shared" si="340"/>
        <v>3</v>
      </c>
      <c r="OO358" s="2">
        <f t="shared" si="341"/>
        <v>0</v>
      </c>
      <c r="OP358" s="2">
        <f t="shared" si="342"/>
        <v>0</v>
      </c>
      <c r="OQ358" s="2">
        <f t="shared" si="343"/>
        <v>0</v>
      </c>
      <c r="OR358" s="2">
        <f t="shared" si="344"/>
        <v>0</v>
      </c>
      <c r="OS358" s="2">
        <f t="shared" si="345"/>
        <v>0</v>
      </c>
      <c r="OT358" s="2">
        <f t="shared" si="346"/>
        <v>0</v>
      </c>
      <c r="OU358" s="2">
        <f t="shared" si="347"/>
        <v>0</v>
      </c>
      <c r="OV358" s="2">
        <f t="shared" si="348"/>
        <v>0</v>
      </c>
      <c r="OW358" s="2">
        <f t="shared" si="349"/>
        <v>0</v>
      </c>
      <c r="OX358" s="2">
        <f t="shared" si="350"/>
        <v>0</v>
      </c>
      <c r="OY358" s="2">
        <f t="shared" si="351"/>
        <v>0</v>
      </c>
      <c r="OZ358" s="2">
        <f t="shared" si="352"/>
        <v>0</v>
      </c>
      <c r="PA358" s="2">
        <f t="shared" si="353"/>
        <v>0</v>
      </c>
      <c r="PB358" s="2">
        <f t="shared" si="354"/>
        <v>0</v>
      </c>
      <c r="PC358" s="2">
        <f t="shared" si="355"/>
        <v>0</v>
      </c>
      <c r="PD358" s="2">
        <f t="shared" si="356"/>
        <v>0</v>
      </c>
      <c r="PE358" s="2">
        <f t="shared" si="357"/>
        <v>0</v>
      </c>
      <c r="PF358" s="2">
        <f t="shared" si="358"/>
        <v>0</v>
      </c>
      <c r="PG358" s="2">
        <f t="shared" si="359"/>
        <v>0</v>
      </c>
      <c r="PH358" s="2">
        <f t="shared" si="360"/>
        <v>0</v>
      </c>
      <c r="PI358" s="2">
        <f t="shared" si="361"/>
        <v>0</v>
      </c>
      <c r="PJ358" s="2">
        <f t="shared" si="362"/>
        <v>0</v>
      </c>
      <c r="PK358" s="2">
        <f t="shared" si="363"/>
        <v>0</v>
      </c>
      <c r="PL358" s="2">
        <f t="shared" si="364"/>
        <v>0</v>
      </c>
      <c r="PM358" s="2">
        <f t="shared" si="365"/>
        <v>0</v>
      </c>
      <c r="PN358" s="2">
        <f t="shared" si="366"/>
        <v>1</v>
      </c>
      <c r="PO358" s="2">
        <f t="shared" si="367"/>
        <v>1</v>
      </c>
      <c r="PP358" s="2">
        <f t="shared" si="368"/>
        <v>0</v>
      </c>
      <c r="PQ358" s="2">
        <f t="shared" si="369"/>
        <v>0</v>
      </c>
      <c r="PR358" s="2">
        <f t="shared" si="370"/>
        <v>1</v>
      </c>
      <c r="PS358" s="2">
        <f t="shared" si="371"/>
        <v>0</v>
      </c>
      <c r="PT358" s="2">
        <f t="shared" si="372"/>
        <v>0</v>
      </c>
      <c r="PU358" s="2">
        <f t="shared" si="373"/>
        <v>1</v>
      </c>
      <c r="PV358" s="2">
        <f t="shared" si="374"/>
        <v>0</v>
      </c>
      <c r="PW358" s="2">
        <f t="shared" si="375"/>
        <v>0</v>
      </c>
      <c r="PX358" s="2">
        <f t="shared" si="376"/>
        <v>1</v>
      </c>
      <c r="PY358" s="2">
        <f t="shared" si="377"/>
        <v>0</v>
      </c>
      <c r="PZ358" s="2">
        <f t="shared" si="378"/>
        <v>0</v>
      </c>
    </row>
    <row r="359" spans="1:442" x14ac:dyDescent="0.35">
      <c r="A359" t="s">
        <v>74</v>
      </c>
      <c r="B359" t="s">
        <v>18</v>
      </c>
      <c r="C359" t="s">
        <v>69</v>
      </c>
      <c r="D359">
        <v>0</v>
      </c>
      <c r="E359">
        <v>0</v>
      </c>
      <c r="F359">
        <v>0</v>
      </c>
      <c r="G359">
        <v>0</v>
      </c>
      <c r="H359"/>
      <c r="I359">
        <v>0</v>
      </c>
      <c r="J359"/>
      <c r="K359">
        <v>0</v>
      </c>
      <c r="L359"/>
      <c r="M359">
        <v>0</v>
      </c>
      <c r="N359"/>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1</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1</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1</v>
      </c>
      <c r="HV359">
        <v>6</v>
      </c>
      <c r="HW359">
        <v>2</v>
      </c>
      <c r="HX359">
        <v>0</v>
      </c>
      <c r="HY359">
        <v>0</v>
      </c>
      <c r="HZ359">
        <v>0</v>
      </c>
      <c r="IA359">
        <v>0</v>
      </c>
      <c r="IB359">
        <v>0</v>
      </c>
      <c r="IC359">
        <v>0</v>
      </c>
      <c r="ID359">
        <v>1</v>
      </c>
      <c r="IE359">
        <v>6</v>
      </c>
      <c r="IF359">
        <v>2</v>
      </c>
      <c r="IG359">
        <v>1</v>
      </c>
      <c r="IH359">
        <v>6</v>
      </c>
      <c r="II359">
        <v>2</v>
      </c>
      <c r="IJ359">
        <v>1</v>
      </c>
      <c r="IK359">
        <v>6</v>
      </c>
      <c r="IL359">
        <v>2</v>
      </c>
      <c r="IM359">
        <v>1</v>
      </c>
      <c r="IN359">
        <v>6</v>
      </c>
      <c r="IO359">
        <v>2</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c r="KG359"/>
      <c r="KH359"/>
      <c r="KI359"/>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R359" s="2" t="str">
        <f t="shared" si="319"/>
        <v>Terego District</v>
      </c>
      <c r="NS359" s="2" t="str">
        <f t="shared" si="320"/>
        <v>Aripea Health Centre III</v>
      </c>
      <c r="NT359" s="2" t="str">
        <f>VLOOKUP(C359,Weeks!$A$1:$B$53,2,0)</f>
        <v>Week 43</v>
      </c>
      <c r="NU359" s="2">
        <f t="shared" si="321"/>
        <v>2</v>
      </c>
      <c r="NV359" s="2">
        <f t="shared" si="322"/>
        <v>0</v>
      </c>
      <c r="NW359" s="2">
        <f t="shared" si="323"/>
        <v>0</v>
      </c>
      <c r="NX359" s="2">
        <f t="shared" si="324"/>
        <v>0</v>
      </c>
      <c r="NY359" s="2">
        <f t="shared" si="325"/>
        <v>0</v>
      </c>
      <c r="NZ359" s="2">
        <f t="shared" si="326"/>
        <v>0</v>
      </c>
      <c r="OA359" s="2">
        <f t="shared" si="327"/>
        <v>0</v>
      </c>
      <c r="OB359" s="2">
        <f t="shared" si="328"/>
        <v>0</v>
      </c>
      <c r="OC359" s="2">
        <f t="shared" si="329"/>
        <v>0</v>
      </c>
      <c r="OD359" s="2">
        <f t="shared" si="330"/>
        <v>1</v>
      </c>
      <c r="OE359" s="2">
        <f t="shared" si="331"/>
        <v>0</v>
      </c>
      <c r="OF359" s="2">
        <f t="shared" si="332"/>
        <v>0</v>
      </c>
      <c r="OG359" s="2">
        <f t="shared" si="333"/>
        <v>0</v>
      </c>
      <c r="OH359" s="2">
        <f t="shared" si="334"/>
        <v>0</v>
      </c>
      <c r="OI359" s="2">
        <f t="shared" si="335"/>
        <v>0</v>
      </c>
      <c r="OJ359" s="2">
        <f t="shared" si="336"/>
        <v>0</v>
      </c>
      <c r="OK359" s="2">
        <f t="shared" si="337"/>
        <v>0</v>
      </c>
      <c r="OL359" s="2">
        <f t="shared" si="338"/>
        <v>0</v>
      </c>
      <c r="OM359" s="2">
        <f t="shared" si="339"/>
        <v>0</v>
      </c>
      <c r="ON359" s="2">
        <f t="shared" si="340"/>
        <v>1</v>
      </c>
      <c r="OO359" s="2">
        <f t="shared" si="341"/>
        <v>0</v>
      </c>
      <c r="OP359" s="2">
        <f t="shared" si="342"/>
        <v>0</v>
      </c>
      <c r="OQ359" s="2">
        <f t="shared" si="343"/>
        <v>0</v>
      </c>
      <c r="OR359" s="2">
        <f t="shared" si="344"/>
        <v>0</v>
      </c>
      <c r="OS359" s="2">
        <f t="shared" si="345"/>
        <v>0</v>
      </c>
      <c r="OT359" s="2">
        <f t="shared" si="346"/>
        <v>0</v>
      </c>
      <c r="OU359" s="2">
        <f t="shared" si="347"/>
        <v>0</v>
      </c>
      <c r="OV359" s="2">
        <f t="shared" si="348"/>
        <v>0</v>
      </c>
      <c r="OW359" s="2">
        <f t="shared" si="349"/>
        <v>0</v>
      </c>
      <c r="OX359" s="2">
        <f t="shared" si="350"/>
        <v>0</v>
      </c>
      <c r="OY359" s="2">
        <f t="shared" si="351"/>
        <v>0</v>
      </c>
      <c r="OZ359" s="2">
        <f t="shared" si="352"/>
        <v>0</v>
      </c>
      <c r="PA359" s="2">
        <f t="shared" si="353"/>
        <v>0</v>
      </c>
      <c r="PB359" s="2">
        <f t="shared" si="354"/>
        <v>0</v>
      </c>
      <c r="PC359" s="2">
        <f t="shared" si="355"/>
        <v>0</v>
      </c>
      <c r="PD359" s="2">
        <f t="shared" si="356"/>
        <v>0</v>
      </c>
      <c r="PE359" s="2">
        <f t="shared" si="357"/>
        <v>0</v>
      </c>
      <c r="PF359" s="2">
        <f t="shared" si="358"/>
        <v>0</v>
      </c>
      <c r="PG359" s="2">
        <f t="shared" si="359"/>
        <v>0</v>
      </c>
      <c r="PH359" s="2">
        <f t="shared" si="360"/>
        <v>0</v>
      </c>
      <c r="PI359" s="2">
        <f t="shared" si="361"/>
        <v>0</v>
      </c>
      <c r="PJ359" s="2">
        <f t="shared" si="362"/>
        <v>0</v>
      </c>
      <c r="PK359" s="2">
        <f t="shared" si="363"/>
        <v>0</v>
      </c>
      <c r="PL359" s="2">
        <f t="shared" si="364"/>
        <v>0</v>
      </c>
      <c r="PM359" s="2">
        <f t="shared" si="365"/>
        <v>0</v>
      </c>
      <c r="PN359" s="2">
        <f t="shared" si="366"/>
        <v>9</v>
      </c>
      <c r="PO359" s="2">
        <f t="shared" si="367"/>
        <v>9</v>
      </c>
      <c r="PP359" s="2">
        <f t="shared" si="368"/>
        <v>0</v>
      </c>
      <c r="PQ359" s="2">
        <f t="shared" si="369"/>
        <v>0</v>
      </c>
      <c r="PR359" s="2">
        <f t="shared" si="370"/>
        <v>9</v>
      </c>
      <c r="PS359" s="2">
        <f t="shared" si="371"/>
        <v>0</v>
      </c>
      <c r="PT359" s="2">
        <f t="shared" si="372"/>
        <v>0</v>
      </c>
      <c r="PU359" s="2">
        <f t="shared" si="373"/>
        <v>9</v>
      </c>
      <c r="PV359" s="2">
        <f t="shared" si="374"/>
        <v>0</v>
      </c>
      <c r="PW359" s="2">
        <f t="shared" si="375"/>
        <v>0</v>
      </c>
      <c r="PX359" s="2">
        <f t="shared" si="376"/>
        <v>9</v>
      </c>
      <c r="PY359" s="2">
        <f t="shared" si="377"/>
        <v>0</v>
      </c>
      <c r="PZ359" s="2">
        <f t="shared" si="378"/>
        <v>0</v>
      </c>
    </row>
    <row r="360" spans="1:442" x14ac:dyDescent="0.35">
      <c r="A360" t="s">
        <v>74</v>
      </c>
      <c r="B360" t="s">
        <v>18</v>
      </c>
      <c r="C360" t="s">
        <v>67</v>
      </c>
      <c r="D360">
        <v>0</v>
      </c>
      <c r="E360">
        <v>0</v>
      </c>
      <c r="F360">
        <v>0</v>
      </c>
      <c r="G360">
        <v>0</v>
      </c>
      <c r="H360"/>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1</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3</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4</v>
      </c>
      <c r="HW360">
        <v>1</v>
      </c>
      <c r="HX360">
        <v>0</v>
      </c>
      <c r="HY360">
        <v>0</v>
      </c>
      <c r="HZ360">
        <v>0</v>
      </c>
      <c r="IA360">
        <v>0</v>
      </c>
      <c r="IB360">
        <v>0</v>
      </c>
      <c r="IC360">
        <v>0</v>
      </c>
      <c r="ID360">
        <v>0</v>
      </c>
      <c r="IE360">
        <v>4</v>
      </c>
      <c r="IF360">
        <v>1</v>
      </c>
      <c r="IG360">
        <v>0</v>
      </c>
      <c r="IH360">
        <v>4</v>
      </c>
      <c r="II360">
        <v>1</v>
      </c>
      <c r="IJ360">
        <v>0</v>
      </c>
      <c r="IK360">
        <v>4</v>
      </c>
      <c r="IL360">
        <v>1</v>
      </c>
      <c r="IM360">
        <v>0</v>
      </c>
      <c r="IN360">
        <v>4</v>
      </c>
      <c r="IO360">
        <v>1</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c r="KG360"/>
      <c r="KH360"/>
      <c r="KI360"/>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R360" s="2" t="str">
        <f t="shared" si="319"/>
        <v>Terego District</v>
      </c>
      <c r="NS360" s="2" t="str">
        <f t="shared" si="320"/>
        <v>Aripea Health Centre III</v>
      </c>
      <c r="NT360" s="2" t="str">
        <f>VLOOKUP(C360,Weeks!$A$1:$B$53,2,0)</f>
        <v>Week 44</v>
      </c>
      <c r="NU360" s="2">
        <f t="shared" si="321"/>
        <v>4</v>
      </c>
      <c r="NV360" s="2">
        <f t="shared" si="322"/>
        <v>0</v>
      </c>
      <c r="NW360" s="2">
        <f t="shared" si="323"/>
        <v>0</v>
      </c>
      <c r="NX360" s="2">
        <f t="shared" si="324"/>
        <v>0</v>
      </c>
      <c r="NY360" s="2">
        <f t="shared" si="325"/>
        <v>0</v>
      </c>
      <c r="NZ360" s="2">
        <f t="shared" si="326"/>
        <v>0</v>
      </c>
      <c r="OA360" s="2">
        <f t="shared" si="327"/>
        <v>0</v>
      </c>
      <c r="OB360" s="2">
        <f t="shared" si="328"/>
        <v>0</v>
      </c>
      <c r="OC360" s="2">
        <f t="shared" si="329"/>
        <v>0</v>
      </c>
      <c r="OD360" s="2">
        <f t="shared" si="330"/>
        <v>3</v>
      </c>
      <c r="OE360" s="2">
        <f t="shared" si="331"/>
        <v>0</v>
      </c>
      <c r="OF360" s="2">
        <f t="shared" si="332"/>
        <v>0</v>
      </c>
      <c r="OG360" s="2">
        <f t="shared" si="333"/>
        <v>0</v>
      </c>
      <c r="OH360" s="2">
        <f t="shared" si="334"/>
        <v>0</v>
      </c>
      <c r="OI360" s="2">
        <f t="shared" si="335"/>
        <v>0</v>
      </c>
      <c r="OJ360" s="2">
        <f t="shared" si="336"/>
        <v>0</v>
      </c>
      <c r="OK360" s="2">
        <f t="shared" si="337"/>
        <v>0</v>
      </c>
      <c r="OL360" s="2">
        <f t="shared" si="338"/>
        <v>0</v>
      </c>
      <c r="OM360" s="2">
        <f t="shared" si="339"/>
        <v>0</v>
      </c>
      <c r="ON360" s="2">
        <f t="shared" si="340"/>
        <v>1</v>
      </c>
      <c r="OO360" s="2">
        <f t="shared" si="341"/>
        <v>0</v>
      </c>
      <c r="OP360" s="2">
        <f t="shared" si="342"/>
        <v>0</v>
      </c>
      <c r="OQ360" s="2">
        <f t="shared" si="343"/>
        <v>0</v>
      </c>
      <c r="OR360" s="2">
        <f t="shared" si="344"/>
        <v>0</v>
      </c>
      <c r="OS360" s="2">
        <f t="shared" si="345"/>
        <v>0</v>
      </c>
      <c r="OT360" s="2">
        <f t="shared" si="346"/>
        <v>0</v>
      </c>
      <c r="OU360" s="2">
        <f t="shared" si="347"/>
        <v>0</v>
      </c>
      <c r="OV360" s="2">
        <f t="shared" si="348"/>
        <v>0</v>
      </c>
      <c r="OW360" s="2">
        <f t="shared" si="349"/>
        <v>0</v>
      </c>
      <c r="OX360" s="2">
        <f t="shared" si="350"/>
        <v>0</v>
      </c>
      <c r="OY360" s="2">
        <f t="shared" si="351"/>
        <v>0</v>
      </c>
      <c r="OZ360" s="2">
        <f t="shared" si="352"/>
        <v>0</v>
      </c>
      <c r="PA360" s="2">
        <f t="shared" si="353"/>
        <v>0</v>
      </c>
      <c r="PB360" s="2">
        <f t="shared" si="354"/>
        <v>0</v>
      </c>
      <c r="PC360" s="2">
        <f t="shared" si="355"/>
        <v>0</v>
      </c>
      <c r="PD360" s="2">
        <f t="shared" si="356"/>
        <v>0</v>
      </c>
      <c r="PE360" s="2">
        <f t="shared" si="357"/>
        <v>0</v>
      </c>
      <c r="PF360" s="2">
        <f t="shared" si="358"/>
        <v>0</v>
      </c>
      <c r="PG360" s="2">
        <f t="shared" si="359"/>
        <v>0</v>
      </c>
      <c r="PH360" s="2">
        <f t="shared" si="360"/>
        <v>0</v>
      </c>
      <c r="PI360" s="2">
        <f t="shared" si="361"/>
        <v>0</v>
      </c>
      <c r="PJ360" s="2">
        <f t="shared" si="362"/>
        <v>0</v>
      </c>
      <c r="PK360" s="2">
        <f t="shared" si="363"/>
        <v>0</v>
      </c>
      <c r="PL360" s="2">
        <f t="shared" si="364"/>
        <v>0</v>
      </c>
      <c r="PM360" s="2">
        <f t="shared" si="365"/>
        <v>0</v>
      </c>
      <c r="PN360" s="2">
        <f t="shared" si="366"/>
        <v>5</v>
      </c>
      <c r="PO360" s="2">
        <f t="shared" si="367"/>
        <v>5</v>
      </c>
      <c r="PP360" s="2">
        <f t="shared" si="368"/>
        <v>0</v>
      </c>
      <c r="PQ360" s="2">
        <f t="shared" si="369"/>
        <v>0</v>
      </c>
      <c r="PR360" s="2">
        <f t="shared" si="370"/>
        <v>5</v>
      </c>
      <c r="PS360" s="2">
        <f t="shared" si="371"/>
        <v>0</v>
      </c>
      <c r="PT360" s="2">
        <f t="shared" si="372"/>
        <v>0</v>
      </c>
      <c r="PU360" s="2">
        <f t="shared" si="373"/>
        <v>5</v>
      </c>
      <c r="PV360" s="2">
        <f t="shared" si="374"/>
        <v>0</v>
      </c>
      <c r="PW360" s="2">
        <f t="shared" si="375"/>
        <v>0</v>
      </c>
      <c r="PX360" s="2">
        <f t="shared" si="376"/>
        <v>5</v>
      </c>
      <c r="PY360" s="2">
        <f t="shared" si="377"/>
        <v>0</v>
      </c>
      <c r="PZ360" s="2">
        <f t="shared" si="378"/>
        <v>0</v>
      </c>
    </row>
    <row r="361" spans="1:442" x14ac:dyDescent="0.35">
      <c r="A361" t="s">
        <v>74</v>
      </c>
      <c r="B361" t="s">
        <v>18</v>
      </c>
      <c r="C361" t="s">
        <v>361</v>
      </c>
      <c r="D361">
        <v>0</v>
      </c>
      <c r="E361">
        <v>0</v>
      </c>
      <c r="F361">
        <v>0</v>
      </c>
      <c r="G361">
        <v>0</v>
      </c>
      <c r="H361"/>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1</v>
      </c>
      <c r="DC361">
        <v>0</v>
      </c>
      <c r="DD361">
        <v>0</v>
      </c>
      <c r="DE361">
        <v>1</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4</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c r="KG361"/>
      <c r="KH361"/>
      <c r="KI361"/>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R361" s="2" t="str">
        <f t="shared" si="319"/>
        <v>Terego District</v>
      </c>
      <c r="NS361" s="2" t="str">
        <f t="shared" si="320"/>
        <v>Aripea Health Centre III</v>
      </c>
      <c r="NT361" s="2" t="str">
        <f>VLOOKUP(C361,Weeks!$A$1:$B$53,2,0)</f>
        <v>Week 45</v>
      </c>
      <c r="NU361" s="2">
        <f t="shared" si="321"/>
        <v>6</v>
      </c>
      <c r="NV361" s="2">
        <f t="shared" si="322"/>
        <v>0</v>
      </c>
      <c r="NW361" s="2">
        <f t="shared" si="323"/>
        <v>0</v>
      </c>
      <c r="NX361" s="2">
        <f t="shared" si="324"/>
        <v>0</v>
      </c>
      <c r="NY361" s="2">
        <f t="shared" si="325"/>
        <v>0</v>
      </c>
      <c r="NZ361" s="2">
        <f t="shared" si="326"/>
        <v>0</v>
      </c>
      <c r="OA361" s="2">
        <f t="shared" si="327"/>
        <v>0</v>
      </c>
      <c r="OB361" s="2">
        <f t="shared" si="328"/>
        <v>0</v>
      </c>
      <c r="OC361" s="2">
        <f t="shared" si="329"/>
        <v>0</v>
      </c>
      <c r="OD361" s="2">
        <f t="shared" si="330"/>
        <v>4</v>
      </c>
      <c r="OE361" s="2">
        <f t="shared" si="331"/>
        <v>0</v>
      </c>
      <c r="OF361" s="2">
        <f t="shared" si="332"/>
        <v>0</v>
      </c>
      <c r="OG361" s="2">
        <f t="shared" si="333"/>
        <v>0</v>
      </c>
      <c r="OH361" s="2">
        <f t="shared" si="334"/>
        <v>0</v>
      </c>
      <c r="OI361" s="2">
        <f t="shared" si="335"/>
        <v>0</v>
      </c>
      <c r="OJ361" s="2">
        <f t="shared" si="336"/>
        <v>0</v>
      </c>
      <c r="OK361" s="2">
        <f t="shared" si="337"/>
        <v>0</v>
      </c>
      <c r="OL361" s="2">
        <f t="shared" si="338"/>
        <v>0</v>
      </c>
      <c r="OM361" s="2">
        <f t="shared" si="339"/>
        <v>0</v>
      </c>
      <c r="ON361" s="2">
        <f t="shared" si="340"/>
        <v>2</v>
      </c>
      <c r="OO361" s="2">
        <f t="shared" si="341"/>
        <v>0</v>
      </c>
      <c r="OP361" s="2">
        <f t="shared" si="342"/>
        <v>0</v>
      </c>
      <c r="OQ361" s="2">
        <f t="shared" si="343"/>
        <v>0</v>
      </c>
      <c r="OR361" s="2">
        <f t="shared" si="344"/>
        <v>0</v>
      </c>
      <c r="OS361" s="2">
        <f t="shared" si="345"/>
        <v>0</v>
      </c>
      <c r="OT361" s="2">
        <f t="shared" si="346"/>
        <v>0</v>
      </c>
      <c r="OU361" s="2">
        <f t="shared" si="347"/>
        <v>0</v>
      </c>
      <c r="OV361" s="2">
        <f t="shared" si="348"/>
        <v>0</v>
      </c>
      <c r="OW361" s="2">
        <f t="shared" si="349"/>
        <v>0</v>
      </c>
      <c r="OX361" s="2">
        <f t="shared" si="350"/>
        <v>0</v>
      </c>
      <c r="OY361" s="2">
        <f t="shared" si="351"/>
        <v>0</v>
      </c>
      <c r="OZ361" s="2">
        <f t="shared" si="352"/>
        <v>0</v>
      </c>
      <c r="PA361" s="2">
        <f t="shared" si="353"/>
        <v>0</v>
      </c>
      <c r="PB361" s="2">
        <f t="shared" si="354"/>
        <v>0</v>
      </c>
      <c r="PC361" s="2">
        <f t="shared" si="355"/>
        <v>0</v>
      </c>
      <c r="PD361" s="2">
        <f t="shared" si="356"/>
        <v>0</v>
      </c>
      <c r="PE361" s="2">
        <f t="shared" si="357"/>
        <v>0</v>
      </c>
      <c r="PF361" s="2">
        <f t="shared" si="358"/>
        <v>0</v>
      </c>
      <c r="PG361" s="2">
        <f t="shared" si="359"/>
        <v>0</v>
      </c>
      <c r="PH361" s="2">
        <f t="shared" si="360"/>
        <v>0</v>
      </c>
      <c r="PI361" s="2">
        <f t="shared" si="361"/>
        <v>0</v>
      </c>
      <c r="PJ361" s="2">
        <f t="shared" si="362"/>
        <v>0</v>
      </c>
      <c r="PK361" s="2">
        <f t="shared" si="363"/>
        <v>0</v>
      </c>
      <c r="PL361" s="2">
        <f t="shared" si="364"/>
        <v>0</v>
      </c>
      <c r="PM361" s="2">
        <f t="shared" si="365"/>
        <v>0</v>
      </c>
      <c r="PN361" s="2">
        <f t="shared" si="366"/>
        <v>0</v>
      </c>
      <c r="PO361" s="2">
        <f t="shared" si="367"/>
        <v>0</v>
      </c>
      <c r="PP361" s="2">
        <f t="shared" si="368"/>
        <v>0</v>
      </c>
      <c r="PQ361" s="2">
        <f t="shared" si="369"/>
        <v>0</v>
      </c>
      <c r="PR361" s="2">
        <f t="shared" si="370"/>
        <v>0</v>
      </c>
      <c r="PS361" s="2">
        <f t="shared" si="371"/>
        <v>0</v>
      </c>
      <c r="PT361" s="2">
        <f t="shared" si="372"/>
        <v>0</v>
      </c>
      <c r="PU361" s="2">
        <f t="shared" si="373"/>
        <v>0</v>
      </c>
      <c r="PV361" s="2">
        <f t="shared" si="374"/>
        <v>0</v>
      </c>
      <c r="PW361" s="2">
        <f t="shared" si="375"/>
        <v>0</v>
      </c>
      <c r="PX361" s="2">
        <f t="shared" si="376"/>
        <v>0</v>
      </c>
      <c r="PY361" s="2">
        <f t="shared" si="377"/>
        <v>0</v>
      </c>
      <c r="PZ361" s="2">
        <f t="shared" si="378"/>
        <v>0</v>
      </c>
    </row>
    <row r="362" spans="1:442" x14ac:dyDescent="0.35">
      <c r="A362" t="s">
        <v>74</v>
      </c>
      <c r="B362" t="s">
        <v>18</v>
      </c>
      <c r="C362" t="s">
        <v>359</v>
      </c>
      <c r="D362">
        <v>0</v>
      </c>
      <c r="E362">
        <v>0</v>
      </c>
      <c r="F362">
        <v>0</v>
      </c>
      <c r="G362">
        <v>0</v>
      </c>
      <c r="H362"/>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1</v>
      </c>
      <c r="DD362">
        <v>3</v>
      </c>
      <c r="DE362">
        <v>4</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2</v>
      </c>
      <c r="FD362">
        <v>4</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6</v>
      </c>
      <c r="LZ362">
        <v>2</v>
      </c>
      <c r="MA362">
        <v>0</v>
      </c>
      <c r="MB362">
        <v>0</v>
      </c>
      <c r="MC362">
        <v>6</v>
      </c>
      <c r="MD362">
        <v>2</v>
      </c>
      <c r="ME362">
        <v>0</v>
      </c>
      <c r="MF362">
        <v>0</v>
      </c>
      <c r="MG362">
        <v>6</v>
      </c>
      <c r="MH362">
        <v>2</v>
      </c>
      <c r="MI362">
        <v>0</v>
      </c>
      <c r="MJ362">
        <v>0</v>
      </c>
      <c r="MK362">
        <v>1</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R362" s="2" t="str">
        <f t="shared" si="319"/>
        <v>Terego District</v>
      </c>
      <c r="NS362" s="2" t="str">
        <f t="shared" si="320"/>
        <v>Aripea Health Centre III</v>
      </c>
      <c r="NT362" s="2" t="str">
        <f>VLOOKUP(C362,Weeks!$A$1:$B$53,2,0)</f>
        <v>Week 46</v>
      </c>
      <c r="NU362" s="2">
        <f t="shared" si="321"/>
        <v>14</v>
      </c>
      <c r="NV362" s="2">
        <f t="shared" si="322"/>
        <v>0</v>
      </c>
      <c r="NW362" s="2">
        <f t="shared" si="323"/>
        <v>0</v>
      </c>
      <c r="NX362" s="2">
        <f t="shared" si="324"/>
        <v>0</v>
      </c>
      <c r="NY362" s="2">
        <f t="shared" si="325"/>
        <v>0</v>
      </c>
      <c r="NZ362" s="2">
        <f t="shared" si="326"/>
        <v>0</v>
      </c>
      <c r="OA362" s="2">
        <f t="shared" si="327"/>
        <v>0</v>
      </c>
      <c r="OB362" s="2">
        <f t="shared" si="328"/>
        <v>0</v>
      </c>
      <c r="OC362" s="2">
        <f t="shared" si="329"/>
        <v>0</v>
      </c>
      <c r="OD362" s="2">
        <f t="shared" si="330"/>
        <v>6</v>
      </c>
      <c r="OE362" s="2">
        <f t="shared" si="331"/>
        <v>0</v>
      </c>
      <c r="OF362" s="2">
        <f t="shared" si="332"/>
        <v>0</v>
      </c>
      <c r="OG362" s="2">
        <f t="shared" si="333"/>
        <v>0</v>
      </c>
      <c r="OH362" s="2">
        <f t="shared" si="334"/>
        <v>0</v>
      </c>
      <c r="OI362" s="2">
        <f t="shared" si="335"/>
        <v>0</v>
      </c>
      <c r="OJ362" s="2">
        <f t="shared" si="336"/>
        <v>0</v>
      </c>
      <c r="OK362" s="2">
        <f t="shared" si="337"/>
        <v>0</v>
      </c>
      <c r="OL362" s="2">
        <f t="shared" si="338"/>
        <v>0</v>
      </c>
      <c r="OM362" s="2">
        <f t="shared" si="339"/>
        <v>0</v>
      </c>
      <c r="ON362" s="2">
        <f t="shared" si="340"/>
        <v>8</v>
      </c>
      <c r="OO362" s="2">
        <f t="shared" si="341"/>
        <v>0</v>
      </c>
      <c r="OP362" s="2">
        <f t="shared" si="342"/>
        <v>0</v>
      </c>
      <c r="OQ362" s="2">
        <f t="shared" si="343"/>
        <v>0</v>
      </c>
      <c r="OR362" s="2">
        <f t="shared" si="344"/>
        <v>0</v>
      </c>
      <c r="OS362" s="2">
        <f t="shared" si="345"/>
        <v>0</v>
      </c>
      <c r="OT362" s="2">
        <f t="shared" si="346"/>
        <v>0</v>
      </c>
      <c r="OU362" s="2">
        <f t="shared" si="347"/>
        <v>0</v>
      </c>
      <c r="OV362" s="2">
        <f t="shared" si="348"/>
        <v>0</v>
      </c>
      <c r="OW362" s="2">
        <f t="shared" si="349"/>
        <v>0</v>
      </c>
      <c r="OX362" s="2">
        <f t="shared" si="350"/>
        <v>1</v>
      </c>
      <c r="OY362" s="2">
        <f t="shared" si="351"/>
        <v>0</v>
      </c>
      <c r="OZ362" s="2">
        <f t="shared" si="352"/>
        <v>8</v>
      </c>
      <c r="PA362" s="2">
        <f t="shared" si="353"/>
        <v>8</v>
      </c>
      <c r="PB362" s="2">
        <f t="shared" si="354"/>
        <v>0</v>
      </c>
      <c r="PC362" s="2">
        <f t="shared" si="355"/>
        <v>0</v>
      </c>
      <c r="PD362" s="2">
        <f t="shared" si="356"/>
        <v>0</v>
      </c>
      <c r="PE362" s="2">
        <f t="shared" si="357"/>
        <v>0</v>
      </c>
      <c r="PF362" s="2">
        <f t="shared" si="358"/>
        <v>0</v>
      </c>
      <c r="PG362" s="2">
        <f t="shared" si="359"/>
        <v>0</v>
      </c>
      <c r="PH362" s="2">
        <f t="shared" si="360"/>
        <v>0</v>
      </c>
      <c r="PI362" s="2">
        <f t="shared" si="361"/>
        <v>0</v>
      </c>
      <c r="PJ362" s="2">
        <f t="shared" si="362"/>
        <v>0</v>
      </c>
      <c r="PK362" s="2">
        <f t="shared" si="363"/>
        <v>0</v>
      </c>
      <c r="PL362" s="2">
        <f t="shared" si="364"/>
        <v>0</v>
      </c>
      <c r="PM362" s="2">
        <f t="shared" si="365"/>
        <v>0</v>
      </c>
      <c r="PN362" s="2">
        <f t="shared" si="366"/>
        <v>0</v>
      </c>
      <c r="PO362" s="2">
        <f t="shared" si="367"/>
        <v>0</v>
      </c>
      <c r="PP362" s="2">
        <f t="shared" si="368"/>
        <v>0</v>
      </c>
      <c r="PQ362" s="2">
        <f t="shared" si="369"/>
        <v>0</v>
      </c>
      <c r="PR362" s="2">
        <f t="shared" si="370"/>
        <v>0</v>
      </c>
      <c r="PS362" s="2">
        <f t="shared" si="371"/>
        <v>0</v>
      </c>
      <c r="PT362" s="2">
        <f t="shared" si="372"/>
        <v>0</v>
      </c>
      <c r="PU362" s="2">
        <f t="shared" si="373"/>
        <v>0</v>
      </c>
      <c r="PV362" s="2">
        <f t="shared" si="374"/>
        <v>0</v>
      </c>
      <c r="PW362" s="2">
        <f t="shared" si="375"/>
        <v>0</v>
      </c>
      <c r="PX362" s="2">
        <f t="shared" si="376"/>
        <v>0</v>
      </c>
      <c r="PY362" s="2">
        <f t="shared" si="377"/>
        <v>0</v>
      </c>
      <c r="PZ362" s="2">
        <f t="shared" si="378"/>
        <v>0</v>
      </c>
    </row>
    <row r="363" spans="1:442" x14ac:dyDescent="0.35">
      <c r="A363" t="s">
        <v>74</v>
      </c>
      <c r="B363" t="s">
        <v>18</v>
      </c>
      <c r="C363" t="s">
        <v>357</v>
      </c>
      <c r="D363">
        <v>0</v>
      </c>
      <c r="E363">
        <v>0</v>
      </c>
      <c r="F363">
        <v>0</v>
      </c>
      <c r="G363">
        <v>0</v>
      </c>
      <c r="H363"/>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3</v>
      </c>
      <c r="FD363">
        <v>6</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R363" s="2" t="str">
        <f t="shared" si="319"/>
        <v>Terego District</v>
      </c>
      <c r="NS363" s="2" t="str">
        <f t="shared" si="320"/>
        <v>Aripea Health Centre III</v>
      </c>
      <c r="NT363" s="2" t="str">
        <f>VLOOKUP(C363,Weeks!$A$1:$B$53,2,0)</f>
        <v>Week 47</v>
      </c>
      <c r="NU363" s="2">
        <f t="shared" si="321"/>
        <v>9</v>
      </c>
      <c r="NV363" s="2">
        <f t="shared" si="322"/>
        <v>0</v>
      </c>
      <c r="NW363" s="2">
        <f t="shared" si="323"/>
        <v>0</v>
      </c>
      <c r="NX363" s="2">
        <f t="shared" si="324"/>
        <v>0</v>
      </c>
      <c r="NY363" s="2">
        <f t="shared" si="325"/>
        <v>0</v>
      </c>
      <c r="NZ363" s="2">
        <f t="shared" si="326"/>
        <v>0</v>
      </c>
      <c r="OA363" s="2">
        <f t="shared" si="327"/>
        <v>0</v>
      </c>
      <c r="OB363" s="2">
        <f t="shared" si="328"/>
        <v>0</v>
      </c>
      <c r="OC363" s="2">
        <f t="shared" si="329"/>
        <v>0</v>
      </c>
      <c r="OD363" s="2">
        <f t="shared" si="330"/>
        <v>9</v>
      </c>
      <c r="OE363" s="2">
        <f t="shared" si="331"/>
        <v>0</v>
      </c>
      <c r="OF363" s="2">
        <f t="shared" si="332"/>
        <v>0</v>
      </c>
      <c r="OG363" s="2">
        <f t="shared" si="333"/>
        <v>0</v>
      </c>
      <c r="OH363" s="2">
        <f t="shared" si="334"/>
        <v>0</v>
      </c>
      <c r="OI363" s="2">
        <f t="shared" si="335"/>
        <v>0</v>
      </c>
      <c r="OJ363" s="2">
        <f t="shared" si="336"/>
        <v>0</v>
      </c>
      <c r="OK363" s="2">
        <f t="shared" si="337"/>
        <v>0</v>
      </c>
      <c r="OL363" s="2">
        <f t="shared" si="338"/>
        <v>0</v>
      </c>
      <c r="OM363" s="2">
        <f t="shared" si="339"/>
        <v>0</v>
      </c>
      <c r="ON363" s="2">
        <f t="shared" si="340"/>
        <v>0</v>
      </c>
      <c r="OO363" s="2">
        <f t="shared" si="341"/>
        <v>0</v>
      </c>
      <c r="OP363" s="2">
        <f t="shared" si="342"/>
        <v>0</v>
      </c>
      <c r="OQ363" s="2">
        <f t="shared" si="343"/>
        <v>0</v>
      </c>
      <c r="OR363" s="2">
        <f t="shared" si="344"/>
        <v>0</v>
      </c>
      <c r="OS363" s="2">
        <f t="shared" si="345"/>
        <v>0</v>
      </c>
      <c r="OT363" s="2">
        <f t="shared" si="346"/>
        <v>0</v>
      </c>
      <c r="OU363" s="2">
        <f t="shared" si="347"/>
        <v>0</v>
      </c>
      <c r="OV363" s="2">
        <f t="shared" si="348"/>
        <v>0</v>
      </c>
      <c r="OW363" s="2">
        <f t="shared" si="349"/>
        <v>0</v>
      </c>
      <c r="OX363" s="2">
        <f t="shared" si="350"/>
        <v>0</v>
      </c>
      <c r="OY363" s="2">
        <f t="shared" si="351"/>
        <v>0</v>
      </c>
      <c r="OZ363" s="2">
        <f t="shared" si="352"/>
        <v>0</v>
      </c>
      <c r="PA363" s="2">
        <f t="shared" si="353"/>
        <v>0</v>
      </c>
      <c r="PB363" s="2">
        <f t="shared" si="354"/>
        <v>0</v>
      </c>
      <c r="PC363" s="2">
        <f t="shared" si="355"/>
        <v>0</v>
      </c>
      <c r="PD363" s="2">
        <f t="shared" si="356"/>
        <v>0</v>
      </c>
      <c r="PE363" s="2">
        <f t="shared" si="357"/>
        <v>0</v>
      </c>
      <c r="PF363" s="2">
        <f t="shared" si="358"/>
        <v>0</v>
      </c>
      <c r="PG363" s="2">
        <f t="shared" si="359"/>
        <v>0</v>
      </c>
      <c r="PH363" s="2">
        <f t="shared" si="360"/>
        <v>0</v>
      </c>
      <c r="PI363" s="2">
        <f t="shared" si="361"/>
        <v>0</v>
      </c>
      <c r="PJ363" s="2">
        <f t="shared" si="362"/>
        <v>0</v>
      </c>
      <c r="PK363" s="2">
        <f t="shared" si="363"/>
        <v>0</v>
      </c>
      <c r="PL363" s="2">
        <f t="shared" si="364"/>
        <v>0</v>
      </c>
      <c r="PM363" s="2">
        <f t="shared" si="365"/>
        <v>0</v>
      </c>
      <c r="PN363" s="2">
        <f t="shared" si="366"/>
        <v>0</v>
      </c>
      <c r="PO363" s="2">
        <f t="shared" si="367"/>
        <v>0</v>
      </c>
      <c r="PP363" s="2">
        <f t="shared" si="368"/>
        <v>0</v>
      </c>
      <c r="PQ363" s="2">
        <f t="shared" si="369"/>
        <v>0</v>
      </c>
      <c r="PR363" s="2">
        <f t="shared" si="370"/>
        <v>0</v>
      </c>
      <c r="PS363" s="2">
        <f t="shared" si="371"/>
        <v>0</v>
      </c>
      <c r="PT363" s="2">
        <f t="shared" si="372"/>
        <v>0</v>
      </c>
      <c r="PU363" s="2">
        <f t="shared" si="373"/>
        <v>0</v>
      </c>
      <c r="PV363" s="2">
        <f t="shared" si="374"/>
        <v>0</v>
      </c>
      <c r="PW363" s="2">
        <f t="shared" si="375"/>
        <v>0</v>
      </c>
      <c r="PX363" s="2">
        <f t="shared" si="376"/>
        <v>0</v>
      </c>
      <c r="PY363" s="2">
        <f t="shared" si="377"/>
        <v>0</v>
      </c>
      <c r="PZ363" s="2">
        <f t="shared" si="378"/>
        <v>0</v>
      </c>
    </row>
    <row r="364" spans="1:442" x14ac:dyDescent="0.35">
      <c r="A364" t="s">
        <v>74</v>
      </c>
      <c r="B364" t="s">
        <v>18</v>
      </c>
      <c r="C364" t="s">
        <v>355</v>
      </c>
      <c r="D364">
        <v>0</v>
      </c>
      <c r="E364">
        <v>0</v>
      </c>
      <c r="F364">
        <v>0</v>
      </c>
      <c r="G364">
        <v>0</v>
      </c>
      <c r="H364"/>
      <c r="I364">
        <v>0</v>
      </c>
      <c r="J364"/>
      <c r="K364">
        <v>0</v>
      </c>
      <c r="L364"/>
      <c r="M364">
        <v>0</v>
      </c>
      <c r="N364"/>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5</v>
      </c>
      <c r="DA364">
        <v>5</v>
      </c>
      <c r="DB364">
        <v>0</v>
      </c>
      <c r="DC364">
        <v>3</v>
      </c>
      <c r="DD364">
        <v>2</v>
      </c>
      <c r="DE364">
        <v>2</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1</v>
      </c>
      <c r="FD364">
        <v>4</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2</v>
      </c>
      <c r="LY364">
        <v>2</v>
      </c>
      <c r="LZ364">
        <v>5</v>
      </c>
      <c r="MA364">
        <v>8</v>
      </c>
      <c r="MB364">
        <v>2</v>
      </c>
      <c r="MC364">
        <v>2</v>
      </c>
      <c r="MD364">
        <v>5</v>
      </c>
      <c r="ME364">
        <v>8</v>
      </c>
      <c r="MF364">
        <v>2</v>
      </c>
      <c r="MG364">
        <v>2</v>
      </c>
      <c r="MH364">
        <v>5</v>
      </c>
      <c r="MI364">
        <v>8</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R364" s="2" t="str">
        <f t="shared" si="319"/>
        <v>Terego District</v>
      </c>
      <c r="NS364" s="2" t="str">
        <f t="shared" si="320"/>
        <v>Aripea Health Centre III</v>
      </c>
      <c r="NT364" s="2" t="str">
        <f>VLOOKUP(C364,Weeks!$A$1:$B$53,2,0)</f>
        <v>Week 48</v>
      </c>
      <c r="NU364" s="2">
        <f t="shared" si="321"/>
        <v>22</v>
      </c>
      <c r="NV364" s="2">
        <f t="shared" si="322"/>
        <v>0</v>
      </c>
      <c r="NW364" s="2">
        <f t="shared" si="323"/>
        <v>0</v>
      </c>
      <c r="NX364" s="2">
        <f t="shared" si="324"/>
        <v>0</v>
      </c>
      <c r="NY364" s="2">
        <f t="shared" si="325"/>
        <v>0</v>
      </c>
      <c r="NZ364" s="2">
        <f t="shared" si="326"/>
        <v>0</v>
      </c>
      <c r="OA364" s="2">
        <f t="shared" si="327"/>
        <v>0</v>
      </c>
      <c r="OB364" s="2">
        <f t="shared" si="328"/>
        <v>0</v>
      </c>
      <c r="OC364" s="2">
        <f t="shared" si="329"/>
        <v>0</v>
      </c>
      <c r="OD364" s="2">
        <f t="shared" si="330"/>
        <v>5</v>
      </c>
      <c r="OE364" s="2">
        <f t="shared" si="331"/>
        <v>0</v>
      </c>
      <c r="OF364" s="2">
        <f t="shared" si="332"/>
        <v>0</v>
      </c>
      <c r="OG364" s="2">
        <f t="shared" si="333"/>
        <v>0</v>
      </c>
      <c r="OH364" s="2">
        <f t="shared" si="334"/>
        <v>0</v>
      </c>
      <c r="OI364" s="2">
        <f t="shared" si="335"/>
        <v>0</v>
      </c>
      <c r="OJ364" s="2">
        <f t="shared" si="336"/>
        <v>0</v>
      </c>
      <c r="OK364" s="2">
        <f t="shared" si="337"/>
        <v>0</v>
      </c>
      <c r="OL364" s="2">
        <f t="shared" si="338"/>
        <v>0</v>
      </c>
      <c r="OM364" s="2">
        <f t="shared" si="339"/>
        <v>0</v>
      </c>
      <c r="ON364" s="2">
        <f t="shared" si="340"/>
        <v>17</v>
      </c>
      <c r="OO364" s="2">
        <f t="shared" si="341"/>
        <v>0</v>
      </c>
      <c r="OP364" s="2">
        <f t="shared" si="342"/>
        <v>0</v>
      </c>
      <c r="OQ364" s="2">
        <f t="shared" si="343"/>
        <v>0</v>
      </c>
      <c r="OR364" s="2">
        <f t="shared" si="344"/>
        <v>0</v>
      </c>
      <c r="OS364" s="2">
        <f t="shared" si="345"/>
        <v>0</v>
      </c>
      <c r="OT364" s="2">
        <f t="shared" si="346"/>
        <v>0</v>
      </c>
      <c r="OU364" s="2">
        <f t="shared" si="347"/>
        <v>0</v>
      </c>
      <c r="OV364" s="2">
        <f t="shared" si="348"/>
        <v>0</v>
      </c>
      <c r="OW364" s="2">
        <f t="shared" si="349"/>
        <v>0</v>
      </c>
      <c r="OX364" s="2">
        <f t="shared" si="350"/>
        <v>0</v>
      </c>
      <c r="OY364" s="2">
        <f t="shared" si="351"/>
        <v>0</v>
      </c>
      <c r="OZ364" s="2">
        <f t="shared" si="352"/>
        <v>17</v>
      </c>
      <c r="PA364" s="2">
        <f t="shared" si="353"/>
        <v>17</v>
      </c>
      <c r="PB364" s="2">
        <f t="shared" si="354"/>
        <v>0</v>
      </c>
      <c r="PC364" s="2">
        <f t="shared" si="355"/>
        <v>0</v>
      </c>
      <c r="PD364" s="2">
        <f t="shared" si="356"/>
        <v>0</v>
      </c>
      <c r="PE364" s="2">
        <f t="shared" si="357"/>
        <v>0</v>
      </c>
      <c r="PF364" s="2">
        <f t="shared" si="358"/>
        <v>0</v>
      </c>
      <c r="PG364" s="2">
        <f t="shared" si="359"/>
        <v>0</v>
      </c>
      <c r="PH364" s="2">
        <f t="shared" si="360"/>
        <v>0</v>
      </c>
      <c r="PI364" s="2">
        <f t="shared" si="361"/>
        <v>0</v>
      </c>
      <c r="PJ364" s="2">
        <f t="shared" si="362"/>
        <v>0</v>
      </c>
      <c r="PK364" s="2">
        <f t="shared" si="363"/>
        <v>0</v>
      </c>
      <c r="PL364" s="2">
        <f t="shared" si="364"/>
        <v>0</v>
      </c>
      <c r="PM364" s="2">
        <f t="shared" si="365"/>
        <v>0</v>
      </c>
      <c r="PN364" s="2">
        <f t="shared" si="366"/>
        <v>0</v>
      </c>
      <c r="PO364" s="2">
        <f t="shared" si="367"/>
        <v>0</v>
      </c>
      <c r="PP364" s="2">
        <f t="shared" si="368"/>
        <v>0</v>
      </c>
      <c r="PQ364" s="2">
        <f t="shared" si="369"/>
        <v>0</v>
      </c>
      <c r="PR364" s="2">
        <f t="shared" si="370"/>
        <v>0</v>
      </c>
      <c r="PS364" s="2">
        <f t="shared" si="371"/>
        <v>0</v>
      </c>
      <c r="PT364" s="2">
        <f t="shared" si="372"/>
        <v>0</v>
      </c>
      <c r="PU364" s="2">
        <f t="shared" si="373"/>
        <v>0</v>
      </c>
      <c r="PV364" s="2">
        <f t="shared" si="374"/>
        <v>0</v>
      </c>
      <c r="PW364" s="2">
        <f t="shared" si="375"/>
        <v>0</v>
      </c>
      <c r="PX364" s="2">
        <f t="shared" si="376"/>
        <v>0</v>
      </c>
      <c r="PY364" s="2">
        <f t="shared" si="377"/>
        <v>0</v>
      </c>
      <c r="PZ364" s="2">
        <f t="shared" si="378"/>
        <v>0</v>
      </c>
    </row>
    <row r="365" spans="1:442" x14ac:dyDescent="0.35">
      <c r="A365" t="s">
        <v>74</v>
      </c>
      <c r="B365" t="s">
        <v>18</v>
      </c>
      <c r="C365" t="s">
        <v>353</v>
      </c>
      <c r="D365">
        <v>0</v>
      </c>
      <c r="E365">
        <v>0</v>
      </c>
      <c r="F365">
        <v>0</v>
      </c>
      <c r="G365">
        <v>0</v>
      </c>
      <c r="H365"/>
      <c r="I365">
        <v>0</v>
      </c>
      <c r="J365"/>
      <c r="K365">
        <v>0</v>
      </c>
      <c r="L365"/>
      <c r="M365">
        <v>0</v>
      </c>
      <c r="N365"/>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1</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7</v>
      </c>
      <c r="GV365">
        <v>4</v>
      </c>
      <c r="GW365">
        <v>1</v>
      </c>
      <c r="GX365">
        <v>0</v>
      </c>
      <c r="GY365">
        <v>5</v>
      </c>
      <c r="GZ365">
        <v>6</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5</v>
      </c>
      <c r="HW365">
        <v>0</v>
      </c>
      <c r="HX365">
        <v>0</v>
      </c>
      <c r="HY365">
        <v>0</v>
      </c>
      <c r="HZ365">
        <v>0</v>
      </c>
      <c r="IA365">
        <v>0</v>
      </c>
      <c r="IB365">
        <v>0</v>
      </c>
      <c r="IC365">
        <v>0</v>
      </c>
      <c r="ID365">
        <v>0</v>
      </c>
      <c r="IE365">
        <v>5</v>
      </c>
      <c r="IF365">
        <v>0</v>
      </c>
      <c r="IG365">
        <v>0</v>
      </c>
      <c r="IH365">
        <v>5</v>
      </c>
      <c r="II365">
        <v>0</v>
      </c>
      <c r="IJ365">
        <v>0</v>
      </c>
      <c r="IK365">
        <v>5</v>
      </c>
      <c r="IL365">
        <v>0</v>
      </c>
      <c r="IM365">
        <v>0</v>
      </c>
      <c r="IN365">
        <v>5</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2</v>
      </c>
      <c r="LY365">
        <v>6</v>
      </c>
      <c r="LZ365">
        <v>6</v>
      </c>
      <c r="MA365">
        <v>9</v>
      </c>
      <c r="MB365">
        <v>2</v>
      </c>
      <c r="MC365">
        <v>6</v>
      </c>
      <c r="MD365">
        <v>6</v>
      </c>
      <c r="ME365">
        <v>9</v>
      </c>
      <c r="MF365">
        <v>2</v>
      </c>
      <c r="MG365">
        <v>6</v>
      </c>
      <c r="MH365">
        <v>6</v>
      </c>
      <c r="MI365">
        <v>9</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R365" s="2" t="str">
        <f t="shared" si="319"/>
        <v>Terego District</v>
      </c>
      <c r="NS365" s="2" t="str">
        <f t="shared" si="320"/>
        <v>Aripea Health Centre III</v>
      </c>
      <c r="NT365" s="2" t="str">
        <f>VLOOKUP(C365,Weeks!$A$1:$B$53,2,0)</f>
        <v>Week 49</v>
      </c>
      <c r="NU365" s="2">
        <f t="shared" si="321"/>
        <v>24</v>
      </c>
      <c r="NV365" s="2">
        <f t="shared" si="322"/>
        <v>0</v>
      </c>
      <c r="NW365" s="2">
        <f t="shared" si="323"/>
        <v>0</v>
      </c>
      <c r="NX365" s="2">
        <f t="shared" si="324"/>
        <v>0</v>
      </c>
      <c r="NY365" s="2">
        <f t="shared" si="325"/>
        <v>0</v>
      </c>
      <c r="NZ365" s="2">
        <f t="shared" si="326"/>
        <v>0</v>
      </c>
      <c r="OA365" s="2">
        <f t="shared" si="327"/>
        <v>0</v>
      </c>
      <c r="OB365" s="2">
        <f t="shared" si="328"/>
        <v>0</v>
      </c>
      <c r="OC365" s="2">
        <f t="shared" si="329"/>
        <v>0</v>
      </c>
      <c r="OD365" s="2">
        <f t="shared" si="330"/>
        <v>1</v>
      </c>
      <c r="OE365" s="2">
        <f t="shared" si="331"/>
        <v>0</v>
      </c>
      <c r="OF365" s="2">
        <f t="shared" si="332"/>
        <v>0</v>
      </c>
      <c r="OG365" s="2">
        <f t="shared" si="333"/>
        <v>0</v>
      </c>
      <c r="OH365" s="2">
        <f t="shared" si="334"/>
        <v>0</v>
      </c>
      <c r="OI365" s="2">
        <f t="shared" si="335"/>
        <v>0</v>
      </c>
      <c r="OJ365" s="2">
        <f t="shared" si="336"/>
        <v>0</v>
      </c>
      <c r="OK365" s="2">
        <f t="shared" si="337"/>
        <v>0</v>
      </c>
      <c r="OL365" s="2">
        <f t="shared" si="338"/>
        <v>0</v>
      </c>
      <c r="OM365" s="2">
        <f t="shared" si="339"/>
        <v>0</v>
      </c>
      <c r="ON365" s="2">
        <f t="shared" si="340"/>
        <v>0</v>
      </c>
      <c r="OO365" s="2">
        <f t="shared" si="341"/>
        <v>0</v>
      </c>
      <c r="OP365" s="2">
        <f t="shared" si="342"/>
        <v>16</v>
      </c>
      <c r="OQ365" s="2">
        <f t="shared" si="343"/>
        <v>0</v>
      </c>
      <c r="OR365" s="2">
        <f t="shared" si="344"/>
        <v>0</v>
      </c>
      <c r="OS365" s="2">
        <f t="shared" si="345"/>
        <v>0</v>
      </c>
      <c r="OT365" s="2">
        <f t="shared" si="346"/>
        <v>0</v>
      </c>
      <c r="OU365" s="2">
        <f t="shared" si="347"/>
        <v>0</v>
      </c>
      <c r="OV365" s="2">
        <f t="shared" si="348"/>
        <v>0</v>
      </c>
      <c r="OW365" s="2">
        <f t="shared" si="349"/>
        <v>0</v>
      </c>
      <c r="OX365" s="2">
        <f t="shared" si="350"/>
        <v>0</v>
      </c>
      <c r="OY365" s="2">
        <f t="shared" si="351"/>
        <v>0</v>
      </c>
      <c r="OZ365" s="2">
        <f t="shared" si="352"/>
        <v>23</v>
      </c>
      <c r="PA365" s="2">
        <f t="shared" si="353"/>
        <v>23</v>
      </c>
      <c r="PB365" s="2">
        <f t="shared" si="354"/>
        <v>0</v>
      </c>
      <c r="PC365" s="2">
        <f t="shared" si="355"/>
        <v>0</v>
      </c>
      <c r="PD365" s="2">
        <f t="shared" si="356"/>
        <v>0</v>
      </c>
      <c r="PE365" s="2">
        <f t="shared" si="357"/>
        <v>0</v>
      </c>
      <c r="PF365" s="2">
        <f t="shared" si="358"/>
        <v>0</v>
      </c>
      <c r="PG365" s="2">
        <f t="shared" si="359"/>
        <v>0</v>
      </c>
      <c r="PH365" s="2">
        <f t="shared" si="360"/>
        <v>0</v>
      </c>
      <c r="PI365" s="2">
        <f t="shared" si="361"/>
        <v>0</v>
      </c>
      <c r="PJ365" s="2">
        <f t="shared" si="362"/>
        <v>0</v>
      </c>
      <c r="PK365" s="2">
        <f t="shared" si="363"/>
        <v>0</v>
      </c>
      <c r="PL365" s="2">
        <f t="shared" si="364"/>
        <v>0</v>
      </c>
      <c r="PM365" s="2">
        <f t="shared" si="365"/>
        <v>0</v>
      </c>
      <c r="PN365" s="2">
        <f t="shared" si="366"/>
        <v>5</v>
      </c>
      <c r="PO365" s="2">
        <f t="shared" si="367"/>
        <v>5</v>
      </c>
      <c r="PP365" s="2">
        <f t="shared" si="368"/>
        <v>0</v>
      </c>
      <c r="PQ365" s="2">
        <f t="shared" si="369"/>
        <v>0</v>
      </c>
      <c r="PR365" s="2">
        <f t="shared" si="370"/>
        <v>5</v>
      </c>
      <c r="PS365" s="2">
        <f t="shared" si="371"/>
        <v>0</v>
      </c>
      <c r="PT365" s="2">
        <f t="shared" si="372"/>
        <v>0</v>
      </c>
      <c r="PU365" s="2">
        <f t="shared" si="373"/>
        <v>5</v>
      </c>
      <c r="PV365" s="2">
        <f t="shared" si="374"/>
        <v>0</v>
      </c>
      <c r="PW365" s="2">
        <f t="shared" si="375"/>
        <v>0</v>
      </c>
      <c r="PX365" s="2">
        <f t="shared" si="376"/>
        <v>5</v>
      </c>
      <c r="PY365" s="2">
        <f t="shared" si="377"/>
        <v>0</v>
      </c>
      <c r="PZ365" s="2">
        <f t="shared" si="378"/>
        <v>0</v>
      </c>
    </row>
    <row r="366" spans="1:442" x14ac:dyDescent="0.35">
      <c r="A366" t="s">
        <v>74</v>
      </c>
      <c r="B366" t="s">
        <v>18</v>
      </c>
      <c r="C366" t="s">
        <v>351</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1</v>
      </c>
      <c r="DE366">
        <v>3</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1</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2</v>
      </c>
      <c r="GV366">
        <v>0</v>
      </c>
      <c r="GW366">
        <v>1</v>
      </c>
      <c r="GX366">
        <v>1</v>
      </c>
      <c r="GY366">
        <v>23</v>
      </c>
      <c r="GZ366">
        <v>8</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c r="HV366">
        <v>2</v>
      </c>
      <c r="HW366"/>
      <c r="HX366"/>
      <c r="HY366"/>
      <c r="HZ366"/>
      <c r="IA366"/>
      <c r="IB366"/>
      <c r="IC366"/>
      <c r="ID366"/>
      <c r="IE366"/>
      <c r="IF366"/>
      <c r="IG366"/>
      <c r="IH366"/>
      <c r="II366"/>
      <c r="IJ366"/>
      <c r="IK366">
        <v>2</v>
      </c>
      <c r="IL366"/>
      <c r="IM366"/>
      <c r="IN366">
        <v>2</v>
      </c>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R366" s="2" t="str">
        <f t="shared" si="319"/>
        <v>Terego District</v>
      </c>
      <c r="NS366" s="2" t="str">
        <f t="shared" si="320"/>
        <v>Aripea Health Centre III</v>
      </c>
      <c r="NT366" s="2" t="str">
        <f>VLOOKUP(C366,Weeks!$A$1:$B$53,2,0)</f>
        <v>Week 50</v>
      </c>
      <c r="NU366" s="2">
        <f t="shared" si="321"/>
        <v>40</v>
      </c>
      <c r="NV366" s="2">
        <f t="shared" si="322"/>
        <v>0</v>
      </c>
      <c r="NW366" s="2">
        <f t="shared" si="323"/>
        <v>0</v>
      </c>
      <c r="NX366" s="2">
        <f t="shared" si="324"/>
        <v>0</v>
      </c>
      <c r="NY366" s="2">
        <f t="shared" si="325"/>
        <v>0</v>
      </c>
      <c r="NZ366" s="2">
        <f t="shared" si="326"/>
        <v>0</v>
      </c>
      <c r="OA366" s="2">
        <f t="shared" si="327"/>
        <v>0</v>
      </c>
      <c r="OB366" s="2">
        <f t="shared" si="328"/>
        <v>0</v>
      </c>
      <c r="OC366" s="2">
        <f t="shared" si="329"/>
        <v>0</v>
      </c>
      <c r="OD366" s="2">
        <f t="shared" si="330"/>
        <v>1</v>
      </c>
      <c r="OE366" s="2">
        <f t="shared" si="331"/>
        <v>0</v>
      </c>
      <c r="OF366" s="2">
        <f t="shared" si="332"/>
        <v>0</v>
      </c>
      <c r="OG366" s="2">
        <f t="shared" si="333"/>
        <v>0</v>
      </c>
      <c r="OH366" s="2">
        <f t="shared" si="334"/>
        <v>0</v>
      </c>
      <c r="OI366" s="2">
        <f t="shared" si="335"/>
        <v>0</v>
      </c>
      <c r="OJ366" s="2">
        <f t="shared" si="336"/>
        <v>0</v>
      </c>
      <c r="OK366" s="2">
        <f t="shared" si="337"/>
        <v>0</v>
      </c>
      <c r="OL366" s="2">
        <f t="shared" si="338"/>
        <v>0</v>
      </c>
      <c r="OM366" s="2">
        <f t="shared" si="339"/>
        <v>0</v>
      </c>
      <c r="ON366" s="2">
        <f t="shared" si="340"/>
        <v>4</v>
      </c>
      <c r="OO366" s="2">
        <f t="shared" si="341"/>
        <v>0</v>
      </c>
      <c r="OP366" s="2">
        <f t="shared" si="342"/>
        <v>33</v>
      </c>
      <c r="OQ366" s="2">
        <f t="shared" si="343"/>
        <v>0</v>
      </c>
      <c r="OR366" s="2">
        <f t="shared" si="344"/>
        <v>0</v>
      </c>
      <c r="OS366" s="2">
        <f t="shared" si="345"/>
        <v>0</v>
      </c>
      <c r="OT366" s="2">
        <f t="shared" si="346"/>
        <v>0</v>
      </c>
      <c r="OU366" s="2">
        <f t="shared" si="347"/>
        <v>0</v>
      </c>
      <c r="OV366" s="2">
        <f t="shared" si="348"/>
        <v>0</v>
      </c>
      <c r="OW366" s="2">
        <f t="shared" si="349"/>
        <v>0</v>
      </c>
      <c r="OX366" s="2">
        <f t="shared" si="350"/>
        <v>0</v>
      </c>
      <c r="OY366" s="2">
        <f t="shared" si="351"/>
        <v>0</v>
      </c>
      <c r="OZ366" s="2">
        <f t="shared" si="352"/>
        <v>0</v>
      </c>
      <c r="PA366" s="2">
        <f t="shared" si="353"/>
        <v>0</v>
      </c>
      <c r="PB366" s="2">
        <f t="shared" si="354"/>
        <v>0</v>
      </c>
      <c r="PC366" s="2">
        <f t="shared" si="355"/>
        <v>0</v>
      </c>
      <c r="PD366" s="2">
        <f t="shared" si="356"/>
        <v>0</v>
      </c>
      <c r="PE366" s="2">
        <f t="shared" si="357"/>
        <v>0</v>
      </c>
      <c r="PF366" s="2">
        <f t="shared" si="358"/>
        <v>0</v>
      </c>
      <c r="PG366" s="2">
        <f t="shared" si="359"/>
        <v>0</v>
      </c>
      <c r="PH366" s="2">
        <f t="shared" si="360"/>
        <v>0</v>
      </c>
      <c r="PI366" s="2">
        <f t="shared" si="361"/>
        <v>0</v>
      </c>
      <c r="PJ366" s="2">
        <f t="shared" si="362"/>
        <v>0</v>
      </c>
      <c r="PK366" s="2">
        <f t="shared" si="363"/>
        <v>0</v>
      </c>
      <c r="PL366" s="2">
        <f t="shared" si="364"/>
        <v>0</v>
      </c>
      <c r="PM366" s="2">
        <f t="shared" si="365"/>
        <v>0</v>
      </c>
      <c r="PN366" s="2">
        <f t="shared" si="366"/>
        <v>2</v>
      </c>
      <c r="PO366" s="2">
        <f t="shared" si="367"/>
        <v>2</v>
      </c>
      <c r="PP366" s="2">
        <f t="shared" si="368"/>
        <v>0</v>
      </c>
      <c r="PQ366" s="2">
        <f t="shared" si="369"/>
        <v>0</v>
      </c>
      <c r="PR366" s="2">
        <f t="shared" si="370"/>
        <v>2</v>
      </c>
      <c r="PS366" s="2">
        <f t="shared" si="371"/>
        <v>0</v>
      </c>
      <c r="PT366" s="2">
        <f t="shared" si="372"/>
        <v>0</v>
      </c>
      <c r="PU366" s="2">
        <f t="shared" si="373"/>
        <v>0</v>
      </c>
      <c r="PV366" s="2">
        <f t="shared" si="374"/>
        <v>0</v>
      </c>
      <c r="PW366" s="2">
        <f t="shared" si="375"/>
        <v>0</v>
      </c>
      <c r="PX366" s="2">
        <f t="shared" si="376"/>
        <v>0</v>
      </c>
      <c r="PY366" s="2">
        <f t="shared" si="377"/>
        <v>0</v>
      </c>
      <c r="PZ366" s="2">
        <f t="shared" si="378"/>
        <v>0</v>
      </c>
    </row>
    <row r="367" spans="1:442" x14ac:dyDescent="0.35">
      <c r="A367" t="s">
        <v>74</v>
      </c>
      <c r="B367" t="s">
        <v>18</v>
      </c>
      <c r="C367" t="s">
        <v>349</v>
      </c>
      <c r="D367">
        <v>0</v>
      </c>
      <c r="E367">
        <v>0</v>
      </c>
      <c r="F367">
        <v>0</v>
      </c>
      <c r="G367">
        <v>0</v>
      </c>
      <c r="H367"/>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4</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3</v>
      </c>
      <c r="HW367">
        <v>0</v>
      </c>
      <c r="HX367">
        <v>0</v>
      </c>
      <c r="HY367">
        <v>0</v>
      </c>
      <c r="HZ367">
        <v>0</v>
      </c>
      <c r="IA367">
        <v>0</v>
      </c>
      <c r="IB367">
        <v>0</v>
      </c>
      <c r="IC367">
        <v>0</v>
      </c>
      <c r="ID367">
        <v>0</v>
      </c>
      <c r="IE367">
        <v>3</v>
      </c>
      <c r="IF367">
        <v>0</v>
      </c>
      <c r="IG367">
        <v>0</v>
      </c>
      <c r="IH367">
        <v>3</v>
      </c>
      <c r="II367">
        <v>0</v>
      </c>
      <c r="IJ367">
        <v>0</v>
      </c>
      <c r="IK367">
        <v>3</v>
      </c>
      <c r="IL367">
        <v>0</v>
      </c>
      <c r="IM367">
        <v>0</v>
      </c>
      <c r="IN367">
        <v>3</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R367" s="2" t="str">
        <f t="shared" si="319"/>
        <v>Terego District</v>
      </c>
      <c r="NS367" s="2" t="str">
        <f t="shared" si="320"/>
        <v>Aripea Health Centre III</v>
      </c>
      <c r="NT367" s="2" t="str">
        <f>VLOOKUP(C367,Weeks!$A$1:$B$53,2,0)</f>
        <v>Week 51</v>
      </c>
      <c r="NU367" s="2">
        <f t="shared" si="321"/>
        <v>4</v>
      </c>
      <c r="NV367" s="2">
        <f t="shared" si="322"/>
        <v>0</v>
      </c>
      <c r="NW367" s="2">
        <f t="shared" si="323"/>
        <v>0</v>
      </c>
      <c r="NX367" s="2">
        <f t="shared" si="324"/>
        <v>0</v>
      </c>
      <c r="NY367" s="2">
        <f t="shared" si="325"/>
        <v>0</v>
      </c>
      <c r="NZ367" s="2">
        <f t="shared" si="326"/>
        <v>0</v>
      </c>
      <c r="OA367" s="2">
        <f t="shared" si="327"/>
        <v>0</v>
      </c>
      <c r="OB367" s="2">
        <f t="shared" si="328"/>
        <v>0</v>
      </c>
      <c r="OC367" s="2">
        <f t="shared" si="329"/>
        <v>0</v>
      </c>
      <c r="OD367" s="2">
        <f t="shared" si="330"/>
        <v>4</v>
      </c>
      <c r="OE367" s="2">
        <f t="shared" si="331"/>
        <v>0</v>
      </c>
      <c r="OF367" s="2">
        <f t="shared" si="332"/>
        <v>0</v>
      </c>
      <c r="OG367" s="2">
        <f t="shared" si="333"/>
        <v>0</v>
      </c>
      <c r="OH367" s="2">
        <f t="shared" si="334"/>
        <v>0</v>
      </c>
      <c r="OI367" s="2">
        <f t="shared" si="335"/>
        <v>0</v>
      </c>
      <c r="OJ367" s="2">
        <f t="shared" si="336"/>
        <v>0</v>
      </c>
      <c r="OK367" s="2">
        <f t="shared" si="337"/>
        <v>0</v>
      </c>
      <c r="OL367" s="2">
        <f t="shared" si="338"/>
        <v>0</v>
      </c>
      <c r="OM367" s="2">
        <f t="shared" si="339"/>
        <v>0</v>
      </c>
      <c r="ON367" s="2">
        <f t="shared" si="340"/>
        <v>0</v>
      </c>
      <c r="OO367" s="2">
        <f t="shared" si="341"/>
        <v>0</v>
      </c>
      <c r="OP367" s="2">
        <f t="shared" si="342"/>
        <v>0</v>
      </c>
      <c r="OQ367" s="2">
        <f t="shared" si="343"/>
        <v>0</v>
      </c>
      <c r="OR367" s="2">
        <f t="shared" si="344"/>
        <v>0</v>
      </c>
      <c r="OS367" s="2">
        <f t="shared" si="345"/>
        <v>0</v>
      </c>
      <c r="OT367" s="2">
        <f t="shared" si="346"/>
        <v>0</v>
      </c>
      <c r="OU367" s="2">
        <f t="shared" si="347"/>
        <v>0</v>
      </c>
      <c r="OV367" s="2">
        <f t="shared" si="348"/>
        <v>0</v>
      </c>
      <c r="OW367" s="2">
        <f t="shared" si="349"/>
        <v>0</v>
      </c>
      <c r="OX367" s="2">
        <f t="shared" si="350"/>
        <v>0</v>
      </c>
      <c r="OY367" s="2">
        <f t="shared" si="351"/>
        <v>0</v>
      </c>
      <c r="OZ367" s="2">
        <f t="shared" si="352"/>
        <v>0</v>
      </c>
      <c r="PA367" s="2">
        <f t="shared" si="353"/>
        <v>0</v>
      </c>
      <c r="PB367" s="2">
        <f t="shared" si="354"/>
        <v>0</v>
      </c>
      <c r="PC367" s="2">
        <f t="shared" si="355"/>
        <v>0</v>
      </c>
      <c r="PD367" s="2">
        <f t="shared" si="356"/>
        <v>0</v>
      </c>
      <c r="PE367" s="2">
        <f t="shared" si="357"/>
        <v>0</v>
      </c>
      <c r="PF367" s="2">
        <f t="shared" si="358"/>
        <v>0</v>
      </c>
      <c r="PG367" s="2">
        <f t="shared" si="359"/>
        <v>0</v>
      </c>
      <c r="PH367" s="2">
        <f t="shared" si="360"/>
        <v>0</v>
      </c>
      <c r="PI367" s="2">
        <f t="shared" si="361"/>
        <v>0</v>
      </c>
      <c r="PJ367" s="2">
        <f t="shared" si="362"/>
        <v>0</v>
      </c>
      <c r="PK367" s="2">
        <f t="shared" si="363"/>
        <v>0</v>
      </c>
      <c r="PL367" s="2">
        <f t="shared" si="364"/>
        <v>0</v>
      </c>
      <c r="PM367" s="2">
        <f t="shared" si="365"/>
        <v>0</v>
      </c>
      <c r="PN367" s="2">
        <f t="shared" si="366"/>
        <v>3</v>
      </c>
      <c r="PO367" s="2">
        <f t="shared" si="367"/>
        <v>3</v>
      </c>
      <c r="PP367" s="2">
        <f t="shared" si="368"/>
        <v>0</v>
      </c>
      <c r="PQ367" s="2">
        <f t="shared" si="369"/>
        <v>0</v>
      </c>
      <c r="PR367" s="2">
        <f t="shared" si="370"/>
        <v>3</v>
      </c>
      <c r="PS367" s="2">
        <f t="shared" si="371"/>
        <v>0</v>
      </c>
      <c r="PT367" s="2">
        <f t="shared" si="372"/>
        <v>0</v>
      </c>
      <c r="PU367" s="2">
        <f t="shared" si="373"/>
        <v>3</v>
      </c>
      <c r="PV367" s="2">
        <f t="shared" si="374"/>
        <v>0</v>
      </c>
      <c r="PW367" s="2">
        <f t="shared" si="375"/>
        <v>0</v>
      </c>
      <c r="PX367" s="2">
        <f t="shared" si="376"/>
        <v>3</v>
      </c>
      <c r="PY367" s="2">
        <f t="shared" si="377"/>
        <v>0</v>
      </c>
      <c r="PZ367" s="2">
        <f t="shared" si="378"/>
        <v>0</v>
      </c>
    </row>
    <row r="368" spans="1:442" x14ac:dyDescent="0.35">
      <c r="A368" t="s">
        <v>74</v>
      </c>
      <c r="B368" t="s">
        <v>18</v>
      </c>
      <c r="C368" t="s">
        <v>347</v>
      </c>
      <c r="D368">
        <v>0</v>
      </c>
      <c r="E368">
        <v>0</v>
      </c>
      <c r="F368">
        <v>0</v>
      </c>
      <c r="G368">
        <v>0</v>
      </c>
      <c r="H368"/>
      <c r="I368">
        <v>0</v>
      </c>
      <c r="J368"/>
      <c r="K368">
        <v>0</v>
      </c>
      <c r="L368"/>
      <c r="M368">
        <v>0</v>
      </c>
      <c r="N368"/>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2</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2</v>
      </c>
      <c r="HX368">
        <v>0</v>
      </c>
      <c r="HY368">
        <v>0</v>
      </c>
      <c r="HZ368">
        <v>0</v>
      </c>
      <c r="IA368">
        <v>0</v>
      </c>
      <c r="IB368">
        <v>0</v>
      </c>
      <c r="IC368">
        <v>0</v>
      </c>
      <c r="ID368">
        <v>0</v>
      </c>
      <c r="IE368">
        <v>0</v>
      </c>
      <c r="IF368">
        <v>2</v>
      </c>
      <c r="IG368">
        <v>0</v>
      </c>
      <c r="IH368">
        <v>0</v>
      </c>
      <c r="II368">
        <v>2</v>
      </c>
      <c r="IJ368">
        <v>0</v>
      </c>
      <c r="IK368">
        <v>0</v>
      </c>
      <c r="IL368">
        <v>2</v>
      </c>
      <c r="IM368">
        <v>0</v>
      </c>
      <c r="IN368">
        <v>0</v>
      </c>
      <c r="IO368">
        <v>2</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R368" s="2" t="str">
        <f t="shared" si="319"/>
        <v>Terego District</v>
      </c>
      <c r="NS368" s="2" t="str">
        <f t="shared" si="320"/>
        <v>Aripea Health Centre III</v>
      </c>
      <c r="NT368" s="2" t="str">
        <f>VLOOKUP(C368,Weeks!$A$1:$B$53,2,0)</f>
        <v>Week 52</v>
      </c>
      <c r="NU368" s="2">
        <f t="shared" si="321"/>
        <v>2</v>
      </c>
      <c r="NV368" s="2">
        <f t="shared" si="322"/>
        <v>0</v>
      </c>
      <c r="NW368" s="2">
        <f t="shared" si="323"/>
        <v>0</v>
      </c>
      <c r="NX368" s="2">
        <f t="shared" si="324"/>
        <v>0</v>
      </c>
      <c r="NY368" s="2">
        <f t="shared" si="325"/>
        <v>0</v>
      </c>
      <c r="NZ368" s="2">
        <f t="shared" si="326"/>
        <v>0</v>
      </c>
      <c r="OA368" s="2">
        <f t="shared" si="327"/>
        <v>0</v>
      </c>
      <c r="OB368" s="2">
        <f t="shared" si="328"/>
        <v>0</v>
      </c>
      <c r="OC368" s="2">
        <f t="shared" si="329"/>
        <v>0</v>
      </c>
      <c r="OD368" s="2">
        <f t="shared" si="330"/>
        <v>2</v>
      </c>
      <c r="OE368" s="2">
        <f t="shared" si="331"/>
        <v>0</v>
      </c>
      <c r="OF368" s="2">
        <f t="shared" si="332"/>
        <v>0</v>
      </c>
      <c r="OG368" s="2">
        <f t="shared" si="333"/>
        <v>0</v>
      </c>
      <c r="OH368" s="2">
        <f t="shared" si="334"/>
        <v>0</v>
      </c>
      <c r="OI368" s="2">
        <f t="shared" si="335"/>
        <v>0</v>
      </c>
      <c r="OJ368" s="2">
        <f t="shared" si="336"/>
        <v>0</v>
      </c>
      <c r="OK368" s="2">
        <f t="shared" si="337"/>
        <v>0</v>
      </c>
      <c r="OL368" s="2">
        <f t="shared" si="338"/>
        <v>0</v>
      </c>
      <c r="OM368" s="2">
        <f t="shared" si="339"/>
        <v>0</v>
      </c>
      <c r="ON368" s="2">
        <f t="shared" si="340"/>
        <v>0</v>
      </c>
      <c r="OO368" s="2">
        <f t="shared" si="341"/>
        <v>0</v>
      </c>
      <c r="OP368" s="2">
        <f t="shared" si="342"/>
        <v>0</v>
      </c>
      <c r="OQ368" s="2">
        <f t="shared" si="343"/>
        <v>0</v>
      </c>
      <c r="OR368" s="2">
        <f t="shared" si="344"/>
        <v>0</v>
      </c>
      <c r="OS368" s="2">
        <f t="shared" si="345"/>
        <v>0</v>
      </c>
      <c r="OT368" s="2">
        <f t="shared" si="346"/>
        <v>0</v>
      </c>
      <c r="OU368" s="2">
        <f t="shared" si="347"/>
        <v>0</v>
      </c>
      <c r="OV368" s="2">
        <f t="shared" si="348"/>
        <v>0</v>
      </c>
      <c r="OW368" s="2">
        <f t="shared" si="349"/>
        <v>0</v>
      </c>
      <c r="OX368" s="2">
        <f t="shared" si="350"/>
        <v>0</v>
      </c>
      <c r="OY368" s="2">
        <f t="shared" si="351"/>
        <v>0</v>
      </c>
      <c r="OZ368" s="2">
        <f t="shared" si="352"/>
        <v>0</v>
      </c>
      <c r="PA368" s="2">
        <f t="shared" si="353"/>
        <v>0</v>
      </c>
      <c r="PB368" s="2">
        <f t="shared" si="354"/>
        <v>0</v>
      </c>
      <c r="PC368" s="2">
        <f t="shared" si="355"/>
        <v>0</v>
      </c>
      <c r="PD368" s="2">
        <f t="shared" si="356"/>
        <v>0</v>
      </c>
      <c r="PE368" s="2">
        <f t="shared" si="357"/>
        <v>0</v>
      </c>
      <c r="PF368" s="2">
        <f t="shared" si="358"/>
        <v>0</v>
      </c>
      <c r="PG368" s="2">
        <f t="shared" si="359"/>
        <v>0</v>
      </c>
      <c r="PH368" s="2">
        <f t="shared" si="360"/>
        <v>0</v>
      </c>
      <c r="PI368" s="2">
        <f t="shared" si="361"/>
        <v>0</v>
      </c>
      <c r="PJ368" s="2">
        <f t="shared" si="362"/>
        <v>0</v>
      </c>
      <c r="PK368" s="2">
        <f t="shared" si="363"/>
        <v>0</v>
      </c>
      <c r="PL368" s="2">
        <f t="shared" si="364"/>
        <v>0</v>
      </c>
      <c r="PM368" s="2">
        <f t="shared" si="365"/>
        <v>0</v>
      </c>
      <c r="PN368" s="2">
        <f t="shared" si="366"/>
        <v>2</v>
      </c>
      <c r="PO368" s="2">
        <f t="shared" si="367"/>
        <v>2</v>
      </c>
      <c r="PP368" s="2">
        <f t="shared" si="368"/>
        <v>0</v>
      </c>
      <c r="PQ368" s="2">
        <f t="shared" si="369"/>
        <v>0</v>
      </c>
      <c r="PR368" s="2">
        <f t="shared" si="370"/>
        <v>2</v>
      </c>
      <c r="PS368" s="2">
        <f t="shared" si="371"/>
        <v>0</v>
      </c>
      <c r="PT368" s="2">
        <f t="shared" si="372"/>
        <v>0</v>
      </c>
      <c r="PU368" s="2">
        <f t="shared" si="373"/>
        <v>2</v>
      </c>
      <c r="PV368" s="2">
        <f t="shared" si="374"/>
        <v>0</v>
      </c>
      <c r="PW368" s="2">
        <f t="shared" si="375"/>
        <v>0</v>
      </c>
      <c r="PX368" s="2">
        <f t="shared" si="376"/>
        <v>2</v>
      </c>
      <c r="PY368" s="2">
        <f t="shared" si="377"/>
        <v>0</v>
      </c>
      <c r="PZ368" s="2">
        <f t="shared" si="378"/>
        <v>0</v>
      </c>
    </row>
    <row r="369" spans="1:442" x14ac:dyDescent="0.35">
      <c r="A369" t="s">
        <v>74</v>
      </c>
      <c r="B369" t="s">
        <v>18</v>
      </c>
      <c r="C369" t="s">
        <v>345</v>
      </c>
      <c r="D369">
        <v>0</v>
      </c>
      <c r="E369">
        <v>0</v>
      </c>
      <c r="F369">
        <v>0</v>
      </c>
      <c r="G369">
        <v>0</v>
      </c>
      <c r="H369"/>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2</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2</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R369" s="2" t="str">
        <f t="shared" si="319"/>
        <v>Terego District</v>
      </c>
      <c r="NS369" s="2" t="str">
        <f t="shared" si="320"/>
        <v>Aripea Health Centre III</v>
      </c>
      <c r="NT369" s="2" t="str">
        <f>VLOOKUP(C369,Weeks!$A$1:$B$53,2,0)</f>
        <v>Week 1</v>
      </c>
      <c r="NU369" s="2">
        <f t="shared" si="321"/>
        <v>4</v>
      </c>
      <c r="NV369" s="2">
        <f t="shared" si="322"/>
        <v>0</v>
      </c>
      <c r="NW369" s="2">
        <f t="shared" si="323"/>
        <v>0</v>
      </c>
      <c r="NX369" s="2">
        <f t="shared" si="324"/>
        <v>0</v>
      </c>
      <c r="NY369" s="2">
        <f t="shared" si="325"/>
        <v>0</v>
      </c>
      <c r="NZ369" s="2">
        <f t="shared" si="326"/>
        <v>0</v>
      </c>
      <c r="OA369" s="2">
        <f t="shared" si="327"/>
        <v>0</v>
      </c>
      <c r="OB369" s="2">
        <f t="shared" si="328"/>
        <v>0</v>
      </c>
      <c r="OC369" s="2">
        <f t="shared" si="329"/>
        <v>0</v>
      </c>
      <c r="OD369" s="2">
        <f t="shared" si="330"/>
        <v>2</v>
      </c>
      <c r="OE369" s="2">
        <f t="shared" si="331"/>
        <v>0</v>
      </c>
      <c r="OF369" s="2">
        <f t="shared" si="332"/>
        <v>0</v>
      </c>
      <c r="OG369" s="2">
        <f t="shared" si="333"/>
        <v>0</v>
      </c>
      <c r="OH369" s="2">
        <f t="shared" si="334"/>
        <v>0</v>
      </c>
      <c r="OI369" s="2">
        <f t="shared" si="335"/>
        <v>0</v>
      </c>
      <c r="OJ369" s="2">
        <f t="shared" si="336"/>
        <v>0</v>
      </c>
      <c r="OK369" s="2">
        <f t="shared" si="337"/>
        <v>0</v>
      </c>
      <c r="OL369" s="2">
        <f t="shared" si="338"/>
        <v>0</v>
      </c>
      <c r="OM369" s="2">
        <f t="shared" si="339"/>
        <v>0</v>
      </c>
      <c r="ON369" s="2">
        <f t="shared" si="340"/>
        <v>2</v>
      </c>
      <c r="OO369" s="2">
        <f t="shared" si="341"/>
        <v>0</v>
      </c>
      <c r="OP369" s="2">
        <f t="shared" si="342"/>
        <v>0</v>
      </c>
      <c r="OQ369" s="2">
        <f t="shared" si="343"/>
        <v>0</v>
      </c>
      <c r="OR369" s="2">
        <f t="shared" si="344"/>
        <v>0</v>
      </c>
      <c r="OS369" s="2">
        <f t="shared" si="345"/>
        <v>0</v>
      </c>
      <c r="OT369" s="2">
        <f t="shared" si="346"/>
        <v>0</v>
      </c>
      <c r="OU369" s="2">
        <f t="shared" si="347"/>
        <v>0</v>
      </c>
      <c r="OV369" s="2">
        <f t="shared" si="348"/>
        <v>0</v>
      </c>
      <c r="OW369" s="2">
        <f t="shared" si="349"/>
        <v>0</v>
      </c>
      <c r="OX369" s="2">
        <f t="shared" si="350"/>
        <v>0</v>
      </c>
      <c r="OY369" s="2">
        <f t="shared" si="351"/>
        <v>0</v>
      </c>
      <c r="OZ369" s="2">
        <f t="shared" si="352"/>
        <v>0</v>
      </c>
      <c r="PA369" s="2">
        <f t="shared" si="353"/>
        <v>0</v>
      </c>
      <c r="PB369" s="2">
        <f t="shared" si="354"/>
        <v>0</v>
      </c>
      <c r="PC369" s="2">
        <f t="shared" si="355"/>
        <v>0</v>
      </c>
      <c r="PD369" s="2">
        <f t="shared" si="356"/>
        <v>0</v>
      </c>
      <c r="PE369" s="2">
        <f t="shared" si="357"/>
        <v>0</v>
      </c>
      <c r="PF369" s="2">
        <f t="shared" si="358"/>
        <v>0</v>
      </c>
      <c r="PG369" s="2">
        <f t="shared" si="359"/>
        <v>0</v>
      </c>
      <c r="PH369" s="2">
        <f t="shared" si="360"/>
        <v>0</v>
      </c>
      <c r="PI369" s="2">
        <f t="shared" si="361"/>
        <v>0</v>
      </c>
      <c r="PJ369" s="2">
        <f t="shared" si="362"/>
        <v>0</v>
      </c>
      <c r="PK369" s="2">
        <f t="shared" si="363"/>
        <v>0</v>
      </c>
      <c r="PL369" s="2">
        <f t="shared" si="364"/>
        <v>0</v>
      </c>
      <c r="PM369" s="2">
        <f t="shared" si="365"/>
        <v>0</v>
      </c>
      <c r="PN369" s="2">
        <f t="shared" si="366"/>
        <v>0</v>
      </c>
      <c r="PO369" s="2">
        <f t="shared" si="367"/>
        <v>0</v>
      </c>
      <c r="PP369" s="2">
        <f t="shared" si="368"/>
        <v>0</v>
      </c>
      <c r="PQ369" s="2">
        <f t="shared" si="369"/>
        <v>0</v>
      </c>
      <c r="PR369" s="2">
        <f t="shared" si="370"/>
        <v>0</v>
      </c>
      <c r="PS369" s="2">
        <f t="shared" si="371"/>
        <v>0</v>
      </c>
      <c r="PT369" s="2">
        <f t="shared" si="372"/>
        <v>0</v>
      </c>
      <c r="PU369" s="2">
        <f t="shared" si="373"/>
        <v>0</v>
      </c>
      <c r="PV369" s="2">
        <f t="shared" si="374"/>
        <v>0</v>
      </c>
      <c r="PW369" s="2">
        <f t="shared" si="375"/>
        <v>0</v>
      </c>
      <c r="PX369" s="2">
        <f t="shared" si="376"/>
        <v>0</v>
      </c>
      <c r="PY369" s="2">
        <f t="shared" si="377"/>
        <v>0</v>
      </c>
      <c r="PZ369" s="2">
        <f t="shared" si="378"/>
        <v>0</v>
      </c>
    </row>
    <row r="370" spans="1:442" x14ac:dyDescent="0.35">
      <c r="A370" t="s">
        <v>74</v>
      </c>
      <c r="B370" t="s">
        <v>18</v>
      </c>
      <c r="C370" t="s">
        <v>343</v>
      </c>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R370" s="2" t="str">
        <f t="shared" si="319"/>
        <v>Terego District</v>
      </c>
      <c r="NS370" s="2" t="str">
        <f t="shared" si="320"/>
        <v>Aripea Health Centre III</v>
      </c>
      <c r="NT370" s="2" t="str">
        <f>VLOOKUP(C370,Weeks!$A$1:$B$53,2,0)</f>
        <v>Week 2</v>
      </c>
      <c r="NU370" s="2">
        <f t="shared" si="321"/>
        <v>0</v>
      </c>
      <c r="NV370" s="2">
        <f t="shared" si="322"/>
        <v>0</v>
      </c>
      <c r="NW370" s="2">
        <f t="shared" si="323"/>
        <v>0</v>
      </c>
      <c r="NX370" s="2">
        <f t="shared" si="324"/>
        <v>0</v>
      </c>
      <c r="NY370" s="2">
        <f t="shared" si="325"/>
        <v>0</v>
      </c>
      <c r="NZ370" s="2">
        <f t="shared" si="326"/>
        <v>0</v>
      </c>
      <c r="OA370" s="2">
        <f t="shared" si="327"/>
        <v>0</v>
      </c>
      <c r="OB370" s="2">
        <f t="shared" si="328"/>
        <v>0</v>
      </c>
      <c r="OC370" s="2">
        <f t="shared" si="329"/>
        <v>0</v>
      </c>
      <c r="OD370" s="2">
        <f t="shared" si="330"/>
        <v>0</v>
      </c>
      <c r="OE370" s="2">
        <f t="shared" si="331"/>
        <v>0</v>
      </c>
      <c r="OF370" s="2">
        <f t="shared" si="332"/>
        <v>0</v>
      </c>
      <c r="OG370" s="2">
        <f t="shared" si="333"/>
        <v>0</v>
      </c>
      <c r="OH370" s="2">
        <f t="shared" si="334"/>
        <v>0</v>
      </c>
      <c r="OI370" s="2">
        <f t="shared" si="335"/>
        <v>0</v>
      </c>
      <c r="OJ370" s="2">
        <f t="shared" si="336"/>
        <v>0</v>
      </c>
      <c r="OK370" s="2">
        <f t="shared" si="337"/>
        <v>0</v>
      </c>
      <c r="OL370" s="2">
        <f t="shared" si="338"/>
        <v>0</v>
      </c>
      <c r="OM370" s="2">
        <f t="shared" si="339"/>
        <v>0</v>
      </c>
      <c r="ON370" s="2">
        <f t="shared" si="340"/>
        <v>0</v>
      </c>
      <c r="OO370" s="2">
        <f t="shared" si="341"/>
        <v>0</v>
      </c>
      <c r="OP370" s="2">
        <f t="shared" si="342"/>
        <v>0</v>
      </c>
      <c r="OQ370" s="2">
        <f t="shared" si="343"/>
        <v>0</v>
      </c>
      <c r="OR370" s="2">
        <f t="shared" si="344"/>
        <v>0</v>
      </c>
      <c r="OS370" s="2">
        <f t="shared" si="345"/>
        <v>0</v>
      </c>
      <c r="OT370" s="2">
        <f t="shared" si="346"/>
        <v>0</v>
      </c>
      <c r="OU370" s="2">
        <f t="shared" si="347"/>
        <v>0</v>
      </c>
      <c r="OV370" s="2">
        <f t="shared" si="348"/>
        <v>0</v>
      </c>
      <c r="OW370" s="2">
        <f t="shared" si="349"/>
        <v>0</v>
      </c>
      <c r="OX370" s="2">
        <f t="shared" si="350"/>
        <v>0</v>
      </c>
      <c r="OY370" s="2">
        <f t="shared" si="351"/>
        <v>0</v>
      </c>
      <c r="OZ370" s="2">
        <f t="shared" si="352"/>
        <v>0</v>
      </c>
      <c r="PA370" s="2">
        <f t="shared" si="353"/>
        <v>0</v>
      </c>
      <c r="PB370" s="2">
        <f t="shared" si="354"/>
        <v>0</v>
      </c>
      <c r="PC370" s="2">
        <f t="shared" si="355"/>
        <v>0</v>
      </c>
      <c r="PD370" s="2">
        <f t="shared" si="356"/>
        <v>0</v>
      </c>
      <c r="PE370" s="2">
        <f t="shared" si="357"/>
        <v>0</v>
      </c>
      <c r="PF370" s="2">
        <f t="shared" si="358"/>
        <v>0</v>
      </c>
      <c r="PG370" s="2">
        <f t="shared" si="359"/>
        <v>0</v>
      </c>
      <c r="PH370" s="2">
        <f t="shared" si="360"/>
        <v>0</v>
      </c>
      <c r="PI370" s="2">
        <f t="shared" si="361"/>
        <v>0</v>
      </c>
      <c r="PJ370" s="2">
        <f t="shared" si="362"/>
        <v>0</v>
      </c>
      <c r="PK370" s="2">
        <f t="shared" si="363"/>
        <v>0</v>
      </c>
      <c r="PL370" s="2">
        <f t="shared" si="364"/>
        <v>0</v>
      </c>
      <c r="PM370" s="2">
        <f t="shared" si="365"/>
        <v>0</v>
      </c>
      <c r="PN370" s="2">
        <f t="shared" si="366"/>
        <v>0</v>
      </c>
      <c r="PO370" s="2">
        <f t="shared" si="367"/>
        <v>0</v>
      </c>
      <c r="PP370" s="2">
        <f t="shared" si="368"/>
        <v>0</v>
      </c>
      <c r="PQ370" s="2">
        <f t="shared" si="369"/>
        <v>0</v>
      </c>
      <c r="PR370" s="2">
        <f t="shared" si="370"/>
        <v>0</v>
      </c>
      <c r="PS370" s="2">
        <f t="shared" si="371"/>
        <v>0</v>
      </c>
      <c r="PT370" s="2">
        <f t="shared" si="372"/>
        <v>0</v>
      </c>
      <c r="PU370" s="2">
        <f t="shared" si="373"/>
        <v>0</v>
      </c>
      <c r="PV370" s="2">
        <f t="shared" si="374"/>
        <v>0</v>
      </c>
      <c r="PW370" s="2">
        <f t="shared" si="375"/>
        <v>0</v>
      </c>
      <c r="PX370" s="2">
        <f t="shared" si="376"/>
        <v>0</v>
      </c>
      <c r="PY370" s="2">
        <f t="shared" si="377"/>
        <v>0</v>
      </c>
      <c r="PZ370" s="2">
        <f t="shared" si="378"/>
        <v>0</v>
      </c>
    </row>
    <row r="371" spans="1:442" x14ac:dyDescent="0.35">
      <c r="A371" t="s">
        <v>74</v>
      </c>
      <c r="B371" t="s">
        <v>18</v>
      </c>
      <c r="C371" t="s">
        <v>341</v>
      </c>
      <c r="D371">
        <v>0</v>
      </c>
      <c r="E371">
        <v>0</v>
      </c>
      <c r="F371">
        <v>0</v>
      </c>
      <c r="G371">
        <v>0</v>
      </c>
      <c r="H371"/>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1</v>
      </c>
      <c r="DC371">
        <v>0</v>
      </c>
      <c r="DD371">
        <v>6</v>
      </c>
      <c r="DE371">
        <v>3</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4</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c r="GP371">
        <v>0</v>
      </c>
      <c r="GQ371">
        <v>0</v>
      </c>
      <c r="GR371">
        <v>0</v>
      </c>
      <c r="GS371">
        <v>0</v>
      </c>
      <c r="GT371"/>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2</v>
      </c>
      <c r="HW371">
        <v>1</v>
      </c>
      <c r="HX371">
        <v>0</v>
      </c>
      <c r="HY371">
        <v>0</v>
      </c>
      <c r="HZ371">
        <v>0</v>
      </c>
      <c r="IA371">
        <v>0</v>
      </c>
      <c r="IB371">
        <v>0</v>
      </c>
      <c r="IC371">
        <v>0</v>
      </c>
      <c r="ID371">
        <v>0</v>
      </c>
      <c r="IE371">
        <v>2</v>
      </c>
      <c r="IF371">
        <v>1</v>
      </c>
      <c r="IG371">
        <v>0</v>
      </c>
      <c r="IH371">
        <v>2</v>
      </c>
      <c r="II371">
        <v>1</v>
      </c>
      <c r="IJ371">
        <v>0</v>
      </c>
      <c r="IK371">
        <v>2</v>
      </c>
      <c r="IL371">
        <v>1</v>
      </c>
      <c r="IM371">
        <v>0</v>
      </c>
      <c r="IN371">
        <v>2</v>
      </c>
      <c r="IO371">
        <v>1</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R371" s="2" t="str">
        <f t="shared" si="319"/>
        <v>Terego District</v>
      </c>
      <c r="NS371" s="2" t="str">
        <f t="shared" si="320"/>
        <v>Aripea Health Centre III</v>
      </c>
      <c r="NT371" s="2" t="str">
        <f>VLOOKUP(C371,Weeks!$A$1:$B$53,2,0)</f>
        <v>Week 3</v>
      </c>
      <c r="NU371" s="2">
        <f t="shared" si="321"/>
        <v>14</v>
      </c>
      <c r="NV371" s="2">
        <f t="shared" si="322"/>
        <v>0</v>
      </c>
      <c r="NW371" s="2">
        <f t="shared" si="323"/>
        <v>0</v>
      </c>
      <c r="NX371" s="2">
        <f t="shared" si="324"/>
        <v>0</v>
      </c>
      <c r="NY371" s="2">
        <f t="shared" si="325"/>
        <v>0</v>
      </c>
      <c r="NZ371" s="2">
        <f t="shared" si="326"/>
        <v>0</v>
      </c>
      <c r="OA371" s="2">
        <f t="shared" si="327"/>
        <v>0</v>
      </c>
      <c r="OB371" s="2">
        <f t="shared" si="328"/>
        <v>0</v>
      </c>
      <c r="OC371" s="2">
        <f t="shared" si="329"/>
        <v>0</v>
      </c>
      <c r="OD371" s="2">
        <f t="shared" si="330"/>
        <v>4</v>
      </c>
      <c r="OE371" s="2">
        <f t="shared" si="331"/>
        <v>0</v>
      </c>
      <c r="OF371" s="2">
        <f t="shared" si="332"/>
        <v>0</v>
      </c>
      <c r="OG371" s="2">
        <f t="shared" si="333"/>
        <v>0</v>
      </c>
      <c r="OH371" s="2">
        <f t="shared" si="334"/>
        <v>0</v>
      </c>
      <c r="OI371" s="2">
        <f t="shared" si="335"/>
        <v>0</v>
      </c>
      <c r="OJ371" s="2">
        <f t="shared" si="336"/>
        <v>0</v>
      </c>
      <c r="OK371" s="2">
        <f t="shared" si="337"/>
        <v>0</v>
      </c>
      <c r="OL371" s="2">
        <f t="shared" si="338"/>
        <v>0</v>
      </c>
      <c r="OM371" s="2">
        <f t="shared" si="339"/>
        <v>0</v>
      </c>
      <c r="ON371" s="2">
        <f t="shared" si="340"/>
        <v>10</v>
      </c>
      <c r="OO371" s="2">
        <f t="shared" si="341"/>
        <v>0</v>
      </c>
      <c r="OP371" s="2">
        <f t="shared" si="342"/>
        <v>0</v>
      </c>
      <c r="OQ371" s="2">
        <f t="shared" si="343"/>
        <v>0</v>
      </c>
      <c r="OR371" s="2">
        <f t="shared" si="344"/>
        <v>0</v>
      </c>
      <c r="OS371" s="2">
        <f t="shared" si="345"/>
        <v>0</v>
      </c>
      <c r="OT371" s="2">
        <f t="shared" si="346"/>
        <v>0</v>
      </c>
      <c r="OU371" s="2">
        <f t="shared" si="347"/>
        <v>0</v>
      </c>
      <c r="OV371" s="2">
        <f t="shared" si="348"/>
        <v>0</v>
      </c>
      <c r="OW371" s="2">
        <f t="shared" si="349"/>
        <v>0</v>
      </c>
      <c r="OX371" s="2">
        <f t="shared" si="350"/>
        <v>0</v>
      </c>
      <c r="OY371" s="2">
        <f t="shared" si="351"/>
        <v>0</v>
      </c>
      <c r="OZ371" s="2">
        <f t="shared" si="352"/>
        <v>0</v>
      </c>
      <c r="PA371" s="2">
        <f t="shared" si="353"/>
        <v>0</v>
      </c>
      <c r="PB371" s="2">
        <f t="shared" si="354"/>
        <v>0</v>
      </c>
      <c r="PC371" s="2">
        <f t="shared" si="355"/>
        <v>0</v>
      </c>
      <c r="PD371" s="2">
        <f t="shared" si="356"/>
        <v>0</v>
      </c>
      <c r="PE371" s="2">
        <f t="shared" si="357"/>
        <v>0</v>
      </c>
      <c r="PF371" s="2">
        <f t="shared" si="358"/>
        <v>0</v>
      </c>
      <c r="PG371" s="2">
        <f t="shared" si="359"/>
        <v>0</v>
      </c>
      <c r="PH371" s="2">
        <f t="shared" si="360"/>
        <v>0</v>
      </c>
      <c r="PI371" s="2">
        <f t="shared" si="361"/>
        <v>0</v>
      </c>
      <c r="PJ371" s="2">
        <f t="shared" si="362"/>
        <v>0</v>
      </c>
      <c r="PK371" s="2">
        <f t="shared" si="363"/>
        <v>0</v>
      </c>
      <c r="PL371" s="2">
        <f t="shared" si="364"/>
        <v>0</v>
      </c>
      <c r="PM371" s="2">
        <f t="shared" si="365"/>
        <v>0</v>
      </c>
      <c r="PN371" s="2">
        <f t="shared" si="366"/>
        <v>3</v>
      </c>
      <c r="PO371" s="2">
        <f t="shared" si="367"/>
        <v>3</v>
      </c>
      <c r="PP371" s="2">
        <f t="shared" si="368"/>
        <v>0</v>
      </c>
      <c r="PQ371" s="2">
        <f t="shared" si="369"/>
        <v>0</v>
      </c>
      <c r="PR371" s="2">
        <f t="shared" si="370"/>
        <v>3</v>
      </c>
      <c r="PS371" s="2">
        <f t="shared" si="371"/>
        <v>0</v>
      </c>
      <c r="PT371" s="2">
        <f t="shared" si="372"/>
        <v>0</v>
      </c>
      <c r="PU371" s="2">
        <f t="shared" si="373"/>
        <v>3</v>
      </c>
      <c r="PV371" s="2">
        <f t="shared" si="374"/>
        <v>0</v>
      </c>
      <c r="PW371" s="2">
        <f t="shared" si="375"/>
        <v>0</v>
      </c>
      <c r="PX371" s="2">
        <f t="shared" si="376"/>
        <v>3</v>
      </c>
      <c r="PY371" s="2">
        <f t="shared" si="377"/>
        <v>0</v>
      </c>
      <c r="PZ371" s="2">
        <f t="shared" si="378"/>
        <v>0</v>
      </c>
    </row>
    <row r="372" spans="1:442" x14ac:dyDescent="0.35">
      <c r="A372" t="s">
        <v>74</v>
      </c>
      <c r="B372" t="s">
        <v>18</v>
      </c>
      <c r="C372" t="s">
        <v>339</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v>2</v>
      </c>
      <c r="DB372"/>
      <c r="DC372"/>
      <c r="DD372">
        <v>5</v>
      </c>
      <c r="DE372">
        <v>1</v>
      </c>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v>0</v>
      </c>
      <c r="HN372">
        <v>0</v>
      </c>
      <c r="HO372">
        <v>0</v>
      </c>
      <c r="HP372">
        <v>0</v>
      </c>
      <c r="HQ372">
        <v>0</v>
      </c>
      <c r="HR372">
        <v>0</v>
      </c>
      <c r="HS372">
        <v>0</v>
      </c>
      <c r="HT372">
        <v>0</v>
      </c>
      <c r="HU372"/>
      <c r="HV372">
        <v>1</v>
      </c>
      <c r="HW372"/>
      <c r="HX372"/>
      <c r="HY372"/>
      <c r="HZ372"/>
      <c r="IA372"/>
      <c r="IB372"/>
      <c r="IC372"/>
      <c r="ID372"/>
      <c r="IE372"/>
      <c r="IF372"/>
      <c r="IG372"/>
      <c r="IH372"/>
      <c r="II372"/>
      <c r="IJ372"/>
      <c r="IK372">
        <v>1</v>
      </c>
      <c r="IL372"/>
      <c r="IM372"/>
      <c r="IN372">
        <v>1</v>
      </c>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c r="NO372"/>
      <c r="NP372"/>
      <c r="NR372" s="2" t="str">
        <f t="shared" si="319"/>
        <v>Terego District</v>
      </c>
      <c r="NS372" s="2" t="str">
        <f t="shared" si="320"/>
        <v>Aripea Health Centre III</v>
      </c>
      <c r="NT372" s="2" t="str">
        <f>VLOOKUP(C372,Weeks!$A$1:$B$53,2,0)</f>
        <v>Week 4</v>
      </c>
      <c r="NU372" s="2">
        <f t="shared" si="321"/>
        <v>8</v>
      </c>
      <c r="NV372" s="2">
        <f t="shared" si="322"/>
        <v>0</v>
      </c>
      <c r="NW372" s="2">
        <f t="shared" si="323"/>
        <v>0</v>
      </c>
      <c r="NX372" s="2">
        <f t="shared" si="324"/>
        <v>0</v>
      </c>
      <c r="NY372" s="2">
        <f t="shared" si="325"/>
        <v>0</v>
      </c>
      <c r="NZ372" s="2">
        <f t="shared" si="326"/>
        <v>0</v>
      </c>
      <c r="OA372" s="2">
        <f t="shared" si="327"/>
        <v>0</v>
      </c>
      <c r="OB372" s="2">
        <f t="shared" si="328"/>
        <v>0</v>
      </c>
      <c r="OC372" s="2">
        <f t="shared" si="329"/>
        <v>0</v>
      </c>
      <c r="OD372" s="2">
        <f t="shared" si="330"/>
        <v>0</v>
      </c>
      <c r="OE372" s="2">
        <f t="shared" si="331"/>
        <v>0</v>
      </c>
      <c r="OF372" s="2">
        <f t="shared" si="332"/>
        <v>0</v>
      </c>
      <c r="OG372" s="2">
        <f t="shared" si="333"/>
        <v>0</v>
      </c>
      <c r="OH372" s="2">
        <f t="shared" si="334"/>
        <v>0</v>
      </c>
      <c r="OI372" s="2">
        <f t="shared" si="335"/>
        <v>0</v>
      </c>
      <c r="OJ372" s="2">
        <f t="shared" si="336"/>
        <v>0</v>
      </c>
      <c r="OK372" s="2">
        <f t="shared" si="337"/>
        <v>0</v>
      </c>
      <c r="OL372" s="2">
        <f t="shared" si="338"/>
        <v>0</v>
      </c>
      <c r="OM372" s="2">
        <f t="shared" si="339"/>
        <v>0</v>
      </c>
      <c r="ON372" s="2">
        <f t="shared" si="340"/>
        <v>8</v>
      </c>
      <c r="OO372" s="2">
        <f t="shared" si="341"/>
        <v>0</v>
      </c>
      <c r="OP372" s="2">
        <f t="shared" si="342"/>
        <v>0</v>
      </c>
      <c r="OQ372" s="2">
        <f t="shared" si="343"/>
        <v>0</v>
      </c>
      <c r="OR372" s="2">
        <f t="shared" si="344"/>
        <v>0</v>
      </c>
      <c r="OS372" s="2">
        <f t="shared" si="345"/>
        <v>0</v>
      </c>
      <c r="OT372" s="2">
        <f t="shared" si="346"/>
        <v>0</v>
      </c>
      <c r="OU372" s="2">
        <f t="shared" si="347"/>
        <v>0</v>
      </c>
      <c r="OV372" s="2">
        <f t="shared" si="348"/>
        <v>0</v>
      </c>
      <c r="OW372" s="2">
        <f t="shared" si="349"/>
        <v>0</v>
      </c>
      <c r="OX372" s="2">
        <f t="shared" si="350"/>
        <v>0</v>
      </c>
      <c r="OY372" s="2">
        <f t="shared" si="351"/>
        <v>0</v>
      </c>
      <c r="OZ372" s="2">
        <f t="shared" si="352"/>
        <v>0</v>
      </c>
      <c r="PA372" s="2">
        <f t="shared" si="353"/>
        <v>0</v>
      </c>
      <c r="PB372" s="2">
        <f t="shared" si="354"/>
        <v>0</v>
      </c>
      <c r="PC372" s="2">
        <f t="shared" si="355"/>
        <v>0</v>
      </c>
      <c r="PD372" s="2">
        <f t="shared" si="356"/>
        <v>0</v>
      </c>
      <c r="PE372" s="2">
        <f t="shared" si="357"/>
        <v>0</v>
      </c>
      <c r="PF372" s="2">
        <f t="shared" si="358"/>
        <v>0</v>
      </c>
      <c r="PG372" s="2">
        <f t="shared" si="359"/>
        <v>0</v>
      </c>
      <c r="PH372" s="2">
        <f t="shared" si="360"/>
        <v>0</v>
      </c>
      <c r="PI372" s="2">
        <f t="shared" si="361"/>
        <v>0</v>
      </c>
      <c r="PJ372" s="2">
        <f t="shared" si="362"/>
        <v>0</v>
      </c>
      <c r="PK372" s="2">
        <f t="shared" si="363"/>
        <v>0</v>
      </c>
      <c r="PL372" s="2">
        <f t="shared" si="364"/>
        <v>0</v>
      </c>
      <c r="PM372" s="2">
        <f t="shared" si="365"/>
        <v>0</v>
      </c>
      <c r="PN372" s="2">
        <f t="shared" si="366"/>
        <v>1</v>
      </c>
      <c r="PO372" s="2">
        <f t="shared" si="367"/>
        <v>1</v>
      </c>
      <c r="PP372" s="2">
        <f t="shared" si="368"/>
        <v>0</v>
      </c>
      <c r="PQ372" s="2">
        <f t="shared" si="369"/>
        <v>0</v>
      </c>
      <c r="PR372" s="2">
        <f t="shared" si="370"/>
        <v>1</v>
      </c>
      <c r="PS372" s="2">
        <f t="shared" si="371"/>
        <v>0</v>
      </c>
      <c r="PT372" s="2">
        <f t="shared" si="372"/>
        <v>0</v>
      </c>
      <c r="PU372" s="2">
        <f t="shared" si="373"/>
        <v>0</v>
      </c>
      <c r="PV372" s="2">
        <f t="shared" si="374"/>
        <v>0</v>
      </c>
      <c r="PW372" s="2">
        <f t="shared" si="375"/>
        <v>0</v>
      </c>
      <c r="PX372" s="2">
        <f t="shared" si="376"/>
        <v>0</v>
      </c>
      <c r="PY372" s="2">
        <f t="shared" si="377"/>
        <v>0</v>
      </c>
      <c r="PZ372" s="2">
        <f t="shared" si="378"/>
        <v>0</v>
      </c>
    </row>
    <row r="373" spans="1:442" x14ac:dyDescent="0.35">
      <c r="A373" t="s">
        <v>74</v>
      </c>
      <c r="B373" t="s">
        <v>18</v>
      </c>
      <c r="C373" t="s">
        <v>337</v>
      </c>
      <c r="D373">
        <v>0</v>
      </c>
      <c r="E373">
        <v>0</v>
      </c>
      <c r="F373">
        <v>0</v>
      </c>
      <c r="G373">
        <v>0</v>
      </c>
      <c r="H373"/>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1</v>
      </c>
      <c r="FD373">
        <v>1</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1</v>
      </c>
      <c r="GY373">
        <v>19</v>
      </c>
      <c r="GZ373">
        <v>21</v>
      </c>
      <c r="HA373">
        <v>0</v>
      </c>
      <c r="HB373">
        <v>0</v>
      </c>
      <c r="HC373">
        <v>0</v>
      </c>
      <c r="HD373">
        <v>0</v>
      </c>
      <c r="HE373">
        <v>0</v>
      </c>
      <c r="HF373">
        <v>0</v>
      </c>
      <c r="HG373">
        <v>0</v>
      </c>
      <c r="HH373">
        <v>0</v>
      </c>
      <c r="HI373">
        <v>0</v>
      </c>
      <c r="HJ373">
        <v>0</v>
      </c>
      <c r="HK373">
        <v>0</v>
      </c>
      <c r="HL373">
        <v>0</v>
      </c>
      <c r="HM373">
        <v>0</v>
      </c>
      <c r="HN373">
        <v>0</v>
      </c>
      <c r="HO373">
        <v>0</v>
      </c>
      <c r="HP373">
        <v>0</v>
      </c>
      <c r="HQ373"/>
      <c r="HR373">
        <v>0</v>
      </c>
      <c r="HS373">
        <v>0</v>
      </c>
      <c r="HT373">
        <v>0</v>
      </c>
      <c r="HU373">
        <v>0</v>
      </c>
      <c r="HV373">
        <v>1</v>
      </c>
      <c r="HW373">
        <v>0</v>
      </c>
      <c r="HX373">
        <v>0</v>
      </c>
      <c r="HY373">
        <v>0</v>
      </c>
      <c r="HZ373">
        <v>0</v>
      </c>
      <c r="IA373">
        <v>0</v>
      </c>
      <c r="IB373">
        <v>0</v>
      </c>
      <c r="IC373">
        <v>0</v>
      </c>
      <c r="ID373">
        <v>0</v>
      </c>
      <c r="IE373">
        <v>1</v>
      </c>
      <c r="IF373">
        <v>0</v>
      </c>
      <c r="IG373">
        <v>0</v>
      </c>
      <c r="IH373">
        <v>1</v>
      </c>
      <c r="II373">
        <v>0</v>
      </c>
      <c r="IJ373">
        <v>0</v>
      </c>
      <c r="IK373">
        <v>1</v>
      </c>
      <c r="IL373">
        <v>0</v>
      </c>
      <c r="IM373">
        <v>0</v>
      </c>
      <c r="IN373">
        <v>1</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R373" s="2" t="str">
        <f t="shared" si="319"/>
        <v>Terego District</v>
      </c>
      <c r="NS373" s="2" t="str">
        <f t="shared" si="320"/>
        <v>Aripea Health Centre III</v>
      </c>
      <c r="NT373" s="2" t="str">
        <f>VLOOKUP(C373,Weeks!$A$1:$B$53,2,0)</f>
        <v>Week 5</v>
      </c>
      <c r="NU373" s="2">
        <f t="shared" si="321"/>
        <v>43</v>
      </c>
      <c r="NV373" s="2">
        <f t="shared" si="322"/>
        <v>0</v>
      </c>
      <c r="NW373" s="2">
        <f t="shared" si="323"/>
        <v>0</v>
      </c>
      <c r="NX373" s="2">
        <f t="shared" si="324"/>
        <v>0</v>
      </c>
      <c r="NY373" s="2">
        <f t="shared" si="325"/>
        <v>0</v>
      </c>
      <c r="NZ373" s="2">
        <f t="shared" si="326"/>
        <v>0</v>
      </c>
      <c r="OA373" s="2">
        <f t="shared" si="327"/>
        <v>0</v>
      </c>
      <c r="OB373" s="2">
        <f t="shared" si="328"/>
        <v>0</v>
      </c>
      <c r="OC373" s="2">
        <f t="shared" si="329"/>
        <v>0</v>
      </c>
      <c r="OD373" s="2">
        <f t="shared" si="330"/>
        <v>2</v>
      </c>
      <c r="OE373" s="2">
        <f t="shared" si="331"/>
        <v>0</v>
      </c>
      <c r="OF373" s="2">
        <f t="shared" si="332"/>
        <v>0</v>
      </c>
      <c r="OG373" s="2">
        <f t="shared" si="333"/>
        <v>0</v>
      </c>
      <c r="OH373" s="2">
        <f t="shared" si="334"/>
        <v>0</v>
      </c>
      <c r="OI373" s="2">
        <f t="shared" si="335"/>
        <v>0</v>
      </c>
      <c r="OJ373" s="2">
        <f t="shared" si="336"/>
        <v>0</v>
      </c>
      <c r="OK373" s="2">
        <f t="shared" si="337"/>
        <v>0</v>
      </c>
      <c r="OL373" s="2">
        <f t="shared" si="338"/>
        <v>0</v>
      </c>
      <c r="OM373" s="2">
        <f t="shared" si="339"/>
        <v>0</v>
      </c>
      <c r="ON373" s="2">
        <f t="shared" si="340"/>
        <v>0</v>
      </c>
      <c r="OO373" s="2">
        <f t="shared" si="341"/>
        <v>0</v>
      </c>
      <c r="OP373" s="2">
        <f t="shared" si="342"/>
        <v>41</v>
      </c>
      <c r="OQ373" s="2">
        <f t="shared" si="343"/>
        <v>0</v>
      </c>
      <c r="OR373" s="2">
        <f t="shared" si="344"/>
        <v>0</v>
      </c>
      <c r="OS373" s="2">
        <f t="shared" si="345"/>
        <v>0</v>
      </c>
      <c r="OT373" s="2">
        <f t="shared" si="346"/>
        <v>0</v>
      </c>
      <c r="OU373" s="2">
        <f t="shared" si="347"/>
        <v>0</v>
      </c>
      <c r="OV373" s="2">
        <f t="shared" si="348"/>
        <v>0</v>
      </c>
      <c r="OW373" s="2">
        <f t="shared" si="349"/>
        <v>0</v>
      </c>
      <c r="OX373" s="2">
        <f t="shared" si="350"/>
        <v>0</v>
      </c>
      <c r="OY373" s="2">
        <f t="shared" si="351"/>
        <v>0</v>
      </c>
      <c r="OZ373" s="2">
        <f t="shared" si="352"/>
        <v>0</v>
      </c>
      <c r="PA373" s="2">
        <f t="shared" si="353"/>
        <v>0</v>
      </c>
      <c r="PB373" s="2">
        <f t="shared" si="354"/>
        <v>0</v>
      </c>
      <c r="PC373" s="2">
        <f t="shared" si="355"/>
        <v>0</v>
      </c>
      <c r="PD373" s="2">
        <f t="shared" si="356"/>
        <v>0</v>
      </c>
      <c r="PE373" s="2">
        <f t="shared" si="357"/>
        <v>0</v>
      </c>
      <c r="PF373" s="2">
        <f t="shared" si="358"/>
        <v>0</v>
      </c>
      <c r="PG373" s="2">
        <f t="shared" si="359"/>
        <v>0</v>
      </c>
      <c r="PH373" s="2">
        <f t="shared" si="360"/>
        <v>0</v>
      </c>
      <c r="PI373" s="2">
        <f t="shared" si="361"/>
        <v>0</v>
      </c>
      <c r="PJ373" s="2">
        <f t="shared" si="362"/>
        <v>0</v>
      </c>
      <c r="PK373" s="2">
        <f t="shared" si="363"/>
        <v>0</v>
      </c>
      <c r="PL373" s="2">
        <f t="shared" si="364"/>
        <v>0</v>
      </c>
      <c r="PM373" s="2">
        <f t="shared" si="365"/>
        <v>0</v>
      </c>
      <c r="PN373" s="2">
        <f t="shared" si="366"/>
        <v>1</v>
      </c>
      <c r="PO373" s="2">
        <f t="shared" si="367"/>
        <v>1</v>
      </c>
      <c r="PP373" s="2">
        <f t="shared" si="368"/>
        <v>0</v>
      </c>
      <c r="PQ373" s="2">
        <f t="shared" si="369"/>
        <v>0</v>
      </c>
      <c r="PR373" s="2">
        <f t="shared" si="370"/>
        <v>1</v>
      </c>
      <c r="PS373" s="2">
        <f t="shared" si="371"/>
        <v>0</v>
      </c>
      <c r="PT373" s="2">
        <f t="shared" si="372"/>
        <v>0</v>
      </c>
      <c r="PU373" s="2">
        <f t="shared" si="373"/>
        <v>1</v>
      </c>
      <c r="PV373" s="2">
        <f t="shared" si="374"/>
        <v>0</v>
      </c>
      <c r="PW373" s="2">
        <f t="shared" si="375"/>
        <v>0</v>
      </c>
      <c r="PX373" s="2">
        <f t="shared" si="376"/>
        <v>1</v>
      </c>
      <c r="PY373" s="2">
        <f t="shared" si="377"/>
        <v>0</v>
      </c>
      <c r="PZ373" s="2">
        <f t="shared" si="378"/>
        <v>0</v>
      </c>
    </row>
    <row r="374" spans="1:442" x14ac:dyDescent="0.35">
      <c r="A374" t="s">
        <v>74</v>
      </c>
      <c r="B374" t="s">
        <v>18</v>
      </c>
      <c r="C374" t="s">
        <v>335</v>
      </c>
      <c r="D374">
        <v>0</v>
      </c>
      <c r="E374">
        <v>0</v>
      </c>
      <c r="F374">
        <v>0</v>
      </c>
      <c r="G374">
        <v>0</v>
      </c>
      <c r="H374"/>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3</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3</v>
      </c>
      <c r="HW374">
        <v>4</v>
      </c>
      <c r="HX374">
        <v>0</v>
      </c>
      <c r="HY374">
        <v>0</v>
      </c>
      <c r="HZ374">
        <v>0</v>
      </c>
      <c r="IA374">
        <v>0</v>
      </c>
      <c r="IB374">
        <v>0</v>
      </c>
      <c r="IC374">
        <v>0</v>
      </c>
      <c r="ID374">
        <v>0</v>
      </c>
      <c r="IE374">
        <v>3</v>
      </c>
      <c r="IF374">
        <v>4</v>
      </c>
      <c r="IG374">
        <v>0</v>
      </c>
      <c r="IH374">
        <v>3</v>
      </c>
      <c r="II374">
        <v>4</v>
      </c>
      <c r="IJ374">
        <v>0</v>
      </c>
      <c r="IK374">
        <v>3</v>
      </c>
      <c r="IL374">
        <v>4</v>
      </c>
      <c r="IM374">
        <v>0</v>
      </c>
      <c r="IN374">
        <v>3</v>
      </c>
      <c r="IO374">
        <v>4</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c r="KG374"/>
      <c r="KH374"/>
      <c r="KI374"/>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c r="NO374">
        <v>0</v>
      </c>
      <c r="NP374">
        <v>0</v>
      </c>
      <c r="NR374" s="2" t="str">
        <f t="shared" si="319"/>
        <v>Terego District</v>
      </c>
      <c r="NS374" s="2" t="str">
        <f t="shared" si="320"/>
        <v>Aripea Health Centre III</v>
      </c>
      <c r="NT374" s="2" t="str">
        <f>VLOOKUP(C374,Weeks!$A$1:$B$53,2,0)</f>
        <v>Week 6</v>
      </c>
      <c r="NU374" s="2">
        <f t="shared" si="321"/>
        <v>3</v>
      </c>
      <c r="NV374" s="2">
        <f t="shared" si="322"/>
        <v>0</v>
      </c>
      <c r="NW374" s="2">
        <f t="shared" si="323"/>
        <v>0</v>
      </c>
      <c r="NX374" s="2">
        <f t="shared" si="324"/>
        <v>0</v>
      </c>
      <c r="NY374" s="2">
        <f t="shared" si="325"/>
        <v>0</v>
      </c>
      <c r="NZ374" s="2">
        <f t="shared" si="326"/>
        <v>0</v>
      </c>
      <c r="OA374" s="2">
        <f t="shared" si="327"/>
        <v>0</v>
      </c>
      <c r="OB374" s="2">
        <f t="shared" si="328"/>
        <v>0</v>
      </c>
      <c r="OC374" s="2">
        <f t="shared" si="329"/>
        <v>0</v>
      </c>
      <c r="OD374" s="2">
        <f t="shared" si="330"/>
        <v>3</v>
      </c>
      <c r="OE374" s="2">
        <f t="shared" si="331"/>
        <v>0</v>
      </c>
      <c r="OF374" s="2">
        <f t="shared" si="332"/>
        <v>0</v>
      </c>
      <c r="OG374" s="2">
        <f t="shared" si="333"/>
        <v>0</v>
      </c>
      <c r="OH374" s="2">
        <f t="shared" si="334"/>
        <v>0</v>
      </c>
      <c r="OI374" s="2">
        <f t="shared" si="335"/>
        <v>0</v>
      </c>
      <c r="OJ374" s="2">
        <f t="shared" si="336"/>
        <v>0</v>
      </c>
      <c r="OK374" s="2">
        <f t="shared" si="337"/>
        <v>0</v>
      </c>
      <c r="OL374" s="2">
        <f t="shared" si="338"/>
        <v>0</v>
      </c>
      <c r="OM374" s="2">
        <f t="shared" si="339"/>
        <v>0</v>
      </c>
      <c r="ON374" s="2">
        <f t="shared" si="340"/>
        <v>0</v>
      </c>
      <c r="OO374" s="2">
        <f t="shared" si="341"/>
        <v>0</v>
      </c>
      <c r="OP374" s="2">
        <f t="shared" si="342"/>
        <v>0</v>
      </c>
      <c r="OQ374" s="2">
        <f t="shared" si="343"/>
        <v>0</v>
      </c>
      <c r="OR374" s="2">
        <f t="shared" si="344"/>
        <v>0</v>
      </c>
      <c r="OS374" s="2">
        <f t="shared" si="345"/>
        <v>0</v>
      </c>
      <c r="OT374" s="2">
        <f t="shared" si="346"/>
        <v>0</v>
      </c>
      <c r="OU374" s="2">
        <f t="shared" si="347"/>
        <v>0</v>
      </c>
      <c r="OV374" s="2">
        <f t="shared" si="348"/>
        <v>0</v>
      </c>
      <c r="OW374" s="2">
        <f t="shared" si="349"/>
        <v>0</v>
      </c>
      <c r="OX374" s="2">
        <f t="shared" si="350"/>
        <v>0</v>
      </c>
      <c r="OY374" s="2">
        <f t="shared" si="351"/>
        <v>0</v>
      </c>
      <c r="OZ374" s="2">
        <f t="shared" si="352"/>
        <v>0</v>
      </c>
      <c r="PA374" s="2">
        <f t="shared" si="353"/>
        <v>0</v>
      </c>
      <c r="PB374" s="2">
        <f t="shared" si="354"/>
        <v>0</v>
      </c>
      <c r="PC374" s="2">
        <f t="shared" si="355"/>
        <v>0</v>
      </c>
      <c r="PD374" s="2">
        <f t="shared" si="356"/>
        <v>0</v>
      </c>
      <c r="PE374" s="2">
        <f t="shared" si="357"/>
        <v>0</v>
      </c>
      <c r="PF374" s="2">
        <f t="shared" si="358"/>
        <v>0</v>
      </c>
      <c r="PG374" s="2">
        <f t="shared" si="359"/>
        <v>0</v>
      </c>
      <c r="PH374" s="2">
        <f t="shared" si="360"/>
        <v>0</v>
      </c>
      <c r="PI374" s="2">
        <f t="shared" si="361"/>
        <v>0</v>
      </c>
      <c r="PJ374" s="2">
        <f t="shared" si="362"/>
        <v>0</v>
      </c>
      <c r="PK374" s="2">
        <f t="shared" si="363"/>
        <v>0</v>
      </c>
      <c r="PL374" s="2">
        <f t="shared" si="364"/>
        <v>0</v>
      </c>
      <c r="PM374" s="2">
        <f t="shared" si="365"/>
        <v>0</v>
      </c>
      <c r="PN374" s="2">
        <f t="shared" si="366"/>
        <v>7</v>
      </c>
      <c r="PO374" s="2">
        <f t="shared" si="367"/>
        <v>7</v>
      </c>
      <c r="PP374" s="2">
        <f t="shared" si="368"/>
        <v>0</v>
      </c>
      <c r="PQ374" s="2">
        <f t="shared" si="369"/>
        <v>0</v>
      </c>
      <c r="PR374" s="2">
        <f t="shared" si="370"/>
        <v>7</v>
      </c>
      <c r="PS374" s="2">
        <f t="shared" si="371"/>
        <v>0</v>
      </c>
      <c r="PT374" s="2">
        <f t="shared" si="372"/>
        <v>0</v>
      </c>
      <c r="PU374" s="2">
        <f t="shared" si="373"/>
        <v>7</v>
      </c>
      <c r="PV374" s="2">
        <f t="shared" si="374"/>
        <v>0</v>
      </c>
      <c r="PW374" s="2">
        <f t="shared" si="375"/>
        <v>0</v>
      </c>
      <c r="PX374" s="2">
        <f t="shared" si="376"/>
        <v>7</v>
      </c>
      <c r="PY374" s="2">
        <f t="shared" si="377"/>
        <v>0</v>
      </c>
      <c r="PZ374" s="2">
        <f t="shared" si="378"/>
        <v>0</v>
      </c>
    </row>
    <row r="375" spans="1:442" x14ac:dyDescent="0.35">
      <c r="A375" t="s">
        <v>74</v>
      </c>
      <c r="B375" t="s">
        <v>18</v>
      </c>
      <c r="C375" t="s">
        <v>333</v>
      </c>
      <c r="D375">
        <v>0</v>
      </c>
      <c r="E375">
        <v>0</v>
      </c>
      <c r="F375">
        <v>0</v>
      </c>
      <c r="G375">
        <v>0</v>
      </c>
      <c r="H375"/>
      <c r="I375">
        <v>0</v>
      </c>
      <c r="J375"/>
      <c r="K375">
        <v>0</v>
      </c>
      <c r="L375"/>
      <c r="M375">
        <v>0</v>
      </c>
      <c r="N375"/>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2</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6</v>
      </c>
      <c r="HW375">
        <v>0</v>
      </c>
      <c r="HX375">
        <v>0</v>
      </c>
      <c r="HY375">
        <v>0</v>
      </c>
      <c r="HZ375">
        <v>0</v>
      </c>
      <c r="IA375">
        <v>0</v>
      </c>
      <c r="IB375">
        <v>0</v>
      </c>
      <c r="IC375">
        <v>0</v>
      </c>
      <c r="ID375">
        <v>0</v>
      </c>
      <c r="IE375">
        <v>6</v>
      </c>
      <c r="IF375">
        <v>0</v>
      </c>
      <c r="IG375">
        <v>0</v>
      </c>
      <c r="IH375">
        <v>6</v>
      </c>
      <c r="II375">
        <v>0</v>
      </c>
      <c r="IJ375">
        <v>0</v>
      </c>
      <c r="IK375">
        <v>6</v>
      </c>
      <c r="IL375">
        <v>0</v>
      </c>
      <c r="IM375">
        <v>0</v>
      </c>
      <c r="IN375">
        <v>6</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R375" s="2" t="str">
        <f t="shared" si="319"/>
        <v>Terego District</v>
      </c>
      <c r="NS375" s="2" t="str">
        <f t="shared" si="320"/>
        <v>Aripea Health Centre III</v>
      </c>
      <c r="NT375" s="2" t="str">
        <f>VLOOKUP(C375,Weeks!$A$1:$B$53,2,0)</f>
        <v>Week 7</v>
      </c>
      <c r="NU375" s="2">
        <f t="shared" si="321"/>
        <v>2</v>
      </c>
      <c r="NV375" s="2">
        <f t="shared" si="322"/>
        <v>0</v>
      </c>
      <c r="NW375" s="2">
        <f t="shared" si="323"/>
        <v>0</v>
      </c>
      <c r="NX375" s="2">
        <f t="shared" si="324"/>
        <v>0</v>
      </c>
      <c r="NY375" s="2">
        <f t="shared" si="325"/>
        <v>0</v>
      </c>
      <c r="NZ375" s="2">
        <f t="shared" si="326"/>
        <v>0</v>
      </c>
      <c r="OA375" s="2">
        <f t="shared" si="327"/>
        <v>0</v>
      </c>
      <c r="OB375" s="2">
        <f t="shared" si="328"/>
        <v>0</v>
      </c>
      <c r="OC375" s="2">
        <f t="shared" si="329"/>
        <v>0</v>
      </c>
      <c r="OD375" s="2">
        <f t="shared" si="330"/>
        <v>2</v>
      </c>
      <c r="OE375" s="2">
        <f t="shared" si="331"/>
        <v>0</v>
      </c>
      <c r="OF375" s="2">
        <f t="shared" si="332"/>
        <v>0</v>
      </c>
      <c r="OG375" s="2">
        <f t="shared" si="333"/>
        <v>0</v>
      </c>
      <c r="OH375" s="2">
        <f t="shared" si="334"/>
        <v>0</v>
      </c>
      <c r="OI375" s="2">
        <f t="shared" si="335"/>
        <v>0</v>
      </c>
      <c r="OJ375" s="2">
        <f t="shared" si="336"/>
        <v>0</v>
      </c>
      <c r="OK375" s="2">
        <f t="shared" si="337"/>
        <v>0</v>
      </c>
      <c r="OL375" s="2">
        <f t="shared" si="338"/>
        <v>0</v>
      </c>
      <c r="OM375" s="2">
        <f t="shared" si="339"/>
        <v>0</v>
      </c>
      <c r="ON375" s="2">
        <f t="shared" si="340"/>
        <v>0</v>
      </c>
      <c r="OO375" s="2">
        <f t="shared" si="341"/>
        <v>0</v>
      </c>
      <c r="OP375" s="2">
        <f t="shared" si="342"/>
        <v>0</v>
      </c>
      <c r="OQ375" s="2">
        <f t="shared" si="343"/>
        <v>0</v>
      </c>
      <c r="OR375" s="2">
        <f t="shared" si="344"/>
        <v>0</v>
      </c>
      <c r="OS375" s="2">
        <f t="shared" si="345"/>
        <v>0</v>
      </c>
      <c r="OT375" s="2">
        <f t="shared" si="346"/>
        <v>0</v>
      </c>
      <c r="OU375" s="2">
        <f t="shared" si="347"/>
        <v>0</v>
      </c>
      <c r="OV375" s="2">
        <f t="shared" si="348"/>
        <v>0</v>
      </c>
      <c r="OW375" s="2">
        <f t="shared" si="349"/>
        <v>0</v>
      </c>
      <c r="OX375" s="2">
        <f t="shared" si="350"/>
        <v>0</v>
      </c>
      <c r="OY375" s="2">
        <f t="shared" si="351"/>
        <v>0</v>
      </c>
      <c r="OZ375" s="2">
        <f t="shared" si="352"/>
        <v>0</v>
      </c>
      <c r="PA375" s="2">
        <f t="shared" si="353"/>
        <v>0</v>
      </c>
      <c r="PB375" s="2">
        <f t="shared" si="354"/>
        <v>0</v>
      </c>
      <c r="PC375" s="2">
        <f t="shared" si="355"/>
        <v>0</v>
      </c>
      <c r="PD375" s="2">
        <f t="shared" si="356"/>
        <v>0</v>
      </c>
      <c r="PE375" s="2">
        <f t="shared" si="357"/>
        <v>0</v>
      </c>
      <c r="PF375" s="2">
        <f t="shared" si="358"/>
        <v>0</v>
      </c>
      <c r="PG375" s="2">
        <f t="shared" si="359"/>
        <v>0</v>
      </c>
      <c r="PH375" s="2">
        <f t="shared" si="360"/>
        <v>0</v>
      </c>
      <c r="PI375" s="2">
        <f t="shared" si="361"/>
        <v>0</v>
      </c>
      <c r="PJ375" s="2">
        <f t="shared" si="362"/>
        <v>0</v>
      </c>
      <c r="PK375" s="2">
        <f t="shared" si="363"/>
        <v>0</v>
      </c>
      <c r="PL375" s="2">
        <f t="shared" si="364"/>
        <v>0</v>
      </c>
      <c r="PM375" s="2">
        <f t="shared" si="365"/>
        <v>0</v>
      </c>
      <c r="PN375" s="2">
        <f t="shared" si="366"/>
        <v>6</v>
      </c>
      <c r="PO375" s="2">
        <f t="shared" si="367"/>
        <v>6</v>
      </c>
      <c r="PP375" s="2">
        <f t="shared" si="368"/>
        <v>0</v>
      </c>
      <c r="PQ375" s="2">
        <f t="shared" si="369"/>
        <v>0</v>
      </c>
      <c r="PR375" s="2">
        <f t="shared" si="370"/>
        <v>6</v>
      </c>
      <c r="PS375" s="2">
        <f t="shared" si="371"/>
        <v>0</v>
      </c>
      <c r="PT375" s="2">
        <f t="shared" si="372"/>
        <v>0</v>
      </c>
      <c r="PU375" s="2">
        <f t="shared" si="373"/>
        <v>6</v>
      </c>
      <c r="PV375" s="2">
        <f t="shared" si="374"/>
        <v>0</v>
      </c>
      <c r="PW375" s="2">
        <f t="shared" si="375"/>
        <v>0</v>
      </c>
      <c r="PX375" s="2">
        <f t="shared" si="376"/>
        <v>6</v>
      </c>
      <c r="PY375" s="2">
        <f t="shared" si="377"/>
        <v>0</v>
      </c>
      <c r="PZ375" s="2">
        <f t="shared" si="378"/>
        <v>0</v>
      </c>
    </row>
    <row r="376" spans="1:442" x14ac:dyDescent="0.35">
      <c r="A376" t="s">
        <v>74</v>
      </c>
      <c r="B376" t="s">
        <v>18</v>
      </c>
      <c r="C376" t="s">
        <v>331</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6</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5</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4</v>
      </c>
      <c r="HW376">
        <v>1</v>
      </c>
      <c r="HX376">
        <v>0</v>
      </c>
      <c r="HY376">
        <v>0</v>
      </c>
      <c r="HZ376">
        <v>0</v>
      </c>
      <c r="IA376">
        <v>0</v>
      </c>
      <c r="IB376">
        <v>0</v>
      </c>
      <c r="IC376">
        <v>0</v>
      </c>
      <c r="ID376">
        <v>0</v>
      </c>
      <c r="IE376">
        <v>0</v>
      </c>
      <c r="IF376">
        <v>0</v>
      </c>
      <c r="IG376">
        <v>0</v>
      </c>
      <c r="IH376">
        <v>0</v>
      </c>
      <c r="II376">
        <v>0</v>
      </c>
      <c r="IJ376">
        <v>0</v>
      </c>
      <c r="IK376">
        <v>4</v>
      </c>
      <c r="IL376">
        <v>1</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R376" s="2" t="str">
        <f t="shared" si="319"/>
        <v>Terego District</v>
      </c>
      <c r="NS376" s="2" t="str">
        <f t="shared" si="320"/>
        <v>Aripea Health Centre III</v>
      </c>
      <c r="NT376" s="2" t="str">
        <f>VLOOKUP(C376,Weeks!$A$1:$B$53,2,0)</f>
        <v>Week 8</v>
      </c>
      <c r="NU376" s="2">
        <f t="shared" si="321"/>
        <v>11</v>
      </c>
      <c r="NV376" s="2">
        <f t="shared" si="322"/>
        <v>0</v>
      </c>
      <c r="NW376" s="2">
        <f t="shared" si="323"/>
        <v>0</v>
      </c>
      <c r="NX376" s="2">
        <f t="shared" si="324"/>
        <v>0</v>
      </c>
      <c r="NY376" s="2">
        <f t="shared" si="325"/>
        <v>0</v>
      </c>
      <c r="NZ376" s="2">
        <f t="shared" si="326"/>
        <v>0</v>
      </c>
      <c r="OA376" s="2">
        <f t="shared" si="327"/>
        <v>0</v>
      </c>
      <c r="OB376" s="2">
        <f t="shared" si="328"/>
        <v>0</v>
      </c>
      <c r="OC376" s="2">
        <f t="shared" si="329"/>
        <v>0</v>
      </c>
      <c r="OD376" s="2">
        <f t="shared" si="330"/>
        <v>5</v>
      </c>
      <c r="OE376" s="2">
        <f t="shared" si="331"/>
        <v>0</v>
      </c>
      <c r="OF376" s="2">
        <f t="shared" si="332"/>
        <v>0</v>
      </c>
      <c r="OG376" s="2">
        <f t="shared" si="333"/>
        <v>0</v>
      </c>
      <c r="OH376" s="2">
        <f t="shared" si="334"/>
        <v>0</v>
      </c>
      <c r="OI376" s="2">
        <f t="shared" si="335"/>
        <v>0</v>
      </c>
      <c r="OJ376" s="2">
        <f t="shared" si="336"/>
        <v>0</v>
      </c>
      <c r="OK376" s="2">
        <f t="shared" si="337"/>
        <v>0</v>
      </c>
      <c r="OL376" s="2">
        <f t="shared" si="338"/>
        <v>0</v>
      </c>
      <c r="OM376" s="2">
        <f t="shared" si="339"/>
        <v>0</v>
      </c>
      <c r="ON376" s="2">
        <f t="shared" si="340"/>
        <v>6</v>
      </c>
      <c r="OO376" s="2">
        <f t="shared" si="341"/>
        <v>0</v>
      </c>
      <c r="OP376" s="2">
        <f t="shared" si="342"/>
        <v>0</v>
      </c>
      <c r="OQ376" s="2">
        <f t="shared" si="343"/>
        <v>0</v>
      </c>
      <c r="OR376" s="2">
        <f t="shared" si="344"/>
        <v>0</v>
      </c>
      <c r="OS376" s="2">
        <f t="shared" si="345"/>
        <v>0</v>
      </c>
      <c r="OT376" s="2">
        <f t="shared" si="346"/>
        <v>0</v>
      </c>
      <c r="OU376" s="2">
        <f t="shared" si="347"/>
        <v>0</v>
      </c>
      <c r="OV376" s="2">
        <f t="shared" si="348"/>
        <v>0</v>
      </c>
      <c r="OW376" s="2">
        <f t="shared" si="349"/>
        <v>0</v>
      </c>
      <c r="OX376" s="2">
        <f t="shared" si="350"/>
        <v>0</v>
      </c>
      <c r="OY376" s="2">
        <f t="shared" si="351"/>
        <v>0</v>
      </c>
      <c r="OZ376" s="2">
        <f t="shared" si="352"/>
        <v>0</v>
      </c>
      <c r="PA376" s="2">
        <f t="shared" si="353"/>
        <v>0</v>
      </c>
      <c r="PB376" s="2">
        <f t="shared" si="354"/>
        <v>0</v>
      </c>
      <c r="PC376" s="2">
        <f t="shared" si="355"/>
        <v>0</v>
      </c>
      <c r="PD376" s="2">
        <f t="shared" si="356"/>
        <v>0</v>
      </c>
      <c r="PE376" s="2">
        <f t="shared" si="357"/>
        <v>0</v>
      </c>
      <c r="PF376" s="2">
        <f t="shared" si="358"/>
        <v>0</v>
      </c>
      <c r="PG376" s="2">
        <f t="shared" si="359"/>
        <v>0</v>
      </c>
      <c r="PH376" s="2">
        <f t="shared" si="360"/>
        <v>0</v>
      </c>
      <c r="PI376" s="2">
        <f t="shared" si="361"/>
        <v>0</v>
      </c>
      <c r="PJ376" s="2">
        <f t="shared" si="362"/>
        <v>0</v>
      </c>
      <c r="PK376" s="2">
        <f t="shared" si="363"/>
        <v>0</v>
      </c>
      <c r="PL376" s="2">
        <f t="shared" si="364"/>
        <v>0</v>
      </c>
      <c r="PM376" s="2">
        <f t="shared" si="365"/>
        <v>0</v>
      </c>
      <c r="PN376" s="2">
        <f t="shared" si="366"/>
        <v>5</v>
      </c>
      <c r="PO376" s="2">
        <f t="shared" si="367"/>
        <v>0</v>
      </c>
      <c r="PP376" s="2">
        <f t="shared" si="368"/>
        <v>0</v>
      </c>
      <c r="PQ376" s="2">
        <f t="shared" si="369"/>
        <v>0</v>
      </c>
      <c r="PR376" s="2">
        <f t="shared" si="370"/>
        <v>5</v>
      </c>
      <c r="PS376" s="2">
        <f t="shared" si="371"/>
        <v>0</v>
      </c>
      <c r="PT376" s="2">
        <f t="shared" si="372"/>
        <v>0</v>
      </c>
      <c r="PU376" s="2">
        <f t="shared" si="373"/>
        <v>0</v>
      </c>
      <c r="PV376" s="2">
        <f t="shared" si="374"/>
        <v>0</v>
      </c>
      <c r="PW376" s="2">
        <f t="shared" si="375"/>
        <v>0</v>
      </c>
      <c r="PX376" s="2">
        <f t="shared" si="376"/>
        <v>0</v>
      </c>
      <c r="PY376" s="2">
        <f t="shared" si="377"/>
        <v>0</v>
      </c>
      <c r="PZ376" s="2">
        <f t="shared" si="378"/>
        <v>0</v>
      </c>
    </row>
    <row r="377" spans="1:442" x14ac:dyDescent="0.35">
      <c r="A377" t="s">
        <v>74</v>
      </c>
      <c r="B377" t="s">
        <v>18</v>
      </c>
      <c r="C377" t="s">
        <v>329</v>
      </c>
      <c r="D377">
        <v>0</v>
      </c>
      <c r="E377">
        <v>0</v>
      </c>
      <c r="F377">
        <v>0</v>
      </c>
      <c r="G377">
        <v>0</v>
      </c>
      <c r="H377"/>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1</v>
      </c>
      <c r="DE377">
        <v>4</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1</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3</v>
      </c>
      <c r="HW377">
        <v>3</v>
      </c>
      <c r="HX377">
        <v>0</v>
      </c>
      <c r="HY377">
        <v>0</v>
      </c>
      <c r="HZ377">
        <v>0</v>
      </c>
      <c r="IA377">
        <v>0</v>
      </c>
      <c r="IB377">
        <v>0</v>
      </c>
      <c r="IC377">
        <v>0</v>
      </c>
      <c r="ID377">
        <v>0</v>
      </c>
      <c r="IE377">
        <v>3</v>
      </c>
      <c r="IF377">
        <v>3</v>
      </c>
      <c r="IG377">
        <v>0</v>
      </c>
      <c r="IH377">
        <v>3</v>
      </c>
      <c r="II377">
        <v>3</v>
      </c>
      <c r="IJ377">
        <v>0</v>
      </c>
      <c r="IK377">
        <v>3</v>
      </c>
      <c r="IL377">
        <v>3</v>
      </c>
      <c r="IM377">
        <v>0</v>
      </c>
      <c r="IN377">
        <v>3</v>
      </c>
      <c r="IO377">
        <v>3</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2</v>
      </c>
      <c r="LZ377">
        <v>0</v>
      </c>
      <c r="MA377">
        <v>2</v>
      </c>
      <c r="MB377">
        <v>0</v>
      </c>
      <c r="MC377">
        <v>2</v>
      </c>
      <c r="MD377">
        <v>0</v>
      </c>
      <c r="ME377">
        <v>2</v>
      </c>
      <c r="MF377">
        <v>0</v>
      </c>
      <c r="MG377">
        <v>2</v>
      </c>
      <c r="MH377">
        <v>0</v>
      </c>
      <c r="MI377">
        <v>2</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R377" s="2" t="str">
        <f t="shared" si="319"/>
        <v>Terego District</v>
      </c>
      <c r="NS377" s="2" t="str">
        <f t="shared" si="320"/>
        <v>Aripea Health Centre III</v>
      </c>
      <c r="NT377" s="2" t="str">
        <f>VLOOKUP(C377,Weeks!$A$1:$B$53,2,0)</f>
        <v>Week 9</v>
      </c>
      <c r="NU377" s="2">
        <f t="shared" si="321"/>
        <v>6</v>
      </c>
      <c r="NV377" s="2">
        <f t="shared" si="322"/>
        <v>0</v>
      </c>
      <c r="NW377" s="2">
        <f t="shared" si="323"/>
        <v>0</v>
      </c>
      <c r="NX377" s="2">
        <f t="shared" si="324"/>
        <v>0</v>
      </c>
      <c r="NY377" s="2">
        <f t="shared" si="325"/>
        <v>0</v>
      </c>
      <c r="NZ377" s="2">
        <f t="shared" si="326"/>
        <v>0</v>
      </c>
      <c r="OA377" s="2">
        <f t="shared" si="327"/>
        <v>0</v>
      </c>
      <c r="OB377" s="2">
        <f t="shared" si="328"/>
        <v>0</v>
      </c>
      <c r="OC377" s="2">
        <f t="shared" si="329"/>
        <v>0</v>
      </c>
      <c r="OD377" s="2">
        <f t="shared" si="330"/>
        <v>1</v>
      </c>
      <c r="OE377" s="2">
        <f t="shared" si="331"/>
        <v>0</v>
      </c>
      <c r="OF377" s="2">
        <f t="shared" si="332"/>
        <v>0</v>
      </c>
      <c r="OG377" s="2">
        <f t="shared" si="333"/>
        <v>0</v>
      </c>
      <c r="OH377" s="2">
        <f t="shared" si="334"/>
        <v>0</v>
      </c>
      <c r="OI377" s="2">
        <f t="shared" si="335"/>
        <v>0</v>
      </c>
      <c r="OJ377" s="2">
        <f t="shared" si="336"/>
        <v>0</v>
      </c>
      <c r="OK377" s="2">
        <f t="shared" si="337"/>
        <v>0</v>
      </c>
      <c r="OL377" s="2">
        <f t="shared" si="338"/>
        <v>0</v>
      </c>
      <c r="OM377" s="2">
        <f t="shared" si="339"/>
        <v>0</v>
      </c>
      <c r="ON377" s="2">
        <f t="shared" si="340"/>
        <v>5</v>
      </c>
      <c r="OO377" s="2">
        <f t="shared" si="341"/>
        <v>0</v>
      </c>
      <c r="OP377" s="2">
        <f t="shared" si="342"/>
        <v>0</v>
      </c>
      <c r="OQ377" s="2">
        <f t="shared" si="343"/>
        <v>0</v>
      </c>
      <c r="OR377" s="2">
        <f t="shared" si="344"/>
        <v>0</v>
      </c>
      <c r="OS377" s="2">
        <f t="shared" si="345"/>
        <v>0</v>
      </c>
      <c r="OT377" s="2">
        <f t="shared" si="346"/>
        <v>0</v>
      </c>
      <c r="OU377" s="2">
        <f t="shared" si="347"/>
        <v>0</v>
      </c>
      <c r="OV377" s="2">
        <f t="shared" si="348"/>
        <v>0</v>
      </c>
      <c r="OW377" s="2">
        <f t="shared" si="349"/>
        <v>0</v>
      </c>
      <c r="OX377" s="2">
        <f t="shared" si="350"/>
        <v>0</v>
      </c>
      <c r="OY377" s="2">
        <f t="shared" si="351"/>
        <v>0</v>
      </c>
      <c r="OZ377" s="2">
        <f t="shared" si="352"/>
        <v>4</v>
      </c>
      <c r="PA377" s="2">
        <f t="shared" si="353"/>
        <v>4</v>
      </c>
      <c r="PB377" s="2">
        <f t="shared" si="354"/>
        <v>0</v>
      </c>
      <c r="PC377" s="2">
        <f t="shared" si="355"/>
        <v>0</v>
      </c>
      <c r="PD377" s="2">
        <f t="shared" si="356"/>
        <v>0</v>
      </c>
      <c r="PE377" s="2">
        <f t="shared" si="357"/>
        <v>0</v>
      </c>
      <c r="PF377" s="2">
        <f t="shared" si="358"/>
        <v>0</v>
      </c>
      <c r="PG377" s="2">
        <f t="shared" si="359"/>
        <v>0</v>
      </c>
      <c r="PH377" s="2">
        <f t="shared" si="360"/>
        <v>0</v>
      </c>
      <c r="PI377" s="2">
        <f t="shared" si="361"/>
        <v>0</v>
      </c>
      <c r="PJ377" s="2">
        <f t="shared" si="362"/>
        <v>0</v>
      </c>
      <c r="PK377" s="2">
        <f t="shared" si="363"/>
        <v>0</v>
      </c>
      <c r="PL377" s="2">
        <f t="shared" si="364"/>
        <v>0</v>
      </c>
      <c r="PM377" s="2">
        <f t="shared" si="365"/>
        <v>0</v>
      </c>
      <c r="PN377" s="2">
        <f t="shared" si="366"/>
        <v>6</v>
      </c>
      <c r="PO377" s="2">
        <f t="shared" si="367"/>
        <v>6</v>
      </c>
      <c r="PP377" s="2">
        <f t="shared" si="368"/>
        <v>0</v>
      </c>
      <c r="PQ377" s="2">
        <f t="shared" si="369"/>
        <v>0</v>
      </c>
      <c r="PR377" s="2">
        <f t="shared" si="370"/>
        <v>6</v>
      </c>
      <c r="PS377" s="2">
        <f t="shared" si="371"/>
        <v>0</v>
      </c>
      <c r="PT377" s="2">
        <f t="shared" si="372"/>
        <v>0</v>
      </c>
      <c r="PU377" s="2">
        <f t="shared" si="373"/>
        <v>6</v>
      </c>
      <c r="PV377" s="2">
        <f t="shared" si="374"/>
        <v>0</v>
      </c>
      <c r="PW377" s="2">
        <f t="shared" si="375"/>
        <v>0</v>
      </c>
      <c r="PX377" s="2">
        <f t="shared" si="376"/>
        <v>6</v>
      </c>
      <c r="PY377" s="2">
        <f t="shared" si="377"/>
        <v>0</v>
      </c>
      <c r="PZ377" s="2">
        <f t="shared" si="378"/>
        <v>0</v>
      </c>
    </row>
    <row r="378" spans="1:442" x14ac:dyDescent="0.35">
      <c r="A378" t="s">
        <v>74</v>
      </c>
      <c r="B378" t="s">
        <v>18</v>
      </c>
      <c r="C378" t="s">
        <v>327</v>
      </c>
      <c r="D378">
        <v>0</v>
      </c>
      <c r="E378">
        <v>0</v>
      </c>
      <c r="F378">
        <v>0</v>
      </c>
      <c r="G378">
        <v>0</v>
      </c>
      <c r="H378"/>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c r="CC378"/>
      <c r="CD378"/>
      <c r="CE378"/>
      <c r="CF378"/>
      <c r="CG378"/>
      <c r="CH378">
        <v>0</v>
      </c>
      <c r="CI378">
        <v>0</v>
      </c>
      <c r="CJ378">
        <v>0</v>
      </c>
      <c r="CK378">
        <v>0</v>
      </c>
      <c r="CL378">
        <v>0</v>
      </c>
      <c r="CM378">
        <v>0</v>
      </c>
      <c r="CN378">
        <v>0</v>
      </c>
      <c r="CO378">
        <v>0</v>
      </c>
      <c r="CP378">
        <v>0</v>
      </c>
      <c r="CQ378"/>
      <c r="CR378">
        <v>0</v>
      </c>
      <c r="CS378">
        <v>0</v>
      </c>
      <c r="CT378">
        <v>0</v>
      </c>
      <c r="CU378">
        <v>0</v>
      </c>
      <c r="CV378">
        <v>0</v>
      </c>
      <c r="CW378">
        <v>0</v>
      </c>
      <c r="CX378">
        <v>0</v>
      </c>
      <c r="CY378">
        <v>0</v>
      </c>
      <c r="CZ378">
        <v>0</v>
      </c>
      <c r="DA378">
        <v>0</v>
      </c>
      <c r="DB378">
        <v>0</v>
      </c>
      <c r="DC378">
        <v>0</v>
      </c>
      <c r="DD378">
        <v>2</v>
      </c>
      <c r="DE378">
        <v>3</v>
      </c>
      <c r="DF378">
        <v>0</v>
      </c>
      <c r="DG378">
        <v>0</v>
      </c>
      <c r="DH378">
        <v>0</v>
      </c>
      <c r="DI378">
        <v>0</v>
      </c>
      <c r="DJ378">
        <v>0</v>
      </c>
      <c r="DK378">
        <v>0</v>
      </c>
      <c r="DL378">
        <v>0</v>
      </c>
      <c r="DM378">
        <v>0</v>
      </c>
      <c r="DN378">
        <v>0</v>
      </c>
      <c r="DO378">
        <v>0</v>
      </c>
      <c r="DP378">
        <v>0</v>
      </c>
      <c r="DQ378">
        <v>0</v>
      </c>
      <c r="DR378"/>
      <c r="DS378"/>
      <c r="DT378"/>
      <c r="DU378"/>
      <c r="DV378"/>
      <c r="DW378"/>
      <c r="DX378"/>
      <c r="DY378"/>
      <c r="DZ378"/>
      <c r="EA378"/>
      <c r="EB378"/>
      <c r="EC378"/>
      <c r="ED378"/>
      <c r="EE378"/>
      <c r="EF378"/>
      <c r="EG378"/>
      <c r="EH378"/>
      <c r="EI378"/>
      <c r="EJ378"/>
      <c r="EK378"/>
      <c r="EL378"/>
      <c r="EM378">
        <v>0</v>
      </c>
      <c r="EN378">
        <v>0</v>
      </c>
      <c r="EO378">
        <v>0</v>
      </c>
      <c r="EP378">
        <v>0</v>
      </c>
      <c r="EQ378"/>
      <c r="ER378"/>
      <c r="ES378"/>
      <c r="ET378"/>
      <c r="EU378"/>
      <c r="EV378"/>
      <c r="EW378"/>
      <c r="EX378"/>
      <c r="EY378"/>
      <c r="EZ378"/>
      <c r="FA378"/>
      <c r="FB378"/>
      <c r="FC378">
        <v>0</v>
      </c>
      <c r="FD378">
        <v>1</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c r="NE378"/>
      <c r="NF378">
        <v>0</v>
      </c>
      <c r="NG378">
        <v>0</v>
      </c>
      <c r="NH378">
        <v>0</v>
      </c>
      <c r="NI378">
        <v>0</v>
      </c>
      <c r="NJ378">
        <v>0</v>
      </c>
      <c r="NK378">
        <v>0</v>
      </c>
      <c r="NL378">
        <v>0</v>
      </c>
      <c r="NM378">
        <v>0</v>
      </c>
      <c r="NN378">
        <v>0</v>
      </c>
      <c r="NO378">
        <v>0</v>
      </c>
      <c r="NP378">
        <v>0</v>
      </c>
      <c r="NR378" s="2" t="str">
        <f t="shared" si="319"/>
        <v>Terego District</v>
      </c>
      <c r="NS378" s="2" t="str">
        <f t="shared" si="320"/>
        <v>Aripea Health Centre III</v>
      </c>
      <c r="NT378" s="2" t="str">
        <f>VLOOKUP(C378,Weeks!$A$1:$B$53,2,0)</f>
        <v>Week 10</v>
      </c>
      <c r="NU378" s="2">
        <f t="shared" si="321"/>
        <v>6</v>
      </c>
      <c r="NV378" s="2">
        <f t="shared" si="322"/>
        <v>0</v>
      </c>
      <c r="NW378" s="2">
        <f t="shared" si="323"/>
        <v>0</v>
      </c>
      <c r="NX378" s="2">
        <f t="shared" si="324"/>
        <v>0</v>
      </c>
      <c r="NY378" s="2">
        <f t="shared" si="325"/>
        <v>0</v>
      </c>
      <c r="NZ378" s="2">
        <f t="shared" si="326"/>
        <v>0</v>
      </c>
      <c r="OA378" s="2">
        <f t="shared" si="327"/>
        <v>0</v>
      </c>
      <c r="OB378" s="2">
        <f t="shared" si="328"/>
        <v>0</v>
      </c>
      <c r="OC378" s="2">
        <f t="shared" si="329"/>
        <v>0</v>
      </c>
      <c r="OD378" s="2">
        <f t="shared" si="330"/>
        <v>1</v>
      </c>
      <c r="OE378" s="2">
        <f t="shared" si="331"/>
        <v>0</v>
      </c>
      <c r="OF378" s="2">
        <f t="shared" si="332"/>
        <v>0</v>
      </c>
      <c r="OG378" s="2">
        <f t="shared" si="333"/>
        <v>0</v>
      </c>
      <c r="OH378" s="2">
        <f t="shared" si="334"/>
        <v>0</v>
      </c>
      <c r="OI378" s="2">
        <f t="shared" si="335"/>
        <v>0</v>
      </c>
      <c r="OJ378" s="2">
        <f t="shared" si="336"/>
        <v>0</v>
      </c>
      <c r="OK378" s="2">
        <f t="shared" si="337"/>
        <v>0</v>
      </c>
      <c r="OL378" s="2">
        <f t="shared" si="338"/>
        <v>0</v>
      </c>
      <c r="OM378" s="2">
        <f t="shared" si="339"/>
        <v>0</v>
      </c>
      <c r="ON378" s="2">
        <f t="shared" si="340"/>
        <v>5</v>
      </c>
      <c r="OO378" s="2">
        <f t="shared" si="341"/>
        <v>0</v>
      </c>
      <c r="OP378" s="2">
        <f t="shared" si="342"/>
        <v>0</v>
      </c>
      <c r="OQ378" s="2">
        <f t="shared" si="343"/>
        <v>0</v>
      </c>
      <c r="OR378" s="2">
        <f t="shared" si="344"/>
        <v>0</v>
      </c>
      <c r="OS378" s="2">
        <f t="shared" si="345"/>
        <v>0</v>
      </c>
      <c r="OT378" s="2">
        <f t="shared" si="346"/>
        <v>0</v>
      </c>
      <c r="OU378" s="2">
        <f t="shared" si="347"/>
        <v>0</v>
      </c>
      <c r="OV378" s="2">
        <f t="shared" si="348"/>
        <v>0</v>
      </c>
      <c r="OW378" s="2">
        <f t="shared" si="349"/>
        <v>0</v>
      </c>
      <c r="OX378" s="2">
        <f t="shared" si="350"/>
        <v>0</v>
      </c>
      <c r="OY378" s="2">
        <f t="shared" si="351"/>
        <v>0</v>
      </c>
      <c r="OZ378" s="2">
        <f t="shared" si="352"/>
        <v>0</v>
      </c>
      <c r="PA378" s="2">
        <f t="shared" si="353"/>
        <v>0</v>
      </c>
      <c r="PB378" s="2">
        <f t="shared" si="354"/>
        <v>0</v>
      </c>
      <c r="PC378" s="2">
        <f t="shared" si="355"/>
        <v>0</v>
      </c>
      <c r="PD378" s="2">
        <f t="shared" si="356"/>
        <v>0</v>
      </c>
      <c r="PE378" s="2">
        <f t="shared" si="357"/>
        <v>0</v>
      </c>
      <c r="PF378" s="2">
        <f t="shared" si="358"/>
        <v>0</v>
      </c>
      <c r="PG378" s="2">
        <f t="shared" si="359"/>
        <v>0</v>
      </c>
      <c r="PH378" s="2">
        <f t="shared" si="360"/>
        <v>0</v>
      </c>
      <c r="PI378" s="2">
        <f t="shared" si="361"/>
        <v>0</v>
      </c>
      <c r="PJ378" s="2">
        <f t="shared" si="362"/>
        <v>0</v>
      </c>
      <c r="PK378" s="2">
        <f t="shared" si="363"/>
        <v>0</v>
      </c>
      <c r="PL378" s="2">
        <f t="shared" si="364"/>
        <v>0</v>
      </c>
      <c r="PM378" s="2">
        <f t="shared" si="365"/>
        <v>0</v>
      </c>
      <c r="PN378" s="2">
        <f t="shared" si="366"/>
        <v>0</v>
      </c>
      <c r="PO378" s="2">
        <f t="shared" si="367"/>
        <v>0</v>
      </c>
      <c r="PP378" s="2">
        <f t="shared" si="368"/>
        <v>0</v>
      </c>
      <c r="PQ378" s="2">
        <f t="shared" si="369"/>
        <v>0</v>
      </c>
      <c r="PR378" s="2">
        <f t="shared" si="370"/>
        <v>0</v>
      </c>
      <c r="PS378" s="2">
        <f t="shared" si="371"/>
        <v>0</v>
      </c>
      <c r="PT378" s="2">
        <f t="shared" si="372"/>
        <v>0</v>
      </c>
      <c r="PU378" s="2">
        <f t="shared" si="373"/>
        <v>0</v>
      </c>
      <c r="PV378" s="2">
        <f t="shared" si="374"/>
        <v>0</v>
      </c>
      <c r="PW378" s="2">
        <f t="shared" si="375"/>
        <v>0</v>
      </c>
      <c r="PX378" s="2">
        <f t="shared" si="376"/>
        <v>0</v>
      </c>
      <c r="PY378" s="2">
        <f t="shared" si="377"/>
        <v>0</v>
      </c>
      <c r="PZ378" s="2">
        <f t="shared" si="378"/>
        <v>0</v>
      </c>
    </row>
    <row r="379" spans="1:442" x14ac:dyDescent="0.35">
      <c r="A379" t="s">
        <v>74</v>
      </c>
      <c r="B379" t="s">
        <v>8</v>
      </c>
      <c r="C379" t="s">
        <v>72</v>
      </c>
      <c r="D379">
        <v>0</v>
      </c>
      <c r="E379">
        <v>0</v>
      </c>
      <c r="F379">
        <v>0</v>
      </c>
      <c r="G379">
        <v>0</v>
      </c>
      <c r="H379"/>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7</v>
      </c>
      <c r="DE379">
        <v>13</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2</v>
      </c>
      <c r="EL379">
        <v>11</v>
      </c>
      <c r="EM379">
        <v>0</v>
      </c>
      <c r="EN379">
        <v>0</v>
      </c>
      <c r="EO379">
        <v>0</v>
      </c>
      <c r="EP379">
        <v>0</v>
      </c>
      <c r="EQ379">
        <v>0</v>
      </c>
      <c r="ER379">
        <v>0</v>
      </c>
      <c r="ES379">
        <v>0</v>
      </c>
      <c r="ET379">
        <v>0</v>
      </c>
      <c r="EU379">
        <v>0</v>
      </c>
      <c r="EV379">
        <v>0</v>
      </c>
      <c r="EW379">
        <v>0</v>
      </c>
      <c r="EX379">
        <v>0</v>
      </c>
      <c r="EY379">
        <v>0</v>
      </c>
      <c r="EZ379">
        <v>2</v>
      </c>
      <c r="FA379">
        <v>2</v>
      </c>
      <c r="FB379">
        <v>0</v>
      </c>
      <c r="FC379">
        <v>2</v>
      </c>
      <c r="FD379">
        <v>3</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1</v>
      </c>
      <c r="HV379">
        <v>10</v>
      </c>
      <c r="HW379">
        <v>3</v>
      </c>
      <c r="HX379">
        <v>0</v>
      </c>
      <c r="HY379">
        <v>0</v>
      </c>
      <c r="HZ379">
        <v>0</v>
      </c>
      <c r="IA379">
        <v>0</v>
      </c>
      <c r="IB379">
        <v>0</v>
      </c>
      <c r="IC379">
        <v>0</v>
      </c>
      <c r="ID379">
        <v>1</v>
      </c>
      <c r="IE379">
        <v>10</v>
      </c>
      <c r="IF379">
        <v>3</v>
      </c>
      <c r="IG379">
        <v>1</v>
      </c>
      <c r="IH379">
        <v>10</v>
      </c>
      <c r="II379">
        <v>3</v>
      </c>
      <c r="IJ379">
        <v>1</v>
      </c>
      <c r="IK379">
        <v>10</v>
      </c>
      <c r="IL379">
        <v>3</v>
      </c>
      <c r="IM379">
        <v>1</v>
      </c>
      <c r="IN379">
        <v>10</v>
      </c>
      <c r="IO379">
        <v>3</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c r="KG379"/>
      <c r="KH379"/>
      <c r="KI379"/>
      <c r="KJ379">
        <v>0</v>
      </c>
      <c r="KK379">
        <v>0</v>
      </c>
      <c r="KL379">
        <v>0</v>
      </c>
      <c r="KM379">
        <v>0</v>
      </c>
      <c r="KN379">
        <v>0</v>
      </c>
      <c r="KO379">
        <v>0</v>
      </c>
      <c r="KP379">
        <v>0</v>
      </c>
      <c r="KQ379">
        <v>0</v>
      </c>
      <c r="KR379">
        <v>0</v>
      </c>
      <c r="KS379">
        <v>0</v>
      </c>
      <c r="KT379">
        <v>1</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1</v>
      </c>
      <c r="NJ379">
        <v>0</v>
      </c>
      <c r="NK379">
        <v>0</v>
      </c>
      <c r="NL379">
        <v>0</v>
      </c>
      <c r="NM379">
        <v>1</v>
      </c>
      <c r="NN379">
        <v>0</v>
      </c>
      <c r="NO379">
        <v>0</v>
      </c>
      <c r="NP379">
        <v>0</v>
      </c>
      <c r="NR379" s="2" t="str">
        <f t="shared" si="319"/>
        <v>Terego District</v>
      </c>
      <c r="NS379" s="2" t="str">
        <f t="shared" si="320"/>
        <v>Oriajini Hospital</v>
      </c>
      <c r="NT379" s="2" t="str">
        <f>VLOOKUP(C379,Weeks!$A$1:$B$53,2,0)</f>
        <v>Week 40</v>
      </c>
      <c r="NU379" s="2">
        <f t="shared" si="321"/>
        <v>42</v>
      </c>
      <c r="NV379" s="2">
        <f t="shared" si="322"/>
        <v>0</v>
      </c>
      <c r="NW379" s="2">
        <f t="shared" si="323"/>
        <v>0</v>
      </c>
      <c r="NX379" s="2">
        <f t="shared" si="324"/>
        <v>0</v>
      </c>
      <c r="NY379" s="2">
        <f t="shared" si="325"/>
        <v>0</v>
      </c>
      <c r="NZ379" s="2">
        <f t="shared" si="326"/>
        <v>0</v>
      </c>
      <c r="OA379" s="2">
        <f t="shared" si="327"/>
        <v>0</v>
      </c>
      <c r="OB379" s="2">
        <f t="shared" si="328"/>
        <v>0</v>
      </c>
      <c r="OC379" s="2">
        <f t="shared" si="329"/>
        <v>0</v>
      </c>
      <c r="OD379" s="2">
        <f t="shared" si="330"/>
        <v>5</v>
      </c>
      <c r="OE379" s="2">
        <f t="shared" si="331"/>
        <v>0</v>
      </c>
      <c r="OF379" s="2">
        <f t="shared" si="332"/>
        <v>17</v>
      </c>
      <c r="OG379" s="2">
        <f t="shared" si="333"/>
        <v>0</v>
      </c>
      <c r="OH379" s="2">
        <f t="shared" si="334"/>
        <v>0</v>
      </c>
      <c r="OI379" s="2">
        <f t="shared" si="335"/>
        <v>0</v>
      </c>
      <c r="OJ379" s="2">
        <f t="shared" si="336"/>
        <v>0</v>
      </c>
      <c r="OK379" s="2">
        <f t="shared" si="337"/>
        <v>0</v>
      </c>
      <c r="OL379" s="2">
        <f t="shared" si="338"/>
        <v>0</v>
      </c>
      <c r="OM379" s="2">
        <f t="shared" si="339"/>
        <v>0</v>
      </c>
      <c r="ON379" s="2">
        <f t="shared" si="340"/>
        <v>20</v>
      </c>
      <c r="OO379" s="2">
        <f t="shared" si="341"/>
        <v>0</v>
      </c>
      <c r="OP379" s="2">
        <f t="shared" si="342"/>
        <v>0</v>
      </c>
      <c r="OQ379" s="2">
        <f t="shared" si="343"/>
        <v>0</v>
      </c>
      <c r="OR379" s="2">
        <f t="shared" si="344"/>
        <v>0</v>
      </c>
      <c r="OS379" s="2">
        <f t="shared" si="345"/>
        <v>0</v>
      </c>
      <c r="OT379" s="2">
        <f t="shared" si="346"/>
        <v>0</v>
      </c>
      <c r="OU379" s="2">
        <f t="shared" si="347"/>
        <v>0</v>
      </c>
      <c r="OV379" s="2">
        <f t="shared" si="348"/>
        <v>0</v>
      </c>
      <c r="OW379" s="2">
        <f t="shared" si="349"/>
        <v>0</v>
      </c>
      <c r="OX379" s="2">
        <f t="shared" si="350"/>
        <v>0</v>
      </c>
      <c r="OY379" s="2">
        <f t="shared" si="351"/>
        <v>0</v>
      </c>
      <c r="OZ379" s="2">
        <f t="shared" si="352"/>
        <v>0</v>
      </c>
      <c r="PA379" s="2">
        <f t="shared" si="353"/>
        <v>0</v>
      </c>
      <c r="PB379" s="2">
        <f t="shared" si="354"/>
        <v>0</v>
      </c>
      <c r="PC379" s="2">
        <f t="shared" si="355"/>
        <v>1</v>
      </c>
      <c r="PD379" s="2">
        <f t="shared" si="356"/>
        <v>0</v>
      </c>
      <c r="PE379" s="2">
        <f t="shared" si="357"/>
        <v>0</v>
      </c>
      <c r="PF379" s="2">
        <f t="shared" si="358"/>
        <v>0</v>
      </c>
      <c r="PG379" s="2">
        <f t="shared" si="359"/>
        <v>0</v>
      </c>
      <c r="PH379" s="2">
        <f t="shared" si="360"/>
        <v>0</v>
      </c>
      <c r="PI379" s="2">
        <f t="shared" si="361"/>
        <v>0</v>
      </c>
      <c r="PJ379" s="2">
        <f t="shared" si="362"/>
        <v>0</v>
      </c>
      <c r="PK379" s="2">
        <f t="shared" si="363"/>
        <v>1</v>
      </c>
      <c r="PL379" s="2">
        <f t="shared" si="364"/>
        <v>1</v>
      </c>
      <c r="PM379" s="2">
        <f t="shared" si="365"/>
        <v>0</v>
      </c>
      <c r="PN379" s="2">
        <f t="shared" si="366"/>
        <v>14</v>
      </c>
      <c r="PO379" s="2">
        <f t="shared" si="367"/>
        <v>14</v>
      </c>
      <c r="PP379" s="2">
        <f t="shared" si="368"/>
        <v>0</v>
      </c>
      <c r="PQ379" s="2">
        <f t="shared" si="369"/>
        <v>0</v>
      </c>
      <c r="PR379" s="2">
        <f t="shared" si="370"/>
        <v>14</v>
      </c>
      <c r="PS379" s="2">
        <f t="shared" si="371"/>
        <v>0</v>
      </c>
      <c r="PT379" s="2">
        <f t="shared" si="372"/>
        <v>0</v>
      </c>
      <c r="PU379" s="2">
        <f t="shared" si="373"/>
        <v>14</v>
      </c>
      <c r="PV379" s="2">
        <f t="shared" si="374"/>
        <v>0</v>
      </c>
      <c r="PW379" s="2">
        <f t="shared" si="375"/>
        <v>0</v>
      </c>
      <c r="PX379" s="2">
        <f t="shared" si="376"/>
        <v>14</v>
      </c>
      <c r="PY379" s="2">
        <f t="shared" si="377"/>
        <v>0</v>
      </c>
      <c r="PZ379" s="2">
        <f t="shared" si="378"/>
        <v>0</v>
      </c>
    </row>
    <row r="380" spans="1:442" x14ac:dyDescent="0.35">
      <c r="A380" t="s">
        <v>74</v>
      </c>
      <c r="B380" t="s">
        <v>8</v>
      </c>
      <c r="C380" t="s">
        <v>71</v>
      </c>
      <c r="D380">
        <v>0</v>
      </c>
      <c r="E380">
        <v>0</v>
      </c>
      <c r="F380">
        <v>0</v>
      </c>
      <c r="G380">
        <v>0</v>
      </c>
      <c r="H380"/>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2</v>
      </c>
      <c r="DB380">
        <v>1</v>
      </c>
      <c r="DC380">
        <v>1</v>
      </c>
      <c r="DD380">
        <v>2</v>
      </c>
      <c r="DE380">
        <v>7</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1</v>
      </c>
      <c r="EL380">
        <v>17</v>
      </c>
      <c r="EM380">
        <v>0</v>
      </c>
      <c r="EN380">
        <v>0</v>
      </c>
      <c r="EO380">
        <v>0</v>
      </c>
      <c r="EP380">
        <v>0</v>
      </c>
      <c r="EQ380">
        <v>0</v>
      </c>
      <c r="ER380">
        <v>0</v>
      </c>
      <c r="ES380">
        <v>0</v>
      </c>
      <c r="ET380">
        <v>0</v>
      </c>
      <c r="EU380">
        <v>0</v>
      </c>
      <c r="EV380">
        <v>0</v>
      </c>
      <c r="EW380">
        <v>0</v>
      </c>
      <c r="EX380">
        <v>0</v>
      </c>
      <c r="EY380">
        <v>0</v>
      </c>
      <c r="EZ380">
        <v>0</v>
      </c>
      <c r="FA380">
        <v>3</v>
      </c>
      <c r="FB380">
        <v>0</v>
      </c>
      <c r="FC380">
        <v>3</v>
      </c>
      <c r="FD380">
        <v>2</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1</v>
      </c>
      <c r="HW380">
        <v>2</v>
      </c>
      <c r="HX380">
        <v>0</v>
      </c>
      <c r="HY380">
        <v>0</v>
      </c>
      <c r="HZ380">
        <v>0</v>
      </c>
      <c r="IA380">
        <v>0</v>
      </c>
      <c r="IB380">
        <v>0</v>
      </c>
      <c r="IC380">
        <v>0</v>
      </c>
      <c r="ID380">
        <v>0</v>
      </c>
      <c r="IE380">
        <v>1</v>
      </c>
      <c r="IF380">
        <v>2</v>
      </c>
      <c r="IG380">
        <v>0</v>
      </c>
      <c r="IH380">
        <v>1</v>
      </c>
      <c r="II380">
        <v>2</v>
      </c>
      <c r="IJ380">
        <v>0</v>
      </c>
      <c r="IK380">
        <v>1</v>
      </c>
      <c r="IL380">
        <v>2</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c r="KG380"/>
      <c r="KH380"/>
      <c r="KI380"/>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1</v>
      </c>
      <c r="MY380">
        <v>0</v>
      </c>
      <c r="MZ380">
        <v>0</v>
      </c>
      <c r="NA380">
        <v>0</v>
      </c>
      <c r="NB380">
        <v>0</v>
      </c>
      <c r="NC380">
        <v>0</v>
      </c>
      <c r="ND380">
        <v>0</v>
      </c>
      <c r="NE380">
        <v>0</v>
      </c>
      <c r="NF380">
        <v>0</v>
      </c>
      <c r="NG380">
        <v>0</v>
      </c>
      <c r="NH380">
        <v>0</v>
      </c>
      <c r="NI380">
        <v>0</v>
      </c>
      <c r="NJ380">
        <v>0</v>
      </c>
      <c r="NK380">
        <v>0</v>
      </c>
      <c r="NL380">
        <v>0</v>
      </c>
      <c r="NM380">
        <v>0</v>
      </c>
      <c r="NN380">
        <v>0</v>
      </c>
      <c r="NO380">
        <v>0</v>
      </c>
      <c r="NP380">
        <v>0</v>
      </c>
      <c r="NR380" s="2" t="str">
        <f t="shared" si="319"/>
        <v>Terego District</v>
      </c>
      <c r="NS380" s="2" t="str">
        <f t="shared" si="320"/>
        <v>Oriajini Hospital</v>
      </c>
      <c r="NT380" s="2" t="str">
        <f>VLOOKUP(C380,Weeks!$A$1:$B$53,2,0)</f>
        <v>Week 41</v>
      </c>
      <c r="NU380" s="2">
        <f t="shared" si="321"/>
        <v>39</v>
      </c>
      <c r="NV380" s="2">
        <f t="shared" si="322"/>
        <v>0</v>
      </c>
      <c r="NW380" s="2">
        <f t="shared" si="323"/>
        <v>0</v>
      </c>
      <c r="NX380" s="2">
        <f t="shared" si="324"/>
        <v>0</v>
      </c>
      <c r="NY380" s="2">
        <f t="shared" si="325"/>
        <v>0</v>
      </c>
      <c r="NZ380" s="2">
        <f t="shared" si="326"/>
        <v>0</v>
      </c>
      <c r="OA380" s="2">
        <f t="shared" si="327"/>
        <v>0</v>
      </c>
      <c r="OB380" s="2">
        <f t="shared" si="328"/>
        <v>0</v>
      </c>
      <c r="OC380" s="2">
        <f t="shared" si="329"/>
        <v>0</v>
      </c>
      <c r="OD380" s="2">
        <f t="shared" si="330"/>
        <v>5</v>
      </c>
      <c r="OE380" s="2">
        <f t="shared" si="331"/>
        <v>0</v>
      </c>
      <c r="OF380" s="2">
        <f t="shared" si="332"/>
        <v>21</v>
      </c>
      <c r="OG380" s="2">
        <f t="shared" si="333"/>
        <v>0</v>
      </c>
      <c r="OH380" s="2">
        <f t="shared" si="334"/>
        <v>0</v>
      </c>
      <c r="OI380" s="2">
        <f t="shared" si="335"/>
        <v>0</v>
      </c>
      <c r="OJ380" s="2">
        <f t="shared" si="336"/>
        <v>0</v>
      </c>
      <c r="OK380" s="2">
        <f t="shared" si="337"/>
        <v>0</v>
      </c>
      <c r="OL380" s="2">
        <f t="shared" si="338"/>
        <v>0</v>
      </c>
      <c r="OM380" s="2">
        <f t="shared" si="339"/>
        <v>0</v>
      </c>
      <c r="ON380" s="2">
        <f t="shared" si="340"/>
        <v>13</v>
      </c>
      <c r="OO380" s="2">
        <f t="shared" si="341"/>
        <v>0</v>
      </c>
      <c r="OP380" s="2">
        <f t="shared" si="342"/>
        <v>0</v>
      </c>
      <c r="OQ380" s="2">
        <f t="shared" si="343"/>
        <v>0</v>
      </c>
      <c r="OR380" s="2">
        <f t="shared" si="344"/>
        <v>0</v>
      </c>
      <c r="OS380" s="2">
        <f t="shared" si="345"/>
        <v>0</v>
      </c>
      <c r="OT380" s="2">
        <f t="shared" si="346"/>
        <v>0</v>
      </c>
      <c r="OU380" s="2">
        <f t="shared" si="347"/>
        <v>0</v>
      </c>
      <c r="OV380" s="2">
        <f t="shared" si="348"/>
        <v>0</v>
      </c>
      <c r="OW380" s="2">
        <f t="shared" si="349"/>
        <v>0</v>
      </c>
      <c r="OX380" s="2">
        <f t="shared" si="350"/>
        <v>0</v>
      </c>
      <c r="OY380" s="2">
        <f t="shared" si="351"/>
        <v>1</v>
      </c>
      <c r="OZ380" s="2">
        <f t="shared" si="352"/>
        <v>0</v>
      </c>
      <c r="PA380" s="2">
        <f t="shared" si="353"/>
        <v>0</v>
      </c>
      <c r="PB380" s="2">
        <f t="shared" si="354"/>
        <v>0</v>
      </c>
      <c r="PC380" s="2">
        <f t="shared" si="355"/>
        <v>0</v>
      </c>
      <c r="PD380" s="2">
        <f t="shared" si="356"/>
        <v>0</v>
      </c>
      <c r="PE380" s="2">
        <f t="shared" si="357"/>
        <v>0</v>
      </c>
      <c r="PF380" s="2">
        <f t="shared" si="358"/>
        <v>0</v>
      </c>
      <c r="PG380" s="2">
        <f t="shared" si="359"/>
        <v>0</v>
      </c>
      <c r="PH380" s="2">
        <f t="shared" si="360"/>
        <v>0</v>
      </c>
      <c r="PI380" s="2">
        <f t="shared" si="361"/>
        <v>0</v>
      </c>
      <c r="PJ380" s="2">
        <f t="shared" si="362"/>
        <v>0</v>
      </c>
      <c r="PK380" s="2">
        <f t="shared" si="363"/>
        <v>0</v>
      </c>
      <c r="PL380" s="2">
        <f t="shared" si="364"/>
        <v>0</v>
      </c>
      <c r="PM380" s="2">
        <f t="shared" si="365"/>
        <v>0</v>
      </c>
      <c r="PN380" s="2">
        <f t="shared" si="366"/>
        <v>3</v>
      </c>
      <c r="PO380" s="2">
        <f t="shared" si="367"/>
        <v>0</v>
      </c>
      <c r="PP380" s="2">
        <f t="shared" si="368"/>
        <v>0</v>
      </c>
      <c r="PQ380" s="2">
        <f t="shared" si="369"/>
        <v>0</v>
      </c>
      <c r="PR380" s="2">
        <f t="shared" si="370"/>
        <v>3</v>
      </c>
      <c r="PS380" s="2">
        <f t="shared" si="371"/>
        <v>0</v>
      </c>
      <c r="PT380" s="2">
        <f t="shared" si="372"/>
        <v>0</v>
      </c>
      <c r="PU380" s="2">
        <f t="shared" si="373"/>
        <v>3</v>
      </c>
      <c r="PV380" s="2">
        <f t="shared" si="374"/>
        <v>0</v>
      </c>
      <c r="PW380" s="2">
        <f t="shared" si="375"/>
        <v>0</v>
      </c>
      <c r="PX380" s="2">
        <f t="shared" si="376"/>
        <v>3</v>
      </c>
      <c r="PY380" s="2">
        <f t="shared" si="377"/>
        <v>0</v>
      </c>
      <c r="PZ380" s="2">
        <f t="shared" si="378"/>
        <v>0</v>
      </c>
    </row>
    <row r="381" spans="1:442" x14ac:dyDescent="0.35">
      <c r="A381" t="s">
        <v>74</v>
      </c>
      <c r="B381" t="s">
        <v>8</v>
      </c>
      <c r="C381" t="s">
        <v>70</v>
      </c>
      <c r="D381">
        <v>0</v>
      </c>
      <c r="E381">
        <v>0</v>
      </c>
      <c r="F381">
        <v>0</v>
      </c>
      <c r="G381">
        <v>0</v>
      </c>
      <c r="H381"/>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1</v>
      </c>
      <c r="DA381">
        <v>0</v>
      </c>
      <c r="DB381">
        <v>2</v>
      </c>
      <c r="DC381">
        <v>4</v>
      </c>
      <c r="DD381">
        <v>2</v>
      </c>
      <c r="DE381">
        <v>7</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1</v>
      </c>
      <c r="EL381">
        <v>8</v>
      </c>
      <c r="EM381">
        <v>0</v>
      </c>
      <c r="EN381">
        <v>0</v>
      </c>
      <c r="EO381">
        <v>0</v>
      </c>
      <c r="EP381">
        <v>0</v>
      </c>
      <c r="EQ381">
        <v>0</v>
      </c>
      <c r="ER381">
        <v>0</v>
      </c>
      <c r="ES381">
        <v>0</v>
      </c>
      <c r="ET381">
        <v>0</v>
      </c>
      <c r="EU381">
        <v>0</v>
      </c>
      <c r="EV381">
        <v>0</v>
      </c>
      <c r="EW381">
        <v>0</v>
      </c>
      <c r="EX381">
        <v>0</v>
      </c>
      <c r="EY381">
        <v>0</v>
      </c>
      <c r="EZ381">
        <v>2</v>
      </c>
      <c r="FA381">
        <v>12</v>
      </c>
      <c r="FB381">
        <v>0</v>
      </c>
      <c r="FC381">
        <v>4</v>
      </c>
      <c r="FD381">
        <v>4</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1</v>
      </c>
      <c r="HV381">
        <v>7</v>
      </c>
      <c r="HW381">
        <v>5</v>
      </c>
      <c r="HX381">
        <v>0</v>
      </c>
      <c r="HY381">
        <v>0</v>
      </c>
      <c r="HZ381">
        <v>0</v>
      </c>
      <c r="IA381">
        <v>0</v>
      </c>
      <c r="IB381">
        <v>0</v>
      </c>
      <c r="IC381">
        <v>0</v>
      </c>
      <c r="ID381">
        <v>1</v>
      </c>
      <c r="IE381">
        <v>7</v>
      </c>
      <c r="IF381">
        <v>5</v>
      </c>
      <c r="IG381">
        <v>1</v>
      </c>
      <c r="IH381">
        <v>7</v>
      </c>
      <c r="II381">
        <v>5</v>
      </c>
      <c r="IJ381">
        <v>1</v>
      </c>
      <c r="IK381">
        <v>7</v>
      </c>
      <c r="IL381">
        <v>5</v>
      </c>
      <c r="IM381">
        <v>1</v>
      </c>
      <c r="IN381">
        <v>7</v>
      </c>
      <c r="IO381">
        <v>5</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c r="KG381"/>
      <c r="KH381"/>
      <c r="KI381"/>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R381" s="2" t="str">
        <f t="shared" si="319"/>
        <v>Terego District</v>
      </c>
      <c r="NS381" s="2" t="str">
        <f t="shared" si="320"/>
        <v>Oriajini Hospital</v>
      </c>
      <c r="NT381" s="2" t="str">
        <f>VLOOKUP(C381,Weeks!$A$1:$B$53,2,0)</f>
        <v>Week 42</v>
      </c>
      <c r="NU381" s="2">
        <f t="shared" si="321"/>
        <v>47</v>
      </c>
      <c r="NV381" s="2">
        <f t="shared" si="322"/>
        <v>0</v>
      </c>
      <c r="NW381" s="2">
        <f t="shared" si="323"/>
        <v>0</v>
      </c>
      <c r="NX381" s="2">
        <f t="shared" si="324"/>
        <v>0</v>
      </c>
      <c r="NY381" s="2">
        <f t="shared" si="325"/>
        <v>0</v>
      </c>
      <c r="NZ381" s="2">
        <f t="shared" si="326"/>
        <v>0</v>
      </c>
      <c r="OA381" s="2">
        <f t="shared" si="327"/>
        <v>0</v>
      </c>
      <c r="OB381" s="2">
        <f t="shared" si="328"/>
        <v>0</v>
      </c>
      <c r="OC381" s="2">
        <f t="shared" si="329"/>
        <v>0</v>
      </c>
      <c r="OD381" s="2">
        <f t="shared" si="330"/>
        <v>8</v>
      </c>
      <c r="OE381" s="2">
        <f t="shared" si="331"/>
        <v>0</v>
      </c>
      <c r="OF381" s="2">
        <f t="shared" si="332"/>
        <v>23</v>
      </c>
      <c r="OG381" s="2">
        <f t="shared" si="333"/>
        <v>0</v>
      </c>
      <c r="OH381" s="2">
        <f t="shared" si="334"/>
        <v>0</v>
      </c>
      <c r="OI381" s="2">
        <f t="shared" si="335"/>
        <v>0</v>
      </c>
      <c r="OJ381" s="2">
        <f t="shared" si="336"/>
        <v>0</v>
      </c>
      <c r="OK381" s="2">
        <f t="shared" si="337"/>
        <v>0</v>
      </c>
      <c r="OL381" s="2">
        <f t="shared" si="338"/>
        <v>0</v>
      </c>
      <c r="OM381" s="2">
        <f t="shared" si="339"/>
        <v>0</v>
      </c>
      <c r="ON381" s="2">
        <f t="shared" si="340"/>
        <v>16</v>
      </c>
      <c r="OO381" s="2">
        <f t="shared" si="341"/>
        <v>0</v>
      </c>
      <c r="OP381" s="2">
        <f t="shared" si="342"/>
        <v>0</v>
      </c>
      <c r="OQ381" s="2">
        <f t="shared" si="343"/>
        <v>0</v>
      </c>
      <c r="OR381" s="2">
        <f t="shared" si="344"/>
        <v>0</v>
      </c>
      <c r="OS381" s="2">
        <f t="shared" si="345"/>
        <v>0</v>
      </c>
      <c r="OT381" s="2">
        <f t="shared" si="346"/>
        <v>0</v>
      </c>
      <c r="OU381" s="2">
        <f t="shared" si="347"/>
        <v>0</v>
      </c>
      <c r="OV381" s="2">
        <f t="shared" si="348"/>
        <v>0</v>
      </c>
      <c r="OW381" s="2">
        <f t="shared" si="349"/>
        <v>0</v>
      </c>
      <c r="OX381" s="2">
        <f t="shared" si="350"/>
        <v>0</v>
      </c>
      <c r="OY381" s="2">
        <f t="shared" si="351"/>
        <v>0</v>
      </c>
      <c r="OZ381" s="2">
        <f t="shared" si="352"/>
        <v>0</v>
      </c>
      <c r="PA381" s="2">
        <f t="shared" si="353"/>
        <v>0</v>
      </c>
      <c r="PB381" s="2">
        <f t="shared" si="354"/>
        <v>0</v>
      </c>
      <c r="PC381" s="2">
        <f t="shared" si="355"/>
        <v>0</v>
      </c>
      <c r="PD381" s="2">
        <f t="shared" si="356"/>
        <v>0</v>
      </c>
      <c r="PE381" s="2">
        <f t="shared" si="357"/>
        <v>0</v>
      </c>
      <c r="PF381" s="2">
        <f t="shared" si="358"/>
        <v>0</v>
      </c>
      <c r="PG381" s="2">
        <f t="shared" si="359"/>
        <v>0</v>
      </c>
      <c r="PH381" s="2">
        <f t="shared" si="360"/>
        <v>0</v>
      </c>
      <c r="PI381" s="2">
        <f t="shared" si="361"/>
        <v>0</v>
      </c>
      <c r="PJ381" s="2">
        <f t="shared" si="362"/>
        <v>0</v>
      </c>
      <c r="PK381" s="2">
        <f t="shared" si="363"/>
        <v>0</v>
      </c>
      <c r="PL381" s="2">
        <f t="shared" si="364"/>
        <v>0</v>
      </c>
      <c r="PM381" s="2">
        <f t="shared" si="365"/>
        <v>0</v>
      </c>
      <c r="PN381" s="2">
        <f t="shared" si="366"/>
        <v>13</v>
      </c>
      <c r="PO381" s="2">
        <f t="shared" si="367"/>
        <v>13</v>
      </c>
      <c r="PP381" s="2">
        <f t="shared" si="368"/>
        <v>0</v>
      </c>
      <c r="PQ381" s="2">
        <f t="shared" si="369"/>
        <v>0</v>
      </c>
      <c r="PR381" s="2">
        <f t="shared" si="370"/>
        <v>13</v>
      </c>
      <c r="PS381" s="2">
        <f t="shared" si="371"/>
        <v>0</v>
      </c>
      <c r="PT381" s="2">
        <f t="shared" si="372"/>
        <v>0</v>
      </c>
      <c r="PU381" s="2">
        <f t="shared" si="373"/>
        <v>13</v>
      </c>
      <c r="PV381" s="2">
        <f t="shared" si="374"/>
        <v>0</v>
      </c>
      <c r="PW381" s="2">
        <f t="shared" si="375"/>
        <v>0</v>
      </c>
      <c r="PX381" s="2">
        <f t="shared" si="376"/>
        <v>13</v>
      </c>
      <c r="PY381" s="2">
        <f t="shared" si="377"/>
        <v>0</v>
      </c>
      <c r="PZ381" s="2">
        <f t="shared" si="378"/>
        <v>0</v>
      </c>
    </row>
    <row r="382" spans="1:442" x14ac:dyDescent="0.35">
      <c r="A382" t="s">
        <v>74</v>
      </c>
      <c r="B382" t="s">
        <v>8</v>
      </c>
      <c r="C382" t="s">
        <v>69</v>
      </c>
      <c r="D382">
        <v>0</v>
      </c>
      <c r="E382">
        <v>1</v>
      </c>
      <c r="F382">
        <v>0</v>
      </c>
      <c r="G382">
        <v>4</v>
      </c>
      <c r="H382"/>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3</v>
      </c>
      <c r="DE382">
        <v>10</v>
      </c>
      <c r="DF382">
        <v>0</v>
      </c>
      <c r="DG382">
        <v>0</v>
      </c>
      <c r="DH382">
        <v>0</v>
      </c>
      <c r="DI382">
        <v>0</v>
      </c>
      <c r="DJ382">
        <v>0</v>
      </c>
      <c r="DK382">
        <v>1</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6</v>
      </c>
      <c r="FB382">
        <v>0</v>
      </c>
      <c r="FC382">
        <v>2</v>
      </c>
      <c r="FD382">
        <v>7</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1</v>
      </c>
      <c r="GV382">
        <v>0</v>
      </c>
      <c r="GW382">
        <v>4</v>
      </c>
      <c r="GX382">
        <v>3</v>
      </c>
      <c r="GY382">
        <v>27</v>
      </c>
      <c r="GZ382">
        <v>42</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3</v>
      </c>
      <c r="HV382">
        <v>5</v>
      </c>
      <c r="HW382">
        <v>1</v>
      </c>
      <c r="HX382">
        <v>0</v>
      </c>
      <c r="HY382">
        <v>0</v>
      </c>
      <c r="HZ382">
        <v>0</v>
      </c>
      <c r="IA382">
        <v>0</v>
      </c>
      <c r="IB382">
        <v>0</v>
      </c>
      <c r="IC382">
        <v>0</v>
      </c>
      <c r="ID382">
        <v>3</v>
      </c>
      <c r="IE382">
        <v>5</v>
      </c>
      <c r="IF382">
        <v>1</v>
      </c>
      <c r="IG382">
        <v>3</v>
      </c>
      <c r="IH382">
        <v>5</v>
      </c>
      <c r="II382">
        <v>1</v>
      </c>
      <c r="IJ382">
        <v>3</v>
      </c>
      <c r="IK382">
        <v>5</v>
      </c>
      <c r="IL382">
        <v>1</v>
      </c>
      <c r="IM382">
        <v>3</v>
      </c>
      <c r="IN382">
        <v>5</v>
      </c>
      <c r="IO382">
        <v>1</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1</v>
      </c>
      <c r="KB382">
        <v>0</v>
      </c>
      <c r="KC382">
        <v>0</v>
      </c>
      <c r="KD382">
        <v>0</v>
      </c>
      <c r="KE382">
        <v>0</v>
      </c>
      <c r="KF382"/>
      <c r="KG382"/>
      <c r="KH382"/>
      <c r="KI382"/>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1</v>
      </c>
      <c r="NF382">
        <v>0</v>
      </c>
      <c r="NG382">
        <v>0</v>
      </c>
      <c r="NH382">
        <v>0</v>
      </c>
      <c r="NI382">
        <v>0</v>
      </c>
      <c r="NJ382">
        <v>0</v>
      </c>
      <c r="NK382">
        <v>0</v>
      </c>
      <c r="NL382">
        <v>0</v>
      </c>
      <c r="NM382">
        <v>0</v>
      </c>
      <c r="NN382">
        <v>0</v>
      </c>
      <c r="NO382">
        <v>0</v>
      </c>
      <c r="NP382">
        <v>0</v>
      </c>
      <c r="NR382" s="2" t="str">
        <f t="shared" si="319"/>
        <v>Terego District</v>
      </c>
      <c r="NS382" s="2" t="str">
        <f t="shared" si="320"/>
        <v>Oriajini Hospital</v>
      </c>
      <c r="NT382" s="2" t="str">
        <f>VLOOKUP(C382,Weeks!$A$1:$B$53,2,0)</f>
        <v>Week 43</v>
      </c>
      <c r="NU382" s="2">
        <f t="shared" si="321"/>
        <v>106</v>
      </c>
      <c r="NV382" s="2">
        <f t="shared" si="322"/>
        <v>1</v>
      </c>
      <c r="NW382" s="2">
        <f t="shared" si="323"/>
        <v>0</v>
      </c>
      <c r="NX382" s="2">
        <f t="shared" si="324"/>
        <v>1</v>
      </c>
      <c r="NY382" s="2">
        <f t="shared" si="325"/>
        <v>1</v>
      </c>
      <c r="NZ382" s="2">
        <f t="shared" si="326"/>
        <v>0</v>
      </c>
      <c r="OA382" s="2">
        <f t="shared" si="327"/>
        <v>0</v>
      </c>
      <c r="OB382" s="2">
        <f t="shared" si="328"/>
        <v>0</v>
      </c>
      <c r="OC382" s="2">
        <f t="shared" si="329"/>
        <v>0</v>
      </c>
      <c r="OD382" s="2">
        <f t="shared" si="330"/>
        <v>9</v>
      </c>
      <c r="OE382" s="2">
        <f t="shared" si="331"/>
        <v>0</v>
      </c>
      <c r="OF382" s="2">
        <f t="shared" si="332"/>
        <v>6</v>
      </c>
      <c r="OG382" s="2">
        <f t="shared" si="333"/>
        <v>0</v>
      </c>
      <c r="OH382" s="2">
        <f t="shared" si="334"/>
        <v>0</v>
      </c>
      <c r="OI382" s="2">
        <f t="shared" si="335"/>
        <v>0</v>
      </c>
      <c r="OJ382" s="2">
        <f t="shared" si="336"/>
        <v>0</v>
      </c>
      <c r="OK382" s="2">
        <f t="shared" si="337"/>
        <v>0</v>
      </c>
      <c r="OL382" s="2">
        <f t="shared" si="338"/>
        <v>0</v>
      </c>
      <c r="OM382" s="2">
        <f t="shared" si="339"/>
        <v>0</v>
      </c>
      <c r="ON382" s="2">
        <f t="shared" si="340"/>
        <v>14</v>
      </c>
      <c r="OO382" s="2">
        <f t="shared" si="341"/>
        <v>1</v>
      </c>
      <c r="OP382" s="2">
        <f t="shared" si="342"/>
        <v>76</v>
      </c>
      <c r="OQ382" s="2">
        <f t="shared" si="343"/>
        <v>0</v>
      </c>
      <c r="OR382" s="2">
        <f t="shared" si="344"/>
        <v>0</v>
      </c>
      <c r="OS382" s="2">
        <f t="shared" si="345"/>
        <v>0</v>
      </c>
      <c r="OT382" s="2">
        <f t="shared" si="346"/>
        <v>0</v>
      </c>
      <c r="OU382" s="2">
        <f t="shared" si="347"/>
        <v>0</v>
      </c>
      <c r="OV382" s="2">
        <f t="shared" si="348"/>
        <v>0</v>
      </c>
      <c r="OW382" s="2">
        <f t="shared" si="349"/>
        <v>0</v>
      </c>
      <c r="OX382" s="2">
        <f t="shared" si="350"/>
        <v>0</v>
      </c>
      <c r="OY382" s="2">
        <f t="shared" si="351"/>
        <v>0</v>
      </c>
      <c r="OZ382" s="2">
        <f t="shared" si="352"/>
        <v>0</v>
      </c>
      <c r="PA382" s="2">
        <f t="shared" si="353"/>
        <v>0</v>
      </c>
      <c r="PB382" s="2">
        <f t="shared" si="354"/>
        <v>0</v>
      </c>
      <c r="PC382" s="2">
        <f t="shared" si="355"/>
        <v>0</v>
      </c>
      <c r="PD382" s="2">
        <f t="shared" si="356"/>
        <v>0</v>
      </c>
      <c r="PE382" s="2">
        <f t="shared" si="357"/>
        <v>0</v>
      </c>
      <c r="PF382" s="2">
        <f t="shared" si="358"/>
        <v>0</v>
      </c>
      <c r="PG382" s="2">
        <f t="shared" si="359"/>
        <v>0</v>
      </c>
      <c r="PH382" s="2">
        <f t="shared" si="360"/>
        <v>0</v>
      </c>
      <c r="PI382" s="2">
        <f t="shared" si="361"/>
        <v>0</v>
      </c>
      <c r="PJ382" s="2">
        <f t="shared" si="362"/>
        <v>0</v>
      </c>
      <c r="PK382" s="2">
        <f t="shared" si="363"/>
        <v>0</v>
      </c>
      <c r="PL382" s="2">
        <f t="shared" si="364"/>
        <v>0</v>
      </c>
      <c r="PM382" s="2">
        <f t="shared" si="365"/>
        <v>0</v>
      </c>
      <c r="PN382" s="2">
        <f t="shared" si="366"/>
        <v>9</v>
      </c>
      <c r="PO382" s="2">
        <f t="shared" si="367"/>
        <v>9</v>
      </c>
      <c r="PP382" s="2">
        <f t="shared" si="368"/>
        <v>1</v>
      </c>
      <c r="PQ382" s="2">
        <f t="shared" si="369"/>
        <v>0</v>
      </c>
      <c r="PR382" s="2">
        <f t="shared" si="370"/>
        <v>9</v>
      </c>
      <c r="PS382" s="2">
        <f t="shared" si="371"/>
        <v>0</v>
      </c>
      <c r="PT382" s="2">
        <f t="shared" si="372"/>
        <v>0</v>
      </c>
      <c r="PU382" s="2">
        <f t="shared" si="373"/>
        <v>9</v>
      </c>
      <c r="PV382" s="2">
        <f t="shared" si="374"/>
        <v>0</v>
      </c>
      <c r="PW382" s="2">
        <f t="shared" si="375"/>
        <v>0</v>
      </c>
      <c r="PX382" s="2">
        <f t="shared" si="376"/>
        <v>9</v>
      </c>
      <c r="PY382" s="2">
        <f t="shared" si="377"/>
        <v>0</v>
      </c>
      <c r="PZ382" s="2">
        <f t="shared" si="378"/>
        <v>0</v>
      </c>
    </row>
    <row r="383" spans="1:442" x14ac:dyDescent="0.35">
      <c r="A383" t="s">
        <v>74</v>
      </c>
      <c r="B383" t="s">
        <v>8</v>
      </c>
      <c r="C383" t="s">
        <v>67</v>
      </c>
      <c r="D383">
        <v>0</v>
      </c>
      <c r="E383">
        <v>0</v>
      </c>
      <c r="F383">
        <v>0</v>
      </c>
      <c r="G383">
        <v>0</v>
      </c>
      <c r="H383"/>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1</v>
      </c>
      <c r="DC383">
        <v>0</v>
      </c>
      <c r="DD383">
        <v>3</v>
      </c>
      <c r="DE383">
        <v>2</v>
      </c>
      <c r="DF383">
        <v>0</v>
      </c>
      <c r="DG383">
        <v>0</v>
      </c>
      <c r="DH383">
        <v>0</v>
      </c>
      <c r="DI383">
        <v>0</v>
      </c>
      <c r="DJ383">
        <v>1</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1</v>
      </c>
      <c r="EL383">
        <v>17</v>
      </c>
      <c r="EM383">
        <v>0</v>
      </c>
      <c r="EN383">
        <v>0</v>
      </c>
      <c r="EO383">
        <v>0</v>
      </c>
      <c r="EP383">
        <v>0</v>
      </c>
      <c r="EQ383">
        <v>0</v>
      </c>
      <c r="ER383">
        <v>0</v>
      </c>
      <c r="ES383">
        <v>0</v>
      </c>
      <c r="ET383">
        <v>0</v>
      </c>
      <c r="EU383">
        <v>0</v>
      </c>
      <c r="EV383">
        <v>0</v>
      </c>
      <c r="EW383">
        <v>0</v>
      </c>
      <c r="EX383">
        <v>0</v>
      </c>
      <c r="EY383">
        <v>0</v>
      </c>
      <c r="EZ383">
        <v>2</v>
      </c>
      <c r="FA383">
        <v>0</v>
      </c>
      <c r="FB383">
        <v>0</v>
      </c>
      <c r="FC383">
        <v>1</v>
      </c>
      <c r="FD383">
        <v>3</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12</v>
      </c>
      <c r="HW383">
        <v>2</v>
      </c>
      <c r="HX383">
        <v>0</v>
      </c>
      <c r="HY383">
        <v>0</v>
      </c>
      <c r="HZ383">
        <v>0</v>
      </c>
      <c r="IA383">
        <v>0</v>
      </c>
      <c r="IB383">
        <v>0</v>
      </c>
      <c r="IC383">
        <v>0</v>
      </c>
      <c r="ID383">
        <v>0</v>
      </c>
      <c r="IE383">
        <v>12</v>
      </c>
      <c r="IF383">
        <v>2</v>
      </c>
      <c r="IG383">
        <v>0</v>
      </c>
      <c r="IH383">
        <v>12</v>
      </c>
      <c r="II383">
        <v>2</v>
      </c>
      <c r="IJ383">
        <v>0</v>
      </c>
      <c r="IK383">
        <v>12</v>
      </c>
      <c r="IL383">
        <v>2</v>
      </c>
      <c r="IM383">
        <v>0</v>
      </c>
      <c r="IN383">
        <v>12</v>
      </c>
      <c r="IO383">
        <v>2</v>
      </c>
      <c r="IP383">
        <v>0</v>
      </c>
      <c r="IQ383">
        <v>0</v>
      </c>
      <c r="IR383">
        <v>0</v>
      </c>
      <c r="IS383">
        <v>0</v>
      </c>
      <c r="IT383">
        <v>0</v>
      </c>
      <c r="IU383">
        <v>0</v>
      </c>
      <c r="IV383">
        <v>0</v>
      </c>
      <c r="IW383">
        <v>0</v>
      </c>
      <c r="IX383">
        <v>1</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1</v>
      </c>
      <c r="KC383">
        <v>0</v>
      </c>
      <c r="KD383">
        <v>0</v>
      </c>
      <c r="KE383">
        <v>0</v>
      </c>
      <c r="KF383"/>
      <c r="KG383"/>
      <c r="KH383"/>
      <c r="KI383"/>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1</v>
      </c>
      <c r="MM383">
        <v>0</v>
      </c>
      <c r="MN383">
        <v>0</v>
      </c>
      <c r="MO383">
        <v>0</v>
      </c>
      <c r="MP383">
        <v>0</v>
      </c>
      <c r="MQ383">
        <v>0</v>
      </c>
      <c r="MR383">
        <v>0</v>
      </c>
      <c r="MS383">
        <v>0</v>
      </c>
      <c r="MT383">
        <v>0</v>
      </c>
      <c r="MU383">
        <v>0</v>
      </c>
      <c r="MV383">
        <v>0</v>
      </c>
      <c r="MW383">
        <v>0</v>
      </c>
      <c r="MX383">
        <v>0</v>
      </c>
      <c r="MY383">
        <v>0</v>
      </c>
      <c r="MZ383">
        <v>0</v>
      </c>
      <c r="NA383">
        <v>0</v>
      </c>
      <c r="NB383">
        <v>0</v>
      </c>
      <c r="NC383">
        <v>0</v>
      </c>
      <c r="ND383">
        <v>1</v>
      </c>
      <c r="NE383">
        <v>0</v>
      </c>
      <c r="NF383">
        <v>0</v>
      </c>
      <c r="NG383">
        <v>0</v>
      </c>
      <c r="NH383">
        <v>1</v>
      </c>
      <c r="NI383">
        <v>0</v>
      </c>
      <c r="NJ383">
        <v>0</v>
      </c>
      <c r="NK383">
        <v>0</v>
      </c>
      <c r="NL383">
        <v>1</v>
      </c>
      <c r="NM383">
        <v>0</v>
      </c>
      <c r="NN383">
        <v>0</v>
      </c>
      <c r="NO383">
        <v>0</v>
      </c>
      <c r="NP383">
        <v>0</v>
      </c>
      <c r="NR383" s="2" t="str">
        <f t="shared" si="319"/>
        <v>Terego District</v>
      </c>
      <c r="NS383" s="2" t="str">
        <f t="shared" si="320"/>
        <v>Oriajini Hospital</v>
      </c>
      <c r="NT383" s="2" t="str">
        <f>VLOOKUP(C383,Weeks!$A$1:$B$53,2,0)</f>
        <v>Week 44</v>
      </c>
      <c r="NU383" s="2">
        <f t="shared" si="321"/>
        <v>31</v>
      </c>
      <c r="NV383" s="2">
        <f t="shared" si="322"/>
        <v>1</v>
      </c>
      <c r="NW383" s="2">
        <f t="shared" si="323"/>
        <v>0</v>
      </c>
      <c r="NX383" s="2">
        <f t="shared" si="324"/>
        <v>1</v>
      </c>
      <c r="NY383" s="2">
        <f t="shared" si="325"/>
        <v>1</v>
      </c>
      <c r="NZ383" s="2">
        <f t="shared" si="326"/>
        <v>0</v>
      </c>
      <c r="OA383" s="2">
        <f t="shared" si="327"/>
        <v>0</v>
      </c>
      <c r="OB383" s="2">
        <f t="shared" si="328"/>
        <v>0</v>
      </c>
      <c r="OC383" s="2">
        <f t="shared" si="329"/>
        <v>0</v>
      </c>
      <c r="OD383" s="2">
        <f t="shared" si="330"/>
        <v>4</v>
      </c>
      <c r="OE383" s="2">
        <f t="shared" si="331"/>
        <v>0</v>
      </c>
      <c r="OF383" s="2">
        <f t="shared" si="332"/>
        <v>20</v>
      </c>
      <c r="OG383" s="2">
        <f t="shared" si="333"/>
        <v>0</v>
      </c>
      <c r="OH383" s="2">
        <f t="shared" si="334"/>
        <v>0</v>
      </c>
      <c r="OI383" s="2">
        <f t="shared" si="335"/>
        <v>0</v>
      </c>
      <c r="OJ383" s="2">
        <f t="shared" si="336"/>
        <v>0</v>
      </c>
      <c r="OK383" s="2">
        <f t="shared" si="337"/>
        <v>0</v>
      </c>
      <c r="OL383" s="2">
        <f t="shared" si="338"/>
        <v>0</v>
      </c>
      <c r="OM383" s="2">
        <f t="shared" si="339"/>
        <v>0</v>
      </c>
      <c r="ON383" s="2">
        <f t="shared" si="340"/>
        <v>7</v>
      </c>
      <c r="OO383" s="2">
        <f t="shared" si="341"/>
        <v>1</v>
      </c>
      <c r="OP383" s="2">
        <f t="shared" si="342"/>
        <v>0</v>
      </c>
      <c r="OQ383" s="2">
        <f t="shared" si="343"/>
        <v>0</v>
      </c>
      <c r="OR383" s="2">
        <f t="shared" si="344"/>
        <v>0</v>
      </c>
      <c r="OS383" s="2">
        <f t="shared" si="345"/>
        <v>0</v>
      </c>
      <c r="OT383" s="2">
        <f t="shared" si="346"/>
        <v>0</v>
      </c>
      <c r="OU383" s="2">
        <f t="shared" si="347"/>
        <v>0</v>
      </c>
      <c r="OV383" s="2">
        <f t="shared" si="348"/>
        <v>0</v>
      </c>
      <c r="OW383" s="2">
        <f t="shared" si="349"/>
        <v>0</v>
      </c>
      <c r="OX383" s="2">
        <f t="shared" si="350"/>
        <v>1</v>
      </c>
      <c r="OY383" s="2">
        <f t="shared" si="351"/>
        <v>0</v>
      </c>
      <c r="OZ383" s="2">
        <f t="shared" si="352"/>
        <v>0</v>
      </c>
      <c r="PA383" s="2">
        <f t="shared" si="353"/>
        <v>0</v>
      </c>
      <c r="PB383" s="2">
        <f t="shared" si="354"/>
        <v>0</v>
      </c>
      <c r="PC383" s="2">
        <f t="shared" si="355"/>
        <v>0</v>
      </c>
      <c r="PD383" s="2">
        <f t="shared" si="356"/>
        <v>0</v>
      </c>
      <c r="PE383" s="2">
        <f t="shared" si="357"/>
        <v>0</v>
      </c>
      <c r="PF383" s="2">
        <f t="shared" si="358"/>
        <v>0</v>
      </c>
      <c r="PG383" s="2">
        <f t="shared" si="359"/>
        <v>0</v>
      </c>
      <c r="PH383" s="2">
        <f t="shared" si="360"/>
        <v>0</v>
      </c>
      <c r="PI383" s="2">
        <f t="shared" si="361"/>
        <v>0</v>
      </c>
      <c r="PJ383" s="2">
        <f t="shared" si="362"/>
        <v>0</v>
      </c>
      <c r="PK383" s="2">
        <f t="shared" si="363"/>
        <v>1</v>
      </c>
      <c r="PL383" s="2">
        <f t="shared" si="364"/>
        <v>1</v>
      </c>
      <c r="PM383" s="2">
        <f t="shared" si="365"/>
        <v>0</v>
      </c>
      <c r="PN383" s="2">
        <f t="shared" si="366"/>
        <v>14</v>
      </c>
      <c r="PO383" s="2">
        <f t="shared" si="367"/>
        <v>14</v>
      </c>
      <c r="PP383" s="2">
        <f t="shared" si="368"/>
        <v>1</v>
      </c>
      <c r="PQ383" s="2">
        <f t="shared" si="369"/>
        <v>1</v>
      </c>
      <c r="PR383" s="2">
        <f t="shared" si="370"/>
        <v>14</v>
      </c>
      <c r="PS383" s="2">
        <f t="shared" si="371"/>
        <v>0</v>
      </c>
      <c r="PT383" s="2">
        <f t="shared" si="372"/>
        <v>0</v>
      </c>
      <c r="PU383" s="2">
        <f t="shared" si="373"/>
        <v>14</v>
      </c>
      <c r="PV383" s="2">
        <f t="shared" si="374"/>
        <v>0</v>
      </c>
      <c r="PW383" s="2">
        <f t="shared" si="375"/>
        <v>0</v>
      </c>
      <c r="PX383" s="2">
        <f t="shared" si="376"/>
        <v>14</v>
      </c>
      <c r="PY383" s="2">
        <f t="shared" si="377"/>
        <v>0</v>
      </c>
      <c r="PZ383" s="2">
        <f t="shared" si="378"/>
        <v>0</v>
      </c>
    </row>
    <row r="384" spans="1:442" x14ac:dyDescent="0.35">
      <c r="A384" t="s">
        <v>74</v>
      </c>
      <c r="B384" t="s">
        <v>8</v>
      </c>
      <c r="C384" t="s">
        <v>361</v>
      </c>
      <c r="D384">
        <v>0</v>
      </c>
      <c r="E384">
        <v>0</v>
      </c>
      <c r="F384">
        <v>0</v>
      </c>
      <c r="G384">
        <v>0</v>
      </c>
      <c r="H384"/>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22</v>
      </c>
      <c r="AS384">
        <v>29</v>
      </c>
      <c r="AT384">
        <v>1</v>
      </c>
      <c r="AU384">
        <v>1</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3</v>
      </c>
      <c r="DD384">
        <v>0</v>
      </c>
      <c r="DE384">
        <v>2</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3</v>
      </c>
      <c r="EL384">
        <v>15</v>
      </c>
      <c r="EM384">
        <v>0</v>
      </c>
      <c r="EN384">
        <v>0</v>
      </c>
      <c r="EO384">
        <v>0</v>
      </c>
      <c r="EP384">
        <v>0</v>
      </c>
      <c r="EQ384">
        <v>0</v>
      </c>
      <c r="ER384">
        <v>0</v>
      </c>
      <c r="ES384">
        <v>0</v>
      </c>
      <c r="ET384">
        <v>0</v>
      </c>
      <c r="EU384">
        <v>0</v>
      </c>
      <c r="EV384">
        <v>0</v>
      </c>
      <c r="EW384">
        <v>0</v>
      </c>
      <c r="EX384">
        <v>0</v>
      </c>
      <c r="EY384">
        <v>0</v>
      </c>
      <c r="EZ384">
        <v>0</v>
      </c>
      <c r="FA384">
        <v>2</v>
      </c>
      <c r="FB384">
        <v>0</v>
      </c>
      <c r="FC384">
        <v>0</v>
      </c>
      <c r="FD384">
        <v>9</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2</v>
      </c>
      <c r="HV384">
        <v>5</v>
      </c>
      <c r="HW384">
        <v>5</v>
      </c>
      <c r="HX384">
        <v>0</v>
      </c>
      <c r="HY384">
        <v>0</v>
      </c>
      <c r="HZ384">
        <v>0</v>
      </c>
      <c r="IA384">
        <v>0</v>
      </c>
      <c r="IB384">
        <v>0</v>
      </c>
      <c r="IC384">
        <v>0</v>
      </c>
      <c r="ID384">
        <v>2</v>
      </c>
      <c r="IE384">
        <v>5</v>
      </c>
      <c r="IF384">
        <v>5</v>
      </c>
      <c r="IG384">
        <v>2</v>
      </c>
      <c r="IH384">
        <v>5</v>
      </c>
      <c r="II384">
        <v>5</v>
      </c>
      <c r="IJ384">
        <v>2</v>
      </c>
      <c r="IK384">
        <v>5</v>
      </c>
      <c r="IL384">
        <v>5</v>
      </c>
      <c r="IM384">
        <v>2</v>
      </c>
      <c r="IN384">
        <v>5</v>
      </c>
      <c r="IO384">
        <v>5</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c r="KG384"/>
      <c r="KH384"/>
      <c r="KI384"/>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R384" s="2" t="str">
        <f t="shared" si="319"/>
        <v>Terego District</v>
      </c>
      <c r="NS384" s="2" t="str">
        <f t="shared" si="320"/>
        <v>Oriajini Hospital</v>
      </c>
      <c r="NT384" s="2" t="str">
        <f>VLOOKUP(C384,Weeks!$A$1:$B$53,2,0)</f>
        <v>Week 45</v>
      </c>
      <c r="NU384" s="2">
        <f t="shared" si="321"/>
        <v>87</v>
      </c>
      <c r="NV384" s="2">
        <f t="shared" si="322"/>
        <v>0</v>
      </c>
      <c r="NW384" s="2">
        <f t="shared" si="323"/>
        <v>0</v>
      </c>
      <c r="NX384" s="2">
        <f t="shared" si="324"/>
        <v>0</v>
      </c>
      <c r="NY384" s="2">
        <f t="shared" si="325"/>
        <v>0</v>
      </c>
      <c r="NZ384" s="2">
        <f t="shared" si="326"/>
        <v>53</v>
      </c>
      <c r="OA384" s="2">
        <f t="shared" si="327"/>
        <v>0</v>
      </c>
      <c r="OB384" s="2">
        <f t="shared" si="328"/>
        <v>0</v>
      </c>
      <c r="OC384" s="2">
        <f t="shared" si="329"/>
        <v>0</v>
      </c>
      <c r="OD384" s="2">
        <f t="shared" si="330"/>
        <v>9</v>
      </c>
      <c r="OE384" s="2">
        <f t="shared" si="331"/>
        <v>0</v>
      </c>
      <c r="OF384" s="2">
        <f t="shared" si="332"/>
        <v>20</v>
      </c>
      <c r="OG384" s="2">
        <f t="shared" si="333"/>
        <v>0</v>
      </c>
      <c r="OH384" s="2">
        <f t="shared" si="334"/>
        <v>0</v>
      </c>
      <c r="OI384" s="2">
        <f t="shared" si="335"/>
        <v>0</v>
      </c>
      <c r="OJ384" s="2">
        <f t="shared" si="336"/>
        <v>0</v>
      </c>
      <c r="OK384" s="2">
        <f t="shared" si="337"/>
        <v>0</v>
      </c>
      <c r="OL384" s="2">
        <f t="shared" si="338"/>
        <v>0</v>
      </c>
      <c r="OM384" s="2">
        <f t="shared" si="339"/>
        <v>0</v>
      </c>
      <c r="ON384" s="2">
        <f t="shared" si="340"/>
        <v>5</v>
      </c>
      <c r="OO384" s="2">
        <f t="shared" si="341"/>
        <v>0</v>
      </c>
      <c r="OP384" s="2">
        <f t="shared" si="342"/>
        <v>0</v>
      </c>
      <c r="OQ384" s="2">
        <f t="shared" si="343"/>
        <v>0</v>
      </c>
      <c r="OR384" s="2">
        <f t="shared" si="344"/>
        <v>0</v>
      </c>
      <c r="OS384" s="2">
        <f t="shared" si="345"/>
        <v>0</v>
      </c>
      <c r="OT384" s="2">
        <f t="shared" si="346"/>
        <v>0</v>
      </c>
      <c r="OU384" s="2">
        <f t="shared" si="347"/>
        <v>0</v>
      </c>
      <c r="OV384" s="2">
        <f t="shared" si="348"/>
        <v>0</v>
      </c>
      <c r="OW384" s="2">
        <f t="shared" si="349"/>
        <v>0</v>
      </c>
      <c r="OX384" s="2">
        <f t="shared" si="350"/>
        <v>0</v>
      </c>
      <c r="OY384" s="2">
        <f t="shared" si="351"/>
        <v>0</v>
      </c>
      <c r="OZ384" s="2">
        <f t="shared" si="352"/>
        <v>0</v>
      </c>
      <c r="PA384" s="2">
        <f t="shared" si="353"/>
        <v>0</v>
      </c>
      <c r="PB384" s="2">
        <f t="shared" si="354"/>
        <v>0</v>
      </c>
      <c r="PC384" s="2">
        <f t="shared" si="355"/>
        <v>0</v>
      </c>
      <c r="PD384" s="2">
        <f t="shared" si="356"/>
        <v>0</v>
      </c>
      <c r="PE384" s="2">
        <f t="shared" si="357"/>
        <v>0</v>
      </c>
      <c r="PF384" s="2">
        <f t="shared" si="358"/>
        <v>0</v>
      </c>
      <c r="PG384" s="2">
        <f t="shared" si="359"/>
        <v>0</v>
      </c>
      <c r="PH384" s="2">
        <f t="shared" si="360"/>
        <v>0</v>
      </c>
      <c r="PI384" s="2">
        <f t="shared" si="361"/>
        <v>0</v>
      </c>
      <c r="PJ384" s="2">
        <f t="shared" si="362"/>
        <v>0</v>
      </c>
      <c r="PK384" s="2">
        <f t="shared" si="363"/>
        <v>0</v>
      </c>
      <c r="PL384" s="2">
        <f t="shared" si="364"/>
        <v>0</v>
      </c>
      <c r="PM384" s="2">
        <f t="shared" si="365"/>
        <v>0</v>
      </c>
      <c r="PN384" s="2">
        <f t="shared" si="366"/>
        <v>12</v>
      </c>
      <c r="PO384" s="2">
        <f t="shared" si="367"/>
        <v>12</v>
      </c>
      <c r="PP384" s="2">
        <f t="shared" si="368"/>
        <v>0</v>
      </c>
      <c r="PQ384" s="2">
        <f t="shared" si="369"/>
        <v>0</v>
      </c>
      <c r="PR384" s="2">
        <f t="shared" si="370"/>
        <v>12</v>
      </c>
      <c r="PS384" s="2">
        <f t="shared" si="371"/>
        <v>0</v>
      </c>
      <c r="PT384" s="2">
        <f t="shared" si="372"/>
        <v>0</v>
      </c>
      <c r="PU384" s="2">
        <f t="shared" si="373"/>
        <v>12</v>
      </c>
      <c r="PV384" s="2">
        <f t="shared" si="374"/>
        <v>0</v>
      </c>
      <c r="PW384" s="2">
        <f t="shared" si="375"/>
        <v>0</v>
      </c>
      <c r="PX384" s="2">
        <f t="shared" si="376"/>
        <v>12</v>
      </c>
      <c r="PY384" s="2">
        <f t="shared" si="377"/>
        <v>0</v>
      </c>
      <c r="PZ384" s="2">
        <f t="shared" si="378"/>
        <v>0</v>
      </c>
    </row>
    <row r="385" spans="1:442" x14ac:dyDescent="0.35">
      <c r="A385" t="s">
        <v>74</v>
      </c>
      <c r="B385" t="s">
        <v>8</v>
      </c>
      <c r="C385" t="s">
        <v>359</v>
      </c>
      <c r="D385">
        <v>0</v>
      </c>
      <c r="E385">
        <v>0</v>
      </c>
      <c r="F385">
        <v>0</v>
      </c>
      <c r="G385">
        <v>0</v>
      </c>
      <c r="H385"/>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1</v>
      </c>
      <c r="DA385">
        <v>1</v>
      </c>
      <c r="DB385">
        <v>5</v>
      </c>
      <c r="DC385">
        <v>4</v>
      </c>
      <c r="DD385">
        <v>4</v>
      </c>
      <c r="DE385">
        <v>4</v>
      </c>
      <c r="DF385">
        <v>0</v>
      </c>
      <c r="DG385">
        <v>0</v>
      </c>
      <c r="DH385">
        <v>0</v>
      </c>
      <c r="DI385">
        <v>0</v>
      </c>
      <c r="DJ385">
        <v>0</v>
      </c>
      <c r="DK385">
        <v>1</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1</v>
      </c>
      <c r="EL385">
        <v>16</v>
      </c>
      <c r="EM385">
        <v>0</v>
      </c>
      <c r="EN385">
        <v>0</v>
      </c>
      <c r="EO385">
        <v>0</v>
      </c>
      <c r="EP385">
        <v>0</v>
      </c>
      <c r="EQ385">
        <v>0</v>
      </c>
      <c r="ER385">
        <v>0</v>
      </c>
      <c r="ES385">
        <v>0</v>
      </c>
      <c r="ET385">
        <v>0</v>
      </c>
      <c r="EU385">
        <v>0</v>
      </c>
      <c r="EV385">
        <v>0</v>
      </c>
      <c r="EW385">
        <v>0</v>
      </c>
      <c r="EX385">
        <v>0</v>
      </c>
      <c r="EY385">
        <v>0</v>
      </c>
      <c r="EZ385">
        <v>1</v>
      </c>
      <c r="FA385">
        <v>5</v>
      </c>
      <c r="FB385">
        <v>0</v>
      </c>
      <c r="FC385">
        <v>0</v>
      </c>
      <c r="FD385">
        <v>3</v>
      </c>
      <c r="FE385">
        <v>0</v>
      </c>
      <c r="FF385">
        <v>0</v>
      </c>
      <c r="FG385">
        <v>0</v>
      </c>
      <c r="FH385">
        <v>0</v>
      </c>
      <c r="FI385">
        <v>0</v>
      </c>
      <c r="FJ385">
        <v>0</v>
      </c>
      <c r="FK385">
        <v>0</v>
      </c>
      <c r="FL385">
        <v>0</v>
      </c>
      <c r="FM385">
        <v>0</v>
      </c>
      <c r="FN385">
        <v>0</v>
      </c>
      <c r="FO385">
        <v>6</v>
      </c>
      <c r="FP385">
        <v>2</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320</v>
      </c>
      <c r="GZ385">
        <v>70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1</v>
      </c>
      <c r="HV385">
        <v>3</v>
      </c>
      <c r="HW385">
        <v>4</v>
      </c>
      <c r="HX385">
        <v>0</v>
      </c>
      <c r="HY385">
        <v>0</v>
      </c>
      <c r="HZ385">
        <v>0</v>
      </c>
      <c r="IA385">
        <v>0</v>
      </c>
      <c r="IB385">
        <v>0</v>
      </c>
      <c r="IC385">
        <v>0</v>
      </c>
      <c r="ID385">
        <v>1</v>
      </c>
      <c r="IE385">
        <v>3</v>
      </c>
      <c r="IF385">
        <v>4</v>
      </c>
      <c r="IG385">
        <v>1</v>
      </c>
      <c r="IH385">
        <v>3</v>
      </c>
      <c r="II385">
        <v>4</v>
      </c>
      <c r="IJ385">
        <v>1</v>
      </c>
      <c r="IK385">
        <v>3</v>
      </c>
      <c r="IL385">
        <v>4</v>
      </c>
      <c r="IM385">
        <v>1</v>
      </c>
      <c r="IN385">
        <v>3</v>
      </c>
      <c r="IO385">
        <v>4</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1</v>
      </c>
      <c r="KB385">
        <v>2</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1</v>
      </c>
      <c r="NF385">
        <v>0</v>
      </c>
      <c r="NG385">
        <v>0</v>
      </c>
      <c r="NH385">
        <v>0</v>
      </c>
      <c r="NI385">
        <v>0</v>
      </c>
      <c r="NJ385">
        <v>0</v>
      </c>
      <c r="NK385">
        <v>0</v>
      </c>
      <c r="NL385">
        <v>0</v>
      </c>
      <c r="NM385">
        <v>0</v>
      </c>
      <c r="NN385">
        <v>0</v>
      </c>
      <c r="NO385">
        <v>0</v>
      </c>
      <c r="NP385">
        <v>0</v>
      </c>
      <c r="NR385" s="2" t="str">
        <f t="shared" si="319"/>
        <v>Terego District</v>
      </c>
      <c r="NS385" s="2" t="str">
        <f t="shared" si="320"/>
        <v>Oriajini Hospital</v>
      </c>
      <c r="NT385" s="2" t="str">
        <f>VLOOKUP(C385,Weeks!$A$1:$B$53,2,0)</f>
        <v>Week 46</v>
      </c>
      <c r="NU385" s="2">
        <f t="shared" si="321"/>
        <v>444</v>
      </c>
      <c r="NV385" s="2">
        <f t="shared" si="322"/>
        <v>1</v>
      </c>
      <c r="NW385" s="2">
        <f t="shared" si="323"/>
        <v>0</v>
      </c>
      <c r="NX385" s="2">
        <f t="shared" si="324"/>
        <v>1</v>
      </c>
      <c r="NY385" s="2">
        <f t="shared" si="325"/>
        <v>1</v>
      </c>
      <c r="NZ385" s="2">
        <f t="shared" si="326"/>
        <v>0</v>
      </c>
      <c r="OA385" s="2">
        <f t="shared" si="327"/>
        <v>0</v>
      </c>
      <c r="OB385" s="2">
        <f t="shared" si="328"/>
        <v>8</v>
      </c>
      <c r="OC385" s="2">
        <f t="shared" si="329"/>
        <v>0</v>
      </c>
      <c r="OD385" s="2">
        <f t="shared" si="330"/>
        <v>3</v>
      </c>
      <c r="OE385" s="2">
        <f t="shared" si="331"/>
        <v>0</v>
      </c>
      <c r="OF385" s="2">
        <f t="shared" si="332"/>
        <v>23</v>
      </c>
      <c r="OG385" s="2">
        <f t="shared" si="333"/>
        <v>0</v>
      </c>
      <c r="OH385" s="2">
        <f t="shared" si="334"/>
        <v>0</v>
      </c>
      <c r="OI385" s="2">
        <f t="shared" si="335"/>
        <v>0</v>
      </c>
      <c r="OJ385" s="2">
        <f t="shared" si="336"/>
        <v>0</v>
      </c>
      <c r="OK385" s="2">
        <f t="shared" si="337"/>
        <v>0</v>
      </c>
      <c r="OL385" s="2">
        <f t="shared" si="338"/>
        <v>0</v>
      </c>
      <c r="OM385" s="2">
        <f t="shared" si="339"/>
        <v>0</v>
      </c>
      <c r="ON385" s="2">
        <f t="shared" si="340"/>
        <v>20</v>
      </c>
      <c r="OO385" s="2">
        <f t="shared" si="341"/>
        <v>1</v>
      </c>
      <c r="OP385" s="2">
        <f t="shared" si="342"/>
        <v>390</v>
      </c>
      <c r="OQ385" s="2">
        <f t="shared" si="343"/>
        <v>0</v>
      </c>
      <c r="OR385" s="2">
        <f t="shared" si="344"/>
        <v>0</v>
      </c>
      <c r="OS385" s="2">
        <f t="shared" si="345"/>
        <v>0</v>
      </c>
      <c r="OT385" s="2">
        <f t="shared" si="346"/>
        <v>0</v>
      </c>
      <c r="OU385" s="2">
        <f t="shared" si="347"/>
        <v>0</v>
      </c>
      <c r="OV385" s="2">
        <f t="shared" si="348"/>
        <v>0</v>
      </c>
      <c r="OW385" s="2">
        <f t="shared" si="349"/>
        <v>0</v>
      </c>
      <c r="OX385" s="2">
        <f t="shared" si="350"/>
        <v>0</v>
      </c>
      <c r="OY385" s="2">
        <f t="shared" si="351"/>
        <v>0</v>
      </c>
      <c r="OZ385" s="2">
        <f t="shared" si="352"/>
        <v>0</v>
      </c>
      <c r="PA385" s="2">
        <f t="shared" si="353"/>
        <v>0</v>
      </c>
      <c r="PB385" s="2">
        <f t="shared" si="354"/>
        <v>0</v>
      </c>
      <c r="PC385" s="2">
        <f t="shared" si="355"/>
        <v>0</v>
      </c>
      <c r="PD385" s="2">
        <f t="shared" si="356"/>
        <v>0</v>
      </c>
      <c r="PE385" s="2">
        <f t="shared" si="357"/>
        <v>0</v>
      </c>
      <c r="PF385" s="2">
        <f t="shared" si="358"/>
        <v>0</v>
      </c>
      <c r="PG385" s="2">
        <f t="shared" si="359"/>
        <v>0</v>
      </c>
      <c r="PH385" s="2">
        <f t="shared" si="360"/>
        <v>0</v>
      </c>
      <c r="PI385" s="2">
        <f t="shared" si="361"/>
        <v>0</v>
      </c>
      <c r="PJ385" s="2">
        <f t="shared" si="362"/>
        <v>0</v>
      </c>
      <c r="PK385" s="2">
        <f t="shared" si="363"/>
        <v>0</v>
      </c>
      <c r="PL385" s="2">
        <f t="shared" si="364"/>
        <v>0</v>
      </c>
      <c r="PM385" s="2">
        <f t="shared" si="365"/>
        <v>0</v>
      </c>
      <c r="PN385" s="2">
        <f t="shared" si="366"/>
        <v>8</v>
      </c>
      <c r="PO385" s="2">
        <f t="shared" si="367"/>
        <v>8</v>
      </c>
      <c r="PP385" s="2">
        <f t="shared" si="368"/>
        <v>3</v>
      </c>
      <c r="PQ385" s="2">
        <f t="shared" si="369"/>
        <v>0</v>
      </c>
      <c r="PR385" s="2">
        <f t="shared" si="370"/>
        <v>8</v>
      </c>
      <c r="PS385" s="2">
        <f t="shared" si="371"/>
        <v>0</v>
      </c>
      <c r="PT385" s="2">
        <f t="shared" si="372"/>
        <v>0</v>
      </c>
      <c r="PU385" s="2">
        <f t="shared" si="373"/>
        <v>8</v>
      </c>
      <c r="PV385" s="2">
        <f t="shared" si="374"/>
        <v>0</v>
      </c>
      <c r="PW385" s="2">
        <f t="shared" si="375"/>
        <v>0</v>
      </c>
      <c r="PX385" s="2">
        <f t="shared" si="376"/>
        <v>8</v>
      </c>
      <c r="PY385" s="2">
        <f t="shared" si="377"/>
        <v>0</v>
      </c>
      <c r="PZ385" s="2">
        <f t="shared" si="378"/>
        <v>0</v>
      </c>
    </row>
    <row r="386" spans="1:442" x14ac:dyDescent="0.35">
      <c r="A386" t="s">
        <v>74</v>
      </c>
      <c r="B386" t="s">
        <v>8</v>
      </c>
      <c r="C386" t="s">
        <v>357</v>
      </c>
      <c r="D386">
        <v>0</v>
      </c>
      <c r="E386">
        <v>0</v>
      </c>
      <c r="F386">
        <v>0</v>
      </c>
      <c r="G386">
        <v>0</v>
      </c>
      <c r="H386"/>
      <c r="I386">
        <v>0</v>
      </c>
      <c r="J386">
        <v>0</v>
      </c>
      <c r="K386">
        <v>0</v>
      </c>
      <c r="L386">
        <v>0</v>
      </c>
      <c r="M386">
        <v>0</v>
      </c>
      <c r="N386">
        <v>0</v>
      </c>
      <c r="O386">
        <v>0</v>
      </c>
      <c r="P386">
        <v>0</v>
      </c>
      <c r="Q386">
        <v>0</v>
      </c>
      <c r="R386">
        <v>0</v>
      </c>
      <c r="S386">
        <v>0</v>
      </c>
      <c r="T386">
        <v>0</v>
      </c>
      <c r="U386">
        <v>8</v>
      </c>
      <c r="V386">
        <v>3</v>
      </c>
      <c r="W386">
        <v>14</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1</v>
      </c>
      <c r="DC386">
        <v>0</v>
      </c>
      <c r="DD386">
        <v>2</v>
      </c>
      <c r="DE386">
        <v>2</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2</v>
      </c>
      <c r="EL386">
        <v>4</v>
      </c>
      <c r="EM386">
        <v>0</v>
      </c>
      <c r="EN386">
        <v>0</v>
      </c>
      <c r="EO386">
        <v>0</v>
      </c>
      <c r="EP386">
        <v>0</v>
      </c>
      <c r="EQ386">
        <v>0</v>
      </c>
      <c r="ER386">
        <v>0</v>
      </c>
      <c r="ES386">
        <v>0</v>
      </c>
      <c r="ET386">
        <v>0</v>
      </c>
      <c r="EU386">
        <v>0</v>
      </c>
      <c r="EV386">
        <v>0</v>
      </c>
      <c r="EW386">
        <v>0</v>
      </c>
      <c r="EX386">
        <v>0</v>
      </c>
      <c r="EY386">
        <v>0</v>
      </c>
      <c r="EZ386">
        <v>0</v>
      </c>
      <c r="FA386">
        <v>6</v>
      </c>
      <c r="FB386">
        <v>0</v>
      </c>
      <c r="FC386">
        <v>0</v>
      </c>
      <c r="FD386">
        <v>7</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1</v>
      </c>
      <c r="HV386">
        <v>9</v>
      </c>
      <c r="HW386">
        <v>4</v>
      </c>
      <c r="HX386">
        <v>0</v>
      </c>
      <c r="HY386">
        <v>0</v>
      </c>
      <c r="HZ386">
        <v>0</v>
      </c>
      <c r="IA386">
        <v>0</v>
      </c>
      <c r="IB386">
        <v>0</v>
      </c>
      <c r="IC386">
        <v>0</v>
      </c>
      <c r="ID386">
        <v>1</v>
      </c>
      <c r="IE386">
        <v>9</v>
      </c>
      <c r="IF386">
        <v>4</v>
      </c>
      <c r="IG386">
        <v>1</v>
      </c>
      <c r="IH386">
        <v>9</v>
      </c>
      <c r="II386">
        <v>4</v>
      </c>
      <c r="IJ386">
        <v>1</v>
      </c>
      <c r="IK386">
        <v>9</v>
      </c>
      <c r="IL386">
        <v>4</v>
      </c>
      <c r="IM386">
        <v>1</v>
      </c>
      <c r="IN386">
        <v>9</v>
      </c>
      <c r="IO386">
        <v>4</v>
      </c>
      <c r="IP386">
        <v>0</v>
      </c>
      <c r="IQ386">
        <v>0</v>
      </c>
      <c r="IR386">
        <v>0</v>
      </c>
      <c r="IS386">
        <v>0</v>
      </c>
      <c r="IT386">
        <v>0</v>
      </c>
      <c r="IU386">
        <v>0</v>
      </c>
      <c r="IV386">
        <v>0</v>
      </c>
      <c r="IW386">
        <v>1</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1</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R386" s="2" t="str">
        <f t="shared" si="319"/>
        <v>Terego District</v>
      </c>
      <c r="NS386" s="2" t="str">
        <f t="shared" si="320"/>
        <v>Oriajini Hospital</v>
      </c>
      <c r="NT386" s="2" t="str">
        <f>VLOOKUP(C386,Weeks!$A$1:$B$53,2,0)</f>
        <v>Week 47</v>
      </c>
      <c r="NU386" s="2">
        <f t="shared" si="321"/>
        <v>24</v>
      </c>
      <c r="NV386" s="2">
        <f t="shared" si="322"/>
        <v>0</v>
      </c>
      <c r="NW386" s="2">
        <f t="shared" si="323"/>
        <v>0</v>
      </c>
      <c r="NX386" s="2">
        <f t="shared" si="324"/>
        <v>0</v>
      </c>
      <c r="NY386" s="2">
        <f t="shared" si="325"/>
        <v>0</v>
      </c>
      <c r="NZ386" s="2">
        <f t="shared" si="326"/>
        <v>0</v>
      </c>
      <c r="OA386" s="2">
        <f t="shared" si="327"/>
        <v>0</v>
      </c>
      <c r="OB386" s="2">
        <f t="shared" si="328"/>
        <v>0</v>
      </c>
      <c r="OC386" s="2">
        <f t="shared" si="329"/>
        <v>0</v>
      </c>
      <c r="OD386" s="2">
        <f t="shared" si="330"/>
        <v>7</v>
      </c>
      <c r="OE386" s="2">
        <f t="shared" si="331"/>
        <v>0</v>
      </c>
      <c r="OF386" s="2">
        <f t="shared" si="332"/>
        <v>12</v>
      </c>
      <c r="OG386" s="2">
        <f t="shared" si="333"/>
        <v>0</v>
      </c>
      <c r="OH386" s="2">
        <f t="shared" si="334"/>
        <v>0</v>
      </c>
      <c r="OI386" s="2">
        <f t="shared" si="335"/>
        <v>0</v>
      </c>
      <c r="OJ386" s="2">
        <f t="shared" si="336"/>
        <v>0</v>
      </c>
      <c r="OK386" s="2">
        <f t="shared" si="337"/>
        <v>0</v>
      </c>
      <c r="OL386" s="2">
        <f t="shared" si="338"/>
        <v>0</v>
      </c>
      <c r="OM386" s="2">
        <f t="shared" si="339"/>
        <v>0</v>
      </c>
      <c r="ON386" s="2">
        <f t="shared" si="340"/>
        <v>5</v>
      </c>
      <c r="OO386" s="2">
        <f t="shared" si="341"/>
        <v>0</v>
      </c>
      <c r="OP386" s="2">
        <f t="shared" si="342"/>
        <v>0</v>
      </c>
      <c r="OQ386" s="2">
        <f t="shared" si="343"/>
        <v>0</v>
      </c>
      <c r="OR386" s="2">
        <f t="shared" si="344"/>
        <v>0</v>
      </c>
      <c r="OS386" s="2">
        <f t="shared" si="345"/>
        <v>0</v>
      </c>
      <c r="OT386" s="2">
        <f t="shared" si="346"/>
        <v>0</v>
      </c>
      <c r="OU386" s="2">
        <f t="shared" si="347"/>
        <v>25</v>
      </c>
      <c r="OV386" s="2">
        <f t="shared" si="348"/>
        <v>0</v>
      </c>
      <c r="OW386" s="2">
        <f t="shared" si="349"/>
        <v>0</v>
      </c>
      <c r="OX386" s="2">
        <f t="shared" si="350"/>
        <v>0</v>
      </c>
      <c r="OY386" s="2">
        <f t="shared" si="351"/>
        <v>0</v>
      </c>
      <c r="OZ386" s="2">
        <f t="shared" si="352"/>
        <v>0</v>
      </c>
      <c r="PA386" s="2">
        <f t="shared" si="353"/>
        <v>0</v>
      </c>
      <c r="PB386" s="2">
        <f t="shared" si="354"/>
        <v>0</v>
      </c>
      <c r="PC386" s="2">
        <f t="shared" si="355"/>
        <v>0</v>
      </c>
      <c r="PD386" s="2">
        <f t="shared" si="356"/>
        <v>0</v>
      </c>
      <c r="PE386" s="2">
        <f t="shared" si="357"/>
        <v>0</v>
      </c>
      <c r="PF386" s="2">
        <f t="shared" si="358"/>
        <v>0</v>
      </c>
      <c r="PG386" s="2">
        <f t="shared" si="359"/>
        <v>0</v>
      </c>
      <c r="PH386" s="2">
        <f t="shared" si="360"/>
        <v>0</v>
      </c>
      <c r="PI386" s="2">
        <f t="shared" si="361"/>
        <v>0</v>
      </c>
      <c r="PJ386" s="2">
        <f t="shared" si="362"/>
        <v>0</v>
      </c>
      <c r="PK386" s="2">
        <f t="shared" si="363"/>
        <v>0</v>
      </c>
      <c r="PL386" s="2">
        <f t="shared" si="364"/>
        <v>0</v>
      </c>
      <c r="PM386" s="2">
        <f t="shared" si="365"/>
        <v>0</v>
      </c>
      <c r="PN386" s="2">
        <f t="shared" si="366"/>
        <v>14</v>
      </c>
      <c r="PO386" s="2">
        <f t="shared" si="367"/>
        <v>14</v>
      </c>
      <c r="PP386" s="2">
        <f t="shared" si="368"/>
        <v>1</v>
      </c>
      <c r="PQ386" s="2">
        <f t="shared" si="369"/>
        <v>1</v>
      </c>
      <c r="PR386" s="2">
        <f t="shared" si="370"/>
        <v>14</v>
      </c>
      <c r="PS386" s="2">
        <f t="shared" si="371"/>
        <v>0</v>
      </c>
      <c r="PT386" s="2">
        <f t="shared" si="372"/>
        <v>0</v>
      </c>
      <c r="PU386" s="2">
        <f t="shared" si="373"/>
        <v>14</v>
      </c>
      <c r="PV386" s="2">
        <f t="shared" si="374"/>
        <v>0</v>
      </c>
      <c r="PW386" s="2">
        <f t="shared" si="375"/>
        <v>0</v>
      </c>
      <c r="PX386" s="2">
        <f t="shared" si="376"/>
        <v>14</v>
      </c>
      <c r="PY386" s="2">
        <f t="shared" si="377"/>
        <v>0</v>
      </c>
      <c r="PZ386" s="2">
        <f t="shared" si="378"/>
        <v>0</v>
      </c>
    </row>
    <row r="387" spans="1:442" x14ac:dyDescent="0.35">
      <c r="A387" t="s">
        <v>74</v>
      </c>
      <c r="B387" t="s">
        <v>8</v>
      </c>
      <c r="C387" t="s">
        <v>355</v>
      </c>
      <c r="D387">
        <v>0</v>
      </c>
      <c r="E387">
        <v>0</v>
      </c>
      <c r="F387">
        <v>0</v>
      </c>
      <c r="G387">
        <v>0</v>
      </c>
      <c r="H387"/>
      <c r="I387">
        <v>0</v>
      </c>
      <c r="J387">
        <v>0</v>
      </c>
      <c r="K387">
        <v>0</v>
      </c>
      <c r="L387">
        <v>0</v>
      </c>
      <c r="M387">
        <v>0</v>
      </c>
      <c r="N387">
        <v>0</v>
      </c>
      <c r="O387">
        <v>0</v>
      </c>
      <c r="P387">
        <v>0</v>
      </c>
      <c r="Q387">
        <v>0</v>
      </c>
      <c r="R387">
        <v>0</v>
      </c>
      <c r="S387">
        <v>0</v>
      </c>
      <c r="T387">
        <v>0</v>
      </c>
      <c r="U387">
        <v>0</v>
      </c>
      <c r="V387">
        <v>0</v>
      </c>
      <c r="W387">
        <v>16</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1</v>
      </c>
      <c r="DA387">
        <v>0</v>
      </c>
      <c r="DB387">
        <v>0</v>
      </c>
      <c r="DC387">
        <v>0</v>
      </c>
      <c r="DD387">
        <v>7</v>
      </c>
      <c r="DE387">
        <v>6</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1</v>
      </c>
      <c r="FA387">
        <v>3</v>
      </c>
      <c r="FB387">
        <v>0</v>
      </c>
      <c r="FC387">
        <v>3</v>
      </c>
      <c r="FD387">
        <v>5</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1</v>
      </c>
      <c r="HV387">
        <v>4</v>
      </c>
      <c r="HW387">
        <v>0</v>
      </c>
      <c r="HX387">
        <v>0</v>
      </c>
      <c r="HY387">
        <v>0</v>
      </c>
      <c r="HZ387">
        <v>0</v>
      </c>
      <c r="IA387">
        <v>0</v>
      </c>
      <c r="IB387">
        <v>0</v>
      </c>
      <c r="IC387">
        <v>0</v>
      </c>
      <c r="ID387">
        <v>1</v>
      </c>
      <c r="IE387">
        <v>4</v>
      </c>
      <c r="IF387">
        <v>0</v>
      </c>
      <c r="IG387">
        <v>1</v>
      </c>
      <c r="IH387">
        <v>4</v>
      </c>
      <c r="II387">
        <v>0</v>
      </c>
      <c r="IJ387">
        <v>1</v>
      </c>
      <c r="IK387">
        <v>4</v>
      </c>
      <c r="IL387">
        <v>0</v>
      </c>
      <c r="IM387">
        <v>1</v>
      </c>
      <c r="IN387">
        <v>4</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1</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R387" s="2" t="str">
        <f t="shared" si="319"/>
        <v>Terego District</v>
      </c>
      <c r="NS387" s="2" t="str">
        <f t="shared" si="320"/>
        <v>Oriajini Hospital</v>
      </c>
      <c r="NT387" s="2" t="str">
        <f>VLOOKUP(C387,Weeks!$A$1:$B$53,2,0)</f>
        <v>Week 48</v>
      </c>
      <c r="NU387" s="2">
        <f t="shared" si="321"/>
        <v>26</v>
      </c>
      <c r="NV387" s="2">
        <f t="shared" si="322"/>
        <v>0</v>
      </c>
      <c r="NW387" s="2">
        <f t="shared" si="323"/>
        <v>0</v>
      </c>
      <c r="NX387" s="2">
        <f t="shared" si="324"/>
        <v>0</v>
      </c>
      <c r="NY387" s="2">
        <f t="shared" si="325"/>
        <v>0</v>
      </c>
      <c r="NZ387" s="2">
        <f t="shared" si="326"/>
        <v>0</v>
      </c>
      <c r="OA387" s="2">
        <f t="shared" si="327"/>
        <v>0</v>
      </c>
      <c r="OB387" s="2">
        <f t="shared" si="328"/>
        <v>0</v>
      </c>
      <c r="OC387" s="2">
        <f t="shared" si="329"/>
        <v>0</v>
      </c>
      <c r="OD387" s="2">
        <f t="shared" si="330"/>
        <v>8</v>
      </c>
      <c r="OE387" s="2">
        <f t="shared" si="331"/>
        <v>0</v>
      </c>
      <c r="OF387" s="2">
        <f t="shared" si="332"/>
        <v>4</v>
      </c>
      <c r="OG387" s="2">
        <f t="shared" si="333"/>
        <v>0</v>
      </c>
      <c r="OH387" s="2">
        <f t="shared" si="334"/>
        <v>0</v>
      </c>
      <c r="OI387" s="2">
        <f t="shared" si="335"/>
        <v>0</v>
      </c>
      <c r="OJ387" s="2">
        <f t="shared" si="336"/>
        <v>0</v>
      </c>
      <c r="OK387" s="2">
        <f t="shared" si="337"/>
        <v>0</v>
      </c>
      <c r="OL387" s="2">
        <f t="shared" si="338"/>
        <v>0</v>
      </c>
      <c r="OM387" s="2">
        <f t="shared" si="339"/>
        <v>0</v>
      </c>
      <c r="ON387" s="2">
        <f t="shared" si="340"/>
        <v>14</v>
      </c>
      <c r="OO387" s="2">
        <f t="shared" si="341"/>
        <v>0</v>
      </c>
      <c r="OP387" s="2">
        <f t="shared" si="342"/>
        <v>0</v>
      </c>
      <c r="OQ387" s="2">
        <f t="shared" si="343"/>
        <v>0</v>
      </c>
      <c r="OR387" s="2">
        <f t="shared" si="344"/>
        <v>0</v>
      </c>
      <c r="OS387" s="2">
        <f t="shared" si="345"/>
        <v>0</v>
      </c>
      <c r="OT387" s="2">
        <f t="shared" si="346"/>
        <v>0</v>
      </c>
      <c r="OU387" s="2">
        <f t="shared" si="347"/>
        <v>16</v>
      </c>
      <c r="OV387" s="2">
        <f t="shared" si="348"/>
        <v>0</v>
      </c>
      <c r="OW387" s="2">
        <f t="shared" si="349"/>
        <v>0</v>
      </c>
      <c r="OX387" s="2">
        <f t="shared" si="350"/>
        <v>1</v>
      </c>
      <c r="OY387" s="2">
        <f t="shared" si="351"/>
        <v>0</v>
      </c>
      <c r="OZ387" s="2">
        <f t="shared" si="352"/>
        <v>0</v>
      </c>
      <c r="PA387" s="2">
        <f t="shared" si="353"/>
        <v>0</v>
      </c>
      <c r="PB387" s="2">
        <f t="shared" si="354"/>
        <v>0</v>
      </c>
      <c r="PC387" s="2">
        <f t="shared" si="355"/>
        <v>0</v>
      </c>
      <c r="PD387" s="2">
        <f t="shared" si="356"/>
        <v>0</v>
      </c>
      <c r="PE387" s="2">
        <f t="shared" si="357"/>
        <v>0</v>
      </c>
      <c r="PF387" s="2">
        <f t="shared" si="358"/>
        <v>0</v>
      </c>
      <c r="PG387" s="2">
        <f t="shared" si="359"/>
        <v>0</v>
      </c>
      <c r="PH387" s="2">
        <f t="shared" si="360"/>
        <v>0</v>
      </c>
      <c r="PI387" s="2">
        <f t="shared" si="361"/>
        <v>0</v>
      </c>
      <c r="PJ387" s="2">
        <f t="shared" si="362"/>
        <v>0</v>
      </c>
      <c r="PK387" s="2">
        <f t="shared" si="363"/>
        <v>0</v>
      </c>
      <c r="PL387" s="2">
        <f t="shared" si="364"/>
        <v>0</v>
      </c>
      <c r="PM387" s="2">
        <f t="shared" si="365"/>
        <v>0</v>
      </c>
      <c r="PN387" s="2">
        <f t="shared" si="366"/>
        <v>5</v>
      </c>
      <c r="PO387" s="2">
        <f t="shared" si="367"/>
        <v>5</v>
      </c>
      <c r="PP387" s="2">
        <f t="shared" si="368"/>
        <v>0</v>
      </c>
      <c r="PQ387" s="2">
        <f t="shared" si="369"/>
        <v>0</v>
      </c>
      <c r="PR387" s="2">
        <f t="shared" si="370"/>
        <v>5</v>
      </c>
      <c r="PS387" s="2">
        <f t="shared" si="371"/>
        <v>0</v>
      </c>
      <c r="PT387" s="2">
        <f t="shared" si="372"/>
        <v>0</v>
      </c>
      <c r="PU387" s="2">
        <f t="shared" si="373"/>
        <v>5</v>
      </c>
      <c r="PV387" s="2">
        <f t="shared" si="374"/>
        <v>0</v>
      </c>
      <c r="PW387" s="2">
        <f t="shared" si="375"/>
        <v>0</v>
      </c>
      <c r="PX387" s="2">
        <f t="shared" si="376"/>
        <v>5</v>
      </c>
      <c r="PY387" s="2">
        <f t="shared" si="377"/>
        <v>0</v>
      </c>
      <c r="PZ387" s="2">
        <f t="shared" si="378"/>
        <v>0</v>
      </c>
    </row>
    <row r="388" spans="1:442" x14ac:dyDescent="0.35">
      <c r="A388" t="s">
        <v>74</v>
      </c>
      <c r="B388" t="s">
        <v>8</v>
      </c>
      <c r="C388" t="s">
        <v>353</v>
      </c>
      <c r="D388">
        <v>0</v>
      </c>
      <c r="E388">
        <v>0</v>
      </c>
      <c r="F388">
        <v>0</v>
      </c>
      <c r="G388">
        <v>0</v>
      </c>
      <c r="H388"/>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1</v>
      </c>
      <c r="AU388">
        <v>0</v>
      </c>
      <c r="AV388">
        <v>3</v>
      </c>
      <c r="AW388">
        <v>5</v>
      </c>
      <c r="AX388">
        <v>0</v>
      </c>
      <c r="AY388">
        <v>0</v>
      </c>
      <c r="AZ388">
        <v>0</v>
      </c>
      <c r="BA388">
        <v>0</v>
      </c>
      <c r="BB388">
        <v>2</v>
      </c>
      <c r="BC388">
        <v>1</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2</v>
      </c>
      <c r="DA388">
        <v>0</v>
      </c>
      <c r="DB388">
        <v>0</v>
      </c>
      <c r="DC388">
        <v>1</v>
      </c>
      <c r="DD388">
        <v>2</v>
      </c>
      <c r="DE388">
        <v>10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2</v>
      </c>
      <c r="EL388">
        <v>14</v>
      </c>
      <c r="EM388">
        <v>0</v>
      </c>
      <c r="EN388">
        <v>0</v>
      </c>
      <c r="EO388">
        <v>0</v>
      </c>
      <c r="EP388">
        <v>0</v>
      </c>
      <c r="EQ388">
        <v>0</v>
      </c>
      <c r="ER388">
        <v>0</v>
      </c>
      <c r="ES388">
        <v>0</v>
      </c>
      <c r="ET388">
        <v>0</v>
      </c>
      <c r="EU388">
        <v>0</v>
      </c>
      <c r="EV388">
        <v>0</v>
      </c>
      <c r="EW388">
        <v>0</v>
      </c>
      <c r="EX388">
        <v>0</v>
      </c>
      <c r="EY388">
        <v>0</v>
      </c>
      <c r="EZ388">
        <v>1</v>
      </c>
      <c r="FA388">
        <v>2</v>
      </c>
      <c r="FB388">
        <v>0</v>
      </c>
      <c r="FC388">
        <v>4</v>
      </c>
      <c r="FD388">
        <v>9</v>
      </c>
      <c r="FE388">
        <v>0</v>
      </c>
      <c r="FF388">
        <v>0</v>
      </c>
      <c r="FG388">
        <v>0</v>
      </c>
      <c r="FH388">
        <v>0</v>
      </c>
      <c r="FI388">
        <v>0</v>
      </c>
      <c r="FJ388">
        <v>0</v>
      </c>
      <c r="FK388">
        <v>0</v>
      </c>
      <c r="FL388">
        <v>0</v>
      </c>
      <c r="FM388">
        <v>0</v>
      </c>
      <c r="FN388">
        <v>4</v>
      </c>
      <c r="FO388">
        <v>0</v>
      </c>
      <c r="FP388">
        <v>32</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1</v>
      </c>
      <c r="GV388">
        <v>0</v>
      </c>
      <c r="GW388">
        <v>5</v>
      </c>
      <c r="GX388">
        <v>12</v>
      </c>
      <c r="GY388">
        <v>33</v>
      </c>
      <c r="GZ388">
        <v>29</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2</v>
      </c>
      <c r="HV388">
        <v>7</v>
      </c>
      <c r="HW388">
        <v>1</v>
      </c>
      <c r="HX388">
        <v>0</v>
      </c>
      <c r="HY388">
        <v>0</v>
      </c>
      <c r="HZ388">
        <v>0</v>
      </c>
      <c r="IA388">
        <v>0</v>
      </c>
      <c r="IB388">
        <v>0</v>
      </c>
      <c r="IC388">
        <v>0</v>
      </c>
      <c r="ID388">
        <v>2</v>
      </c>
      <c r="IE388">
        <v>7</v>
      </c>
      <c r="IF388">
        <v>1</v>
      </c>
      <c r="IG388">
        <v>2</v>
      </c>
      <c r="IH388">
        <v>7</v>
      </c>
      <c r="II388">
        <v>1</v>
      </c>
      <c r="IJ388">
        <v>2</v>
      </c>
      <c r="IK388">
        <v>7</v>
      </c>
      <c r="IL388">
        <v>1</v>
      </c>
      <c r="IM388">
        <v>2</v>
      </c>
      <c r="IN388">
        <v>7</v>
      </c>
      <c r="IO388">
        <v>1</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2</v>
      </c>
      <c r="NE388">
        <v>1</v>
      </c>
      <c r="NF388">
        <v>0</v>
      </c>
      <c r="NG388">
        <v>0</v>
      </c>
      <c r="NH388">
        <v>0</v>
      </c>
      <c r="NI388">
        <v>0</v>
      </c>
      <c r="NJ388">
        <v>0</v>
      </c>
      <c r="NK388">
        <v>0</v>
      </c>
      <c r="NL388">
        <v>0</v>
      </c>
      <c r="NM388">
        <v>0</v>
      </c>
      <c r="NN388">
        <v>0</v>
      </c>
      <c r="NO388">
        <v>0</v>
      </c>
      <c r="NP388">
        <v>0</v>
      </c>
      <c r="NR388" s="2" t="str">
        <f t="shared" ref="NR388:NR451" si="379">A388</f>
        <v>Terego District</v>
      </c>
      <c r="NS388" s="2" t="str">
        <f t="shared" ref="NS388:NS451" si="380">B388</f>
        <v>Oriajini Hospital</v>
      </c>
      <c r="NT388" s="2" t="str">
        <f>VLOOKUP(C388,Weeks!$A$1:$B$53,2,0)</f>
        <v>Week 49</v>
      </c>
      <c r="NU388" s="2">
        <f t="shared" ref="NU388:NU451" si="381">SUM(AR388:HL388)</f>
        <v>175</v>
      </c>
      <c r="NV388" s="2">
        <f t="shared" ref="NV388:NV451" si="382">AX388+AY388+AZ388+BA388+BB388+BC388+BD388+BP388+BQ388+BR388+BS388+BT388+BU388+CD388+CE388+CN388+CO388+CP388+CQ388+CR388+CS388+DF388+DG388+DH388+DI388+DJ388+DK388+DT388+DU388+DX388+DY388+DZ388+EG388+EH388+EI388+EM388+EN388+EO388+EV388+EW388+EX388+FE388+FF388+FG388+FQ388+FR388+FS388+FT388+FU388+FV388+GI388+GJ388+GK388+GL388+GM388+HA388+HB388+HC388+HD388+HE388+HF388</f>
        <v>3</v>
      </c>
      <c r="NW388" s="2">
        <f t="shared" ref="NW388:NW451" si="383">BD388+BE388+BF388+BG388+BH388+BI388+BV388+BW388+BX388+BY388+BZ388+CA388+CF388+CG388+CT388+CU388+CV388+CW388+CX388+CY388+DL388+DM388+DN388+DO388+DP388+DQ388+DV388+DW388+ED388+EE388+EF388+ES388+ET388+EU388+FH388+FI388+FJ388+FW388+FX388+FY388+FZ388+GA388+GB388+GO388+GP388+GQ388+GR388+GS388+GT388+HG388+HH388+HI388+HJ388+HK388+HL388</f>
        <v>0</v>
      </c>
      <c r="NX388" s="2">
        <f t="shared" ref="NX388:NX451" si="384">NV388+NW388</f>
        <v>3</v>
      </c>
      <c r="NY388" s="2">
        <f t="shared" ref="NY388:NY451" si="385">SUM(MZ388:NE388)</f>
        <v>3</v>
      </c>
      <c r="NZ388" s="2">
        <f t="shared" ref="NZ388:NZ451" si="386">SUM(AR388:CA388)</f>
        <v>12</v>
      </c>
      <c r="OA388" s="2">
        <f t="shared" ref="OA388:OA451" si="387">AX388+AY388+AZ388+BA388+BB388+BC388+BD388+BE388+BF388+BG388+BH388+BI388+BP388+BQ388+BR388+BS388+BT388+BU388+BV388+BW388+BX388+BY388+BZ388+CA388</f>
        <v>3</v>
      </c>
      <c r="OB388" s="2">
        <f t="shared" ref="OB388:OB451" si="388">SUM(FK388:GB388)</f>
        <v>36</v>
      </c>
      <c r="OC388" s="2">
        <f t="shared" ref="OC388:OC451" si="389">SUM(FQ388:GB388)</f>
        <v>0</v>
      </c>
      <c r="OD388" s="2">
        <f t="shared" ref="OD388:OD451" si="390">SUM(FB388:FJ388)</f>
        <v>13</v>
      </c>
      <c r="OE388" s="2">
        <f t="shared" ref="OE388:OE451" si="391">SUM(FE388:FJ388)</f>
        <v>0</v>
      </c>
      <c r="OF388" s="2">
        <f t="shared" ref="OF388:OF451" si="392">SUM(DX388:FA388)</f>
        <v>19</v>
      </c>
      <c r="OG388" s="2">
        <f t="shared" ref="OG388:OG451" si="393">SUM(DX388:DZ388,ED388:EI388,EM388:EO388,ES388:EX388)</f>
        <v>0</v>
      </c>
      <c r="OH388" s="2">
        <f t="shared" ref="OH388:OH451" si="394">SUM(CB388:CG388)</f>
        <v>0</v>
      </c>
      <c r="OI388" s="2">
        <f t="shared" ref="OI388:OI451" si="395">SUM(CD388:CG388)</f>
        <v>0</v>
      </c>
      <c r="OJ388" s="2">
        <f t="shared" ref="OJ388:OJ451" si="396">SUM(DR388:DW388)</f>
        <v>0</v>
      </c>
      <c r="OK388" s="2">
        <f t="shared" ref="OK388:OK451" si="397">SUM(DT388:DW388)</f>
        <v>0</v>
      </c>
      <c r="OL388" s="2">
        <f t="shared" ref="OL388:OL451" si="398">SUM(GC388:GT388)</f>
        <v>0</v>
      </c>
      <c r="OM388" s="2">
        <f t="shared" ref="OM388:OM451" si="399">GI388+GJ388+GK388+GL388+GM388+GN388+GO388+GP388+GQ388+GR388+GS388+GT388</f>
        <v>0</v>
      </c>
      <c r="ON388" s="2">
        <f t="shared" ref="ON388:ON451" si="400">SUM(CZ388:DQ388)</f>
        <v>15</v>
      </c>
      <c r="OO388" s="2">
        <f t="shared" ref="OO388:OO451" si="401">SUM(DF388:DQ388)</f>
        <v>0</v>
      </c>
      <c r="OP388" s="2">
        <f t="shared" ref="OP388:OP451" si="402">SUM(GV388:HL388)</f>
        <v>79</v>
      </c>
      <c r="OQ388" s="2">
        <f t="shared" ref="OQ388:OQ451" si="403">SUM(HA388:HL388)</f>
        <v>0</v>
      </c>
      <c r="OR388" s="2">
        <f t="shared" ref="OR388:OR451" si="404">SUM(CH388:CY388)</f>
        <v>0</v>
      </c>
      <c r="OS388" s="2">
        <f t="shared" ref="OS388:OS451" si="405">SUM(CN388:CY388)</f>
        <v>0</v>
      </c>
      <c r="OT388" s="2">
        <f t="shared" ref="OT388:OT451" si="406">SUM(AP388:AQ388)</f>
        <v>0</v>
      </c>
      <c r="OU388" s="2">
        <f t="shared" ref="OU388:OU451" si="407">SUM(P388:W388)</f>
        <v>0</v>
      </c>
      <c r="OV388" s="2">
        <f t="shared" ref="OV388:OV451" si="408">SUM(X388:AE388)</f>
        <v>0</v>
      </c>
      <c r="OW388" s="2">
        <f t="shared" ref="OW388:OW451" si="409">SUM(AF388:AI388)</f>
        <v>0</v>
      </c>
      <c r="OX388" s="2">
        <f t="shared" ref="OX388:OX451" si="410">SUM(MJ388:MU388)</f>
        <v>0</v>
      </c>
      <c r="OY388" s="2">
        <f t="shared" ref="OY388:OY451" si="411">SUM(MV388:MY388)</f>
        <v>0</v>
      </c>
      <c r="OZ388" s="2">
        <f t="shared" ref="OZ388:OZ451" si="412">SUM(LX388:MA388)</f>
        <v>0</v>
      </c>
      <c r="PA388" s="2">
        <f t="shared" ref="PA388:PA451" si="413">SUM(MB388:ME388)</f>
        <v>0</v>
      </c>
      <c r="PB388" s="2">
        <f t="shared" ref="PB388:PB451" si="414">SUM(KJ388:KQ388)</f>
        <v>0</v>
      </c>
      <c r="PC388" s="2">
        <f t="shared" ref="PC388:PC451" si="415">SUM(KR388:KY388)</f>
        <v>0</v>
      </c>
      <c r="PD388" s="2">
        <f t="shared" ref="PD388:PD451" si="416">SUM(KZ388:LG388)</f>
        <v>0</v>
      </c>
      <c r="PE388" s="2">
        <f t="shared" ref="PE388:PE451" si="417">SUM(LH388:LO388)</f>
        <v>0</v>
      </c>
      <c r="PF388" s="2">
        <f t="shared" ref="PF388:PF451" si="418">SUM(LP388:LW388)</f>
        <v>0</v>
      </c>
      <c r="PG388" s="2">
        <f t="shared" ref="PG388:PG451" si="419">I388</f>
        <v>0</v>
      </c>
      <c r="PH388" s="2">
        <f t="shared" ref="PH388:PH451" si="420">M388</f>
        <v>0</v>
      </c>
      <c r="PI388" s="2">
        <f t="shared" ref="PI388:PI451" si="421">K388</f>
        <v>0</v>
      </c>
      <c r="PJ388" s="2">
        <f t="shared" ref="PJ388:PJ451" si="422">O388</f>
        <v>0</v>
      </c>
      <c r="PK388" s="2">
        <f t="shared" ref="PK388:PK451" si="423">SUM(NF388:NI388)</f>
        <v>0</v>
      </c>
      <c r="PL388" s="2">
        <f t="shared" ref="PL388:PL451" si="424">SUM(NJ388:NM388)</f>
        <v>0</v>
      </c>
      <c r="PM388" s="2">
        <f t="shared" ref="PM388:PM451" si="425">SUM(NN388:NP388)</f>
        <v>0</v>
      </c>
      <c r="PN388" s="2">
        <f t="shared" ref="PN388:PN451" si="426">SUM(HU388:HW388)</f>
        <v>10</v>
      </c>
      <c r="PO388" s="2">
        <f t="shared" ref="PO388:PO451" si="427">SUM(IM388:IO388)</f>
        <v>10</v>
      </c>
      <c r="PP388" s="2">
        <f t="shared" ref="PP388:PP451" si="428">SUM(JZ388:KE388)</f>
        <v>0</v>
      </c>
      <c r="PQ388" s="2">
        <f t="shared" ref="PQ388:PQ451" si="429">SUM(IV388:JA388)</f>
        <v>0</v>
      </c>
      <c r="PR388" s="2">
        <f t="shared" ref="PR388:PR451" si="430">SUM(IJ388:IL388)</f>
        <v>10</v>
      </c>
      <c r="PS388" s="2">
        <f t="shared" ref="PS388:PS451" si="431">SUM(JT388:JY388)</f>
        <v>0</v>
      </c>
      <c r="PT388" s="2">
        <f t="shared" ref="PT388:PT451" si="432">SUM(IP388:IU388)</f>
        <v>0</v>
      </c>
      <c r="PU388" s="2">
        <f t="shared" ref="PU388:PU451" si="433">SUM(ID388:IF388)</f>
        <v>10</v>
      </c>
      <c r="PV388" s="2">
        <f t="shared" ref="PV388:PV451" si="434">SUM(JH388:JM388)</f>
        <v>0</v>
      </c>
      <c r="PW388" s="2">
        <f t="shared" ref="PW388:PW451" si="435">SUM(HX388:IC388)</f>
        <v>0</v>
      </c>
      <c r="PX388" s="2">
        <f t="shared" ref="PX388:PX451" si="436">SUM(IG388:II388)</f>
        <v>10</v>
      </c>
      <c r="PY388" s="2">
        <f t="shared" ref="PY388:PY451" si="437">SUM(JN388:JS388)</f>
        <v>0</v>
      </c>
      <c r="PZ388" s="2">
        <f t="shared" ref="PZ388:PZ451" si="438">SUM(JB388:JG388)</f>
        <v>0</v>
      </c>
    </row>
    <row r="389" spans="1:442" x14ac:dyDescent="0.35">
      <c r="A389" t="s">
        <v>74</v>
      </c>
      <c r="B389" t="s">
        <v>8</v>
      </c>
      <c r="C389" t="s">
        <v>351</v>
      </c>
      <c r="D389">
        <v>0</v>
      </c>
      <c r="E389">
        <v>0</v>
      </c>
      <c r="F389">
        <v>0</v>
      </c>
      <c r="G389">
        <v>0</v>
      </c>
      <c r="H389"/>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1</v>
      </c>
      <c r="DA389">
        <v>0</v>
      </c>
      <c r="DB389">
        <v>3</v>
      </c>
      <c r="DC389">
        <v>1</v>
      </c>
      <c r="DD389">
        <v>32</v>
      </c>
      <c r="DE389">
        <v>22</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3</v>
      </c>
      <c r="EL389">
        <v>11</v>
      </c>
      <c r="EM389">
        <v>0</v>
      </c>
      <c r="EN389">
        <v>0</v>
      </c>
      <c r="EO389">
        <v>0</v>
      </c>
      <c r="EP389">
        <v>0</v>
      </c>
      <c r="EQ389">
        <v>0</v>
      </c>
      <c r="ER389">
        <v>0</v>
      </c>
      <c r="ES389">
        <v>0</v>
      </c>
      <c r="ET389">
        <v>0</v>
      </c>
      <c r="EU389">
        <v>0</v>
      </c>
      <c r="EV389">
        <v>0</v>
      </c>
      <c r="EW389">
        <v>0</v>
      </c>
      <c r="EX389">
        <v>0</v>
      </c>
      <c r="EY389">
        <v>0</v>
      </c>
      <c r="EZ389">
        <v>3</v>
      </c>
      <c r="FA389">
        <v>11</v>
      </c>
      <c r="FB389">
        <v>0</v>
      </c>
      <c r="FC389">
        <v>0</v>
      </c>
      <c r="FD389">
        <v>5</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8</v>
      </c>
      <c r="HW389">
        <v>1</v>
      </c>
      <c r="HX389">
        <v>0</v>
      </c>
      <c r="HY389">
        <v>0</v>
      </c>
      <c r="HZ389">
        <v>0</v>
      </c>
      <c r="IA389">
        <v>0</v>
      </c>
      <c r="IB389">
        <v>0</v>
      </c>
      <c r="IC389">
        <v>0</v>
      </c>
      <c r="ID389">
        <v>0</v>
      </c>
      <c r="IE389">
        <v>8</v>
      </c>
      <c r="IF389">
        <v>1</v>
      </c>
      <c r="IG389">
        <v>0</v>
      </c>
      <c r="IH389">
        <v>8</v>
      </c>
      <c r="II389">
        <v>1</v>
      </c>
      <c r="IJ389">
        <v>0</v>
      </c>
      <c r="IK389">
        <v>8</v>
      </c>
      <c r="IL389">
        <v>1</v>
      </c>
      <c r="IM389">
        <v>0</v>
      </c>
      <c r="IN389">
        <v>8</v>
      </c>
      <c r="IO389">
        <v>1</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1</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1</v>
      </c>
      <c r="NJ389">
        <v>0</v>
      </c>
      <c r="NK389">
        <v>0</v>
      </c>
      <c r="NL389">
        <v>0</v>
      </c>
      <c r="NM389">
        <v>1</v>
      </c>
      <c r="NN389">
        <v>0</v>
      </c>
      <c r="NO389">
        <v>0</v>
      </c>
      <c r="NP389">
        <v>0</v>
      </c>
      <c r="NR389" s="2" t="str">
        <f t="shared" si="379"/>
        <v>Terego District</v>
      </c>
      <c r="NS389" s="2" t="str">
        <f t="shared" si="380"/>
        <v>Oriajini Hospital</v>
      </c>
      <c r="NT389" s="2" t="str">
        <f>VLOOKUP(C389,Weeks!$A$1:$B$53,2,0)</f>
        <v>Week 50</v>
      </c>
      <c r="NU389" s="2">
        <f t="shared" si="381"/>
        <v>92</v>
      </c>
      <c r="NV389" s="2">
        <f t="shared" si="382"/>
        <v>0</v>
      </c>
      <c r="NW389" s="2">
        <f t="shared" si="383"/>
        <v>0</v>
      </c>
      <c r="NX389" s="2">
        <f t="shared" si="384"/>
        <v>0</v>
      </c>
      <c r="NY389" s="2">
        <f t="shared" si="385"/>
        <v>0</v>
      </c>
      <c r="NZ389" s="2">
        <f t="shared" si="386"/>
        <v>0</v>
      </c>
      <c r="OA389" s="2">
        <f t="shared" si="387"/>
        <v>0</v>
      </c>
      <c r="OB389" s="2">
        <f t="shared" si="388"/>
        <v>0</v>
      </c>
      <c r="OC389" s="2">
        <f t="shared" si="389"/>
        <v>0</v>
      </c>
      <c r="OD389" s="2">
        <f t="shared" si="390"/>
        <v>5</v>
      </c>
      <c r="OE389" s="2">
        <f t="shared" si="391"/>
        <v>0</v>
      </c>
      <c r="OF389" s="2">
        <f t="shared" si="392"/>
        <v>28</v>
      </c>
      <c r="OG389" s="2">
        <f t="shared" si="393"/>
        <v>0</v>
      </c>
      <c r="OH389" s="2">
        <f t="shared" si="394"/>
        <v>0</v>
      </c>
      <c r="OI389" s="2">
        <f t="shared" si="395"/>
        <v>0</v>
      </c>
      <c r="OJ389" s="2">
        <f t="shared" si="396"/>
        <v>0</v>
      </c>
      <c r="OK389" s="2">
        <f t="shared" si="397"/>
        <v>0</v>
      </c>
      <c r="OL389" s="2">
        <f t="shared" si="398"/>
        <v>0</v>
      </c>
      <c r="OM389" s="2">
        <f t="shared" si="399"/>
        <v>0</v>
      </c>
      <c r="ON389" s="2">
        <f t="shared" si="400"/>
        <v>59</v>
      </c>
      <c r="OO389" s="2">
        <f t="shared" si="401"/>
        <v>0</v>
      </c>
      <c r="OP389" s="2">
        <f t="shared" si="402"/>
        <v>0</v>
      </c>
      <c r="OQ389" s="2">
        <f t="shared" si="403"/>
        <v>0</v>
      </c>
      <c r="OR389" s="2">
        <f t="shared" si="404"/>
        <v>0</v>
      </c>
      <c r="OS389" s="2">
        <f t="shared" si="405"/>
        <v>0</v>
      </c>
      <c r="OT389" s="2">
        <f t="shared" si="406"/>
        <v>0</v>
      </c>
      <c r="OU389" s="2">
        <f t="shared" si="407"/>
        <v>0</v>
      </c>
      <c r="OV389" s="2">
        <f t="shared" si="408"/>
        <v>0</v>
      </c>
      <c r="OW389" s="2">
        <f t="shared" si="409"/>
        <v>0</v>
      </c>
      <c r="OX389" s="2">
        <f t="shared" si="410"/>
        <v>0</v>
      </c>
      <c r="OY389" s="2">
        <f t="shared" si="411"/>
        <v>0</v>
      </c>
      <c r="OZ389" s="2">
        <f t="shared" si="412"/>
        <v>0</v>
      </c>
      <c r="PA389" s="2">
        <f t="shared" si="413"/>
        <v>0</v>
      </c>
      <c r="PB389" s="2">
        <f t="shared" si="414"/>
        <v>0</v>
      </c>
      <c r="PC389" s="2">
        <f t="shared" si="415"/>
        <v>0</v>
      </c>
      <c r="PD389" s="2">
        <f t="shared" si="416"/>
        <v>0</v>
      </c>
      <c r="PE389" s="2">
        <f t="shared" si="417"/>
        <v>0</v>
      </c>
      <c r="PF389" s="2">
        <f t="shared" si="418"/>
        <v>0</v>
      </c>
      <c r="PG389" s="2">
        <f t="shared" si="419"/>
        <v>0</v>
      </c>
      <c r="PH389" s="2">
        <f t="shared" si="420"/>
        <v>0</v>
      </c>
      <c r="PI389" s="2">
        <f t="shared" si="421"/>
        <v>0</v>
      </c>
      <c r="PJ389" s="2">
        <f t="shared" si="422"/>
        <v>0</v>
      </c>
      <c r="PK389" s="2">
        <f t="shared" si="423"/>
        <v>1</v>
      </c>
      <c r="PL389" s="2">
        <f t="shared" si="424"/>
        <v>1</v>
      </c>
      <c r="PM389" s="2">
        <f t="shared" si="425"/>
        <v>0</v>
      </c>
      <c r="PN389" s="2">
        <f t="shared" si="426"/>
        <v>9</v>
      </c>
      <c r="PO389" s="2">
        <f t="shared" si="427"/>
        <v>9</v>
      </c>
      <c r="PP389" s="2">
        <f t="shared" si="428"/>
        <v>1</v>
      </c>
      <c r="PQ389" s="2">
        <f t="shared" si="429"/>
        <v>0</v>
      </c>
      <c r="PR389" s="2">
        <f t="shared" si="430"/>
        <v>9</v>
      </c>
      <c r="PS389" s="2">
        <f t="shared" si="431"/>
        <v>0</v>
      </c>
      <c r="PT389" s="2">
        <f t="shared" si="432"/>
        <v>0</v>
      </c>
      <c r="PU389" s="2">
        <f t="shared" si="433"/>
        <v>9</v>
      </c>
      <c r="PV389" s="2">
        <f t="shared" si="434"/>
        <v>0</v>
      </c>
      <c r="PW389" s="2">
        <f t="shared" si="435"/>
        <v>0</v>
      </c>
      <c r="PX389" s="2">
        <f t="shared" si="436"/>
        <v>9</v>
      </c>
      <c r="PY389" s="2">
        <f t="shared" si="437"/>
        <v>0</v>
      </c>
      <c r="PZ389" s="2">
        <f t="shared" si="438"/>
        <v>0</v>
      </c>
    </row>
    <row r="390" spans="1:442" x14ac:dyDescent="0.35">
      <c r="A390" t="s">
        <v>74</v>
      </c>
      <c r="B390" t="s">
        <v>8</v>
      </c>
      <c r="C390" t="s">
        <v>349</v>
      </c>
      <c r="D390">
        <v>0</v>
      </c>
      <c r="E390">
        <v>0</v>
      </c>
      <c r="F390">
        <v>0</v>
      </c>
      <c r="G390">
        <v>0</v>
      </c>
      <c r="H390"/>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1</v>
      </c>
      <c r="DE390">
        <v>5</v>
      </c>
      <c r="DF390">
        <v>0</v>
      </c>
      <c r="DG390">
        <v>0</v>
      </c>
      <c r="DH390">
        <v>0</v>
      </c>
      <c r="DI390">
        <v>0</v>
      </c>
      <c r="DJ390">
        <v>0</v>
      </c>
      <c r="DK390">
        <v>1</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2</v>
      </c>
      <c r="EL390">
        <v>6</v>
      </c>
      <c r="EM390">
        <v>0</v>
      </c>
      <c r="EN390">
        <v>0</v>
      </c>
      <c r="EO390">
        <v>0</v>
      </c>
      <c r="EP390">
        <v>0</v>
      </c>
      <c r="EQ390">
        <v>0</v>
      </c>
      <c r="ER390">
        <v>0</v>
      </c>
      <c r="ES390">
        <v>0</v>
      </c>
      <c r="ET390">
        <v>0</v>
      </c>
      <c r="EU390">
        <v>0</v>
      </c>
      <c r="EV390">
        <v>0</v>
      </c>
      <c r="EW390">
        <v>0</v>
      </c>
      <c r="EX390">
        <v>0</v>
      </c>
      <c r="EY390">
        <v>0</v>
      </c>
      <c r="EZ390">
        <v>0</v>
      </c>
      <c r="FA390">
        <v>3</v>
      </c>
      <c r="FB390">
        <v>0</v>
      </c>
      <c r="FC390">
        <v>0</v>
      </c>
      <c r="FD390">
        <v>6</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7</v>
      </c>
      <c r="HW390">
        <v>0</v>
      </c>
      <c r="HX390">
        <v>0</v>
      </c>
      <c r="HY390">
        <v>0</v>
      </c>
      <c r="HZ390">
        <v>0</v>
      </c>
      <c r="IA390">
        <v>0</v>
      </c>
      <c r="IB390">
        <v>0</v>
      </c>
      <c r="IC390">
        <v>0</v>
      </c>
      <c r="ID390">
        <v>0</v>
      </c>
      <c r="IE390">
        <v>7</v>
      </c>
      <c r="IF390">
        <v>0</v>
      </c>
      <c r="IG390">
        <v>0</v>
      </c>
      <c r="IH390">
        <v>7</v>
      </c>
      <c r="II390">
        <v>0</v>
      </c>
      <c r="IJ390">
        <v>0</v>
      </c>
      <c r="IK390">
        <v>7</v>
      </c>
      <c r="IL390">
        <v>0</v>
      </c>
      <c r="IM390">
        <v>0</v>
      </c>
      <c r="IN390">
        <v>7</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2</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1</v>
      </c>
      <c r="NF390">
        <v>0</v>
      </c>
      <c r="NG390">
        <v>0</v>
      </c>
      <c r="NH390">
        <v>0</v>
      </c>
      <c r="NI390">
        <v>0</v>
      </c>
      <c r="NJ390">
        <v>0</v>
      </c>
      <c r="NK390">
        <v>0</v>
      </c>
      <c r="NL390">
        <v>0</v>
      </c>
      <c r="NM390">
        <v>0</v>
      </c>
      <c r="NN390">
        <v>0</v>
      </c>
      <c r="NO390">
        <v>0</v>
      </c>
      <c r="NP390">
        <v>0</v>
      </c>
      <c r="NR390" s="2" t="str">
        <f t="shared" si="379"/>
        <v>Terego District</v>
      </c>
      <c r="NS390" s="2" t="str">
        <f t="shared" si="380"/>
        <v>Oriajini Hospital</v>
      </c>
      <c r="NT390" s="2" t="str">
        <f>VLOOKUP(C390,Weeks!$A$1:$B$53,2,0)</f>
        <v>Week 51</v>
      </c>
      <c r="NU390" s="2">
        <f t="shared" si="381"/>
        <v>25</v>
      </c>
      <c r="NV390" s="2">
        <f t="shared" si="382"/>
        <v>1</v>
      </c>
      <c r="NW390" s="2">
        <f t="shared" si="383"/>
        <v>0</v>
      </c>
      <c r="NX390" s="2">
        <f t="shared" si="384"/>
        <v>1</v>
      </c>
      <c r="NY390" s="2">
        <f t="shared" si="385"/>
        <v>1</v>
      </c>
      <c r="NZ390" s="2">
        <f t="shared" si="386"/>
        <v>0</v>
      </c>
      <c r="OA390" s="2">
        <f t="shared" si="387"/>
        <v>0</v>
      </c>
      <c r="OB390" s="2">
        <f t="shared" si="388"/>
        <v>0</v>
      </c>
      <c r="OC390" s="2">
        <f t="shared" si="389"/>
        <v>0</v>
      </c>
      <c r="OD390" s="2">
        <f t="shared" si="390"/>
        <v>6</v>
      </c>
      <c r="OE390" s="2">
        <f t="shared" si="391"/>
        <v>0</v>
      </c>
      <c r="OF390" s="2">
        <f t="shared" si="392"/>
        <v>11</v>
      </c>
      <c r="OG390" s="2">
        <f t="shared" si="393"/>
        <v>0</v>
      </c>
      <c r="OH390" s="2">
        <f t="shared" si="394"/>
        <v>0</v>
      </c>
      <c r="OI390" s="2">
        <f t="shared" si="395"/>
        <v>0</v>
      </c>
      <c r="OJ390" s="2">
        <f t="shared" si="396"/>
        <v>0</v>
      </c>
      <c r="OK390" s="2">
        <f t="shared" si="397"/>
        <v>0</v>
      </c>
      <c r="OL390" s="2">
        <f t="shared" si="398"/>
        <v>0</v>
      </c>
      <c r="OM390" s="2">
        <f t="shared" si="399"/>
        <v>0</v>
      </c>
      <c r="ON390" s="2">
        <f t="shared" si="400"/>
        <v>8</v>
      </c>
      <c r="OO390" s="2">
        <f t="shared" si="401"/>
        <v>1</v>
      </c>
      <c r="OP390" s="2">
        <f t="shared" si="402"/>
        <v>0</v>
      </c>
      <c r="OQ390" s="2">
        <f t="shared" si="403"/>
        <v>0</v>
      </c>
      <c r="OR390" s="2">
        <f t="shared" si="404"/>
        <v>0</v>
      </c>
      <c r="OS390" s="2">
        <f t="shared" si="405"/>
        <v>0</v>
      </c>
      <c r="OT390" s="2">
        <f t="shared" si="406"/>
        <v>0</v>
      </c>
      <c r="OU390" s="2">
        <f t="shared" si="407"/>
        <v>0</v>
      </c>
      <c r="OV390" s="2">
        <f t="shared" si="408"/>
        <v>0</v>
      </c>
      <c r="OW390" s="2">
        <f t="shared" si="409"/>
        <v>0</v>
      </c>
      <c r="OX390" s="2">
        <f t="shared" si="410"/>
        <v>0</v>
      </c>
      <c r="OY390" s="2">
        <f t="shared" si="411"/>
        <v>0</v>
      </c>
      <c r="OZ390" s="2">
        <f t="shared" si="412"/>
        <v>2</v>
      </c>
      <c r="PA390" s="2">
        <f t="shared" si="413"/>
        <v>0</v>
      </c>
      <c r="PB390" s="2">
        <f t="shared" si="414"/>
        <v>0</v>
      </c>
      <c r="PC390" s="2">
        <f t="shared" si="415"/>
        <v>0</v>
      </c>
      <c r="PD390" s="2">
        <f t="shared" si="416"/>
        <v>0</v>
      </c>
      <c r="PE390" s="2">
        <f t="shared" si="417"/>
        <v>0</v>
      </c>
      <c r="PF390" s="2">
        <f t="shared" si="418"/>
        <v>0</v>
      </c>
      <c r="PG390" s="2">
        <f t="shared" si="419"/>
        <v>0</v>
      </c>
      <c r="PH390" s="2">
        <f t="shared" si="420"/>
        <v>0</v>
      </c>
      <c r="PI390" s="2">
        <f t="shared" si="421"/>
        <v>0</v>
      </c>
      <c r="PJ390" s="2">
        <f t="shared" si="422"/>
        <v>0</v>
      </c>
      <c r="PK390" s="2">
        <f t="shared" si="423"/>
        <v>0</v>
      </c>
      <c r="PL390" s="2">
        <f t="shared" si="424"/>
        <v>0</v>
      </c>
      <c r="PM390" s="2">
        <f t="shared" si="425"/>
        <v>0</v>
      </c>
      <c r="PN390" s="2">
        <f t="shared" si="426"/>
        <v>7</v>
      </c>
      <c r="PO390" s="2">
        <f t="shared" si="427"/>
        <v>7</v>
      </c>
      <c r="PP390" s="2">
        <f t="shared" si="428"/>
        <v>0</v>
      </c>
      <c r="PQ390" s="2">
        <f t="shared" si="429"/>
        <v>0</v>
      </c>
      <c r="PR390" s="2">
        <f t="shared" si="430"/>
        <v>7</v>
      </c>
      <c r="PS390" s="2">
        <f t="shared" si="431"/>
        <v>0</v>
      </c>
      <c r="PT390" s="2">
        <f t="shared" si="432"/>
        <v>0</v>
      </c>
      <c r="PU390" s="2">
        <f t="shared" si="433"/>
        <v>7</v>
      </c>
      <c r="PV390" s="2">
        <f t="shared" si="434"/>
        <v>0</v>
      </c>
      <c r="PW390" s="2">
        <f t="shared" si="435"/>
        <v>0</v>
      </c>
      <c r="PX390" s="2">
        <f t="shared" si="436"/>
        <v>7</v>
      </c>
      <c r="PY390" s="2">
        <f t="shared" si="437"/>
        <v>0</v>
      </c>
      <c r="PZ390" s="2">
        <f t="shared" si="438"/>
        <v>0</v>
      </c>
    </row>
    <row r="391" spans="1:442" x14ac:dyDescent="0.35">
      <c r="A391" t="s">
        <v>74</v>
      </c>
      <c r="B391" t="s">
        <v>8</v>
      </c>
      <c r="C391" t="s">
        <v>347</v>
      </c>
      <c r="D391">
        <v>0</v>
      </c>
      <c r="E391">
        <v>1</v>
      </c>
      <c r="F391">
        <v>0</v>
      </c>
      <c r="G391">
        <v>0</v>
      </c>
      <c r="H391"/>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1</v>
      </c>
      <c r="DC391">
        <v>1</v>
      </c>
      <c r="DD391">
        <v>2</v>
      </c>
      <c r="DE391">
        <v>3</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2</v>
      </c>
      <c r="EM391">
        <v>0</v>
      </c>
      <c r="EN391">
        <v>0</v>
      </c>
      <c r="EO391">
        <v>0</v>
      </c>
      <c r="EP391">
        <v>0</v>
      </c>
      <c r="EQ391">
        <v>0</v>
      </c>
      <c r="ER391">
        <v>0</v>
      </c>
      <c r="ES391">
        <v>0</v>
      </c>
      <c r="ET391">
        <v>0</v>
      </c>
      <c r="EU391">
        <v>0</v>
      </c>
      <c r="EV391">
        <v>0</v>
      </c>
      <c r="EW391">
        <v>0</v>
      </c>
      <c r="EX391">
        <v>0</v>
      </c>
      <c r="EY391">
        <v>0</v>
      </c>
      <c r="EZ391">
        <v>3</v>
      </c>
      <c r="FA391">
        <v>4</v>
      </c>
      <c r="FB391">
        <v>0</v>
      </c>
      <c r="FC391">
        <v>0</v>
      </c>
      <c r="FD391">
        <v>1</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1</v>
      </c>
      <c r="GV391">
        <v>2</v>
      </c>
      <c r="GW391">
        <v>8</v>
      </c>
      <c r="GX391">
        <v>10</v>
      </c>
      <c r="GY391">
        <v>41</v>
      </c>
      <c r="GZ391">
        <v>38</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2</v>
      </c>
      <c r="HW391">
        <v>3</v>
      </c>
      <c r="HX391">
        <v>0</v>
      </c>
      <c r="HY391">
        <v>0</v>
      </c>
      <c r="HZ391">
        <v>0</v>
      </c>
      <c r="IA391">
        <v>0</v>
      </c>
      <c r="IB391">
        <v>0</v>
      </c>
      <c r="IC391">
        <v>0</v>
      </c>
      <c r="ID391">
        <v>0</v>
      </c>
      <c r="IE391">
        <v>2</v>
      </c>
      <c r="IF391">
        <v>3</v>
      </c>
      <c r="IG391">
        <v>0</v>
      </c>
      <c r="IH391">
        <v>2</v>
      </c>
      <c r="II391">
        <v>3</v>
      </c>
      <c r="IJ391">
        <v>0</v>
      </c>
      <c r="IK391">
        <v>2</v>
      </c>
      <c r="IL391">
        <v>3</v>
      </c>
      <c r="IM391">
        <v>0</v>
      </c>
      <c r="IN391">
        <v>2</v>
      </c>
      <c r="IO391">
        <v>3</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c r="MR391">
        <v>0</v>
      </c>
      <c r="MS391">
        <v>0</v>
      </c>
      <c r="MT391">
        <v>0</v>
      </c>
      <c r="MU391">
        <v>0</v>
      </c>
      <c r="MV391">
        <v>0</v>
      </c>
      <c r="MW391">
        <v>1</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R391" s="2" t="str">
        <f t="shared" si="379"/>
        <v>Terego District</v>
      </c>
      <c r="NS391" s="2" t="str">
        <f t="shared" si="380"/>
        <v>Oriajini Hospital</v>
      </c>
      <c r="NT391" s="2" t="str">
        <f>VLOOKUP(C391,Weeks!$A$1:$B$53,2,0)</f>
        <v>Week 52</v>
      </c>
      <c r="NU391" s="2">
        <f t="shared" si="381"/>
        <v>117</v>
      </c>
      <c r="NV391" s="2">
        <f t="shared" si="382"/>
        <v>0</v>
      </c>
      <c r="NW391" s="2">
        <f t="shared" si="383"/>
        <v>0</v>
      </c>
      <c r="NX391" s="2">
        <f t="shared" si="384"/>
        <v>0</v>
      </c>
      <c r="NY391" s="2">
        <f t="shared" si="385"/>
        <v>0</v>
      </c>
      <c r="NZ391" s="2">
        <f t="shared" si="386"/>
        <v>0</v>
      </c>
      <c r="OA391" s="2">
        <f t="shared" si="387"/>
        <v>0</v>
      </c>
      <c r="OB391" s="2">
        <f t="shared" si="388"/>
        <v>0</v>
      </c>
      <c r="OC391" s="2">
        <f t="shared" si="389"/>
        <v>0</v>
      </c>
      <c r="OD391" s="2">
        <f t="shared" si="390"/>
        <v>1</v>
      </c>
      <c r="OE391" s="2">
        <f t="shared" si="391"/>
        <v>0</v>
      </c>
      <c r="OF391" s="2">
        <f t="shared" si="392"/>
        <v>9</v>
      </c>
      <c r="OG391" s="2">
        <f t="shared" si="393"/>
        <v>0</v>
      </c>
      <c r="OH391" s="2">
        <f t="shared" si="394"/>
        <v>0</v>
      </c>
      <c r="OI391" s="2">
        <f t="shared" si="395"/>
        <v>0</v>
      </c>
      <c r="OJ391" s="2">
        <f t="shared" si="396"/>
        <v>0</v>
      </c>
      <c r="OK391" s="2">
        <f t="shared" si="397"/>
        <v>0</v>
      </c>
      <c r="OL391" s="2">
        <f t="shared" si="398"/>
        <v>0</v>
      </c>
      <c r="OM391" s="2">
        <f t="shared" si="399"/>
        <v>0</v>
      </c>
      <c r="ON391" s="2">
        <f t="shared" si="400"/>
        <v>7</v>
      </c>
      <c r="OO391" s="2">
        <f t="shared" si="401"/>
        <v>0</v>
      </c>
      <c r="OP391" s="2">
        <f t="shared" si="402"/>
        <v>99</v>
      </c>
      <c r="OQ391" s="2">
        <f t="shared" si="403"/>
        <v>0</v>
      </c>
      <c r="OR391" s="2">
        <f t="shared" si="404"/>
        <v>0</v>
      </c>
      <c r="OS391" s="2">
        <f t="shared" si="405"/>
        <v>0</v>
      </c>
      <c r="OT391" s="2">
        <f t="shared" si="406"/>
        <v>0</v>
      </c>
      <c r="OU391" s="2">
        <f t="shared" si="407"/>
        <v>0</v>
      </c>
      <c r="OV391" s="2">
        <f t="shared" si="408"/>
        <v>0</v>
      </c>
      <c r="OW391" s="2">
        <f t="shared" si="409"/>
        <v>0</v>
      </c>
      <c r="OX391" s="2">
        <f t="shared" si="410"/>
        <v>0</v>
      </c>
      <c r="OY391" s="2">
        <f t="shared" si="411"/>
        <v>1</v>
      </c>
      <c r="OZ391" s="2">
        <f t="shared" si="412"/>
        <v>0</v>
      </c>
      <c r="PA391" s="2">
        <f t="shared" si="413"/>
        <v>0</v>
      </c>
      <c r="PB391" s="2">
        <f t="shared" si="414"/>
        <v>0</v>
      </c>
      <c r="PC391" s="2">
        <f t="shared" si="415"/>
        <v>0</v>
      </c>
      <c r="PD391" s="2">
        <f t="shared" si="416"/>
        <v>0</v>
      </c>
      <c r="PE391" s="2">
        <f t="shared" si="417"/>
        <v>0</v>
      </c>
      <c r="PF391" s="2">
        <f t="shared" si="418"/>
        <v>0</v>
      </c>
      <c r="PG391" s="2">
        <f t="shared" si="419"/>
        <v>0</v>
      </c>
      <c r="PH391" s="2">
        <f t="shared" si="420"/>
        <v>0</v>
      </c>
      <c r="PI391" s="2">
        <f t="shared" si="421"/>
        <v>0</v>
      </c>
      <c r="PJ391" s="2">
        <f t="shared" si="422"/>
        <v>0</v>
      </c>
      <c r="PK391" s="2">
        <f t="shared" si="423"/>
        <v>0</v>
      </c>
      <c r="PL391" s="2">
        <f t="shared" si="424"/>
        <v>0</v>
      </c>
      <c r="PM391" s="2">
        <f t="shared" si="425"/>
        <v>0</v>
      </c>
      <c r="PN391" s="2">
        <f t="shared" si="426"/>
        <v>5</v>
      </c>
      <c r="PO391" s="2">
        <f t="shared" si="427"/>
        <v>5</v>
      </c>
      <c r="PP391" s="2">
        <f t="shared" si="428"/>
        <v>0</v>
      </c>
      <c r="PQ391" s="2">
        <f t="shared" si="429"/>
        <v>0</v>
      </c>
      <c r="PR391" s="2">
        <f t="shared" si="430"/>
        <v>5</v>
      </c>
      <c r="PS391" s="2">
        <f t="shared" si="431"/>
        <v>0</v>
      </c>
      <c r="PT391" s="2">
        <f t="shared" si="432"/>
        <v>0</v>
      </c>
      <c r="PU391" s="2">
        <f t="shared" si="433"/>
        <v>5</v>
      </c>
      <c r="PV391" s="2">
        <f t="shared" si="434"/>
        <v>0</v>
      </c>
      <c r="PW391" s="2">
        <f t="shared" si="435"/>
        <v>0</v>
      </c>
      <c r="PX391" s="2">
        <f t="shared" si="436"/>
        <v>5</v>
      </c>
      <c r="PY391" s="2">
        <f t="shared" si="437"/>
        <v>0</v>
      </c>
      <c r="PZ391" s="2">
        <f t="shared" si="438"/>
        <v>0</v>
      </c>
    </row>
    <row r="392" spans="1:442" x14ac:dyDescent="0.35">
      <c r="A392" t="s">
        <v>74</v>
      </c>
      <c r="B392" t="s">
        <v>8</v>
      </c>
      <c r="C392" t="s">
        <v>345</v>
      </c>
      <c r="D392">
        <v>0</v>
      </c>
      <c r="E392">
        <v>0</v>
      </c>
      <c r="F392">
        <v>0</v>
      </c>
      <c r="G392">
        <v>0</v>
      </c>
      <c r="H392"/>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1</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1</v>
      </c>
      <c r="DE392">
        <v>3</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3</v>
      </c>
      <c r="EL392">
        <v>5</v>
      </c>
      <c r="EM392">
        <v>0</v>
      </c>
      <c r="EN392">
        <v>0</v>
      </c>
      <c r="EO392">
        <v>0</v>
      </c>
      <c r="EP392">
        <v>0</v>
      </c>
      <c r="EQ392">
        <v>0</v>
      </c>
      <c r="ER392">
        <v>0</v>
      </c>
      <c r="ES392">
        <v>0</v>
      </c>
      <c r="ET392">
        <v>0</v>
      </c>
      <c r="EU392">
        <v>0</v>
      </c>
      <c r="EV392">
        <v>0</v>
      </c>
      <c r="EW392">
        <v>0</v>
      </c>
      <c r="EX392">
        <v>0</v>
      </c>
      <c r="EY392">
        <v>0</v>
      </c>
      <c r="EZ392">
        <v>1</v>
      </c>
      <c r="FA392">
        <v>1</v>
      </c>
      <c r="FB392">
        <v>0</v>
      </c>
      <c r="FC392">
        <v>0</v>
      </c>
      <c r="FD392">
        <v>6</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1</v>
      </c>
      <c r="HV392">
        <v>5</v>
      </c>
      <c r="HW392">
        <v>1</v>
      </c>
      <c r="HX392">
        <v>0</v>
      </c>
      <c r="HY392">
        <v>0</v>
      </c>
      <c r="HZ392">
        <v>0</v>
      </c>
      <c r="IA392">
        <v>0</v>
      </c>
      <c r="IB392">
        <v>0</v>
      </c>
      <c r="IC392">
        <v>0</v>
      </c>
      <c r="ID392">
        <v>1</v>
      </c>
      <c r="IE392">
        <v>5</v>
      </c>
      <c r="IF392">
        <v>1</v>
      </c>
      <c r="IG392">
        <v>1</v>
      </c>
      <c r="IH392">
        <v>5</v>
      </c>
      <c r="II392">
        <v>1</v>
      </c>
      <c r="IJ392">
        <v>1</v>
      </c>
      <c r="IK392">
        <v>5</v>
      </c>
      <c r="IL392">
        <v>1</v>
      </c>
      <c r="IM392">
        <v>1</v>
      </c>
      <c r="IN392">
        <v>5</v>
      </c>
      <c r="IO392">
        <v>1</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1</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2</v>
      </c>
      <c r="NI392">
        <v>1</v>
      </c>
      <c r="NJ392">
        <v>0</v>
      </c>
      <c r="NK392">
        <v>0</v>
      </c>
      <c r="NL392">
        <v>1</v>
      </c>
      <c r="NM392">
        <v>0</v>
      </c>
      <c r="NN392">
        <v>0</v>
      </c>
      <c r="NO392">
        <v>0</v>
      </c>
      <c r="NP392">
        <v>0</v>
      </c>
      <c r="NR392" s="2" t="str">
        <f t="shared" si="379"/>
        <v>Terego District</v>
      </c>
      <c r="NS392" s="2" t="str">
        <f t="shared" si="380"/>
        <v>Oriajini Hospital</v>
      </c>
      <c r="NT392" s="2" t="str">
        <f>VLOOKUP(C392,Weeks!$A$1:$B$53,2,0)</f>
        <v>Week 1</v>
      </c>
      <c r="NU392" s="2">
        <f t="shared" si="381"/>
        <v>20</v>
      </c>
      <c r="NV392" s="2">
        <f t="shared" si="382"/>
        <v>0</v>
      </c>
      <c r="NW392" s="2">
        <f t="shared" si="383"/>
        <v>0</v>
      </c>
      <c r="NX392" s="2">
        <f t="shared" si="384"/>
        <v>0</v>
      </c>
      <c r="NY392" s="2">
        <f t="shared" si="385"/>
        <v>0</v>
      </c>
      <c r="NZ392" s="2">
        <f t="shared" si="386"/>
        <v>0</v>
      </c>
      <c r="OA392" s="2">
        <f t="shared" si="387"/>
        <v>0</v>
      </c>
      <c r="OB392" s="2">
        <f t="shared" si="388"/>
        <v>0</v>
      </c>
      <c r="OC392" s="2">
        <f t="shared" si="389"/>
        <v>0</v>
      </c>
      <c r="OD392" s="2">
        <f t="shared" si="390"/>
        <v>6</v>
      </c>
      <c r="OE392" s="2">
        <f t="shared" si="391"/>
        <v>0</v>
      </c>
      <c r="OF392" s="2">
        <f t="shared" si="392"/>
        <v>10</v>
      </c>
      <c r="OG392" s="2">
        <f t="shared" si="393"/>
        <v>0</v>
      </c>
      <c r="OH392" s="2">
        <f t="shared" si="394"/>
        <v>0</v>
      </c>
      <c r="OI392" s="2">
        <f t="shared" si="395"/>
        <v>0</v>
      </c>
      <c r="OJ392" s="2">
        <f t="shared" si="396"/>
        <v>0</v>
      </c>
      <c r="OK392" s="2">
        <f t="shared" si="397"/>
        <v>0</v>
      </c>
      <c r="OL392" s="2">
        <f t="shared" si="398"/>
        <v>0</v>
      </c>
      <c r="OM392" s="2">
        <f t="shared" si="399"/>
        <v>0</v>
      </c>
      <c r="ON392" s="2">
        <f t="shared" si="400"/>
        <v>4</v>
      </c>
      <c r="OO392" s="2">
        <f t="shared" si="401"/>
        <v>0</v>
      </c>
      <c r="OP392" s="2">
        <f t="shared" si="402"/>
        <v>0</v>
      </c>
      <c r="OQ392" s="2">
        <f t="shared" si="403"/>
        <v>0</v>
      </c>
      <c r="OR392" s="2">
        <f t="shared" si="404"/>
        <v>0</v>
      </c>
      <c r="OS392" s="2">
        <f t="shared" si="405"/>
        <v>0</v>
      </c>
      <c r="OT392" s="2">
        <f t="shared" si="406"/>
        <v>0</v>
      </c>
      <c r="OU392" s="2">
        <f t="shared" si="407"/>
        <v>0</v>
      </c>
      <c r="OV392" s="2">
        <f t="shared" si="408"/>
        <v>0</v>
      </c>
      <c r="OW392" s="2">
        <f t="shared" si="409"/>
        <v>0</v>
      </c>
      <c r="OX392" s="2">
        <f t="shared" si="410"/>
        <v>0</v>
      </c>
      <c r="OY392" s="2">
        <f t="shared" si="411"/>
        <v>0</v>
      </c>
      <c r="OZ392" s="2">
        <f t="shared" si="412"/>
        <v>0</v>
      </c>
      <c r="PA392" s="2">
        <f t="shared" si="413"/>
        <v>0</v>
      </c>
      <c r="PB392" s="2">
        <f t="shared" si="414"/>
        <v>0</v>
      </c>
      <c r="PC392" s="2">
        <f t="shared" si="415"/>
        <v>0</v>
      </c>
      <c r="PD392" s="2">
        <f t="shared" si="416"/>
        <v>0</v>
      </c>
      <c r="PE392" s="2">
        <f t="shared" si="417"/>
        <v>0</v>
      </c>
      <c r="PF392" s="2">
        <f t="shared" si="418"/>
        <v>0</v>
      </c>
      <c r="PG392" s="2">
        <f t="shared" si="419"/>
        <v>0</v>
      </c>
      <c r="PH392" s="2">
        <f t="shared" si="420"/>
        <v>0</v>
      </c>
      <c r="PI392" s="2">
        <f t="shared" si="421"/>
        <v>0</v>
      </c>
      <c r="PJ392" s="2">
        <f t="shared" si="422"/>
        <v>0</v>
      </c>
      <c r="PK392" s="2">
        <f t="shared" si="423"/>
        <v>3</v>
      </c>
      <c r="PL392" s="2">
        <f t="shared" si="424"/>
        <v>1</v>
      </c>
      <c r="PM392" s="2">
        <f t="shared" si="425"/>
        <v>0</v>
      </c>
      <c r="PN392" s="2">
        <f t="shared" si="426"/>
        <v>7</v>
      </c>
      <c r="PO392" s="2">
        <f t="shared" si="427"/>
        <v>7</v>
      </c>
      <c r="PP392" s="2">
        <f t="shared" si="428"/>
        <v>1</v>
      </c>
      <c r="PQ392" s="2">
        <f t="shared" si="429"/>
        <v>0</v>
      </c>
      <c r="PR392" s="2">
        <f t="shared" si="430"/>
        <v>7</v>
      </c>
      <c r="PS392" s="2">
        <f t="shared" si="431"/>
        <v>0</v>
      </c>
      <c r="PT392" s="2">
        <f t="shared" si="432"/>
        <v>0</v>
      </c>
      <c r="PU392" s="2">
        <f t="shared" si="433"/>
        <v>7</v>
      </c>
      <c r="PV392" s="2">
        <f t="shared" si="434"/>
        <v>0</v>
      </c>
      <c r="PW392" s="2">
        <f t="shared" si="435"/>
        <v>0</v>
      </c>
      <c r="PX392" s="2">
        <f t="shared" si="436"/>
        <v>7</v>
      </c>
      <c r="PY392" s="2">
        <f t="shared" si="437"/>
        <v>0</v>
      </c>
      <c r="PZ392" s="2">
        <f t="shared" si="438"/>
        <v>0</v>
      </c>
    </row>
    <row r="393" spans="1:442" x14ac:dyDescent="0.35">
      <c r="A393" t="s">
        <v>74</v>
      </c>
      <c r="B393" t="s">
        <v>8</v>
      </c>
      <c r="C393" t="s">
        <v>343</v>
      </c>
      <c r="D393">
        <v>0</v>
      </c>
      <c r="E393">
        <v>0</v>
      </c>
      <c r="F393">
        <v>0</v>
      </c>
      <c r="G393">
        <v>0</v>
      </c>
      <c r="H393"/>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2</v>
      </c>
      <c r="DC393">
        <v>1</v>
      </c>
      <c r="DD393">
        <v>3</v>
      </c>
      <c r="DE393">
        <v>6</v>
      </c>
      <c r="DF393">
        <v>0</v>
      </c>
      <c r="DG393">
        <v>0</v>
      </c>
      <c r="DH393">
        <v>0</v>
      </c>
      <c r="DI393">
        <v>0</v>
      </c>
      <c r="DJ393">
        <v>0</v>
      </c>
      <c r="DK393">
        <v>1</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4</v>
      </c>
      <c r="EL393">
        <v>7</v>
      </c>
      <c r="EM393">
        <v>0</v>
      </c>
      <c r="EN393">
        <v>0</v>
      </c>
      <c r="EO393">
        <v>0</v>
      </c>
      <c r="EP393">
        <v>0</v>
      </c>
      <c r="EQ393">
        <v>0</v>
      </c>
      <c r="ER393">
        <v>0</v>
      </c>
      <c r="ES393">
        <v>0</v>
      </c>
      <c r="ET393">
        <v>0</v>
      </c>
      <c r="EU393">
        <v>0</v>
      </c>
      <c r="EV393">
        <v>0</v>
      </c>
      <c r="EW393">
        <v>0</v>
      </c>
      <c r="EX393">
        <v>0</v>
      </c>
      <c r="EY393">
        <v>0</v>
      </c>
      <c r="EZ393">
        <v>3</v>
      </c>
      <c r="FA393">
        <v>3</v>
      </c>
      <c r="FB393">
        <v>0</v>
      </c>
      <c r="FC393">
        <v>2</v>
      </c>
      <c r="FD393">
        <v>12</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1</v>
      </c>
      <c r="HV393">
        <v>6</v>
      </c>
      <c r="HW393">
        <v>2</v>
      </c>
      <c r="HX393">
        <v>0</v>
      </c>
      <c r="HY393">
        <v>0</v>
      </c>
      <c r="HZ393">
        <v>0</v>
      </c>
      <c r="IA393">
        <v>0</v>
      </c>
      <c r="IB393">
        <v>0</v>
      </c>
      <c r="IC393">
        <v>0</v>
      </c>
      <c r="ID393">
        <v>1</v>
      </c>
      <c r="IE393">
        <v>6</v>
      </c>
      <c r="IF393">
        <v>2</v>
      </c>
      <c r="IG393">
        <v>1</v>
      </c>
      <c r="IH393">
        <v>6</v>
      </c>
      <c r="II393">
        <v>2</v>
      </c>
      <c r="IJ393">
        <v>1</v>
      </c>
      <c r="IK393">
        <v>6</v>
      </c>
      <c r="IL393">
        <v>2</v>
      </c>
      <c r="IM393">
        <v>1</v>
      </c>
      <c r="IN393">
        <v>6</v>
      </c>
      <c r="IO393">
        <v>2</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c r="KG393"/>
      <c r="KH393"/>
      <c r="KI393"/>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1</v>
      </c>
      <c r="NF393">
        <v>0</v>
      </c>
      <c r="NG393">
        <v>0</v>
      </c>
      <c r="NH393">
        <v>0</v>
      </c>
      <c r="NI393">
        <v>0</v>
      </c>
      <c r="NJ393">
        <v>0</v>
      </c>
      <c r="NK393">
        <v>0</v>
      </c>
      <c r="NL393">
        <v>0</v>
      </c>
      <c r="NM393">
        <v>0</v>
      </c>
      <c r="NN393">
        <v>0</v>
      </c>
      <c r="NO393">
        <v>0</v>
      </c>
      <c r="NP393">
        <v>0</v>
      </c>
      <c r="NR393" s="2" t="str">
        <f t="shared" si="379"/>
        <v>Terego District</v>
      </c>
      <c r="NS393" s="2" t="str">
        <f t="shared" si="380"/>
        <v>Oriajini Hospital</v>
      </c>
      <c r="NT393" s="2" t="str">
        <f>VLOOKUP(C393,Weeks!$A$1:$B$53,2,0)</f>
        <v>Week 2</v>
      </c>
      <c r="NU393" s="2">
        <f t="shared" si="381"/>
        <v>44</v>
      </c>
      <c r="NV393" s="2">
        <f t="shared" si="382"/>
        <v>1</v>
      </c>
      <c r="NW393" s="2">
        <f t="shared" si="383"/>
        <v>0</v>
      </c>
      <c r="NX393" s="2">
        <f t="shared" si="384"/>
        <v>1</v>
      </c>
      <c r="NY393" s="2">
        <f t="shared" si="385"/>
        <v>1</v>
      </c>
      <c r="NZ393" s="2">
        <f t="shared" si="386"/>
        <v>0</v>
      </c>
      <c r="OA393" s="2">
        <f t="shared" si="387"/>
        <v>0</v>
      </c>
      <c r="OB393" s="2">
        <f t="shared" si="388"/>
        <v>0</v>
      </c>
      <c r="OC393" s="2">
        <f t="shared" si="389"/>
        <v>0</v>
      </c>
      <c r="OD393" s="2">
        <f t="shared" si="390"/>
        <v>14</v>
      </c>
      <c r="OE393" s="2">
        <f t="shared" si="391"/>
        <v>0</v>
      </c>
      <c r="OF393" s="2">
        <f t="shared" si="392"/>
        <v>17</v>
      </c>
      <c r="OG393" s="2">
        <f t="shared" si="393"/>
        <v>0</v>
      </c>
      <c r="OH393" s="2">
        <f t="shared" si="394"/>
        <v>0</v>
      </c>
      <c r="OI393" s="2">
        <f t="shared" si="395"/>
        <v>0</v>
      </c>
      <c r="OJ393" s="2">
        <f t="shared" si="396"/>
        <v>0</v>
      </c>
      <c r="OK393" s="2">
        <f t="shared" si="397"/>
        <v>0</v>
      </c>
      <c r="OL393" s="2">
        <f t="shared" si="398"/>
        <v>0</v>
      </c>
      <c r="OM393" s="2">
        <f t="shared" si="399"/>
        <v>0</v>
      </c>
      <c r="ON393" s="2">
        <f t="shared" si="400"/>
        <v>13</v>
      </c>
      <c r="OO393" s="2">
        <f t="shared" si="401"/>
        <v>1</v>
      </c>
      <c r="OP393" s="2">
        <f t="shared" si="402"/>
        <v>0</v>
      </c>
      <c r="OQ393" s="2">
        <f t="shared" si="403"/>
        <v>0</v>
      </c>
      <c r="OR393" s="2">
        <f t="shared" si="404"/>
        <v>0</v>
      </c>
      <c r="OS393" s="2">
        <f t="shared" si="405"/>
        <v>0</v>
      </c>
      <c r="OT393" s="2">
        <f t="shared" si="406"/>
        <v>0</v>
      </c>
      <c r="OU393" s="2">
        <f t="shared" si="407"/>
        <v>0</v>
      </c>
      <c r="OV393" s="2">
        <f t="shared" si="408"/>
        <v>0</v>
      </c>
      <c r="OW393" s="2">
        <f t="shared" si="409"/>
        <v>0</v>
      </c>
      <c r="OX393" s="2">
        <f t="shared" si="410"/>
        <v>0</v>
      </c>
      <c r="OY393" s="2">
        <f t="shared" si="411"/>
        <v>0</v>
      </c>
      <c r="OZ393" s="2">
        <f t="shared" si="412"/>
        <v>0</v>
      </c>
      <c r="PA393" s="2">
        <f t="shared" si="413"/>
        <v>0</v>
      </c>
      <c r="PB393" s="2">
        <f t="shared" si="414"/>
        <v>0</v>
      </c>
      <c r="PC393" s="2">
        <f t="shared" si="415"/>
        <v>0</v>
      </c>
      <c r="PD393" s="2">
        <f t="shared" si="416"/>
        <v>0</v>
      </c>
      <c r="PE393" s="2">
        <f t="shared" si="417"/>
        <v>0</v>
      </c>
      <c r="PF393" s="2">
        <f t="shared" si="418"/>
        <v>0</v>
      </c>
      <c r="PG393" s="2">
        <f t="shared" si="419"/>
        <v>0</v>
      </c>
      <c r="PH393" s="2">
        <f t="shared" si="420"/>
        <v>0</v>
      </c>
      <c r="PI393" s="2">
        <f t="shared" si="421"/>
        <v>0</v>
      </c>
      <c r="PJ393" s="2">
        <f t="shared" si="422"/>
        <v>0</v>
      </c>
      <c r="PK393" s="2">
        <f t="shared" si="423"/>
        <v>0</v>
      </c>
      <c r="PL393" s="2">
        <f t="shared" si="424"/>
        <v>0</v>
      </c>
      <c r="PM393" s="2">
        <f t="shared" si="425"/>
        <v>0</v>
      </c>
      <c r="PN393" s="2">
        <f t="shared" si="426"/>
        <v>9</v>
      </c>
      <c r="PO393" s="2">
        <f t="shared" si="427"/>
        <v>9</v>
      </c>
      <c r="PP393" s="2">
        <f t="shared" si="428"/>
        <v>0</v>
      </c>
      <c r="PQ393" s="2">
        <f t="shared" si="429"/>
        <v>0</v>
      </c>
      <c r="PR393" s="2">
        <f t="shared" si="430"/>
        <v>9</v>
      </c>
      <c r="PS393" s="2">
        <f t="shared" si="431"/>
        <v>0</v>
      </c>
      <c r="PT393" s="2">
        <f t="shared" si="432"/>
        <v>0</v>
      </c>
      <c r="PU393" s="2">
        <f t="shared" si="433"/>
        <v>9</v>
      </c>
      <c r="PV393" s="2">
        <f t="shared" si="434"/>
        <v>0</v>
      </c>
      <c r="PW393" s="2">
        <f t="shared" si="435"/>
        <v>0</v>
      </c>
      <c r="PX393" s="2">
        <f t="shared" si="436"/>
        <v>9</v>
      </c>
      <c r="PY393" s="2">
        <f t="shared" si="437"/>
        <v>0</v>
      </c>
      <c r="PZ393" s="2">
        <f t="shared" si="438"/>
        <v>0</v>
      </c>
    </row>
    <row r="394" spans="1:442" x14ac:dyDescent="0.35">
      <c r="A394" t="s">
        <v>74</v>
      </c>
      <c r="B394" t="s">
        <v>8</v>
      </c>
      <c r="C394" t="s">
        <v>341</v>
      </c>
      <c r="D394">
        <v>0</v>
      </c>
      <c r="E394">
        <v>0</v>
      </c>
      <c r="F394">
        <v>1</v>
      </c>
      <c r="G394">
        <v>0</v>
      </c>
      <c r="H394"/>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1</v>
      </c>
      <c r="DA394">
        <v>0</v>
      </c>
      <c r="DB394">
        <v>2</v>
      </c>
      <c r="DC394">
        <v>0</v>
      </c>
      <c r="DD394">
        <v>3</v>
      </c>
      <c r="DE394">
        <v>2</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2</v>
      </c>
      <c r="FA394">
        <v>1</v>
      </c>
      <c r="FB394">
        <v>0</v>
      </c>
      <c r="FC394">
        <v>2</v>
      </c>
      <c r="FD394">
        <v>9</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2</v>
      </c>
      <c r="HW394">
        <v>4</v>
      </c>
      <c r="HX394">
        <v>0</v>
      </c>
      <c r="HY394">
        <v>0</v>
      </c>
      <c r="HZ394">
        <v>0</v>
      </c>
      <c r="IA394">
        <v>0</v>
      </c>
      <c r="IB394">
        <v>0</v>
      </c>
      <c r="IC394">
        <v>0</v>
      </c>
      <c r="ID394">
        <v>0</v>
      </c>
      <c r="IE394">
        <v>2</v>
      </c>
      <c r="IF394">
        <v>4</v>
      </c>
      <c r="IG394">
        <v>0</v>
      </c>
      <c r="IH394">
        <v>2</v>
      </c>
      <c r="II394">
        <v>4</v>
      </c>
      <c r="IJ394">
        <v>0</v>
      </c>
      <c r="IK394">
        <v>2</v>
      </c>
      <c r="IL394">
        <v>4</v>
      </c>
      <c r="IM394">
        <v>0</v>
      </c>
      <c r="IN394">
        <v>2</v>
      </c>
      <c r="IO394">
        <v>4</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1</v>
      </c>
      <c r="NJ394">
        <v>0</v>
      </c>
      <c r="NK394">
        <v>0</v>
      </c>
      <c r="NL394">
        <v>0</v>
      </c>
      <c r="NM394">
        <v>1</v>
      </c>
      <c r="NN394">
        <v>0</v>
      </c>
      <c r="NO394">
        <v>0</v>
      </c>
      <c r="NP394">
        <v>0</v>
      </c>
      <c r="NR394" s="2" t="str">
        <f t="shared" si="379"/>
        <v>Terego District</v>
      </c>
      <c r="NS394" s="2" t="str">
        <f t="shared" si="380"/>
        <v>Oriajini Hospital</v>
      </c>
      <c r="NT394" s="2" t="str">
        <f>VLOOKUP(C394,Weeks!$A$1:$B$53,2,0)</f>
        <v>Week 3</v>
      </c>
      <c r="NU394" s="2">
        <f t="shared" si="381"/>
        <v>22</v>
      </c>
      <c r="NV394" s="2">
        <f t="shared" si="382"/>
        <v>0</v>
      </c>
      <c r="NW394" s="2">
        <f t="shared" si="383"/>
        <v>0</v>
      </c>
      <c r="NX394" s="2">
        <f t="shared" si="384"/>
        <v>0</v>
      </c>
      <c r="NY394" s="2">
        <f t="shared" si="385"/>
        <v>0</v>
      </c>
      <c r="NZ394" s="2">
        <f t="shared" si="386"/>
        <v>0</v>
      </c>
      <c r="OA394" s="2">
        <f t="shared" si="387"/>
        <v>0</v>
      </c>
      <c r="OB394" s="2">
        <f t="shared" si="388"/>
        <v>0</v>
      </c>
      <c r="OC394" s="2">
        <f t="shared" si="389"/>
        <v>0</v>
      </c>
      <c r="OD394" s="2">
        <f t="shared" si="390"/>
        <v>11</v>
      </c>
      <c r="OE394" s="2">
        <f t="shared" si="391"/>
        <v>0</v>
      </c>
      <c r="OF394" s="2">
        <f t="shared" si="392"/>
        <v>3</v>
      </c>
      <c r="OG394" s="2">
        <f t="shared" si="393"/>
        <v>0</v>
      </c>
      <c r="OH394" s="2">
        <f t="shared" si="394"/>
        <v>0</v>
      </c>
      <c r="OI394" s="2">
        <f t="shared" si="395"/>
        <v>0</v>
      </c>
      <c r="OJ394" s="2">
        <f t="shared" si="396"/>
        <v>0</v>
      </c>
      <c r="OK394" s="2">
        <f t="shared" si="397"/>
        <v>0</v>
      </c>
      <c r="OL394" s="2">
        <f t="shared" si="398"/>
        <v>0</v>
      </c>
      <c r="OM394" s="2">
        <f t="shared" si="399"/>
        <v>0</v>
      </c>
      <c r="ON394" s="2">
        <f t="shared" si="400"/>
        <v>8</v>
      </c>
      <c r="OO394" s="2">
        <f t="shared" si="401"/>
        <v>0</v>
      </c>
      <c r="OP394" s="2">
        <f t="shared" si="402"/>
        <v>0</v>
      </c>
      <c r="OQ394" s="2">
        <f t="shared" si="403"/>
        <v>0</v>
      </c>
      <c r="OR394" s="2">
        <f t="shared" si="404"/>
        <v>0</v>
      </c>
      <c r="OS394" s="2">
        <f t="shared" si="405"/>
        <v>0</v>
      </c>
      <c r="OT394" s="2">
        <f t="shared" si="406"/>
        <v>0</v>
      </c>
      <c r="OU394" s="2">
        <f t="shared" si="407"/>
        <v>0</v>
      </c>
      <c r="OV394" s="2">
        <f t="shared" si="408"/>
        <v>0</v>
      </c>
      <c r="OW394" s="2">
        <f t="shared" si="409"/>
        <v>0</v>
      </c>
      <c r="OX394" s="2">
        <f t="shared" si="410"/>
        <v>0</v>
      </c>
      <c r="OY394" s="2">
        <f t="shared" si="411"/>
        <v>0</v>
      </c>
      <c r="OZ394" s="2">
        <f t="shared" si="412"/>
        <v>0</v>
      </c>
      <c r="PA394" s="2">
        <f t="shared" si="413"/>
        <v>0</v>
      </c>
      <c r="PB394" s="2">
        <f t="shared" si="414"/>
        <v>0</v>
      </c>
      <c r="PC394" s="2">
        <f t="shared" si="415"/>
        <v>0</v>
      </c>
      <c r="PD394" s="2">
        <f t="shared" si="416"/>
        <v>0</v>
      </c>
      <c r="PE394" s="2">
        <f t="shared" si="417"/>
        <v>0</v>
      </c>
      <c r="PF394" s="2">
        <f t="shared" si="418"/>
        <v>0</v>
      </c>
      <c r="PG394" s="2">
        <f t="shared" si="419"/>
        <v>0</v>
      </c>
      <c r="PH394" s="2">
        <f t="shared" si="420"/>
        <v>0</v>
      </c>
      <c r="PI394" s="2">
        <f t="shared" si="421"/>
        <v>0</v>
      </c>
      <c r="PJ394" s="2">
        <f t="shared" si="422"/>
        <v>0</v>
      </c>
      <c r="PK394" s="2">
        <f t="shared" si="423"/>
        <v>1</v>
      </c>
      <c r="PL394" s="2">
        <f t="shared" si="424"/>
        <v>1</v>
      </c>
      <c r="PM394" s="2">
        <f t="shared" si="425"/>
        <v>0</v>
      </c>
      <c r="PN394" s="2">
        <f t="shared" si="426"/>
        <v>6</v>
      </c>
      <c r="PO394" s="2">
        <f t="shared" si="427"/>
        <v>6</v>
      </c>
      <c r="PP394" s="2">
        <f t="shared" si="428"/>
        <v>0</v>
      </c>
      <c r="PQ394" s="2">
        <f t="shared" si="429"/>
        <v>0</v>
      </c>
      <c r="PR394" s="2">
        <f t="shared" si="430"/>
        <v>6</v>
      </c>
      <c r="PS394" s="2">
        <f t="shared" si="431"/>
        <v>0</v>
      </c>
      <c r="PT394" s="2">
        <f t="shared" si="432"/>
        <v>0</v>
      </c>
      <c r="PU394" s="2">
        <f t="shared" si="433"/>
        <v>6</v>
      </c>
      <c r="PV394" s="2">
        <f t="shared" si="434"/>
        <v>0</v>
      </c>
      <c r="PW394" s="2">
        <f t="shared" si="435"/>
        <v>0</v>
      </c>
      <c r="PX394" s="2">
        <f t="shared" si="436"/>
        <v>6</v>
      </c>
      <c r="PY394" s="2">
        <f t="shared" si="437"/>
        <v>0</v>
      </c>
      <c r="PZ394" s="2">
        <f t="shared" si="438"/>
        <v>0</v>
      </c>
    </row>
    <row r="395" spans="1:442" x14ac:dyDescent="0.35">
      <c r="A395" t="s">
        <v>74</v>
      </c>
      <c r="B395" t="s">
        <v>8</v>
      </c>
      <c r="C395" t="s">
        <v>339</v>
      </c>
      <c r="D395">
        <v>0</v>
      </c>
      <c r="E395">
        <v>0</v>
      </c>
      <c r="F395">
        <v>0</v>
      </c>
      <c r="G395">
        <v>0</v>
      </c>
      <c r="H395"/>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1</v>
      </c>
      <c r="DA395">
        <v>1</v>
      </c>
      <c r="DB395">
        <v>2</v>
      </c>
      <c r="DC395">
        <v>1</v>
      </c>
      <c r="DD395">
        <v>2</v>
      </c>
      <c r="DE395">
        <v>6</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2</v>
      </c>
      <c r="EL395">
        <v>7</v>
      </c>
      <c r="EM395">
        <v>0</v>
      </c>
      <c r="EN395">
        <v>0</v>
      </c>
      <c r="EO395">
        <v>0</v>
      </c>
      <c r="EP395">
        <v>0</v>
      </c>
      <c r="EQ395">
        <v>0</v>
      </c>
      <c r="ER395">
        <v>0</v>
      </c>
      <c r="ES395">
        <v>0</v>
      </c>
      <c r="ET395">
        <v>0</v>
      </c>
      <c r="EU395">
        <v>0</v>
      </c>
      <c r="EV395">
        <v>0</v>
      </c>
      <c r="EW395">
        <v>0</v>
      </c>
      <c r="EX395">
        <v>0</v>
      </c>
      <c r="EY395">
        <v>0</v>
      </c>
      <c r="EZ395">
        <v>1</v>
      </c>
      <c r="FA395">
        <v>6</v>
      </c>
      <c r="FB395">
        <v>0</v>
      </c>
      <c r="FC395">
        <v>0</v>
      </c>
      <c r="FD395">
        <v>8</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3</v>
      </c>
      <c r="HW395">
        <v>3</v>
      </c>
      <c r="HX395">
        <v>0</v>
      </c>
      <c r="HY395">
        <v>0</v>
      </c>
      <c r="HZ395">
        <v>0</v>
      </c>
      <c r="IA395">
        <v>0</v>
      </c>
      <c r="IB395">
        <v>0</v>
      </c>
      <c r="IC395">
        <v>0</v>
      </c>
      <c r="ID395">
        <v>0</v>
      </c>
      <c r="IE395">
        <v>3</v>
      </c>
      <c r="IF395">
        <v>3</v>
      </c>
      <c r="IG395">
        <v>0</v>
      </c>
      <c r="IH395">
        <v>3</v>
      </c>
      <c r="II395">
        <v>3</v>
      </c>
      <c r="IJ395">
        <v>0</v>
      </c>
      <c r="IK395">
        <v>3</v>
      </c>
      <c r="IL395">
        <v>3</v>
      </c>
      <c r="IM395">
        <v>0</v>
      </c>
      <c r="IN395">
        <v>3</v>
      </c>
      <c r="IO395">
        <v>3</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R395" s="2" t="str">
        <f t="shared" si="379"/>
        <v>Terego District</v>
      </c>
      <c r="NS395" s="2" t="str">
        <f t="shared" si="380"/>
        <v>Oriajini Hospital</v>
      </c>
      <c r="NT395" s="2" t="str">
        <f>VLOOKUP(C395,Weeks!$A$1:$B$53,2,0)</f>
        <v>Week 4</v>
      </c>
      <c r="NU395" s="2">
        <f t="shared" si="381"/>
        <v>37</v>
      </c>
      <c r="NV395" s="2">
        <f t="shared" si="382"/>
        <v>0</v>
      </c>
      <c r="NW395" s="2">
        <f t="shared" si="383"/>
        <v>0</v>
      </c>
      <c r="NX395" s="2">
        <f t="shared" si="384"/>
        <v>0</v>
      </c>
      <c r="NY395" s="2">
        <f t="shared" si="385"/>
        <v>0</v>
      </c>
      <c r="NZ395" s="2">
        <f t="shared" si="386"/>
        <v>0</v>
      </c>
      <c r="OA395" s="2">
        <f t="shared" si="387"/>
        <v>0</v>
      </c>
      <c r="OB395" s="2">
        <f t="shared" si="388"/>
        <v>0</v>
      </c>
      <c r="OC395" s="2">
        <f t="shared" si="389"/>
        <v>0</v>
      </c>
      <c r="OD395" s="2">
        <f t="shared" si="390"/>
        <v>8</v>
      </c>
      <c r="OE395" s="2">
        <f t="shared" si="391"/>
        <v>0</v>
      </c>
      <c r="OF395" s="2">
        <f t="shared" si="392"/>
        <v>16</v>
      </c>
      <c r="OG395" s="2">
        <f t="shared" si="393"/>
        <v>0</v>
      </c>
      <c r="OH395" s="2">
        <f t="shared" si="394"/>
        <v>0</v>
      </c>
      <c r="OI395" s="2">
        <f t="shared" si="395"/>
        <v>0</v>
      </c>
      <c r="OJ395" s="2">
        <f t="shared" si="396"/>
        <v>0</v>
      </c>
      <c r="OK395" s="2">
        <f t="shared" si="397"/>
        <v>0</v>
      </c>
      <c r="OL395" s="2">
        <f t="shared" si="398"/>
        <v>0</v>
      </c>
      <c r="OM395" s="2">
        <f t="shared" si="399"/>
        <v>0</v>
      </c>
      <c r="ON395" s="2">
        <f t="shared" si="400"/>
        <v>13</v>
      </c>
      <c r="OO395" s="2">
        <f t="shared" si="401"/>
        <v>0</v>
      </c>
      <c r="OP395" s="2">
        <f t="shared" si="402"/>
        <v>0</v>
      </c>
      <c r="OQ395" s="2">
        <f t="shared" si="403"/>
        <v>0</v>
      </c>
      <c r="OR395" s="2">
        <f t="shared" si="404"/>
        <v>0</v>
      </c>
      <c r="OS395" s="2">
        <f t="shared" si="405"/>
        <v>0</v>
      </c>
      <c r="OT395" s="2">
        <f t="shared" si="406"/>
        <v>0</v>
      </c>
      <c r="OU395" s="2">
        <f t="shared" si="407"/>
        <v>0</v>
      </c>
      <c r="OV395" s="2">
        <f t="shared" si="408"/>
        <v>0</v>
      </c>
      <c r="OW395" s="2">
        <f t="shared" si="409"/>
        <v>0</v>
      </c>
      <c r="OX395" s="2">
        <f t="shared" si="410"/>
        <v>0</v>
      </c>
      <c r="OY395" s="2">
        <f t="shared" si="411"/>
        <v>0</v>
      </c>
      <c r="OZ395" s="2">
        <f t="shared" si="412"/>
        <v>0</v>
      </c>
      <c r="PA395" s="2">
        <f t="shared" si="413"/>
        <v>0</v>
      </c>
      <c r="PB395" s="2">
        <f t="shared" si="414"/>
        <v>0</v>
      </c>
      <c r="PC395" s="2">
        <f t="shared" si="415"/>
        <v>0</v>
      </c>
      <c r="PD395" s="2">
        <f t="shared" si="416"/>
        <v>0</v>
      </c>
      <c r="PE395" s="2">
        <f t="shared" si="417"/>
        <v>0</v>
      </c>
      <c r="PF395" s="2">
        <f t="shared" si="418"/>
        <v>0</v>
      </c>
      <c r="PG395" s="2">
        <f t="shared" si="419"/>
        <v>0</v>
      </c>
      <c r="PH395" s="2">
        <f t="shared" si="420"/>
        <v>0</v>
      </c>
      <c r="PI395" s="2">
        <f t="shared" si="421"/>
        <v>0</v>
      </c>
      <c r="PJ395" s="2">
        <f t="shared" si="422"/>
        <v>0</v>
      </c>
      <c r="PK395" s="2">
        <f t="shared" si="423"/>
        <v>0</v>
      </c>
      <c r="PL395" s="2">
        <f t="shared" si="424"/>
        <v>0</v>
      </c>
      <c r="PM395" s="2">
        <f t="shared" si="425"/>
        <v>0</v>
      </c>
      <c r="PN395" s="2">
        <f t="shared" si="426"/>
        <v>6</v>
      </c>
      <c r="PO395" s="2">
        <f t="shared" si="427"/>
        <v>6</v>
      </c>
      <c r="PP395" s="2">
        <f t="shared" si="428"/>
        <v>0</v>
      </c>
      <c r="PQ395" s="2">
        <f t="shared" si="429"/>
        <v>0</v>
      </c>
      <c r="PR395" s="2">
        <f t="shared" si="430"/>
        <v>6</v>
      </c>
      <c r="PS395" s="2">
        <f t="shared" si="431"/>
        <v>0</v>
      </c>
      <c r="PT395" s="2">
        <f t="shared" si="432"/>
        <v>0</v>
      </c>
      <c r="PU395" s="2">
        <f t="shared" si="433"/>
        <v>6</v>
      </c>
      <c r="PV395" s="2">
        <f t="shared" si="434"/>
        <v>0</v>
      </c>
      <c r="PW395" s="2">
        <f t="shared" si="435"/>
        <v>0</v>
      </c>
      <c r="PX395" s="2">
        <f t="shared" si="436"/>
        <v>6</v>
      </c>
      <c r="PY395" s="2">
        <f t="shared" si="437"/>
        <v>0</v>
      </c>
      <c r="PZ395" s="2">
        <f t="shared" si="438"/>
        <v>0</v>
      </c>
    </row>
    <row r="396" spans="1:442" x14ac:dyDescent="0.35">
      <c r="A396" t="s">
        <v>74</v>
      </c>
      <c r="B396" t="s">
        <v>8</v>
      </c>
      <c r="C396" t="s">
        <v>337</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v>1</v>
      </c>
      <c r="DB396">
        <v>2</v>
      </c>
      <c r="DC396"/>
      <c r="DD396"/>
      <c r="DE396">
        <v>2</v>
      </c>
      <c r="DF396"/>
      <c r="DG396"/>
      <c r="DH396"/>
      <c r="DI396"/>
      <c r="DJ396">
        <v>1</v>
      </c>
      <c r="DK396"/>
      <c r="DL396"/>
      <c r="DM396"/>
      <c r="DN396"/>
      <c r="DO396"/>
      <c r="DP396"/>
      <c r="DQ396"/>
      <c r="DR396"/>
      <c r="DS396"/>
      <c r="DT396"/>
      <c r="DU396"/>
      <c r="DV396"/>
      <c r="DW396"/>
      <c r="DX396"/>
      <c r="DY396"/>
      <c r="DZ396"/>
      <c r="EA396"/>
      <c r="EB396"/>
      <c r="EC396"/>
      <c r="ED396"/>
      <c r="EE396"/>
      <c r="EF396"/>
      <c r="EG396"/>
      <c r="EH396"/>
      <c r="EI396"/>
      <c r="EJ396"/>
      <c r="EK396"/>
      <c r="EL396">
        <v>7</v>
      </c>
      <c r="EM396"/>
      <c r="EN396"/>
      <c r="EO396"/>
      <c r="EP396"/>
      <c r="EQ396"/>
      <c r="ER396"/>
      <c r="ES396"/>
      <c r="ET396"/>
      <c r="EU396"/>
      <c r="EV396"/>
      <c r="EW396"/>
      <c r="EX396"/>
      <c r="EY396"/>
      <c r="EZ396">
        <v>1</v>
      </c>
      <c r="FA396">
        <v>2</v>
      </c>
      <c r="FB396"/>
      <c r="FC396">
        <v>2</v>
      </c>
      <c r="FD396">
        <v>8</v>
      </c>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v>0</v>
      </c>
      <c r="HN396">
        <v>0</v>
      </c>
      <c r="HO396">
        <v>0</v>
      </c>
      <c r="HP396">
        <v>0</v>
      </c>
      <c r="HQ396">
        <v>0</v>
      </c>
      <c r="HR396">
        <v>0</v>
      </c>
      <c r="HS396">
        <v>0</v>
      </c>
      <c r="HT396">
        <v>0</v>
      </c>
      <c r="HU396">
        <v>2</v>
      </c>
      <c r="HV396">
        <v>4</v>
      </c>
      <c r="HW396">
        <v>3</v>
      </c>
      <c r="HX396"/>
      <c r="HY396"/>
      <c r="HZ396"/>
      <c r="IA396"/>
      <c r="IB396"/>
      <c r="IC396"/>
      <c r="ID396">
        <v>2</v>
      </c>
      <c r="IE396">
        <v>4</v>
      </c>
      <c r="IF396">
        <v>3</v>
      </c>
      <c r="IG396">
        <v>2</v>
      </c>
      <c r="IH396">
        <v>4</v>
      </c>
      <c r="II396">
        <v>3</v>
      </c>
      <c r="IJ396">
        <v>2</v>
      </c>
      <c r="IK396">
        <v>4</v>
      </c>
      <c r="IL396">
        <v>3</v>
      </c>
      <c r="IM396">
        <v>2</v>
      </c>
      <c r="IN396">
        <v>4</v>
      </c>
      <c r="IO396">
        <v>3</v>
      </c>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c r="NA396"/>
      <c r="NB396"/>
      <c r="NC396"/>
      <c r="ND396">
        <v>1</v>
      </c>
      <c r="NE396"/>
      <c r="NF396">
        <v>0</v>
      </c>
      <c r="NG396">
        <v>0</v>
      </c>
      <c r="NH396">
        <v>0</v>
      </c>
      <c r="NI396">
        <v>0</v>
      </c>
      <c r="NJ396">
        <v>0</v>
      </c>
      <c r="NK396">
        <v>0</v>
      </c>
      <c r="NL396">
        <v>0</v>
      </c>
      <c r="NM396">
        <v>0</v>
      </c>
      <c r="NN396">
        <v>0</v>
      </c>
      <c r="NO396">
        <v>0</v>
      </c>
      <c r="NP396">
        <v>0</v>
      </c>
      <c r="NR396" s="2" t="str">
        <f t="shared" si="379"/>
        <v>Terego District</v>
      </c>
      <c r="NS396" s="2" t="str">
        <f t="shared" si="380"/>
        <v>Oriajini Hospital</v>
      </c>
      <c r="NT396" s="2" t="str">
        <f>VLOOKUP(C396,Weeks!$A$1:$B$53,2,0)</f>
        <v>Week 5</v>
      </c>
      <c r="NU396" s="2">
        <f t="shared" si="381"/>
        <v>26</v>
      </c>
      <c r="NV396" s="2">
        <f t="shared" si="382"/>
        <v>1</v>
      </c>
      <c r="NW396" s="2">
        <f t="shared" si="383"/>
        <v>0</v>
      </c>
      <c r="NX396" s="2">
        <f t="shared" si="384"/>
        <v>1</v>
      </c>
      <c r="NY396" s="2">
        <f t="shared" si="385"/>
        <v>1</v>
      </c>
      <c r="NZ396" s="2">
        <f t="shared" si="386"/>
        <v>0</v>
      </c>
      <c r="OA396" s="2">
        <f t="shared" si="387"/>
        <v>0</v>
      </c>
      <c r="OB396" s="2">
        <f t="shared" si="388"/>
        <v>0</v>
      </c>
      <c r="OC396" s="2">
        <f t="shared" si="389"/>
        <v>0</v>
      </c>
      <c r="OD396" s="2">
        <f t="shared" si="390"/>
        <v>10</v>
      </c>
      <c r="OE396" s="2">
        <f t="shared" si="391"/>
        <v>0</v>
      </c>
      <c r="OF396" s="2">
        <f t="shared" si="392"/>
        <v>10</v>
      </c>
      <c r="OG396" s="2">
        <f t="shared" si="393"/>
        <v>0</v>
      </c>
      <c r="OH396" s="2">
        <f t="shared" si="394"/>
        <v>0</v>
      </c>
      <c r="OI396" s="2">
        <f t="shared" si="395"/>
        <v>0</v>
      </c>
      <c r="OJ396" s="2">
        <f t="shared" si="396"/>
        <v>0</v>
      </c>
      <c r="OK396" s="2">
        <f t="shared" si="397"/>
        <v>0</v>
      </c>
      <c r="OL396" s="2">
        <f t="shared" si="398"/>
        <v>0</v>
      </c>
      <c r="OM396" s="2">
        <f t="shared" si="399"/>
        <v>0</v>
      </c>
      <c r="ON396" s="2">
        <f t="shared" si="400"/>
        <v>6</v>
      </c>
      <c r="OO396" s="2">
        <f t="shared" si="401"/>
        <v>1</v>
      </c>
      <c r="OP396" s="2">
        <f t="shared" si="402"/>
        <v>0</v>
      </c>
      <c r="OQ396" s="2">
        <f t="shared" si="403"/>
        <v>0</v>
      </c>
      <c r="OR396" s="2">
        <f t="shared" si="404"/>
        <v>0</v>
      </c>
      <c r="OS396" s="2">
        <f t="shared" si="405"/>
        <v>0</v>
      </c>
      <c r="OT396" s="2">
        <f t="shared" si="406"/>
        <v>0</v>
      </c>
      <c r="OU396" s="2">
        <f t="shared" si="407"/>
        <v>0</v>
      </c>
      <c r="OV396" s="2">
        <f t="shared" si="408"/>
        <v>0</v>
      </c>
      <c r="OW396" s="2">
        <f t="shared" si="409"/>
        <v>0</v>
      </c>
      <c r="OX396" s="2">
        <f t="shared" si="410"/>
        <v>0</v>
      </c>
      <c r="OY396" s="2">
        <f t="shared" si="411"/>
        <v>0</v>
      </c>
      <c r="OZ396" s="2">
        <f t="shared" si="412"/>
        <v>0</v>
      </c>
      <c r="PA396" s="2">
        <f t="shared" si="413"/>
        <v>0</v>
      </c>
      <c r="PB396" s="2">
        <f t="shared" si="414"/>
        <v>0</v>
      </c>
      <c r="PC396" s="2">
        <f t="shared" si="415"/>
        <v>0</v>
      </c>
      <c r="PD396" s="2">
        <f t="shared" si="416"/>
        <v>0</v>
      </c>
      <c r="PE396" s="2">
        <f t="shared" si="417"/>
        <v>0</v>
      </c>
      <c r="PF396" s="2">
        <f t="shared" si="418"/>
        <v>0</v>
      </c>
      <c r="PG396" s="2">
        <f t="shared" si="419"/>
        <v>0</v>
      </c>
      <c r="PH396" s="2">
        <f t="shared" si="420"/>
        <v>0</v>
      </c>
      <c r="PI396" s="2">
        <f t="shared" si="421"/>
        <v>0</v>
      </c>
      <c r="PJ396" s="2">
        <f t="shared" si="422"/>
        <v>0</v>
      </c>
      <c r="PK396" s="2">
        <f t="shared" si="423"/>
        <v>0</v>
      </c>
      <c r="PL396" s="2">
        <f t="shared" si="424"/>
        <v>0</v>
      </c>
      <c r="PM396" s="2">
        <f t="shared" si="425"/>
        <v>0</v>
      </c>
      <c r="PN396" s="2">
        <f t="shared" si="426"/>
        <v>9</v>
      </c>
      <c r="PO396" s="2">
        <f t="shared" si="427"/>
        <v>9</v>
      </c>
      <c r="PP396" s="2">
        <f t="shared" si="428"/>
        <v>0</v>
      </c>
      <c r="PQ396" s="2">
        <f t="shared" si="429"/>
        <v>0</v>
      </c>
      <c r="PR396" s="2">
        <f t="shared" si="430"/>
        <v>9</v>
      </c>
      <c r="PS396" s="2">
        <f t="shared" si="431"/>
        <v>0</v>
      </c>
      <c r="PT396" s="2">
        <f t="shared" si="432"/>
        <v>0</v>
      </c>
      <c r="PU396" s="2">
        <f t="shared" si="433"/>
        <v>9</v>
      </c>
      <c r="PV396" s="2">
        <f t="shared" si="434"/>
        <v>0</v>
      </c>
      <c r="PW396" s="2">
        <f t="shared" si="435"/>
        <v>0</v>
      </c>
      <c r="PX396" s="2">
        <f t="shared" si="436"/>
        <v>9</v>
      </c>
      <c r="PY396" s="2">
        <f t="shared" si="437"/>
        <v>0</v>
      </c>
      <c r="PZ396" s="2">
        <f t="shared" si="438"/>
        <v>0</v>
      </c>
    </row>
    <row r="397" spans="1:442" x14ac:dyDescent="0.35">
      <c r="A397" t="s">
        <v>74</v>
      </c>
      <c r="B397" t="s">
        <v>8</v>
      </c>
      <c r="C397" t="s">
        <v>335</v>
      </c>
      <c r="D397"/>
      <c r="E397"/>
      <c r="F397"/>
      <c r="G397"/>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v>1</v>
      </c>
      <c r="DD397">
        <v>10</v>
      </c>
      <c r="DE397">
        <v>12</v>
      </c>
      <c r="DF397"/>
      <c r="DG397"/>
      <c r="DH397"/>
      <c r="DI397"/>
      <c r="DJ397"/>
      <c r="DK397">
        <v>1</v>
      </c>
      <c r="DL397"/>
      <c r="DM397"/>
      <c r="DN397"/>
      <c r="DO397"/>
      <c r="DP397"/>
      <c r="DQ397"/>
      <c r="DR397"/>
      <c r="DS397"/>
      <c r="DT397"/>
      <c r="DU397"/>
      <c r="DV397"/>
      <c r="DW397"/>
      <c r="DX397"/>
      <c r="DY397"/>
      <c r="DZ397"/>
      <c r="EA397"/>
      <c r="EB397"/>
      <c r="EC397"/>
      <c r="ED397"/>
      <c r="EE397"/>
      <c r="EF397"/>
      <c r="EG397"/>
      <c r="EH397"/>
      <c r="EI397"/>
      <c r="EJ397"/>
      <c r="EK397">
        <v>4</v>
      </c>
      <c r="EL397">
        <v>23</v>
      </c>
      <c r="EM397"/>
      <c r="EN397"/>
      <c r="EO397"/>
      <c r="EP397"/>
      <c r="EQ397"/>
      <c r="ER397"/>
      <c r="ES397"/>
      <c r="ET397"/>
      <c r="EU397"/>
      <c r="EV397"/>
      <c r="EW397"/>
      <c r="EX397"/>
      <c r="EY397"/>
      <c r="EZ397"/>
      <c r="FA397">
        <v>4</v>
      </c>
      <c r="FB397"/>
      <c r="FC397">
        <v>1</v>
      </c>
      <c r="FD397">
        <v>10</v>
      </c>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v>0</v>
      </c>
      <c r="HN397">
        <v>0</v>
      </c>
      <c r="HO397">
        <v>0</v>
      </c>
      <c r="HP397">
        <v>0</v>
      </c>
      <c r="HQ397">
        <v>0</v>
      </c>
      <c r="HR397">
        <v>0</v>
      </c>
      <c r="HS397">
        <v>0</v>
      </c>
      <c r="HT397">
        <v>0</v>
      </c>
      <c r="HU397"/>
      <c r="HV397">
        <v>5</v>
      </c>
      <c r="HW397">
        <v>5</v>
      </c>
      <c r="HX397"/>
      <c r="HY397"/>
      <c r="HZ397"/>
      <c r="IA397"/>
      <c r="IB397"/>
      <c r="IC397"/>
      <c r="ID397"/>
      <c r="IE397">
        <v>5</v>
      </c>
      <c r="IF397">
        <v>5</v>
      </c>
      <c r="IG397"/>
      <c r="IH397">
        <v>5</v>
      </c>
      <c r="II397">
        <v>5</v>
      </c>
      <c r="IJ397"/>
      <c r="IK397">
        <v>5</v>
      </c>
      <c r="IL397">
        <v>5</v>
      </c>
      <c r="IM397"/>
      <c r="IN397">
        <v>5</v>
      </c>
      <c r="IO397">
        <v>5</v>
      </c>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c r="LY397"/>
      <c r="LZ397"/>
      <c r="MA397"/>
      <c r="MB397"/>
      <c r="MC397"/>
      <c r="MD397"/>
      <c r="ME397"/>
      <c r="MF397"/>
      <c r="MG397"/>
      <c r="MH397"/>
      <c r="MI397"/>
      <c r="MJ397"/>
      <c r="MK397"/>
      <c r="ML397"/>
      <c r="MM397"/>
      <c r="MN397"/>
      <c r="MO397"/>
      <c r="MP397">
        <v>1</v>
      </c>
      <c r="MQ397"/>
      <c r="MR397"/>
      <c r="MS397"/>
      <c r="MT397"/>
      <c r="MU397"/>
      <c r="MV397"/>
      <c r="MW397"/>
      <c r="MX397">
        <v>1</v>
      </c>
      <c r="MY397"/>
      <c r="MZ397"/>
      <c r="NA397"/>
      <c r="NB397"/>
      <c r="NC397"/>
      <c r="ND397"/>
      <c r="NE397">
        <v>1</v>
      </c>
      <c r="NF397">
        <v>0</v>
      </c>
      <c r="NG397">
        <v>0</v>
      </c>
      <c r="NH397">
        <v>0</v>
      </c>
      <c r="NI397">
        <v>0</v>
      </c>
      <c r="NJ397">
        <v>0</v>
      </c>
      <c r="NK397">
        <v>0</v>
      </c>
      <c r="NL397">
        <v>0</v>
      </c>
      <c r="NM397">
        <v>0</v>
      </c>
      <c r="NN397"/>
      <c r="NO397"/>
      <c r="NP397"/>
      <c r="NR397" s="2" t="str">
        <f t="shared" si="379"/>
        <v>Terego District</v>
      </c>
      <c r="NS397" s="2" t="str">
        <f t="shared" si="380"/>
        <v>Oriajini Hospital</v>
      </c>
      <c r="NT397" s="2" t="str">
        <f>VLOOKUP(C397,Weeks!$A$1:$B$53,2,0)</f>
        <v>Week 6</v>
      </c>
      <c r="NU397" s="2">
        <f t="shared" si="381"/>
        <v>66</v>
      </c>
      <c r="NV397" s="2">
        <f t="shared" si="382"/>
        <v>1</v>
      </c>
      <c r="NW397" s="2">
        <f t="shared" si="383"/>
        <v>0</v>
      </c>
      <c r="NX397" s="2">
        <f t="shared" si="384"/>
        <v>1</v>
      </c>
      <c r="NY397" s="2">
        <f t="shared" si="385"/>
        <v>1</v>
      </c>
      <c r="NZ397" s="2">
        <f t="shared" si="386"/>
        <v>0</v>
      </c>
      <c r="OA397" s="2">
        <f t="shared" si="387"/>
        <v>0</v>
      </c>
      <c r="OB397" s="2">
        <f t="shared" si="388"/>
        <v>0</v>
      </c>
      <c r="OC397" s="2">
        <f t="shared" si="389"/>
        <v>0</v>
      </c>
      <c r="OD397" s="2">
        <f t="shared" si="390"/>
        <v>11</v>
      </c>
      <c r="OE397" s="2">
        <f t="shared" si="391"/>
        <v>0</v>
      </c>
      <c r="OF397" s="2">
        <f t="shared" si="392"/>
        <v>31</v>
      </c>
      <c r="OG397" s="2">
        <f t="shared" si="393"/>
        <v>0</v>
      </c>
      <c r="OH397" s="2">
        <f t="shared" si="394"/>
        <v>0</v>
      </c>
      <c r="OI397" s="2">
        <f t="shared" si="395"/>
        <v>0</v>
      </c>
      <c r="OJ397" s="2">
        <f t="shared" si="396"/>
        <v>0</v>
      </c>
      <c r="OK397" s="2">
        <f t="shared" si="397"/>
        <v>0</v>
      </c>
      <c r="OL397" s="2">
        <f t="shared" si="398"/>
        <v>0</v>
      </c>
      <c r="OM397" s="2">
        <f t="shared" si="399"/>
        <v>0</v>
      </c>
      <c r="ON397" s="2">
        <f t="shared" si="400"/>
        <v>24</v>
      </c>
      <c r="OO397" s="2">
        <f t="shared" si="401"/>
        <v>1</v>
      </c>
      <c r="OP397" s="2">
        <f t="shared" si="402"/>
        <v>0</v>
      </c>
      <c r="OQ397" s="2">
        <f t="shared" si="403"/>
        <v>0</v>
      </c>
      <c r="OR397" s="2">
        <f t="shared" si="404"/>
        <v>0</v>
      </c>
      <c r="OS397" s="2">
        <f t="shared" si="405"/>
        <v>0</v>
      </c>
      <c r="OT397" s="2">
        <f t="shared" si="406"/>
        <v>0</v>
      </c>
      <c r="OU397" s="2">
        <f t="shared" si="407"/>
        <v>0</v>
      </c>
      <c r="OV397" s="2">
        <f t="shared" si="408"/>
        <v>0</v>
      </c>
      <c r="OW397" s="2">
        <f t="shared" si="409"/>
        <v>0</v>
      </c>
      <c r="OX397" s="2">
        <f t="shared" si="410"/>
        <v>1</v>
      </c>
      <c r="OY397" s="2">
        <f t="shared" si="411"/>
        <v>1</v>
      </c>
      <c r="OZ397" s="2">
        <f t="shared" si="412"/>
        <v>0</v>
      </c>
      <c r="PA397" s="2">
        <f t="shared" si="413"/>
        <v>0</v>
      </c>
      <c r="PB397" s="2">
        <f t="shared" si="414"/>
        <v>0</v>
      </c>
      <c r="PC397" s="2">
        <f t="shared" si="415"/>
        <v>0</v>
      </c>
      <c r="PD397" s="2">
        <f t="shared" si="416"/>
        <v>0</v>
      </c>
      <c r="PE397" s="2">
        <f t="shared" si="417"/>
        <v>0</v>
      </c>
      <c r="PF397" s="2">
        <f t="shared" si="418"/>
        <v>0</v>
      </c>
      <c r="PG397" s="2">
        <f t="shared" si="419"/>
        <v>0</v>
      </c>
      <c r="PH397" s="2">
        <f t="shared" si="420"/>
        <v>0</v>
      </c>
      <c r="PI397" s="2">
        <f t="shared" si="421"/>
        <v>0</v>
      </c>
      <c r="PJ397" s="2">
        <f t="shared" si="422"/>
        <v>0</v>
      </c>
      <c r="PK397" s="2">
        <f t="shared" si="423"/>
        <v>0</v>
      </c>
      <c r="PL397" s="2">
        <f t="shared" si="424"/>
        <v>0</v>
      </c>
      <c r="PM397" s="2">
        <f t="shared" si="425"/>
        <v>0</v>
      </c>
      <c r="PN397" s="2">
        <f t="shared" si="426"/>
        <v>10</v>
      </c>
      <c r="PO397" s="2">
        <f t="shared" si="427"/>
        <v>10</v>
      </c>
      <c r="PP397" s="2">
        <f t="shared" si="428"/>
        <v>0</v>
      </c>
      <c r="PQ397" s="2">
        <f t="shared" si="429"/>
        <v>0</v>
      </c>
      <c r="PR397" s="2">
        <f t="shared" si="430"/>
        <v>10</v>
      </c>
      <c r="PS397" s="2">
        <f t="shared" si="431"/>
        <v>0</v>
      </c>
      <c r="PT397" s="2">
        <f t="shared" si="432"/>
        <v>0</v>
      </c>
      <c r="PU397" s="2">
        <f t="shared" si="433"/>
        <v>10</v>
      </c>
      <c r="PV397" s="2">
        <f t="shared" si="434"/>
        <v>0</v>
      </c>
      <c r="PW397" s="2">
        <f t="shared" si="435"/>
        <v>0</v>
      </c>
      <c r="PX397" s="2">
        <f t="shared" si="436"/>
        <v>10</v>
      </c>
      <c r="PY397" s="2">
        <f t="shared" si="437"/>
        <v>0</v>
      </c>
      <c r="PZ397" s="2">
        <f t="shared" si="438"/>
        <v>0</v>
      </c>
    </row>
    <row r="398" spans="1:442" x14ac:dyDescent="0.35">
      <c r="A398" t="s">
        <v>74</v>
      </c>
      <c r="B398" t="s">
        <v>8</v>
      </c>
      <c r="C398" t="s">
        <v>333</v>
      </c>
      <c r="D398">
        <v>0</v>
      </c>
      <c r="E398">
        <v>0</v>
      </c>
      <c r="F398">
        <v>0</v>
      </c>
      <c r="G398">
        <v>0</v>
      </c>
      <c r="H398"/>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1</v>
      </c>
      <c r="DB398">
        <v>1</v>
      </c>
      <c r="DC398">
        <v>0</v>
      </c>
      <c r="DD398">
        <v>5</v>
      </c>
      <c r="DE398">
        <v>2</v>
      </c>
      <c r="DF398">
        <v>0</v>
      </c>
      <c r="DG398">
        <v>0</v>
      </c>
      <c r="DH398">
        <v>0</v>
      </c>
      <c r="DI398">
        <v>0</v>
      </c>
      <c r="DJ398">
        <v>0</v>
      </c>
      <c r="DK398">
        <v>1</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8</v>
      </c>
      <c r="EM398">
        <v>0</v>
      </c>
      <c r="EN398">
        <v>0</v>
      </c>
      <c r="EO398">
        <v>0</v>
      </c>
      <c r="EP398">
        <v>0</v>
      </c>
      <c r="EQ398">
        <v>0</v>
      </c>
      <c r="ER398">
        <v>0</v>
      </c>
      <c r="ES398">
        <v>0</v>
      </c>
      <c r="ET398">
        <v>0</v>
      </c>
      <c r="EU398">
        <v>0</v>
      </c>
      <c r="EV398">
        <v>0</v>
      </c>
      <c r="EW398">
        <v>0</v>
      </c>
      <c r="EX398">
        <v>0</v>
      </c>
      <c r="EY398">
        <v>0</v>
      </c>
      <c r="EZ398">
        <v>0</v>
      </c>
      <c r="FA398">
        <v>5</v>
      </c>
      <c r="FB398">
        <v>0</v>
      </c>
      <c r="FC398">
        <v>1</v>
      </c>
      <c r="FD398">
        <v>4</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3</v>
      </c>
      <c r="HW398">
        <v>3</v>
      </c>
      <c r="HX398">
        <v>0</v>
      </c>
      <c r="HY398">
        <v>0</v>
      </c>
      <c r="HZ398">
        <v>0</v>
      </c>
      <c r="IA398">
        <v>0</v>
      </c>
      <c r="IB398">
        <v>0</v>
      </c>
      <c r="IC398">
        <v>0</v>
      </c>
      <c r="ID398">
        <v>0</v>
      </c>
      <c r="IE398">
        <v>3</v>
      </c>
      <c r="IF398">
        <v>3</v>
      </c>
      <c r="IG398">
        <v>0</v>
      </c>
      <c r="IH398">
        <v>3</v>
      </c>
      <c r="II398">
        <v>3</v>
      </c>
      <c r="IJ398">
        <v>0</v>
      </c>
      <c r="IK398">
        <v>3</v>
      </c>
      <c r="IL398">
        <v>3</v>
      </c>
      <c r="IM398">
        <v>0</v>
      </c>
      <c r="IN398">
        <v>3</v>
      </c>
      <c r="IO398">
        <v>3</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1</v>
      </c>
      <c r="NF398">
        <v>0</v>
      </c>
      <c r="NG398">
        <v>0</v>
      </c>
      <c r="NH398">
        <v>0</v>
      </c>
      <c r="NI398">
        <v>0</v>
      </c>
      <c r="NJ398">
        <v>0</v>
      </c>
      <c r="NK398">
        <v>0</v>
      </c>
      <c r="NL398">
        <v>0</v>
      </c>
      <c r="NM398">
        <v>0</v>
      </c>
      <c r="NN398">
        <v>0</v>
      </c>
      <c r="NO398">
        <v>0</v>
      </c>
      <c r="NP398">
        <v>0</v>
      </c>
      <c r="NR398" s="2" t="str">
        <f t="shared" si="379"/>
        <v>Terego District</v>
      </c>
      <c r="NS398" s="2" t="str">
        <f t="shared" si="380"/>
        <v>Oriajini Hospital</v>
      </c>
      <c r="NT398" s="2" t="str">
        <f>VLOOKUP(C398,Weeks!$A$1:$B$53,2,0)</f>
        <v>Week 7</v>
      </c>
      <c r="NU398" s="2">
        <f t="shared" si="381"/>
        <v>28</v>
      </c>
      <c r="NV398" s="2">
        <f t="shared" si="382"/>
        <v>1</v>
      </c>
      <c r="NW398" s="2">
        <f t="shared" si="383"/>
        <v>0</v>
      </c>
      <c r="NX398" s="2">
        <f t="shared" si="384"/>
        <v>1</v>
      </c>
      <c r="NY398" s="2">
        <f t="shared" si="385"/>
        <v>1</v>
      </c>
      <c r="NZ398" s="2">
        <f t="shared" si="386"/>
        <v>0</v>
      </c>
      <c r="OA398" s="2">
        <f t="shared" si="387"/>
        <v>0</v>
      </c>
      <c r="OB398" s="2">
        <f t="shared" si="388"/>
        <v>0</v>
      </c>
      <c r="OC398" s="2">
        <f t="shared" si="389"/>
        <v>0</v>
      </c>
      <c r="OD398" s="2">
        <f t="shared" si="390"/>
        <v>5</v>
      </c>
      <c r="OE398" s="2">
        <f t="shared" si="391"/>
        <v>0</v>
      </c>
      <c r="OF398" s="2">
        <f t="shared" si="392"/>
        <v>13</v>
      </c>
      <c r="OG398" s="2">
        <f t="shared" si="393"/>
        <v>0</v>
      </c>
      <c r="OH398" s="2">
        <f t="shared" si="394"/>
        <v>0</v>
      </c>
      <c r="OI398" s="2">
        <f t="shared" si="395"/>
        <v>0</v>
      </c>
      <c r="OJ398" s="2">
        <f t="shared" si="396"/>
        <v>0</v>
      </c>
      <c r="OK398" s="2">
        <f t="shared" si="397"/>
        <v>0</v>
      </c>
      <c r="OL398" s="2">
        <f t="shared" si="398"/>
        <v>0</v>
      </c>
      <c r="OM398" s="2">
        <f t="shared" si="399"/>
        <v>0</v>
      </c>
      <c r="ON398" s="2">
        <f t="shared" si="400"/>
        <v>10</v>
      </c>
      <c r="OO398" s="2">
        <f t="shared" si="401"/>
        <v>1</v>
      </c>
      <c r="OP398" s="2">
        <f t="shared" si="402"/>
        <v>0</v>
      </c>
      <c r="OQ398" s="2">
        <f t="shared" si="403"/>
        <v>0</v>
      </c>
      <c r="OR398" s="2">
        <f t="shared" si="404"/>
        <v>0</v>
      </c>
      <c r="OS398" s="2">
        <f t="shared" si="405"/>
        <v>0</v>
      </c>
      <c r="OT398" s="2">
        <f t="shared" si="406"/>
        <v>0</v>
      </c>
      <c r="OU398" s="2">
        <f t="shared" si="407"/>
        <v>0</v>
      </c>
      <c r="OV398" s="2">
        <f t="shared" si="408"/>
        <v>0</v>
      </c>
      <c r="OW398" s="2">
        <f t="shared" si="409"/>
        <v>0</v>
      </c>
      <c r="OX398" s="2">
        <f t="shared" si="410"/>
        <v>0</v>
      </c>
      <c r="OY398" s="2">
        <f t="shared" si="411"/>
        <v>0</v>
      </c>
      <c r="OZ398" s="2">
        <f t="shared" si="412"/>
        <v>0</v>
      </c>
      <c r="PA398" s="2">
        <f t="shared" si="413"/>
        <v>0</v>
      </c>
      <c r="PB398" s="2">
        <f t="shared" si="414"/>
        <v>0</v>
      </c>
      <c r="PC398" s="2">
        <f t="shared" si="415"/>
        <v>0</v>
      </c>
      <c r="PD398" s="2">
        <f t="shared" si="416"/>
        <v>0</v>
      </c>
      <c r="PE398" s="2">
        <f t="shared" si="417"/>
        <v>0</v>
      </c>
      <c r="PF398" s="2">
        <f t="shared" si="418"/>
        <v>0</v>
      </c>
      <c r="PG398" s="2">
        <f t="shared" si="419"/>
        <v>0</v>
      </c>
      <c r="PH398" s="2">
        <f t="shared" si="420"/>
        <v>0</v>
      </c>
      <c r="PI398" s="2">
        <f t="shared" si="421"/>
        <v>0</v>
      </c>
      <c r="PJ398" s="2">
        <f t="shared" si="422"/>
        <v>0</v>
      </c>
      <c r="PK398" s="2">
        <f t="shared" si="423"/>
        <v>0</v>
      </c>
      <c r="PL398" s="2">
        <f t="shared" si="424"/>
        <v>0</v>
      </c>
      <c r="PM398" s="2">
        <f t="shared" si="425"/>
        <v>0</v>
      </c>
      <c r="PN398" s="2">
        <f t="shared" si="426"/>
        <v>6</v>
      </c>
      <c r="PO398" s="2">
        <f t="shared" si="427"/>
        <v>6</v>
      </c>
      <c r="PP398" s="2">
        <f t="shared" si="428"/>
        <v>0</v>
      </c>
      <c r="PQ398" s="2">
        <f t="shared" si="429"/>
        <v>0</v>
      </c>
      <c r="PR398" s="2">
        <f t="shared" si="430"/>
        <v>6</v>
      </c>
      <c r="PS398" s="2">
        <f t="shared" si="431"/>
        <v>0</v>
      </c>
      <c r="PT398" s="2">
        <f t="shared" si="432"/>
        <v>0</v>
      </c>
      <c r="PU398" s="2">
        <f t="shared" si="433"/>
        <v>6</v>
      </c>
      <c r="PV398" s="2">
        <f t="shared" si="434"/>
        <v>0</v>
      </c>
      <c r="PW398" s="2">
        <f t="shared" si="435"/>
        <v>0</v>
      </c>
      <c r="PX398" s="2">
        <f t="shared" si="436"/>
        <v>6</v>
      </c>
      <c r="PY398" s="2">
        <f t="shared" si="437"/>
        <v>0</v>
      </c>
      <c r="PZ398" s="2">
        <f t="shared" si="438"/>
        <v>0</v>
      </c>
    </row>
    <row r="399" spans="1:442" x14ac:dyDescent="0.35">
      <c r="A399" t="s">
        <v>74</v>
      </c>
      <c r="B399" t="s">
        <v>8</v>
      </c>
      <c r="C399" t="s">
        <v>331</v>
      </c>
      <c r="D399">
        <v>0</v>
      </c>
      <c r="E399">
        <v>0</v>
      </c>
      <c r="F399">
        <v>0</v>
      </c>
      <c r="G399">
        <v>0</v>
      </c>
      <c r="H399"/>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1</v>
      </c>
      <c r="DA399">
        <v>0</v>
      </c>
      <c r="DB399">
        <v>1</v>
      </c>
      <c r="DC399">
        <v>1</v>
      </c>
      <c r="DD399">
        <v>3</v>
      </c>
      <c r="DE399">
        <v>2</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1</v>
      </c>
      <c r="EL399">
        <v>4</v>
      </c>
      <c r="EM399">
        <v>0</v>
      </c>
      <c r="EN399">
        <v>0</v>
      </c>
      <c r="EO399">
        <v>0</v>
      </c>
      <c r="EP399">
        <v>0</v>
      </c>
      <c r="EQ399">
        <v>0</v>
      </c>
      <c r="ER399">
        <v>0</v>
      </c>
      <c r="ES399">
        <v>0</v>
      </c>
      <c r="ET399">
        <v>0</v>
      </c>
      <c r="EU399">
        <v>0</v>
      </c>
      <c r="EV399">
        <v>0</v>
      </c>
      <c r="EW399">
        <v>0</v>
      </c>
      <c r="EX399">
        <v>0</v>
      </c>
      <c r="EY399">
        <v>0</v>
      </c>
      <c r="EZ399">
        <v>1</v>
      </c>
      <c r="FA399">
        <v>5</v>
      </c>
      <c r="FB399">
        <v>0</v>
      </c>
      <c r="FC399">
        <v>4</v>
      </c>
      <c r="FD399">
        <v>12</v>
      </c>
      <c r="FE399">
        <v>0</v>
      </c>
      <c r="FF399">
        <v>0</v>
      </c>
      <c r="FG399">
        <v>1</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3</v>
      </c>
      <c r="GY399">
        <v>7</v>
      </c>
      <c r="GZ399">
        <v>16</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1</v>
      </c>
      <c r="HV399">
        <v>6</v>
      </c>
      <c r="HW399">
        <v>1</v>
      </c>
      <c r="HX399">
        <v>0</v>
      </c>
      <c r="HY399">
        <v>0</v>
      </c>
      <c r="HZ399">
        <v>0</v>
      </c>
      <c r="IA399">
        <v>0</v>
      </c>
      <c r="IB399">
        <v>0</v>
      </c>
      <c r="IC399">
        <v>0</v>
      </c>
      <c r="ID399">
        <v>1</v>
      </c>
      <c r="IE399">
        <v>6</v>
      </c>
      <c r="IF399">
        <v>1</v>
      </c>
      <c r="IG399">
        <v>1</v>
      </c>
      <c r="IH399">
        <v>6</v>
      </c>
      <c r="II399">
        <v>1</v>
      </c>
      <c r="IJ399">
        <v>1</v>
      </c>
      <c r="IK399">
        <v>6</v>
      </c>
      <c r="IL399">
        <v>1</v>
      </c>
      <c r="IM399">
        <v>1</v>
      </c>
      <c r="IN399">
        <v>6</v>
      </c>
      <c r="IO399">
        <v>1</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1</v>
      </c>
      <c r="NE399">
        <v>0</v>
      </c>
      <c r="NF399">
        <v>0</v>
      </c>
      <c r="NG399">
        <v>0</v>
      </c>
      <c r="NH399">
        <v>0</v>
      </c>
      <c r="NI399">
        <v>0</v>
      </c>
      <c r="NJ399">
        <v>0</v>
      </c>
      <c r="NK399">
        <v>0</v>
      </c>
      <c r="NL399">
        <v>0</v>
      </c>
      <c r="NM399">
        <v>0</v>
      </c>
      <c r="NN399">
        <v>0</v>
      </c>
      <c r="NO399">
        <v>0</v>
      </c>
      <c r="NP399">
        <v>0</v>
      </c>
      <c r="NR399" s="2" t="str">
        <f t="shared" si="379"/>
        <v>Terego District</v>
      </c>
      <c r="NS399" s="2" t="str">
        <f t="shared" si="380"/>
        <v>Oriajini Hospital</v>
      </c>
      <c r="NT399" s="2" t="str">
        <f>VLOOKUP(C399,Weeks!$A$1:$B$53,2,0)</f>
        <v>Week 8</v>
      </c>
      <c r="NU399" s="2">
        <f t="shared" si="381"/>
        <v>62</v>
      </c>
      <c r="NV399" s="2">
        <f t="shared" si="382"/>
        <v>1</v>
      </c>
      <c r="NW399" s="2">
        <f t="shared" si="383"/>
        <v>0</v>
      </c>
      <c r="NX399" s="2">
        <f t="shared" si="384"/>
        <v>1</v>
      </c>
      <c r="NY399" s="2">
        <f t="shared" si="385"/>
        <v>1</v>
      </c>
      <c r="NZ399" s="2">
        <f t="shared" si="386"/>
        <v>0</v>
      </c>
      <c r="OA399" s="2">
        <f t="shared" si="387"/>
        <v>0</v>
      </c>
      <c r="OB399" s="2">
        <f t="shared" si="388"/>
        <v>0</v>
      </c>
      <c r="OC399" s="2">
        <f t="shared" si="389"/>
        <v>0</v>
      </c>
      <c r="OD399" s="2">
        <f t="shared" si="390"/>
        <v>17</v>
      </c>
      <c r="OE399" s="2">
        <f t="shared" si="391"/>
        <v>1</v>
      </c>
      <c r="OF399" s="2">
        <f t="shared" si="392"/>
        <v>11</v>
      </c>
      <c r="OG399" s="2">
        <f t="shared" si="393"/>
        <v>0</v>
      </c>
      <c r="OH399" s="2">
        <f t="shared" si="394"/>
        <v>0</v>
      </c>
      <c r="OI399" s="2">
        <f t="shared" si="395"/>
        <v>0</v>
      </c>
      <c r="OJ399" s="2">
        <f t="shared" si="396"/>
        <v>0</v>
      </c>
      <c r="OK399" s="2">
        <f t="shared" si="397"/>
        <v>0</v>
      </c>
      <c r="OL399" s="2">
        <f t="shared" si="398"/>
        <v>0</v>
      </c>
      <c r="OM399" s="2">
        <f t="shared" si="399"/>
        <v>0</v>
      </c>
      <c r="ON399" s="2">
        <f t="shared" si="400"/>
        <v>8</v>
      </c>
      <c r="OO399" s="2">
        <f t="shared" si="401"/>
        <v>0</v>
      </c>
      <c r="OP399" s="2">
        <f t="shared" si="402"/>
        <v>26</v>
      </c>
      <c r="OQ399" s="2">
        <f t="shared" si="403"/>
        <v>0</v>
      </c>
      <c r="OR399" s="2">
        <f t="shared" si="404"/>
        <v>0</v>
      </c>
      <c r="OS399" s="2">
        <f t="shared" si="405"/>
        <v>0</v>
      </c>
      <c r="OT399" s="2">
        <f t="shared" si="406"/>
        <v>0</v>
      </c>
      <c r="OU399" s="2">
        <f t="shared" si="407"/>
        <v>0</v>
      </c>
      <c r="OV399" s="2">
        <f t="shared" si="408"/>
        <v>0</v>
      </c>
      <c r="OW399" s="2">
        <f t="shared" si="409"/>
        <v>0</v>
      </c>
      <c r="OX399" s="2">
        <f t="shared" si="410"/>
        <v>0</v>
      </c>
      <c r="OY399" s="2">
        <f t="shared" si="411"/>
        <v>0</v>
      </c>
      <c r="OZ399" s="2">
        <f t="shared" si="412"/>
        <v>0</v>
      </c>
      <c r="PA399" s="2">
        <f t="shared" si="413"/>
        <v>0</v>
      </c>
      <c r="PB399" s="2">
        <f t="shared" si="414"/>
        <v>0</v>
      </c>
      <c r="PC399" s="2">
        <f t="shared" si="415"/>
        <v>0</v>
      </c>
      <c r="PD399" s="2">
        <f t="shared" si="416"/>
        <v>0</v>
      </c>
      <c r="PE399" s="2">
        <f t="shared" si="417"/>
        <v>0</v>
      </c>
      <c r="PF399" s="2">
        <f t="shared" si="418"/>
        <v>0</v>
      </c>
      <c r="PG399" s="2">
        <f t="shared" si="419"/>
        <v>0</v>
      </c>
      <c r="PH399" s="2">
        <f t="shared" si="420"/>
        <v>0</v>
      </c>
      <c r="PI399" s="2">
        <f t="shared" si="421"/>
        <v>0</v>
      </c>
      <c r="PJ399" s="2">
        <f t="shared" si="422"/>
        <v>0</v>
      </c>
      <c r="PK399" s="2">
        <f t="shared" si="423"/>
        <v>0</v>
      </c>
      <c r="PL399" s="2">
        <f t="shared" si="424"/>
        <v>0</v>
      </c>
      <c r="PM399" s="2">
        <f t="shared" si="425"/>
        <v>0</v>
      </c>
      <c r="PN399" s="2">
        <f t="shared" si="426"/>
        <v>8</v>
      </c>
      <c r="PO399" s="2">
        <f t="shared" si="427"/>
        <v>8</v>
      </c>
      <c r="PP399" s="2">
        <f t="shared" si="428"/>
        <v>0</v>
      </c>
      <c r="PQ399" s="2">
        <f t="shared" si="429"/>
        <v>0</v>
      </c>
      <c r="PR399" s="2">
        <f t="shared" si="430"/>
        <v>8</v>
      </c>
      <c r="PS399" s="2">
        <f t="shared" si="431"/>
        <v>0</v>
      </c>
      <c r="PT399" s="2">
        <f t="shared" si="432"/>
        <v>0</v>
      </c>
      <c r="PU399" s="2">
        <f t="shared" si="433"/>
        <v>8</v>
      </c>
      <c r="PV399" s="2">
        <f t="shared" si="434"/>
        <v>0</v>
      </c>
      <c r="PW399" s="2">
        <f t="shared" si="435"/>
        <v>0</v>
      </c>
      <c r="PX399" s="2">
        <f t="shared" si="436"/>
        <v>8</v>
      </c>
      <c r="PY399" s="2">
        <f t="shared" si="437"/>
        <v>0</v>
      </c>
      <c r="PZ399" s="2">
        <f t="shared" si="438"/>
        <v>0</v>
      </c>
    </row>
    <row r="400" spans="1:442" x14ac:dyDescent="0.35">
      <c r="A400" t="s">
        <v>74</v>
      </c>
      <c r="B400" t="s">
        <v>8</v>
      </c>
      <c r="C400" t="s">
        <v>329</v>
      </c>
      <c r="D400">
        <v>0</v>
      </c>
      <c r="E400">
        <v>0</v>
      </c>
      <c r="F400">
        <v>0</v>
      </c>
      <c r="G400">
        <v>0</v>
      </c>
      <c r="H400"/>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1</v>
      </c>
      <c r="DA400">
        <v>0</v>
      </c>
      <c r="DB400">
        <v>1</v>
      </c>
      <c r="DC400">
        <v>1</v>
      </c>
      <c r="DD400">
        <v>2</v>
      </c>
      <c r="DE400">
        <v>4</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19</v>
      </c>
      <c r="EM400">
        <v>0</v>
      </c>
      <c r="EN400">
        <v>0</v>
      </c>
      <c r="EO400">
        <v>0</v>
      </c>
      <c r="EP400">
        <v>0</v>
      </c>
      <c r="EQ400">
        <v>0</v>
      </c>
      <c r="ER400">
        <v>0</v>
      </c>
      <c r="ES400">
        <v>0</v>
      </c>
      <c r="ET400">
        <v>0</v>
      </c>
      <c r="EU400">
        <v>0</v>
      </c>
      <c r="EV400">
        <v>0</v>
      </c>
      <c r="EW400">
        <v>0</v>
      </c>
      <c r="EX400">
        <v>0</v>
      </c>
      <c r="EY400">
        <v>0</v>
      </c>
      <c r="EZ400">
        <v>3</v>
      </c>
      <c r="FA400">
        <v>3</v>
      </c>
      <c r="FB400">
        <v>0</v>
      </c>
      <c r="FC400">
        <v>0</v>
      </c>
      <c r="FD400">
        <v>5</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2</v>
      </c>
      <c r="GV400">
        <v>0</v>
      </c>
      <c r="GW400">
        <v>4</v>
      </c>
      <c r="GX400">
        <v>1</v>
      </c>
      <c r="GY400">
        <v>20</v>
      </c>
      <c r="GZ400">
        <v>5</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1</v>
      </c>
      <c r="HV400">
        <v>4</v>
      </c>
      <c r="HW400">
        <v>2</v>
      </c>
      <c r="HX400">
        <v>0</v>
      </c>
      <c r="HY400">
        <v>0</v>
      </c>
      <c r="HZ400">
        <v>0</v>
      </c>
      <c r="IA400">
        <v>0</v>
      </c>
      <c r="IB400">
        <v>0</v>
      </c>
      <c r="IC400">
        <v>0</v>
      </c>
      <c r="ID400">
        <v>1</v>
      </c>
      <c r="IE400">
        <v>4</v>
      </c>
      <c r="IF400">
        <v>2</v>
      </c>
      <c r="IG400">
        <v>1</v>
      </c>
      <c r="IH400">
        <v>4</v>
      </c>
      <c r="II400">
        <v>2</v>
      </c>
      <c r="IJ400">
        <v>1</v>
      </c>
      <c r="IK400">
        <v>4</v>
      </c>
      <c r="IL400">
        <v>2</v>
      </c>
      <c r="IM400">
        <v>1</v>
      </c>
      <c r="IN400">
        <v>4</v>
      </c>
      <c r="IO400">
        <v>2</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1</v>
      </c>
      <c r="LC400">
        <v>0</v>
      </c>
      <c r="LD400">
        <v>0</v>
      </c>
      <c r="LE400">
        <v>0</v>
      </c>
      <c r="LF400">
        <v>0</v>
      </c>
      <c r="LG400">
        <v>1</v>
      </c>
      <c r="LH400">
        <v>0</v>
      </c>
      <c r="LI400">
        <v>0</v>
      </c>
      <c r="LJ400">
        <v>0</v>
      </c>
      <c r="LK400">
        <v>0</v>
      </c>
      <c r="LL400">
        <v>0</v>
      </c>
      <c r="LM400">
        <v>0</v>
      </c>
      <c r="LN400">
        <v>0</v>
      </c>
      <c r="LO400">
        <v>0</v>
      </c>
      <c r="LP400">
        <v>0</v>
      </c>
      <c r="LQ400">
        <v>0</v>
      </c>
      <c r="LR400">
        <v>0</v>
      </c>
      <c r="LS400">
        <v>0</v>
      </c>
      <c r="LT400">
        <v>0</v>
      </c>
      <c r="LU400">
        <v>0</v>
      </c>
      <c r="LV400">
        <v>0</v>
      </c>
      <c r="LW400">
        <v>1</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1</v>
      </c>
      <c r="MQ400">
        <v>0</v>
      </c>
      <c r="MR400">
        <v>0</v>
      </c>
      <c r="MS400">
        <v>0</v>
      </c>
      <c r="MT400">
        <v>0</v>
      </c>
      <c r="MU400">
        <v>0</v>
      </c>
      <c r="MV400">
        <v>0</v>
      </c>
      <c r="MW400">
        <v>0</v>
      </c>
      <c r="MX400">
        <v>0</v>
      </c>
      <c r="MY400">
        <v>0</v>
      </c>
      <c r="MZ400">
        <v>0</v>
      </c>
      <c r="NA400">
        <v>0</v>
      </c>
      <c r="NB400">
        <v>0</v>
      </c>
      <c r="NC400">
        <v>0</v>
      </c>
      <c r="ND400">
        <v>0</v>
      </c>
      <c r="NE400">
        <v>0</v>
      </c>
      <c r="NF400">
        <v>0</v>
      </c>
      <c r="NG400">
        <v>0</v>
      </c>
      <c r="NH400">
        <v>1</v>
      </c>
      <c r="NI400">
        <v>0</v>
      </c>
      <c r="NJ400">
        <v>0</v>
      </c>
      <c r="NK400">
        <v>0</v>
      </c>
      <c r="NL400">
        <v>1</v>
      </c>
      <c r="NM400">
        <v>0</v>
      </c>
      <c r="NN400">
        <v>0</v>
      </c>
      <c r="NO400">
        <v>0</v>
      </c>
      <c r="NP400">
        <v>0</v>
      </c>
      <c r="NR400" s="2" t="str">
        <f t="shared" si="379"/>
        <v>Terego District</v>
      </c>
      <c r="NS400" s="2" t="str">
        <f t="shared" si="380"/>
        <v>Oriajini Hospital</v>
      </c>
      <c r="NT400" s="2" t="str">
        <f>VLOOKUP(C400,Weeks!$A$1:$B$53,2,0)</f>
        <v>Week 9</v>
      </c>
      <c r="NU400" s="2">
        <f t="shared" si="381"/>
        <v>71</v>
      </c>
      <c r="NV400" s="2">
        <f t="shared" si="382"/>
        <v>0</v>
      </c>
      <c r="NW400" s="2">
        <f t="shared" si="383"/>
        <v>0</v>
      </c>
      <c r="NX400" s="2">
        <f t="shared" si="384"/>
        <v>0</v>
      </c>
      <c r="NY400" s="2">
        <f t="shared" si="385"/>
        <v>0</v>
      </c>
      <c r="NZ400" s="2">
        <f t="shared" si="386"/>
        <v>0</v>
      </c>
      <c r="OA400" s="2">
        <f t="shared" si="387"/>
        <v>0</v>
      </c>
      <c r="OB400" s="2">
        <f t="shared" si="388"/>
        <v>0</v>
      </c>
      <c r="OC400" s="2">
        <f t="shared" si="389"/>
        <v>0</v>
      </c>
      <c r="OD400" s="2">
        <f t="shared" si="390"/>
        <v>5</v>
      </c>
      <c r="OE400" s="2">
        <f t="shared" si="391"/>
        <v>0</v>
      </c>
      <c r="OF400" s="2">
        <f t="shared" si="392"/>
        <v>25</v>
      </c>
      <c r="OG400" s="2">
        <f t="shared" si="393"/>
        <v>0</v>
      </c>
      <c r="OH400" s="2">
        <f t="shared" si="394"/>
        <v>0</v>
      </c>
      <c r="OI400" s="2">
        <f t="shared" si="395"/>
        <v>0</v>
      </c>
      <c r="OJ400" s="2">
        <f t="shared" si="396"/>
        <v>0</v>
      </c>
      <c r="OK400" s="2">
        <f t="shared" si="397"/>
        <v>0</v>
      </c>
      <c r="OL400" s="2">
        <f t="shared" si="398"/>
        <v>0</v>
      </c>
      <c r="OM400" s="2">
        <f t="shared" si="399"/>
        <v>0</v>
      </c>
      <c r="ON400" s="2">
        <f t="shared" si="400"/>
        <v>9</v>
      </c>
      <c r="OO400" s="2">
        <f t="shared" si="401"/>
        <v>0</v>
      </c>
      <c r="OP400" s="2">
        <f t="shared" si="402"/>
        <v>30</v>
      </c>
      <c r="OQ400" s="2">
        <f t="shared" si="403"/>
        <v>0</v>
      </c>
      <c r="OR400" s="2">
        <f t="shared" si="404"/>
        <v>0</v>
      </c>
      <c r="OS400" s="2">
        <f t="shared" si="405"/>
        <v>0</v>
      </c>
      <c r="OT400" s="2">
        <f t="shared" si="406"/>
        <v>0</v>
      </c>
      <c r="OU400" s="2">
        <f t="shared" si="407"/>
        <v>0</v>
      </c>
      <c r="OV400" s="2">
        <f t="shared" si="408"/>
        <v>0</v>
      </c>
      <c r="OW400" s="2">
        <f t="shared" si="409"/>
        <v>0</v>
      </c>
      <c r="OX400" s="2">
        <f t="shared" si="410"/>
        <v>1</v>
      </c>
      <c r="OY400" s="2">
        <f t="shared" si="411"/>
        <v>0</v>
      </c>
      <c r="OZ400" s="2">
        <f t="shared" si="412"/>
        <v>0</v>
      </c>
      <c r="PA400" s="2">
        <f t="shared" si="413"/>
        <v>0</v>
      </c>
      <c r="PB400" s="2">
        <f t="shared" si="414"/>
        <v>0</v>
      </c>
      <c r="PC400" s="2">
        <f t="shared" si="415"/>
        <v>0</v>
      </c>
      <c r="PD400" s="2">
        <f t="shared" si="416"/>
        <v>2</v>
      </c>
      <c r="PE400" s="2">
        <f t="shared" si="417"/>
        <v>0</v>
      </c>
      <c r="PF400" s="2">
        <f t="shared" si="418"/>
        <v>1</v>
      </c>
      <c r="PG400" s="2">
        <f t="shared" si="419"/>
        <v>0</v>
      </c>
      <c r="PH400" s="2">
        <f t="shared" si="420"/>
        <v>0</v>
      </c>
      <c r="PI400" s="2">
        <f t="shared" si="421"/>
        <v>0</v>
      </c>
      <c r="PJ400" s="2">
        <f t="shared" si="422"/>
        <v>0</v>
      </c>
      <c r="PK400" s="2">
        <f t="shared" si="423"/>
        <v>1</v>
      </c>
      <c r="PL400" s="2">
        <f t="shared" si="424"/>
        <v>1</v>
      </c>
      <c r="PM400" s="2">
        <f t="shared" si="425"/>
        <v>0</v>
      </c>
      <c r="PN400" s="2">
        <f t="shared" si="426"/>
        <v>7</v>
      </c>
      <c r="PO400" s="2">
        <f t="shared" si="427"/>
        <v>7</v>
      </c>
      <c r="PP400" s="2">
        <f t="shared" si="428"/>
        <v>0</v>
      </c>
      <c r="PQ400" s="2">
        <f t="shared" si="429"/>
        <v>0</v>
      </c>
      <c r="PR400" s="2">
        <f t="shared" si="430"/>
        <v>7</v>
      </c>
      <c r="PS400" s="2">
        <f t="shared" si="431"/>
        <v>0</v>
      </c>
      <c r="PT400" s="2">
        <f t="shared" si="432"/>
        <v>0</v>
      </c>
      <c r="PU400" s="2">
        <f t="shared" si="433"/>
        <v>7</v>
      </c>
      <c r="PV400" s="2">
        <f t="shared" si="434"/>
        <v>0</v>
      </c>
      <c r="PW400" s="2">
        <f t="shared" si="435"/>
        <v>0</v>
      </c>
      <c r="PX400" s="2">
        <f t="shared" si="436"/>
        <v>7</v>
      </c>
      <c r="PY400" s="2">
        <f t="shared" si="437"/>
        <v>0</v>
      </c>
      <c r="PZ400" s="2">
        <f t="shared" si="438"/>
        <v>0</v>
      </c>
    </row>
    <row r="401" spans="1:442" x14ac:dyDescent="0.35">
      <c r="A401" t="s">
        <v>74</v>
      </c>
      <c r="B401" t="s">
        <v>8</v>
      </c>
      <c r="C401" t="s">
        <v>327</v>
      </c>
      <c r="D401">
        <v>0</v>
      </c>
      <c r="E401">
        <v>0</v>
      </c>
      <c r="F401">
        <v>0</v>
      </c>
      <c r="G401">
        <v>0</v>
      </c>
      <c r="H401"/>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2</v>
      </c>
      <c r="DD401">
        <v>1</v>
      </c>
      <c r="DE401">
        <v>5</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4</v>
      </c>
      <c r="EM401">
        <v>0</v>
      </c>
      <c r="EN401">
        <v>0</v>
      </c>
      <c r="EO401">
        <v>0</v>
      </c>
      <c r="EP401">
        <v>0</v>
      </c>
      <c r="EQ401">
        <v>0</v>
      </c>
      <c r="ER401">
        <v>0</v>
      </c>
      <c r="ES401">
        <v>0</v>
      </c>
      <c r="ET401">
        <v>0</v>
      </c>
      <c r="EU401">
        <v>0</v>
      </c>
      <c r="EV401">
        <v>0</v>
      </c>
      <c r="EW401">
        <v>0</v>
      </c>
      <c r="EX401">
        <v>0</v>
      </c>
      <c r="EY401">
        <v>0</v>
      </c>
      <c r="EZ401">
        <v>1</v>
      </c>
      <c r="FA401">
        <v>5</v>
      </c>
      <c r="FB401">
        <v>0</v>
      </c>
      <c r="FC401">
        <v>1</v>
      </c>
      <c r="FD401">
        <v>5</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1</v>
      </c>
      <c r="HV401">
        <v>5</v>
      </c>
      <c r="HW401">
        <v>1</v>
      </c>
      <c r="HX401">
        <v>0</v>
      </c>
      <c r="HY401">
        <v>0</v>
      </c>
      <c r="HZ401">
        <v>0</v>
      </c>
      <c r="IA401">
        <v>0</v>
      </c>
      <c r="IB401">
        <v>0</v>
      </c>
      <c r="IC401">
        <v>0</v>
      </c>
      <c r="ID401">
        <v>1</v>
      </c>
      <c r="IE401">
        <v>5</v>
      </c>
      <c r="IF401">
        <v>1</v>
      </c>
      <c r="IG401">
        <v>1</v>
      </c>
      <c r="IH401">
        <v>5</v>
      </c>
      <c r="II401">
        <v>1</v>
      </c>
      <c r="IJ401">
        <v>1</v>
      </c>
      <c r="IK401">
        <v>5</v>
      </c>
      <c r="IL401">
        <v>1</v>
      </c>
      <c r="IM401">
        <v>1</v>
      </c>
      <c r="IN401">
        <v>5</v>
      </c>
      <c r="IO401">
        <v>1</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R401" s="2" t="str">
        <f t="shared" si="379"/>
        <v>Terego District</v>
      </c>
      <c r="NS401" s="2" t="str">
        <f t="shared" si="380"/>
        <v>Oriajini Hospital</v>
      </c>
      <c r="NT401" s="2" t="str">
        <f>VLOOKUP(C401,Weeks!$A$1:$B$53,2,0)</f>
        <v>Week 10</v>
      </c>
      <c r="NU401" s="2">
        <f t="shared" si="381"/>
        <v>24</v>
      </c>
      <c r="NV401" s="2">
        <f t="shared" si="382"/>
        <v>0</v>
      </c>
      <c r="NW401" s="2">
        <f t="shared" si="383"/>
        <v>0</v>
      </c>
      <c r="NX401" s="2">
        <f t="shared" si="384"/>
        <v>0</v>
      </c>
      <c r="NY401" s="2">
        <f t="shared" si="385"/>
        <v>0</v>
      </c>
      <c r="NZ401" s="2">
        <f t="shared" si="386"/>
        <v>0</v>
      </c>
      <c r="OA401" s="2">
        <f t="shared" si="387"/>
        <v>0</v>
      </c>
      <c r="OB401" s="2">
        <f t="shared" si="388"/>
        <v>0</v>
      </c>
      <c r="OC401" s="2">
        <f t="shared" si="389"/>
        <v>0</v>
      </c>
      <c r="OD401" s="2">
        <f t="shared" si="390"/>
        <v>6</v>
      </c>
      <c r="OE401" s="2">
        <f t="shared" si="391"/>
        <v>0</v>
      </c>
      <c r="OF401" s="2">
        <f t="shared" si="392"/>
        <v>10</v>
      </c>
      <c r="OG401" s="2">
        <f t="shared" si="393"/>
        <v>0</v>
      </c>
      <c r="OH401" s="2">
        <f t="shared" si="394"/>
        <v>0</v>
      </c>
      <c r="OI401" s="2">
        <f t="shared" si="395"/>
        <v>0</v>
      </c>
      <c r="OJ401" s="2">
        <f t="shared" si="396"/>
        <v>0</v>
      </c>
      <c r="OK401" s="2">
        <f t="shared" si="397"/>
        <v>0</v>
      </c>
      <c r="OL401" s="2">
        <f t="shared" si="398"/>
        <v>0</v>
      </c>
      <c r="OM401" s="2">
        <f t="shared" si="399"/>
        <v>0</v>
      </c>
      <c r="ON401" s="2">
        <f t="shared" si="400"/>
        <v>8</v>
      </c>
      <c r="OO401" s="2">
        <f t="shared" si="401"/>
        <v>0</v>
      </c>
      <c r="OP401" s="2">
        <f t="shared" si="402"/>
        <v>0</v>
      </c>
      <c r="OQ401" s="2">
        <f t="shared" si="403"/>
        <v>0</v>
      </c>
      <c r="OR401" s="2">
        <f t="shared" si="404"/>
        <v>0</v>
      </c>
      <c r="OS401" s="2">
        <f t="shared" si="405"/>
        <v>0</v>
      </c>
      <c r="OT401" s="2">
        <f t="shared" si="406"/>
        <v>0</v>
      </c>
      <c r="OU401" s="2">
        <f t="shared" si="407"/>
        <v>0</v>
      </c>
      <c r="OV401" s="2">
        <f t="shared" si="408"/>
        <v>0</v>
      </c>
      <c r="OW401" s="2">
        <f t="shared" si="409"/>
        <v>0</v>
      </c>
      <c r="OX401" s="2">
        <f t="shared" si="410"/>
        <v>0</v>
      </c>
      <c r="OY401" s="2">
        <f t="shared" si="411"/>
        <v>0</v>
      </c>
      <c r="OZ401" s="2">
        <f t="shared" si="412"/>
        <v>0</v>
      </c>
      <c r="PA401" s="2">
        <f t="shared" si="413"/>
        <v>0</v>
      </c>
      <c r="PB401" s="2">
        <f t="shared" si="414"/>
        <v>0</v>
      </c>
      <c r="PC401" s="2">
        <f t="shared" si="415"/>
        <v>0</v>
      </c>
      <c r="PD401" s="2">
        <f t="shared" si="416"/>
        <v>0</v>
      </c>
      <c r="PE401" s="2">
        <f t="shared" si="417"/>
        <v>0</v>
      </c>
      <c r="PF401" s="2">
        <f t="shared" si="418"/>
        <v>0</v>
      </c>
      <c r="PG401" s="2">
        <f t="shared" si="419"/>
        <v>0</v>
      </c>
      <c r="PH401" s="2">
        <f t="shared" si="420"/>
        <v>0</v>
      </c>
      <c r="PI401" s="2">
        <f t="shared" si="421"/>
        <v>0</v>
      </c>
      <c r="PJ401" s="2">
        <f t="shared" si="422"/>
        <v>0</v>
      </c>
      <c r="PK401" s="2">
        <f t="shared" si="423"/>
        <v>0</v>
      </c>
      <c r="PL401" s="2">
        <f t="shared" si="424"/>
        <v>0</v>
      </c>
      <c r="PM401" s="2">
        <f t="shared" si="425"/>
        <v>0</v>
      </c>
      <c r="PN401" s="2">
        <f t="shared" si="426"/>
        <v>7</v>
      </c>
      <c r="PO401" s="2">
        <f t="shared" si="427"/>
        <v>7</v>
      </c>
      <c r="PP401" s="2">
        <f t="shared" si="428"/>
        <v>0</v>
      </c>
      <c r="PQ401" s="2">
        <f t="shared" si="429"/>
        <v>0</v>
      </c>
      <c r="PR401" s="2">
        <f t="shared" si="430"/>
        <v>7</v>
      </c>
      <c r="PS401" s="2">
        <f t="shared" si="431"/>
        <v>0</v>
      </c>
      <c r="PT401" s="2">
        <f t="shared" si="432"/>
        <v>0</v>
      </c>
      <c r="PU401" s="2">
        <f t="shared" si="433"/>
        <v>7</v>
      </c>
      <c r="PV401" s="2">
        <f t="shared" si="434"/>
        <v>0</v>
      </c>
      <c r="PW401" s="2">
        <f t="shared" si="435"/>
        <v>0</v>
      </c>
      <c r="PX401" s="2">
        <f t="shared" si="436"/>
        <v>7</v>
      </c>
      <c r="PY401" s="2">
        <f t="shared" si="437"/>
        <v>0</v>
      </c>
      <c r="PZ401" s="2">
        <f t="shared" si="438"/>
        <v>0</v>
      </c>
    </row>
    <row r="402" spans="1:442" x14ac:dyDescent="0.35">
      <c r="A402" t="s">
        <v>74</v>
      </c>
      <c r="B402" t="s">
        <v>8</v>
      </c>
      <c r="C402" t="s">
        <v>325</v>
      </c>
      <c r="D402">
        <v>0</v>
      </c>
      <c r="E402">
        <v>0</v>
      </c>
      <c r="F402">
        <v>0</v>
      </c>
      <c r="G402">
        <v>0</v>
      </c>
      <c r="H402"/>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1</v>
      </c>
      <c r="DC402">
        <v>2</v>
      </c>
      <c r="DD402">
        <v>5</v>
      </c>
      <c r="DE402">
        <v>4</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4</v>
      </c>
      <c r="EL402">
        <v>7</v>
      </c>
      <c r="EM402">
        <v>0</v>
      </c>
      <c r="EN402">
        <v>0</v>
      </c>
      <c r="EO402">
        <v>0</v>
      </c>
      <c r="EP402">
        <v>0</v>
      </c>
      <c r="EQ402">
        <v>0</v>
      </c>
      <c r="ER402">
        <v>0</v>
      </c>
      <c r="ES402">
        <v>0</v>
      </c>
      <c r="ET402">
        <v>0</v>
      </c>
      <c r="EU402">
        <v>0</v>
      </c>
      <c r="EV402">
        <v>0</v>
      </c>
      <c r="EW402">
        <v>0</v>
      </c>
      <c r="EX402">
        <v>0</v>
      </c>
      <c r="EY402">
        <v>0</v>
      </c>
      <c r="EZ402">
        <v>4</v>
      </c>
      <c r="FA402">
        <v>4</v>
      </c>
      <c r="FB402">
        <v>0</v>
      </c>
      <c r="FC402">
        <v>1</v>
      </c>
      <c r="FD402">
        <v>8</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1</v>
      </c>
      <c r="HV402">
        <v>4</v>
      </c>
      <c r="HW402">
        <v>2</v>
      </c>
      <c r="HX402">
        <v>0</v>
      </c>
      <c r="HY402">
        <v>0</v>
      </c>
      <c r="HZ402">
        <v>0</v>
      </c>
      <c r="IA402">
        <v>0</v>
      </c>
      <c r="IB402">
        <v>0</v>
      </c>
      <c r="IC402">
        <v>0</v>
      </c>
      <c r="ID402">
        <v>1</v>
      </c>
      <c r="IE402">
        <v>4</v>
      </c>
      <c r="IF402">
        <v>2</v>
      </c>
      <c r="IG402">
        <v>1</v>
      </c>
      <c r="IH402">
        <v>4</v>
      </c>
      <c r="II402">
        <v>2</v>
      </c>
      <c r="IJ402">
        <v>1</v>
      </c>
      <c r="IK402">
        <v>4</v>
      </c>
      <c r="IL402">
        <v>2</v>
      </c>
      <c r="IM402">
        <v>1</v>
      </c>
      <c r="IN402">
        <v>4</v>
      </c>
      <c r="IO402">
        <v>2</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R402" s="2" t="str">
        <f t="shared" si="379"/>
        <v>Terego District</v>
      </c>
      <c r="NS402" s="2" t="str">
        <f t="shared" si="380"/>
        <v>Oriajini Hospital</v>
      </c>
      <c r="NT402" s="2" t="str">
        <f>VLOOKUP(C402,Weeks!$A$1:$B$53,2,0)</f>
        <v>Week 11</v>
      </c>
      <c r="NU402" s="2">
        <f t="shared" si="381"/>
        <v>40</v>
      </c>
      <c r="NV402" s="2">
        <f t="shared" si="382"/>
        <v>0</v>
      </c>
      <c r="NW402" s="2">
        <f t="shared" si="383"/>
        <v>0</v>
      </c>
      <c r="NX402" s="2">
        <f t="shared" si="384"/>
        <v>0</v>
      </c>
      <c r="NY402" s="2">
        <f t="shared" si="385"/>
        <v>0</v>
      </c>
      <c r="NZ402" s="2">
        <f t="shared" si="386"/>
        <v>0</v>
      </c>
      <c r="OA402" s="2">
        <f t="shared" si="387"/>
        <v>0</v>
      </c>
      <c r="OB402" s="2">
        <f t="shared" si="388"/>
        <v>0</v>
      </c>
      <c r="OC402" s="2">
        <f t="shared" si="389"/>
        <v>0</v>
      </c>
      <c r="OD402" s="2">
        <f t="shared" si="390"/>
        <v>9</v>
      </c>
      <c r="OE402" s="2">
        <f t="shared" si="391"/>
        <v>0</v>
      </c>
      <c r="OF402" s="2">
        <f t="shared" si="392"/>
        <v>19</v>
      </c>
      <c r="OG402" s="2">
        <f t="shared" si="393"/>
        <v>0</v>
      </c>
      <c r="OH402" s="2">
        <f t="shared" si="394"/>
        <v>0</v>
      </c>
      <c r="OI402" s="2">
        <f t="shared" si="395"/>
        <v>0</v>
      </c>
      <c r="OJ402" s="2">
        <f t="shared" si="396"/>
        <v>0</v>
      </c>
      <c r="OK402" s="2">
        <f t="shared" si="397"/>
        <v>0</v>
      </c>
      <c r="OL402" s="2">
        <f t="shared" si="398"/>
        <v>0</v>
      </c>
      <c r="OM402" s="2">
        <f t="shared" si="399"/>
        <v>0</v>
      </c>
      <c r="ON402" s="2">
        <f t="shared" si="400"/>
        <v>12</v>
      </c>
      <c r="OO402" s="2">
        <f t="shared" si="401"/>
        <v>0</v>
      </c>
      <c r="OP402" s="2">
        <f t="shared" si="402"/>
        <v>0</v>
      </c>
      <c r="OQ402" s="2">
        <f t="shared" si="403"/>
        <v>0</v>
      </c>
      <c r="OR402" s="2">
        <f t="shared" si="404"/>
        <v>0</v>
      </c>
      <c r="OS402" s="2">
        <f t="shared" si="405"/>
        <v>0</v>
      </c>
      <c r="OT402" s="2">
        <f t="shared" si="406"/>
        <v>0</v>
      </c>
      <c r="OU402" s="2">
        <f t="shared" si="407"/>
        <v>0</v>
      </c>
      <c r="OV402" s="2">
        <f t="shared" si="408"/>
        <v>0</v>
      </c>
      <c r="OW402" s="2">
        <f t="shared" si="409"/>
        <v>0</v>
      </c>
      <c r="OX402" s="2">
        <f t="shared" si="410"/>
        <v>0</v>
      </c>
      <c r="OY402" s="2">
        <f t="shared" si="411"/>
        <v>0</v>
      </c>
      <c r="OZ402" s="2">
        <f t="shared" si="412"/>
        <v>0</v>
      </c>
      <c r="PA402" s="2">
        <f t="shared" si="413"/>
        <v>0</v>
      </c>
      <c r="PB402" s="2">
        <f t="shared" si="414"/>
        <v>0</v>
      </c>
      <c r="PC402" s="2">
        <f t="shared" si="415"/>
        <v>0</v>
      </c>
      <c r="PD402" s="2">
        <f t="shared" si="416"/>
        <v>0</v>
      </c>
      <c r="PE402" s="2">
        <f t="shared" si="417"/>
        <v>0</v>
      </c>
      <c r="PF402" s="2">
        <f t="shared" si="418"/>
        <v>0</v>
      </c>
      <c r="PG402" s="2">
        <f t="shared" si="419"/>
        <v>0</v>
      </c>
      <c r="PH402" s="2">
        <f t="shared" si="420"/>
        <v>0</v>
      </c>
      <c r="PI402" s="2">
        <f t="shared" si="421"/>
        <v>0</v>
      </c>
      <c r="PJ402" s="2">
        <f t="shared" si="422"/>
        <v>0</v>
      </c>
      <c r="PK402" s="2">
        <f t="shared" si="423"/>
        <v>0</v>
      </c>
      <c r="PL402" s="2">
        <f t="shared" si="424"/>
        <v>0</v>
      </c>
      <c r="PM402" s="2">
        <f t="shared" si="425"/>
        <v>0</v>
      </c>
      <c r="PN402" s="2">
        <f t="shared" si="426"/>
        <v>7</v>
      </c>
      <c r="PO402" s="2">
        <f t="shared" si="427"/>
        <v>7</v>
      </c>
      <c r="PP402" s="2">
        <f t="shared" si="428"/>
        <v>0</v>
      </c>
      <c r="PQ402" s="2">
        <f t="shared" si="429"/>
        <v>0</v>
      </c>
      <c r="PR402" s="2">
        <f t="shared" si="430"/>
        <v>7</v>
      </c>
      <c r="PS402" s="2">
        <f t="shared" si="431"/>
        <v>0</v>
      </c>
      <c r="PT402" s="2">
        <f t="shared" si="432"/>
        <v>0</v>
      </c>
      <c r="PU402" s="2">
        <f t="shared" si="433"/>
        <v>7</v>
      </c>
      <c r="PV402" s="2">
        <f t="shared" si="434"/>
        <v>0</v>
      </c>
      <c r="PW402" s="2">
        <f t="shared" si="435"/>
        <v>0</v>
      </c>
      <c r="PX402" s="2">
        <f t="shared" si="436"/>
        <v>7</v>
      </c>
      <c r="PY402" s="2">
        <f t="shared" si="437"/>
        <v>0</v>
      </c>
      <c r="PZ402" s="2">
        <f t="shared" si="438"/>
        <v>0</v>
      </c>
    </row>
    <row r="403" spans="1:442" x14ac:dyDescent="0.35">
      <c r="A403" t="s">
        <v>74</v>
      </c>
      <c r="B403" t="s">
        <v>6</v>
      </c>
      <c r="C403" t="s">
        <v>72</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5</v>
      </c>
      <c r="DE403">
        <v>4</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R403" s="2" t="str">
        <f t="shared" si="379"/>
        <v>Terego District</v>
      </c>
      <c r="NS403" s="2" t="str">
        <f t="shared" si="380"/>
        <v>Otumbari St. Lawrence Health Centre III</v>
      </c>
      <c r="NT403" s="2" t="str">
        <f>VLOOKUP(C403,Weeks!$A$1:$B$53,2,0)</f>
        <v>Week 40</v>
      </c>
      <c r="NU403" s="2">
        <f t="shared" si="381"/>
        <v>9</v>
      </c>
      <c r="NV403" s="2">
        <f t="shared" si="382"/>
        <v>0</v>
      </c>
      <c r="NW403" s="2">
        <f t="shared" si="383"/>
        <v>0</v>
      </c>
      <c r="NX403" s="2">
        <f t="shared" si="384"/>
        <v>0</v>
      </c>
      <c r="NY403" s="2">
        <f t="shared" si="385"/>
        <v>0</v>
      </c>
      <c r="NZ403" s="2">
        <f t="shared" si="386"/>
        <v>0</v>
      </c>
      <c r="OA403" s="2">
        <f t="shared" si="387"/>
        <v>0</v>
      </c>
      <c r="OB403" s="2">
        <f t="shared" si="388"/>
        <v>0</v>
      </c>
      <c r="OC403" s="2">
        <f t="shared" si="389"/>
        <v>0</v>
      </c>
      <c r="OD403" s="2">
        <f t="shared" si="390"/>
        <v>0</v>
      </c>
      <c r="OE403" s="2">
        <f t="shared" si="391"/>
        <v>0</v>
      </c>
      <c r="OF403" s="2">
        <f t="shared" si="392"/>
        <v>0</v>
      </c>
      <c r="OG403" s="2">
        <f t="shared" si="393"/>
        <v>0</v>
      </c>
      <c r="OH403" s="2">
        <f t="shared" si="394"/>
        <v>0</v>
      </c>
      <c r="OI403" s="2">
        <f t="shared" si="395"/>
        <v>0</v>
      </c>
      <c r="OJ403" s="2">
        <f t="shared" si="396"/>
        <v>0</v>
      </c>
      <c r="OK403" s="2">
        <f t="shared" si="397"/>
        <v>0</v>
      </c>
      <c r="OL403" s="2">
        <f t="shared" si="398"/>
        <v>0</v>
      </c>
      <c r="OM403" s="2">
        <f t="shared" si="399"/>
        <v>0</v>
      </c>
      <c r="ON403" s="2">
        <f t="shared" si="400"/>
        <v>9</v>
      </c>
      <c r="OO403" s="2">
        <f t="shared" si="401"/>
        <v>0</v>
      </c>
      <c r="OP403" s="2">
        <f t="shared" si="402"/>
        <v>0</v>
      </c>
      <c r="OQ403" s="2">
        <f t="shared" si="403"/>
        <v>0</v>
      </c>
      <c r="OR403" s="2">
        <f t="shared" si="404"/>
        <v>0</v>
      </c>
      <c r="OS403" s="2">
        <f t="shared" si="405"/>
        <v>0</v>
      </c>
      <c r="OT403" s="2">
        <f t="shared" si="406"/>
        <v>0</v>
      </c>
      <c r="OU403" s="2">
        <f t="shared" si="407"/>
        <v>0</v>
      </c>
      <c r="OV403" s="2">
        <f t="shared" si="408"/>
        <v>0</v>
      </c>
      <c r="OW403" s="2">
        <f t="shared" si="409"/>
        <v>0</v>
      </c>
      <c r="OX403" s="2">
        <f t="shared" si="410"/>
        <v>0</v>
      </c>
      <c r="OY403" s="2">
        <f t="shared" si="411"/>
        <v>0</v>
      </c>
      <c r="OZ403" s="2">
        <f t="shared" si="412"/>
        <v>0</v>
      </c>
      <c r="PA403" s="2">
        <f t="shared" si="413"/>
        <v>0</v>
      </c>
      <c r="PB403" s="2">
        <f t="shared" si="414"/>
        <v>0</v>
      </c>
      <c r="PC403" s="2">
        <f t="shared" si="415"/>
        <v>0</v>
      </c>
      <c r="PD403" s="2">
        <f t="shared" si="416"/>
        <v>0</v>
      </c>
      <c r="PE403" s="2">
        <f t="shared" si="417"/>
        <v>0</v>
      </c>
      <c r="PF403" s="2">
        <f t="shared" si="418"/>
        <v>0</v>
      </c>
      <c r="PG403" s="2">
        <f t="shared" si="419"/>
        <v>0</v>
      </c>
      <c r="PH403" s="2">
        <f t="shared" si="420"/>
        <v>0</v>
      </c>
      <c r="PI403" s="2">
        <f t="shared" si="421"/>
        <v>0</v>
      </c>
      <c r="PJ403" s="2">
        <f t="shared" si="422"/>
        <v>0</v>
      </c>
      <c r="PK403" s="2">
        <f t="shared" si="423"/>
        <v>0</v>
      </c>
      <c r="PL403" s="2">
        <f t="shared" si="424"/>
        <v>0</v>
      </c>
      <c r="PM403" s="2">
        <f t="shared" si="425"/>
        <v>0</v>
      </c>
      <c r="PN403" s="2">
        <f t="shared" si="426"/>
        <v>0</v>
      </c>
      <c r="PO403" s="2">
        <f t="shared" si="427"/>
        <v>0</v>
      </c>
      <c r="PP403" s="2">
        <f t="shared" si="428"/>
        <v>0</v>
      </c>
      <c r="PQ403" s="2">
        <f t="shared" si="429"/>
        <v>0</v>
      </c>
      <c r="PR403" s="2">
        <f t="shared" si="430"/>
        <v>0</v>
      </c>
      <c r="PS403" s="2">
        <f t="shared" si="431"/>
        <v>0</v>
      </c>
      <c r="PT403" s="2">
        <f t="shared" si="432"/>
        <v>0</v>
      </c>
      <c r="PU403" s="2">
        <f t="shared" si="433"/>
        <v>0</v>
      </c>
      <c r="PV403" s="2">
        <f t="shared" si="434"/>
        <v>0</v>
      </c>
      <c r="PW403" s="2">
        <f t="shared" si="435"/>
        <v>0</v>
      </c>
      <c r="PX403" s="2">
        <f t="shared" si="436"/>
        <v>0</v>
      </c>
      <c r="PY403" s="2">
        <f t="shared" si="437"/>
        <v>0</v>
      </c>
      <c r="PZ403" s="2">
        <f t="shared" si="438"/>
        <v>0</v>
      </c>
    </row>
    <row r="404" spans="1:442" x14ac:dyDescent="0.35">
      <c r="A404" t="s">
        <v>74</v>
      </c>
      <c r="B404" t="s">
        <v>6</v>
      </c>
      <c r="C404" t="s">
        <v>71</v>
      </c>
      <c r="D404">
        <v>0</v>
      </c>
      <c r="E404">
        <v>0</v>
      </c>
      <c r="F404">
        <v>0</v>
      </c>
      <c r="G404">
        <v>0</v>
      </c>
      <c r="H404"/>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14</v>
      </c>
      <c r="DE404">
        <v>6</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c r="KG404"/>
      <c r="KH404"/>
      <c r="KI404"/>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R404" s="2" t="str">
        <f t="shared" si="379"/>
        <v>Terego District</v>
      </c>
      <c r="NS404" s="2" t="str">
        <f t="shared" si="380"/>
        <v>Otumbari St. Lawrence Health Centre III</v>
      </c>
      <c r="NT404" s="2" t="str">
        <f>VLOOKUP(C404,Weeks!$A$1:$B$53,2,0)</f>
        <v>Week 41</v>
      </c>
      <c r="NU404" s="2">
        <f t="shared" si="381"/>
        <v>20</v>
      </c>
      <c r="NV404" s="2">
        <f t="shared" si="382"/>
        <v>0</v>
      </c>
      <c r="NW404" s="2">
        <f t="shared" si="383"/>
        <v>0</v>
      </c>
      <c r="NX404" s="2">
        <f t="shared" si="384"/>
        <v>0</v>
      </c>
      <c r="NY404" s="2">
        <f t="shared" si="385"/>
        <v>0</v>
      </c>
      <c r="NZ404" s="2">
        <f t="shared" si="386"/>
        <v>0</v>
      </c>
      <c r="OA404" s="2">
        <f t="shared" si="387"/>
        <v>0</v>
      </c>
      <c r="OB404" s="2">
        <f t="shared" si="388"/>
        <v>0</v>
      </c>
      <c r="OC404" s="2">
        <f t="shared" si="389"/>
        <v>0</v>
      </c>
      <c r="OD404" s="2">
        <f t="shared" si="390"/>
        <v>0</v>
      </c>
      <c r="OE404" s="2">
        <f t="shared" si="391"/>
        <v>0</v>
      </c>
      <c r="OF404" s="2">
        <f t="shared" si="392"/>
        <v>0</v>
      </c>
      <c r="OG404" s="2">
        <f t="shared" si="393"/>
        <v>0</v>
      </c>
      <c r="OH404" s="2">
        <f t="shared" si="394"/>
        <v>0</v>
      </c>
      <c r="OI404" s="2">
        <f t="shared" si="395"/>
        <v>0</v>
      </c>
      <c r="OJ404" s="2">
        <f t="shared" si="396"/>
        <v>0</v>
      </c>
      <c r="OK404" s="2">
        <f t="shared" si="397"/>
        <v>0</v>
      </c>
      <c r="OL404" s="2">
        <f t="shared" si="398"/>
        <v>0</v>
      </c>
      <c r="OM404" s="2">
        <f t="shared" si="399"/>
        <v>0</v>
      </c>
      <c r="ON404" s="2">
        <f t="shared" si="400"/>
        <v>20</v>
      </c>
      <c r="OO404" s="2">
        <f t="shared" si="401"/>
        <v>0</v>
      </c>
      <c r="OP404" s="2">
        <f t="shared" si="402"/>
        <v>0</v>
      </c>
      <c r="OQ404" s="2">
        <f t="shared" si="403"/>
        <v>0</v>
      </c>
      <c r="OR404" s="2">
        <f t="shared" si="404"/>
        <v>0</v>
      </c>
      <c r="OS404" s="2">
        <f t="shared" si="405"/>
        <v>0</v>
      </c>
      <c r="OT404" s="2">
        <f t="shared" si="406"/>
        <v>0</v>
      </c>
      <c r="OU404" s="2">
        <f t="shared" si="407"/>
        <v>0</v>
      </c>
      <c r="OV404" s="2">
        <f t="shared" si="408"/>
        <v>0</v>
      </c>
      <c r="OW404" s="2">
        <f t="shared" si="409"/>
        <v>0</v>
      </c>
      <c r="OX404" s="2">
        <f t="shared" si="410"/>
        <v>0</v>
      </c>
      <c r="OY404" s="2">
        <f t="shared" si="411"/>
        <v>0</v>
      </c>
      <c r="OZ404" s="2">
        <f t="shared" si="412"/>
        <v>0</v>
      </c>
      <c r="PA404" s="2">
        <f t="shared" si="413"/>
        <v>0</v>
      </c>
      <c r="PB404" s="2">
        <f t="shared" si="414"/>
        <v>0</v>
      </c>
      <c r="PC404" s="2">
        <f t="shared" si="415"/>
        <v>0</v>
      </c>
      <c r="PD404" s="2">
        <f t="shared" si="416"/>
        <v>0</v>
      </c>
      <c r="PE404" s="2">
        <f t="shared" si="417"/>
        <v>0</v>
      </c>
      <c r="PF404" s="2">
        <f t="shared" si="418"/>
        <v>0</v>
      </c>
      <c r="PG404" s="2">
        <f t="shared" si="419"/>
        <v>0</v>
      </c>
      <c r="PH404" s="2">
        <f t="shared" si="420"/>
        <v>0</v>
      </c>
      <c r="PI404" s="2">
        <f t="shared" si="421"/>
        <v>0</v>
      </c>
      <c r="PJ404" s="2">
        <f t="shared" si="422"/>
        <v>0</v>
      </c>
      <c r="PK404" s="2">
        <f t="shared" si="423"/>
        <v>0</v>
      </c>
      <c r="PL404" s="2">
        <f t="shared" si="424"/>
        <v>0</v>
      </c>
      <c r="PM404" s="2">
        <f t="shared" si="425"/>
        <v>0</v>
      </c>
      <c r="PN404" s="2">
        <f t="shared" si="426"/>
        <v>0</v>
      </c>
      <c r="PO404" s="2">
        <f t="shared" si="427"/>
        <v>0</v>
      </c>
      <c r="PP404" s="2">
        <f t="shared" si="428"/>
        <v>0</v>
      </c>
      <c r="PQ404" s="2">
        <f t="shared" si="429"/>
        <v>0</v>
      </c>
      <c r="PR404" s="2">
        <f t="shared" si="430"/>
        <v>0</v>
      </c>
      <c r="PS404" s="2">
        <f t="shared" si="431"/>
        <v>0</v>
      </c>
      <c r="PT404" s="2">
        <f t="shared" si="432"/>
        <v>0</v>
      </c>
      <c r="PU404" s="2">
        <f t="shared" si="433"/>
        <v>0</v>
      </c>
      <c r="PV404" s="2">
        <f t="shared" si="434"/>
        <v>0</v>
      </c>
      <c r="PW404" s="2">
        <f t="shared" si="435"/>
        <v>0</v>
      </c>
      <c r="PX404" s="2">
        <f t="shared" si="436"/>
        <v>0</v>
      </c>
      <c r="PY404" s="2">
        <f t="shared" si="437"/>
        <v>0</v>
      </c>
      <c r="PZ404" s="2">
        <f t="shared" si="438"/>
        <v>0</v>
      </c>
    </row>
    <row r="405" spans="1:442" x14ac:dyDescent="0.35">
      <c r="A405" t="s">
        <v>74</v>
      </c>
      <c r="B405" t="s">
        <v>6</v>
      </c>
      <c r="C405" t="s">
        <v>70</v>
      </c>
      <c r="D405">
        <v>0</v>
      </c>
      <c r="E405">
        <v>0</v>
      </c>
      <c r="F405">
        <v>0</v>
      </c>
      <c r="G405">
        <v>0</v>
      </c>
      <c r="H405"/>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1</v>
      </c>
      <c r="DA405">
        <v>0</v>
      </c>
      <c r="DB405">
        <v>0</v>
      </c>
      <c r="DC405">
        <v>0</v>
      </c>
      <c r="DD405">
        <v>6</v>
      </c>
      <c r="DE405">
        <v>5</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c r="KG405"/>
      <c r="KH405"/>
      <c r="KI405"/>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R405" s="2" t="str">
        <f t="shared" si="379"/>
        <v>Terego District</v>
      </c>
      <c r="NS405" s="2" t="str">
        <f t="shared" si="380"/>
        <v>Otumbari St. Lawrence Health Centre III</v>
      </c>
      <c r="NT405" s="2" t="str">
        <f>VLOOKUP(C405,Weeks!$A$1:$B$53,2,0)</f>
        <v>Week 42</v>
      </c>
      <c r="NU405" s="2">
        <f t="shared" si="381"/>
        <v>12</v>
      </c>
      <c r="NV405" s="2">
        <f t="shared" si="382"/>
        <v>0</v>
      </c>
      <c r="NW405" s="2">
        <f t="shared" si="383"/>
        <v>0</v>
      </c>
      <c r="NX405" s="2">
        <f t="shared" si="384"/>
        <v>0</v>
      </c>
      <c r="NY405" s="2">
        <f t="shared" si="385"/>
        <v>0</v>
      </c>
      <c r="NZ405" s="2">
        <f t="shared" si="386"/>
        <v>0</v>
      </c>
      <c r="OA405" s="2">
        <f t="shared" si="387"/>
        <v>0</v>
      </c>
      <c r="OB405" s="2">
        <f t="shared" si="388"/>
        <v>0</v>
      </c>
      <c r="OC405" s="2">
        <f t="shared" si="389"/>
        <v>0</v>
      </c>
      <c r="OD405" s="2">
        <f t="shared" si="390"/>
        <v>0</v>
      </c>
      <c r="OE405" s="2">
        <f t="shared" si="391"/>
        <v>0</v>
      </c>
      <c r="OF405" s="2">
        <f t="shared" si="392"/>
        <v>0</v>
      </c>
      <c r="OG405" s="2">
        <f t="shared" si="393"/>
        <v>0</v>
      </c>
      <c r="OH405" s="2">
        <f t="shared" si="394"/>
        <v>0</v>
      </c>
      <c r="OI405" s="2">
        <f t="shared" si="395"/>
        <v>0</v>
      </c>
      <c r="OJ405" s="2">
        <f t="shared" si="396"/>
        <v>0</v>
      </c>
      <c r="OK405" s="2">
        <f t="shared" si="397"/>
        <v>0</v>
      </c>
      <c r="OL405" s="2">
        <f t="shared" si="398"/>
        <v>0</v>
      </c>
      <c r="OM405" s="2">
        <f t="shared" si="399"/>
        <v>0</v>
      </c>
      <c r="ON405" s="2">
        <f t="shared" si="400"/>
        <v>12</v>
      </c>
      <c r="OO405" s="2">
        <f t="shared" si="401"/>
        <v>0</v>
      </c>
      <c r="OP405" s="2">
        <f t="shared" si="402"/>
        <v>0</v>
      </c>
      <c r="OQ405" s="2">
        <f t="shared" si="403"/>
        <v>0</v>
      </c>
      <c r="OR405" s="2">
        <f t="shared" si="404"/>
        <v>0</v>
      </c>
      <c r="OS405" s="2">
        <f t="shared" si="405"/>
        <v>0</v>
      </c>
      <c r="OT405" s="2">
        <f t="shared" si="406"/>
        <v>0</v>
      </c>
      <c r="OU405" s="2">
        <f t="shared" si="407"/>
        <v>0</v>
      </c>
      <c r="OV405" s="2">
        <f t="shared" si="408"/>
        <v>0</v>
      </c>
      <c r="OW405" s="2">
        <f t="shared" si="409"/>
        <v>0</v>
      </c>
      <c r="OX405" s="2">
        <f t="shared" si="410"/>
        <v>0</v>
      </c>
      <c r="OY405" s="2">
        <f t="shared" si="411"/>
        <v>0</v>
      </c>
      <c r="OZ405" s="2">
        <f t="shared" si="412"/>
        <v>0</v>
      </c>
      <c r="PA405" s="2">
        <f t="shared" si="413"/>
        <v>0</v>
      </c>
      <c r="PB405" s="2">
        <f t="shared" si="414"/>
        <v>0</v>
      </c>
      <c r="PC405" s="2">
        <f t="shared" si="415"/>
        <v>0</v>
      </c>
      <c r="PD405" s="2">
        <f t="shared" si="416"/>
        <v>0</v>
      </c>
      <c r="PE405" s="2">
        <f t="shared" si="417"/>
        <v>0</v>
      </c>
      <c r="PF405" s="2">
        <f t="shared" si="418"/>
        <v>0</v>
      </c>
      <c r="PG405" s="2">
        <f t="shared" si="419"/>
        <v>0</v>
      </c>
      <c r="PH405" s="2">
        <f t="shared" si="420"/>
        <v>0</v>
      </c>
      <c r="PI405" s="2">
        <f t="shared" si="421"/>
        <v>0</v>
      </c>
      <c r="PJ405" s="2">
        <f t="shared" si="422"/>
        <v>0</v>
      </c>
      <c r="PK405" s="2">
        <f t="shared" si="423"/>
        <v>0</v>
      </c>
      <c r="PL405" s="2">
        <f t="shared" si="424"/>
        <v>0</v>
      </c>
      <c r="PM405" s="2">
        <f t="shared" si="425"/>
        <v>0</v>
      </c>
      <c r="PN405" s="2">
        <f t="shared" si="426"/>
        <v>0</v>
      </c>
      <c r="PO405" s="2">
        <f t="shared" si="427"/>
        <v>0</v>
      </c>
      <c r="PP405" s="2">
        <f t="shared" si="428"/>
        <v>0</v>
      </c>
      <c r="PQ405" s="2">
        <f t="shared" si="429"/>
        <v>0</v>
      </c>
      <c r="PR405" s="2">
        <f t="shared" si="430"/>
        <v>0</v>
      </c>
      <c r="PS405" s="2">
        <f t="shared" si="431"/>
        <v>0</v>
      </c>
      <c r="PT405" s="2">
        <f t="shared" si="432"/>
        <v>0</v>
      </c>
      <c r="PU405" s="2">
        <f t="shared" si="433"/>
        <v>0</v>
      </c>
      <c r="PV405" s="2">
        <f t="shared" si="434"/>
        <v>0</v>
      </c>
      <c r="PW405" s="2">
        <f t="shared" si="435"/>
        <v>0</v>
      </c>
      <c r="PX405" s="2">
        <f t="shared" si="436"/>
        <v>0</v>
      </c>
      <c r="PY405" s="2">
        <f t="shared" si="437"/>
        <v>0</v>
      </c>
      <c r="PZ405" s="2">
        <f t="shared" si="438"/>
        <v>0</v>
      </c>
    </row>
    <row r="406" spans="1:442" x14ac:dyDescent="0.35">
      <c r="A406" t="s">
        <v>74</v>
      </c>
      <c r="B406" t="s">
        <v>6</v>
      </c>
      <c r="C406" t="s">
        <v>69</v>
      </c>
      <c r="D406">
        <v>0</v>
      </c>
      <c r="E406">
        <v>0</v>
      </c>
      <c r="F406">
        <v>0</v>
      </c>
      <c r="G406">
        <v>0</v>
      </c>
      <c r="H406"/>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1</v>
      </c>
      <c r="DA406">
        <v>1</v>
      </c>
      <c r="DB406">
        <v>1</v>
      </c>
      <c r="DC406">
        <v>1</v>
      </c>
      <c r="DD406">
        <v>5</v>
      </c>
      <c r="DE406">
        <v>10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c r="KG406"/>
      <c r="KH406"/>
      <c r="KI406"/>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R406" s="2" t="str">
        <f t="shared" si="379"/>
        <v>Terego District</v>
      </c>
      <c r="NS406" s="2" t="str">
        <f t="shared" si="380"/>
        <v>Otumbari St. Lawrence Health Centre III</v>
      </c>
      <c r="NT406" s="2" t="str">
        <f>VLOOKUP(C406,Weeks!$A$1:$B$53,2,0)</f>
        <v>Week 43</v>
      </c>
      <c r="NU406" s="2">
        <f t="shared" si="381"/>
        <v>19</v>
      </c>
      <c r="NV406" s="2">
        <f t="shared" si="382"/>
        <v>0</v>
      </c>
      <c r="NW406" s="2">
        <f t="shared" si="383"/>
        <v>0</v>
      </c>
      <c r="NX406" s="2">
        <f t="shared" si="384"/>
        <v>0</v>
      </c>
      <c r="NY406" s="2">
        <f t="shared" si="385"/>
        <v>0</v>
      </c>
      <c r="NZ406" s="2">
        <f t="shared" si="386"/>
        <v>0</v>
      </c>
      <c r="OA406" s="2">
        <f t="shared" si="387"/>
        <v>0</v>
      </c>
      <c r="OB406" s="2">
        <f t="shared" si="388"/>
        <v>0</v>
      </c>
      <c r="OC406" s="2">
        <f t="shared" si="389"/>
        <v>0</v>
      </c>
      <c r="OD406" s="2">
        <f t="shared" si="390"/>
        <v>0</v>
      </c>
      <c r="OE406" s="2">
        <f t="shared" si="391"/>
        <v>0</v>
      </c>
      <c r="OF406" s="2">
        <f t="shared" si="392"/>
        <v>0</v>
      </c>
      <c r="OG406" s="2">
        <f t="shared" si="393"/>
        <v>0</v>
      </c>
      <c r="OH406" s="2">
        <f t="shared" si="394"/>
        <v>0</v>
      </c>
      <c r="OI406" s="2">
        <f t="shared" si="395"/>
        <v>0</v>
      </c>
      <c r="OJ406" s="2">
        <f t="shared" si="396"/>
        <v>0</v>
      </c>
      <c r="OK406" s="2">
        <f t="shared" si="397"/>
        <v>0</v>
      </c>
      <c r="OL406" s="2">
        <f t="shared" si="398"/>
        <v>0</v>
      </c>
      <c r="OM406" s="2">
        <f t="shared" si="399"/>
        <v>0</v>
      </c>
      <c r="ON406" s="2">
        <f t="shared" si="400"/>
        <v>19</v>
      </c>
      <c r="OO406" s="2">
        <f t="shared" si="401"/>
        <v>0</v>
      </c>
      <c r="OP406" s="2">
        <f t="shared" si="402"/>
        <v>0</v>
      </c>
      <c r="OQ406" s="2">
        <f t="shared" si="403"/>
        <v>0</v>
      </c>
      <c r="OR406" s="2">
        <f t="shared" si="404"/>
        <v>0</v>
      </c>
      <c r="OS406" s="2">
        <f t="shared" si="405"/>
        <v>0</v>
      </c>
      <c r="OT406" s="2">
        <f t="shared" si="406"/>
        <v>0</v>
      </c>
      <c r="OU406" s="2">
        <f t="shared" si="407"/>
        <v>0</v>
      </c>
      <c r="OV406" s="2">
        <f t="shared" si="408"/>
        <v>0</v>
      </c>
      <c r="OW406" s="2">
        <f t="shared" si="409"/>
        <v>0</v>
      </c>
      <c r="OX406" s="2">
        <f t="shared" si="410"/>
        <v>0</v>
      </c>
      <c r="OY406" s="2">
        <f t="shared" si="411"/>
        <v>0</v>
      </c>
      <c r="OZ406" s="2">
        <f t="shared" si="412"/>
        <v>0</v>
      </c>
      <c r="PA406" s="2">
        <f t="shared" si="413"/>
        <v>0</v>
      </c>
      <c r="PB406" s="2">
        <f t="shared" si="414"/>
        <v>0</v>
      </c>
      <c r="PC406" s="2">
        <f t="shared" si="415"/>
        <v>0</v>
      </c>
      <c r="PD406" s="2">
        <f t="shared" si="416"/>
        <v>0</v>
      </c>
      <c r="PE406" s="2">
        <f t="shared" si="417"/>
        <v>0</v>
      </c>
      <c r="PF406" s="2">
        <f t="shared" si="418"/>
        <v>0</v>
      </c>
      <c r="PG406" s="2">
        <f t="shared" si="419"/>
        <v>0</v>
      </c>
      <c r="PH406" s="2">
        <f t="shared" si="420"/>
        <v>0</v>
      </c>
      <c r="PI406" s="2">
        <f t="shared" si="421"/>
        <v>0</v>
      </c>
      <c r="PJ406" s="2">
        <f t="shared" si="422"/>
        <v>0</v>
      </c>
      <c r="PK406" s="2">
        <f t="shared" si="423"/>
        <v>0</v>
      </c>
      <c r="PL406" s="2">
        <f t="shared" si="424"/>
        <v>0</v>
      </c>
      <c r="PM406" s="2">
        <f t="shared" si="425"/>
        <v>0</v>
      </c>
      <c r="PN406" s="2">
        <f t="shared" si="426"/>
        <v>0</v>
      </c>
      <c r="PO406" s="2">
        <f t="shared" si="427"/>
        <v>0</v>
      </c>
      <c r="PP406" s="2">
        <f t="shared" si="428"/>
        <v>0</v>
      </c>
      <c r="PQ406" s="2">
        <f t="shared" si="429"/>
        <v>0</v>
      </c>
      <c r="PR406" s="2">
        <f t="shared" si="430"/>
        <v>0</v>
      </c>
      <c r="PS406" s="2">
        <f t="shared" si="431"/>
        <v>0</v>
      </c>
      <c r="PT406" s="2">
        <f t="shared" si="432"/>
        <v>0</v>
      </c>
      <c r="PU406" s="2">
        <f t="shared" si="433"/>
        <v>0</v>
      </c>
      <c r="PV406" s="2">
        <f t="shared" si="434"/>
        <v>0</v>
      </c>
      <c r="PW406" s="2">
        <f t="shared" si="435"/>
        <v>0</v>
      </c>
      <c r="PX406" s="2">
        <f t="shared" si="436"/>
        <v>0</v>
      </c>
      <c r="PY406" s="2">
        <f t="shared" si="437"/>
        <v>0</v>
      </c>
      <c r="PZ406" s="2">
        <f t="shared" si="438"/>
        <v>0</v>
      </c>
    </row>
    <row r="407" spans="1:442" x14ac:dyDescent="0.35">
      <c r="A407" t="s">
        <v>74</v>
      </c>
      <c r="B407" t="s">
        <v>6</v>
      </c>
      <c r="C407" t="s">
        <v>67</v>
      </c>
      <c r="D407">
        <v>0</v>
      </c>
      <c r="E407">
        <v>0</v>
      </c>
      <c r="F407">
        <v>0</v>
      </c>
      <c r="G407">
        <v>0</v>
      </c>
      <c r="H407"/>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2</v>
      </c>
      <c r="DC407">
        <v>0</v>
      </c>
      <c r="DD407">
        <v>8</v>
      </c>
      <c r="DE407">
        <v>5</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c r="KG407"/>
      <c r="KH407"/>
      <c r="KI407"/>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R407" s="2" t="str">
        <f t="shared" si="379"/>
        <v>Terego District</v>
      </c>
      <c r="NS407" s="2" t="str">
        <f t="shared" si="380"/>
        <v>Otumbari St. Lawrence Health Centre III</v>
      </c>
      <c r="NT407" s="2" t="str">
        <f>VLOOKUP(C407,Weeks!$A$1:$B$53,2,0)</f>
        <v>Week 44</v>
      </c>
      <c r="NU407" s="2">
        <f t="shared" si="381"/>
        <v>15</v>
      </c>
      <c r="NV407" s="2">
        <f t="shared" si="382"/>
        <v>0</v>
      </c>
      <c r="NW407" s="2">
        <f t="shared" si="383"/>
        <v>0</v>
      </c>
      <c r="NX407" s="2">
        <f t="shared" si="384"/>
        <v>0</v>
      </c>
      <c r="NY407" s="2">
        <f t="shared" si="385"/>
        <v>0</v>
      </c>
      <c r="NZ407" s="2">
        <f t="shared" si="386"/>
        <v>0</v>
      </c>
      <c r="OA407" s="2">
        <f t="shared" si="387"/>
        <v>0</v>
      </c>
      <c r="OB407" s="2">
        <f t="shared" si="388"/>
        <v>0</v>
      </c>
      <c r="OC407" s="2">
        <f t="shared" si="389"/>
        <v>0</v>
      </c>
      <c r="OD407" s="2">
        <f t="shared" si="390"/>
        <v>0</v>
      </c>
      <c r="OE407" s="2">
        <f t="shared" si="391"/>
        <v>0</v>
      </c>
      <c r="OF407" s="2">
        <f t="shared" si="392"/>
        <v>0</v>
      </c>
      <c r="OG407" s="2">
        <f t="shared" si="393"/>
        <v>0</v>
      </c>
      <c r="OH407" s="2">
        <f t="shared" si="394"/>
        <v>0</v>
      </c>
      <c r="OI407" s="2">
        <f t="shared" si="395"/>
        <v>0</v>
      </c>
      <c r="OJ407" s="2">
        <f t="shared" si="396"/>
        <v>0</v>
      </c>
      <c r="OK407" s="2">
        <f t="shared" si="397"/>
        <v>0</v>
      </c>
      <c r="OL407" s="2">
        <f t="shared" si="398"/>
        <v>0</v>
      </c>
      <c r="OM407" s="2">
        <f t="shared" si="399"/>
        <v>0</v>
      </c>
      <c r="ON407" s="2">
        <f t="shared" si="400"/>
        <v>15</v>
      </c>
      <c r="OO407" s="2">
        <f t="shared" si="401"/>
        <v>0</v>
      </c>
      <c r="OP407" s="2">
        <f t="shared" si="402"/>
        <v>0</v>
      </c>
      <c r="OQ407" s="2">
        <f t="shared" si="403"/>
        <v>0</v>
      </c>
      <c r="OR407" s="2">
        <f t="shared" si="404"/>
        <v>0</v>
      </c>
      <c r="OS407" s="2">
        <f t="shared" si="405"/>
        <v>0</v>
      </c>
      <c r="OT407" s="2">
        <f t="shared" si="406"/>
        <v>0</v>
      </c>
      <c r="OU407" s="2">
        <f t="shared" si="407"/>
        <v>0</v>
      </c>
      <c r="OV407" s="2">
        <f t="shared" si="408"/>
        <v>0</v>
      </c>
      <c r="OW407" s="2">
        <f t="shared" si="409"/>
        <v>0</v>
      </c>
      <c r="OX407" s="2">
        <f t="shared" si="410"/>
        <v>0</v>
      </c>
      <c r="OY407" s="2">
        <f t="shared" si="411"/>
        <v>0</v>
      </c>
      <c r="OZ407" s="2">
        <f t="shared" si="412"/>
        <v>0</v>
      </c>
      <c r="PA407" s="2">
        <f t="shared" si="413"/>
        <v>0</v>
      </c>
      <c r="PB407" s="2">
        <f t="shared" si="414"/>
        <v>0</v>
      </c>
      <c r="PC407" s="2">
        <f t="shared" si="415"/>
        <v>0</v>
      </c>
      <c r="PD407" s="2">
        <f t="shared" si="416"/>
        <v>0</v>
      </c>
      <c r="PE407" s="2">
        <f t="shared" si="417"/>
        <v>0</v>
      </c>
      <c r="PF407" s="2">
        <f t="shared" si="418"/>
        <v>0</v>
      </c>
      <c r="PG407" s="2">
        <f t="shared" si="419"/>
        <v>0</v>
      </c>
      <c r="PH407" s="2">
        <f t="shared" si="420"/>
        <v>0</v>
      </c>
      <c r="PI407" s="2">
        <f t="shared" si="421"/>
        <v>0</v>
      </c>
      <c r="PJ407" s="2">
        <f t="shared" si="422"/>
        <v>0</v>
      </c>
      <c r="PK407" s="2">
        <f t="shared" si="423"/>
        <v>0</v>
      </c>
      <c r="PL407" s="2">
        <f t="shared" si="424"/>
        <v>0</v>
      </c>
      <c r="PM407" s="2">
        <f t="shared" si="425"/>
        <v>0</v>
      </c>
      <c r="PN407" s="2">
        <f t="shared" si="426"/>
        <v>0</v>
      </c>
      <c r="PO407" s="2">
        <f t="shared" si="427"/>
        <v>0</v>
      </c>
      <c r="PP407" s="2">
        <f t="shared" si="428"/>
        <v>0</v>
      </c>
      <c r="PQ407" s="2">
        <f t="shared" si="429"/>
        <v>0</v>
      </c>
      <c r="PR407" s="2">
        <f t="shared" si="430"/>
        <v>0</v>
      </c>
      <c r="PS407" s="2">
        <f t="shared" si="431"/>
        <v>0</v>
      </c>
      <c r="PT407" s="2">
        <f t="shared" si="432"/>
        <v>0</v>
      </c>
      <c r="PU407" s="2">
        <f t="shared" si="433"/>
        <v>0</v>
      </c>
      <c r="PV407" s="2">
        <f t="shared" si="434"/>
        <v>0</v>
      </c>
      <c r="PW407" s="2">
        <f t="shared" si="435"/>
        <v>0</v>
      </c>
      <c r="PX407" s="2">
        <f t="shared" si="436"/>
        <v>0</v>
      </c>
      <c r="PY407" s="2">
        <f t="shared" si="437"/>
        <v>0</v>
      </c>
      <c r="PZ407" s="2">
        <f t="shared" si="438"/>
        <v>0</v>
      </c>
    </row>
    <row r="408" spans="1:442" x14ac:dyDescent="0.35">
      <c r="A408" t="s">
        <v>74</v>
      </c>
      <c r="B408" t="s">
        <v>6</v>
      </c>
      <c r="C408" t="s">
        <v>361</v>
      </c>
      <c r="D408">
        <v>0</v>
      </c>
      <c r="E408">
        <v>0</v>
      </c>
      <c r="F408">
        <v>0</v>
      </c>
      <c r="G408">
        <v>0</v>
      </c>
      <c r="H408"/>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1</v>
      </c>
      <c r="DC408">
        <v>0</v>
      </c>
      <c r="DD408">
        <v>4</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c r="KG408"/>
      <c r="KH408"/>
      <c r="KI408"/>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R408" s="2" t="str">
        <f t="shared" si="379"/>
        <v>Terego District</v>
      </c>
      <c r="NS408" s="2" t="str">
        <f t="shared" si="380"/>
        <v>Otumbari St. Lawrence Health Centre III</v>
      </c>
      <c r="NT408" s="2" t="str">
        <f>VLOOKUP(C408,Weeks!$A$1:$B$53,2,0)</f>
        <v>Week 45</v>
      </c>
      <c r="NU408" s="2">
        <f t="shared" si="381"/>
        <v>5</v>
      </c>
      <c r="NV408" s="2">
        <f t="shared" si="382"/>
        <v>0</v>
      </c>
      <c r="NW408" s="2">
        <f t="shared" si="383"/>
        <v>0</v>
      </c>
      <c r="NX408" s="2">
        <f t="shared" si="384"/>
        <v>0</v>
      </c>
      <c r="NY408" s="2">
        <f t="shared" si="385"/>
        <v>0</v>
      </c>
      <c r="NZ408" s="2">
        <f t="shared" si="386"/>
        <v>0</v>
      </c>
      <c r="OA408" s="2">
        <f t="shared" si="387"/>
        <v>0</v>
      </c>
      <c r="OB408" s="2">
        <f t="shared" si="388"/>
        <v>0</v>
      </c>
      <c r="OC408" s="2">
        <f t="shared" si="389"/>
        <v>0</v>
      </c>
      <c r="OD408" s="2">
        <f t="shared" si="390"/>
        <v>0</v>
      </c>
      <c r="OE408" s="2">
        <f t="shared" si="391"/>
        <v>0</v>
      </c>
      <c r="OF408" s="2">
        <f t="shared" si="392"/>
        <v>0</v>
      </c>
      <c r="OG408" s="2">
        <f t="shared" si="393"/>
        <v>0</v>
      </c>
      <c r="OH408" s="2">
        <f t="shared" si="394"/>
        <v>0</v>
      </c>
      <c r="OI408" s="2">
        <f t="shared" si="395"/>
        <v>0</v>
      </c>
      <c r="OJ408" s="2">
        <f t="shared" si="396"/>
        <v>0</v>
      </c>
      <c r="OK408" s="2">
        <f t="shared" si="397"/>
        <v>0</v>
      </c>
      <c r="OL408" s="2">
        <f t="shared" si="398"/>
        <v>0</v>
      </c>
      <c r="OM408" s="2">
        <f t="shared" si="399"/>
        <v>0</v>
      </c>
      <c r="ON408" s="2">
        <f t="shared" si="400"/>
        <v>5</v>
      </c>
      <c r="OO408" s="2">
        <f t="shared" si="401"/>
        <v>0</v>
      </c>
      <c r="OP408" s="2">
        <f t="shared" si="402"/>
        <v>0</v>
      </c>
      <c r="OQ408" s="2">
        <f t="shared" si="403"/>
        <v>0</v>
      </c>
      <c r="OR408" s="2">
        <f t="shared" si="404"/>
        <v>0</v>
      </c>
      <c r="OS408" s="2">
        <f t="shared" si="405"/>
        <v>0</v>
      </c>
      <c r="OT408" s="2">
        <f t="shared" si="406"/>
        <v>0</v>
      </c>
      <c r="OU408" s="2">
        <f t="shared" si="407"/>
        <v>0</v>
      </c>
      <c r="OV408" s="2">
        <f t="shared" si="408"/>
        <v>0</v>
      </c>
      <c r="OW408" s="2">
        <f t="shared" si="409"/>
        <v>0</v>
      </c>
      <c r="OX408" s="2">
        <f t="shared" si="410"/>
        <v>0</v>
      </c>
      <c r="OY408" s="2">
        <f t="shared" si="411"/>
        <v>0</v>
      </c>
      <c r="OZ408" s="2">
        <f t="shared" si="412"/>
        <v>0</v>
      </c>
      <c r="PA408" s="2">
        <f t="shared" si="413"/>
        <v>0</v>
      </c>
      <c r="PB408" s="2">
        <f t="shared" si="414"/>
        <v>0</v>
      </c>
      <c r="PC408" s="2">
        <f t="shared" si="415"/>
        <v>0</v>
      </c>
      <c r="PD408" s="2">
        <f t="shared" si="416"/>
        <v>0</v>
      </c>
      <c r="PE408" s="2">
        <f t="shared" si="417"/>
        <v>0</v>
      </c>
      <c r="PF408" s="2">
        <f t="shared" si="418"/>
        <v>0</v>
      </c>
      <c r="PG408" s="2">
        <f t="shared" si="419"/>
        <v>0</v>
      </c>
      <c r="PH408" s="2">
        <f t="shared" si="420"/>
        <v>0</v>
      </c>
      <c r="PI408" s="2">
        <f t="shared" si="421"/>
        <v>0</v>
      </c>
      <c r="PJ408" s="2">
        <f t="shared" si="422"/>
        <v>0</v>
      </c>
      <c r="PK408" s="2">
        <f t="shared" si="423"/>
        <v>0</v>
      </c>
      <c r="PL408" s="2">
        <f t="shared" si="424"/>
        <v>0</v>
      </c>
      <c r="PM408" s="2">
        <f t="shared" si="425"/>
        <v>0</v>
      </c>
      <c r="PN408" s="2">
        <f t="shared" si="426"/>
        <v>0</v>
      </c>
      <c r="PO408" s="2">
        <f t="shared" si="427"/>
        <v>0</v>
      </c>
      <c r="PP408" s="2">
        <f t="shared" si="428"/>
        <v>0</v>
      </c>
      <c r="PQ408" s="2">
        <f t="shared" si="429"/>
        <v>0</v>
      </c>
      <c r="PR408" s="2">
        <f t="shared" si="430"/>
        <v>0</v>
      </c>
      <c r="PS408" s="2">
        <f t="shared" si="431"/>
        <v>0</v>
      </c>
      <c r="PT408" s="2">
        <f t="shared" si="432"/>
        <v>0</v>
      </c>
      <c r="PU408" s="2">
        <f t="shared" si="433"/>
        <v>0</v>
      </c>
      <c r="PV408" s="2">
        <f t="shared" si="434"/>
        <v>0</v>
      </c>
      <c r="PW408" s="2">
        <f t="shared" si="435"/>
        <v>0</v>
      </c>
      <c r="PX408" s="2">
        <f t="shared" si="436"/>
        <v>0</v>
      </c>
      <c r="PY408" s="2">
        <f t="shared" si="437"/>
        <v>0</v>
      </c>
      <c r="PZ408" s="2">
        <f t="shared" si="438"/>
        <v>0</v>
      </c>
    </row>
    <row r="409" spans="1:442" x14ac:dyDescent="0.35">
      <c r="A409" t="s">
        <v>74</v>
      </c>
      <c r="B409" t="s">
        <v>6</v>
      </c>
      <c r="C409" t="s">
        <v>359</v>
      </c>
      <c r="D409">
        <v>0</v>
      </c>
      <c r="E409">
        <v>0</v>
      </c>
      <c r="F409">
        <v>0</v>
      </c>
      <c r="G409">
        <v>0</v>
      </c>
      <c r="H409"/>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0</v>
      </c>
      <c r="DB409">
        <v>1</v>
      </c>
      <c r="DC409">
        <v>2</v>
      </c>
      <c r="DD409">
        <v>7</v>
      </c>
      <c r="DE409">
        <v>1</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R409" s="2" t="str">
        <f t="shared" si="379"/>
        <v>Terego District</v>
      </c>
      <c r="NS409" s="2" t="str">
        <f t="shared" si="380"/>
        <v>Otumbari St. Lawrence Health Centre III</v>
      </c>
      <c r="NT409" s="2" t="str">
        <f>VLOOKUP(C409,Weeks!$A$1:$B$53,2,0)</f>
        <v>Week 46</v>
      </c>
      <c r="NU409" s="2">
        <f t="shared" si="381"/>
        <v>12</v>
      </c>
      <c r="NV409" s="2">
        <f t="shared" si="382"/>
        <v>0</v>
      </c>
      <c r="NW409" s="2">
        <f t="shared" si="383"/>
        <v>0</v>
      </c>
      <c r="NX409" s="2">
        <f t="shared" si="384"/>
        <v>0</v>
      </c>
      <c r="NY409" s="2">
        <f t="shared" si="385"/>
        <v>0</v>
      </c>
      <c r="NZ409" s="2">
        <f t="shared" si="386"/>
        <v>0</v>
      </c>
      <c r="OA409" s="2">
        <f t="shared" si="387"/>
        <v>0</v>
      </c>
      <c r="OB409" s="2">
        <f t="shared" si="388"/>
        <v>0</v>
      </c>
      <c r="OC409" s="2">
        <f t="shared" si="389"/>
        <v>0</v>
      </c>
      <c r="OD409" s="2">
        <f t="shared" si="390"/>
        <v>0</v>
      </c>
      <c r="OE409" s="2">
        <f t="shared" si="391"/>
        <v>0</v>
      </c>
      <c r="OF409" s="2">
        <f t="shared" si="392"/>
        <v>0</v>
      </c>
      <c r="OG409" s="2">
        <f t="shared" si="393"/>
        <v>0</v>
      </c>
      <c r="OH409" s="2">
        <f t="shared" si="394"/>
        <v>0</v>
      </c>
      <c r="OI409" s="2">
        <f t="shared" si="395"/>
        <v>0</v>
      </c>
      <c r="OJ409" s="2">
        <f t="shared" si="396"/>
        <v>0</v>
      </c>
      <c r="OK409" s="2">
        <f t="shared" si="397"/>
        <v>0</v>
      </c>
      <c r="OL409" s="2">
        <f t="shared" si="398"/>
        <v>0</v>
      </c>
      <c r="OM409" s="2">
        <f t="shared" si="399"/>
        <v>0</v>
      </c>
      <c r="ON409" s="2">
        <f t="shared" si="400"/>
        <v>12</v>
      </c>
      <c r="OO409" s="2">
        <f t="shared" si="401"/>
        <v>0</v>
      </c>
      <c r="OP409" s="2">
        <f t="shared" si="402"/>
        <v>0</v>
      </c>
      <c r="OQ409" s="2">
        <f t="shared" si="403"/>
        <v>0</v>
      </c>
      <c r="OR409" s="2">
        <f t="shared" si="404"/>
        <v>0</v>
      </c>
      <c r="OS409" s="2">
        <f t="shared" si="405"/>
        <v>0</v>
      </c>
      <c r="OT409" s="2">
        <f t="shared" si="406"/>
        <v>0</v>
      </c>
      <c r="OU409" s="2">
        <f t="shared" si="407"/>
        <v>0</v>
      </c>
      <c r="OV409" s="2">
        <f t="shared" si="408"/>
        <v>0</v>
      </c>
      <c r="OW409" s="2">
        <f t="shared" si="409"/>
        <v>0</v>
      </c>
      <c r="OX409" s="2">
        <f t="shared" si="410"/>
        <v>0</v>
      </c>
      <c r="OY409" s="2">
        <f t="shared" si="411"/>
        <v>0</v>
      </c>
      <c r="OZ409" s="2">
        <f t="shared" si="412"/>
        <v>0</v>
      </c>
      <c r="PA409" s="2">
        <f t="shared" si="413"/>
        <v>0</v>
      </c>
      <c r="PB409" s="2">
        <f t="shared" si="414"/>
        <v>0</v>
      </c>
      <c r="PC409" s="2">
        <f t="shared" si="415"/>
        <v>0</v>
      </c>
      <c r="PD409" s="2">
        <f t="shared" si="416"/>
        <v>0</v>
      </c>
      <c r="PE409" s="2">
        <f t="shared" si="417"/>
        <v>0</v>
      </c>
      <c r="PF409" s="2">
        <f t="shared" si="418"/>
        <v>0</v>
      </c>
      <c r="PG409" s="2">
        <f t="shared" si="419"/>
        <v>0</v>
      </c>
      <c r="PH409" s="2">
        <f t="shared" si="420"/>
        <v>0</v>
      </c>
      <c r="PI409" s="2">
        <f t="shared" si="421"/>
        <v>0</v>
      </c>
      <c r="PJ409" s="2">
        <f t="shared" si="422"/>
        <v>0</v>
      </c>
      <c r="PK409" s="2">
        <f t="shared" si="423"/>
        <v>0</v>
      </c>
      <c r="PL409" s="2">
        <f t="shared" si="424"/>
        <v>0</v>
      </c>
      <c r="PM409" s="2">
        <f t="shared" si="425"/>
        <v>0</v>
      </c>
      <c r="PN409" s="2">
        <f t="shared" si="426"/>
        <v>0</v>
      </c>
      <c r="PO409" s="2">
        <f t="shared" si="427"/>
        <v>0</v>
      </c>
      <c r="PP409" s="2">
        <f t="shared" si="428"/>
        <v>0</v>
      </c>
      <c r="PQ409" s="2">
        <f t="shared" si="429"/>
        <v>0</v>
      </c>
      <c r="PR409" s="2">
        <f t="shared" si="430"/>
        <v>0</v>
      </c>
      <c r="PS409" s="2">
        <f t="shared" si="431"/>
        <v>0</v>
      </c>
      <c r="PT409" s="2">
        <f t="shared" si="432"/>
        <v>0</v>
      </c>
      <c r="PU409" s="2">
        <f t="shared" si="433"/>
        <v>0</v>
      </c>
      <c r="PV409" s="2">
        <f t="shared" si="434"/>
        <v>0</v>
      </c>
      <c r="PW409" s="2">
        <f t="shared" si="435"/>
        <v>0</v>
      </c>
      <c r="PX409" s="2">
        <f t="shared" si="436"/>
        <v>0</v>
      </c>
      <c r="PY409" s="2">
        <f t="shared" si="437"/>
        <v>0</v>
      </c>
      <c r="PZ409" s="2">
        <f t="shared" si="438"/>
        <v>0</v>
      </c>
    </row>
    <row r="410" spans="1:442" x14ac:dyDescent="0.35">
      <c r="A410" t="s">
        <v>74</v>
      </c>
      <c r="B410" t="s">
        <v>6</v>
      </c>
      <c r="C410" t="s">
        <v>357</v>
      </c>
      <c r="D410">
        <v>0</v>
      </c>
      <c r="E410">
        <v>0</v>
      </c>
      <c r="F410">
        <v>0</v>
      </c>
      <c r="G410">
        <v>0</v>
      </c>
      <c r="H410"/>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6</v>
      </c>
      <c r="DE410">
        <v>2</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1</v>
      </c>
      <c r="HW410">
        <v>1</v>
      </c>
      <c r="HX410">
        <v>0</v>
      </c>
      <c r="HY410">
        <v>0</v>
      </c>
      <c r="HZ410">
        <v>0</v>
      </c>
      <c r="IA410">
        <v>0</v>
      </c>
      <c r="IB410">
        <v>0</v>
      </c>
      <c r="IC410">
        <v>0</v>
      </c>
      <c r="ID410">
        <v>0</v>
      </c>
      <c r="IE410">
        <v>1</v>
      </c>
      <c r="IF410">
        <v>1</v>
      </c>
      <c r="IG410">
        <v>0</v>
      </c>
      <c r="IH410">
        <v>1</v>
      </c>
      <c r="II410">
        <v>1</v>
      </c>
      <c r="IJ410">
        <v>0</v>
      </c>
      <c r="IK410">
        <v>1</v>
      </c>
      <c r="IL410">
        <v>1</v>
      </c>
      <c r="IM410">
        <v>0</v>
      </c>
      <c r="IN410">
        <v>1</v>
      </c>
      <c r="IO410">
        <v>1</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R410" s="2" t="str">
        <f t="shared" si="379"/>
        <v>Terego District</v>
      </c>
      <c r="NS410" s="2" t="str">
        <f t="shared" si="380"/>
        <v>Otumbari St. Lawrence Health Centre III</v>
      </c>
      <c r="NT410" s="2" t="str">
        <f>VLOOKUP(C410,Weeks!$A$1:$B$53,2,0)</f>
        <v>Week 47</v>
      </c>
      <c r="NU410" s="2">
        <f t="shared" si="381"/>
        <v>8</v>
      </c>
      <c r="NV410" s="2">
        <f t="shared" si="382"/>
        <v>0</v>
      </c>
      <c r="NW410" s="2">
        <f t="shared" si="383"/>
        <v>0</v>
      </c>
      <c r="NX410" s="2">
        <f t="shared" si="384"/>
        <v>0</v>
      </c>
      <c r="NY410" s="2">
        <f t="shared" si="385"/>
        <v>0</v>
      </c>
      <c r="NZ410" s="2">
        <f t="shared" si="386"/>
        <v>0</v>
      </c>
      <c r="OA410" s="2">
        <f t="shared" si="387"/>
        <v>0</v>
      </c>
      <c r="OB410" s="2">
        <f t="shared" si="388"/>
        <v>0</v>
      </c>
      <c r="OC410" s="2">
        <f t="shared" si="389"/>
        <v>0</v>
      </c>
      <c r="OD410" s="2">
        <f t="shared" si="390"/>
        <v>0</v>
      </c>
      <c r="OE410" s="2">
        <f t="shared" si="391"/>
        <v>0</v>
      </c>
      <c r="OF410" s="2">
        <f t="shared" si="392"/>
        <v>0</v>
      </c>
      <c r="OG410" s="2">
        <f t="shared" si="393"/>
        <v>0</v>
      </c>
      <c r="OH410" s="2">
        <f t="shared" si="394"/>
        <v>0</v>
      </c>
      <c r="OI410" s="2">
        <f t="shared" si="395"/>
        <v>0</v>
      </c>
      <c r="OJ410" s="2">
        <f t="shared" si="396"/>
        <v>0</v>
      </c>
      <c r="OK410" s="2">
        <f t="shared" si="397"/>
        <v>0</v>
      </c>
      <c r="OL410" s="2">
        <f t="shared" si="398"/>
        <v>0</v>
      </c>
      <c r="OM410" s="2">
        <f t="shared" si="399"/>
        <v>0</v>
      </c>
      <c r="ON410" s="2">
        <f t="shared" si="400"/>
        <v>8</v>
      </c>
      <c r="OO410" s="2">
        <f t="shared" si="401"/>
        <v>0</v>
      </c>
      <c r="OP410" s="2">
        <f t="shared" si="402"/>
        <v>0</v>
      </c>
      <c r="OQ410" s="2">
        <f t="shared" si="403"/>
        <v>0</v>
      </c>
      <c r="OR410" s="2">
        <f t="shared" si="404"/>
        <v>0</v>
      </c>
      <c r="OS410" s="2">
        <f t="shared" si="405"/>
        <v>0</v>
      </c>
      <c r="OT410" s="2">
        <f t="shared" si="406"/>
        <v>0</v>
      </c>
      <c r="OU410" s="2">
        <f t="shared" si="407"/>
        <v>0</v>
      </c>
      <c r="OV410" s="2">
        <f t="shared" si="408"/>
        <v>0</v>
      </c>
      <c r="OW410" s="2">
        <f t="shared" si="409"/>
        <v>0</v>
      </c>
      <c r="OX410" s="2">
        <f t="shared" si="410"/>
        <v>0</v>
      </c>
      <c r="OY410" s="2">
        <f t="shared" si="411"/>
        <v>0</v>
      </c>
      <c r="OZ410" s="2">
        <f t="shared" si="412"/>
        <v>0</v>
      </c>
      <c r="PA410" s="2">
        <f t="shared" si="413"/>
        <v>0</v>
      </c>
      <c r="PB410" s="2">
        <f t="shared" si="414"/>
        <v>0</v>
      </c>
      <c r="PC410" s="2">
        <f t="shared" si="415"/>
        <v>0</v>
      </c>
      <c r="PD410" s="2">
        <f t="shared" si="416"/>
        <v>0</v>
      </c>
      <c r="PE410" s="2">
        <f t="shared" si="417"/>
        <v>0</v>
      </c>
      <c r="PF410" s="2">
        <f t="shared" si="418"/>
        <v>0</v>
      </c>
      <c r="PG410" s="2">
        <f t="shared" si="419"/>
        <v>0</v>
      </c>
      <c r="PH410" s="2">
        <f t="shared" si="420"/>
        <v>0</v>
      </c>
      <c r="PI410" s="2">
        <f t="shared" si="421"/>
        <v>0</v>
      </c>
      <c r="PJ410" s="2">
        <f t="shared" si="422"/>
        <v>0</v>
      </c>
      <c r="PK410" s="2">
        <f t="shared" si="423"/>
        <v>0</v>
      </c>
      <c r="PL410" s="2">
        <f t="shared" si="424"/>
        <v>0</v>
      </c>
      <c r="PM410" s="2">
        <f t="shared" si="425"/>
        <v>0</v>
      </c>
      <c r="PN410" s="2">
        <f t="shared" si="426"/>
        <v>2</v>
      </c>
      <c r="PO410" s="2">
        <f t="shared" si="427"/>
        <v>2</v>
      </c>
      <c r="PP410" s="2">
        <f t="shared" si="428"/>
        <v>0</v>
      </c>
      <c r="PQ410" s="2">
        <f t="shared" si="429"/>
        <v>0</v>
      </c>
      <c r="PR410" s="2">
        <f t="shared" si="430"/>
        <v>2</v>
      </c>
      <c r="PS410" s="2">
        <f t="shared" si="431"/>
        <v>0</v>
      </c>
      <c r="PT410" s="2">
        <f t="shared" si="432"/>
        <v>0</v>
      </c>
      <c r="PU410" s="2">
        <f t="shared" si="433"/>
        <v>2</v>
      </c>
      <c r="PV410" s="2">
        <f t="shared" si="434"/>
        <v>0</v>
      </c>
      <c r="PW410" s="2">
        <f t="shared" si="435"/>
        <v>0</v>
      </c>
      <c r="PX410" s="2">
        <f t="shared" si="436"/>
        <v>2</v>
      </c>
      <c r="PY410" s="2">
        <f t="shared" si="437"/>
        <v>0</v>
      </c>
      <c r="PZ410" s="2">
        <f t="shared" si="438"/>
        <v>0</v>
      </c>
    </row>
    <row r="411" spans="1:442" x14ac:dyDescent="0.35">
      <c r="A411" t="s">
        <v>74</v>
      </c>
      <c r="B411" t="s">
        <v>6</v>
      </c>
      <c r="C411" t="s">
        <v>355</v>
      </c>
      <c r="D411">
        <v>0</v>
      </c>
      <c r="E411">
        <v>0</v>
      </c>
      <c r="F411">
        <v>0</v>
      </c>
      <c r="G411">
        <v>0</v>
      </c>
      <c r="H411"/>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6</v>
      </c>
      <c r="DE411">
        <v>2</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1</v>
      </c>
      <c r="HW411">
        <v>0</v>
      </c>
      <c r="HX411">
        <v>0</v>
      </c>
      <c r="HY411">
        <v>0</v>
      </c>
      <c r="HZ411">
        <v>0</v>
      </c>
      <c r="IA411">
        <v>0</v>
      </c>
      <c r="IB411">
        <v>0</v>
      </c>
      <c r="IC411">
        <v>0</v>
      </c>
      <c r="ID411">
        <v>0</v>
      </c>
      <c r="IE411">
        <v>1</v>
      </c>
      <c r="IF411">
        <v>0</v>
      </c>
      <c r="IG411">
        <v>0</v>
      </c>
      <c r="IH411">
        <v>1</v>
      </c>
      <c r="II411">
        <v>0</v>
      </c>
      <c r="IJ411">
        <v>0</v>
      </c>
      <c r="IK411">
        <v>1</v>
      </c>
      <c r="IL411">
        <v>0</v>
      </c>
      <c r="IM411">
        <v>0</v>
      </c>
      <c r="IN411">
        <v>1</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R411" s="2" t="str">
        <f t="shared" si="379"/>
        <v>Terego District</v>
      </c>
      <c r="NS411" s="2" t="str">
        <f t="shared" si="380"/>
        <v>Otumbari St. Lawrence Health Centre III</v>
      </c>
      <c r="NT411" s="2" t="str">
        <f>VLOOKUP(C411,Weeks!$A$1:$B$53,2,0)</f>
        <v>Week 48</v>
      </c>
      <c r="NU411" s="2">
        <f t="shared" si="381"/>
        <v>8</v>
      </c>
      <c r="NV411" s="2">
        <f t="shared" si="382"/>
        <v>0</v>
      </c>
      <c r="NW411" s="2">
        <f t="shared" si="383"/>
        <v>0</v>
      </c>
      <c r="NX411" s="2">
        <f t="shared" si="384"/>
        <v>0</v>
      </c>
      <c r="NY411" s="2">
        <f t="shared" si="385"/>
        <v>0</v>
      </c>
      <c r="NZ411" s="2">
        <f t="shared" si="386"/>
        <v>0</v>
      </c>
      <c r="OA411" s="2">
        <f t="shared" si="387"/>
        <v>0</v>
      </c>
      <c r="OB411" s="2">
        <f t="shared" si="388"/>
        <v>0</v>
      </c>
      <c r="OC411" s="2">
        <f t="shared" si="389"/>
        <v>0</v>
      </c>
      <c r="OD411" s="2">
        <f t="shared" si="390"/>
        <v>0</v>
      </c>
      <c r="OE411" s="2">
        <f t="shared" si="391"/>
        <v>0</v>
      </c>
      <c r="OF411" s="2">
        <f t="shared" si="392"/>
        <v>0</v>
      </c>
      <c r="OG411" s="2">
        <f t="shared" si="393"/>
        <v>0</v>
      </c>
      <c r="OH411" s="2">
        <f t="shared" si="394"/>
        <v>0</v>
      </c>
      <c r="OI411" s="2">
        <f t="shared" si="395"/>
        <v>0</v>
      </c>
      <c r="OJ411" s="2">
        <f t="shared" si="396"/>
        <v>0</v>
      </c>
      <c r="OK411" s="2">
        <f t="shared" si="397"/>
        <v>0</v>
      </c>
      <c r="OL411" s="2">
        <f t="shared" si="398"/>
        <v>0</v>
      </c>
      <c r="OM411" s="2">
        <f t="shared" si="399"/>
        <v>0</v>
      </c>
      <c r="ON411" s="2">
        <f t="shared" si="400"/>
        <v>8</v>
      </c>
      <c r="OO411" s="2">
        <f t="shared" si="401"/>
        <v>0</v>
      </c>
      <c r="OP411" s="2">
        <f t="shared" si="402"/>
        <v>0</v>
      </c>
      <c r="OQ411" s="2">
        <f t="shared" si="403"/>
        <v>0</v>
      </c>
      <c r="OR411" s="2">
        <f t="shared" si="404"/>
        <v>0</v>
      </c>
      <c r="OS411" s="2">
        <f t="shared" si="405"/>
        <v>0</v>
      </c>
      <c r="OT411" s="2">
        <f t="shared" si="406"/>
        <v>0</v>
      </c>
      <c r="OU411" s="2">
        <f t="shared" si="407"/>
        <v>0</v>
      </c>
      <c r="OV411" s="2">
        <f t="shared" si="408"/>
        <v>0</v>
      </c>
      <c r="OW411" s="2">
        <f t="shared" si="409"/>
        <v>0</v>
      </c>
      <c r="OX411" s="2">
        <f t="shared" si="410"/>
        <v>0</v>
      </c>
      <c r="OY411" s="2">
        <f t="shared" si="411"/>
        <v>0</v>
      </c>
      <c r="OZ411" s="2">
        <f t="shared" si="412"/>
        <v>0</v>
      </c>
      <c r="PA411" s="2">
        <f t="shared" si="413"/>
        <v>0</v>
      </c>
      <c r="PB411" s="2">
        <f t="shared" si="414"/>
        <v>0</v>
      </c>
      <c r="PC411" s="2">
        <f t="shared" si="415"/>
        <v>0</v>
      </c>
      <c r="PD411" s="2">
        <f t="shared" si="416"/>
        <v>0</v>
      </c>
      <c r="PE411" s="2">
        <f t="shared" si="417"/>
        <v>0</v>
      </c>
      <c r="PF411" s="2">
        <f t="shared" si="418"/>
        <v>0</v>
      </c>
      <c r="PG411" s="2">
        <f t="shared" si="419"/>
        <v>0</v>
      </c>
      <c r="PH411" s="2">
        <f t="shared" si="420"/>
        <v>0</v>
      </c>
      <c r="PI411" s="2">
        <f t="shared" si="421"/>
        <v>0</v>
      </c>
      <c r="PJ411" s="2">
        <f t="shared" si="422"/>
        <v>0</v>
      </c>
      <c r="PK411" s="2">
        <f t="shared" si="423"/>
        <v>0</v>
      </c>
      <c r="PL411" s="2">
        <f t="shared" si="424"/>
        <v>0</v>
      </c>
      <c r="PM411" s="2">
        <f t="shared" si="425"/>
        <v>0</v>
      </c>
      <c r="PN411" s="2">
        <f t="shared" si="426"/>
        <v>1</v>
      </c>
      <c r="PO411" s="2">
        <f t="shared" si="427"/>
        <v>1</v>
      </c>
      <c r="PP411" s="2">
        <f t="shared" si="428"/>
        <v>0</v>
      </c>
      <c r="PQ411" s="2">
        <f t="shared" si="429"/>
        <v>0</v>
      </c>
      <c r="PR411" s="2">
        <f t="shared" si="430"/>
        <v>1</v>
      </c>
      <c r="PS411" s="2">
        <f t="shared" si="431"/>
        <v>0</v>
      </c>
      <c r="PT411" s="2">
        <f t="shared" si="432"/>
        <v>0</v>
      </c>
      <c r="PU411" s="2">
        <f t="shared" si="433"/>
        <v>1</v>
      </c>
      <c r="PV411" s="2">
        <f t="shared" si="434"/>
        <v>0</v>
      </c>
      <c r="PW411" s="2">
        <f t="shared" si="435"/>
        <v>0</v>
      </c>
      <c r="PX411" s="2">
        <f t="shared" si="436"/>
        <v>1</v>
      </c>
      <c r="PY411" s="2">
        <f t="shared" si="437"/>
        <v>0</v>
      </c>
      <c r="PZ411" s="2">
        <f t="shared" si="438"/>
        <v>0</v>
      </c>
    </row>
    <row r="412" spans="1:442" x14ac:dyDescent="0.35">
      <c r="A412" t="s">
        <v>74</v>
      </c>
      <c r="B412" t="s">
        <v>6</v>
      </c>
      <c r="C412" t="s">
        <v>353</v>
      </c>
      <c r="D412">
        <v>0</v>
      </c>
      <c r="E412">
        <v>0</v>
      </c>
      <c r="F412">
        <v>0</v>
      </c>
      <c r="G412">
        <v>0</v>
      </c>
      <c r="H412"/>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3</v>
      </c>
      <c r="DE412">
        <v>3</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1</v>
      </c>
      <c r="HW412">
        <v>1</v>
      </c>
      <c r="HX412">
        <v>0</v>
      </c>
      <c r="HY412">
        <v>0</v>
      </c>
      <c r="HZ412">
        <v>0</v>
      </c>
      <c r="IA412">
        <v>0</v>
      </c>
      <c r="IB412">
        <v>0</v>
      </c>
      <c r="IC412">
        <v>0</v>
      </c>
      <c r="ID412">
        <v>0</v>
      </c>
      <c r="IE412">
        <v>1</v>
      </c>
      <c r="IF412">
        <v>1</v>
      </c>
      <c r="IG412">
        <v>0</v>
      </c>
      <c r="IH412">
        <v>1</v>
      </c>
      <c r="II412">
        <v>1</v>
      </c>
      <c r="IJ412">
        <v>0</v>
      </c>
      <c r="IK412">
        <v>1</v>
      </c>
      <c r="IL412">
        <v>1</v>
      </c>
      <c r="IM412">
        <v>0</v>
      </c>
      <c r="IN412">
        <v>1</v>
      </c>
      <c r="IO412">
        <v>1</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R412" s="2" t="str">
        <f t="shared" si="379"/>
        <v>Terego District</v>
      </c>
      <c r="NS412" s="2" t="str">
        <f t="shared" si="380"/>
        <v>Otumbari St. Lawrence Health Centre III</v>
      </c>
      <c r="NT412" s="2" t="str">
        <f>VLOOKUP(C412,Weeks!$A$1:$B$53,2,0)</f>
        <v>Week 49</v>
      </c>
      <c r="NU412" s="2">
        <f t="shared" si="381"/>
        <v>6</v>
      </c>
      <c r="NV412" s="2">
        <f t="shared" si="382"/>
        <v>0</v>
      </c>
      <c r="NW412" s="2">
        <f t="shared" si="383"/>
        <v>0</v>
      </c>
      <c r="NX412" s="2">
        <f t="shared" si="384"/>
        <v>0</v>
      </c>
      <c r="NY412" s="2">
        <f t="shared" si="385"/>
        <v>0</v>
      </c>
      <c r="NZ412" s="2">
        <f t="shared" si="386"/>
        <v>0</v>
      </c>
      <c r="OA412" s="2">
        <f t="shared" si="387"/>
        <v>0</v>
      </c>
      <c r="OB412" s="2">
        <f t="shared" si="388"/>
        <v>0</v>
      </c>
      <c r="OC412" s="2">
        <f t="shared" si="389"/>
        <v>0</v>
      </c>
      <c r="OD412" s="2">
        <f t="shared" si="390"/>
        <v>0</v>
      </c>
      <c r="OE412" s="2">
        <f t="shared" si="391"/>
        <v>0</v>
      </c>
      <c r="OF412" s="2">
        <f t="shared" si="392"/>
        <v>0</v>
      </c>
      <c r="OG412" s="2">
        <f t="shared" si="393"/>
        <v>0</v>
      </c>
      <c r="OH412" s="2">
        <f t="shared" si="394"/>
        <v>0</v>
      </c>
      <c r="OI412" s="2">
        <f t="shared" si="395"/>
        <v>0</v>
      </c>
      <c r="OJ412" s="2">
        <f t="shared" si="396"/>
        <v>0</v>
      </c>
      <c r="OK412" s="2">
        <f t="shared" si="397"/>
        <v>0</v>
      </c>
      <c r="OL412" s="2">
        <f t="shared" si="398"/>
        <v>0</v>
      </c>
      <c r="OM412" s="2">
        <f t="shared" si="399"/>
        <v>0</v>
      </c>
      <c r="ON412" s="2">
        <f t="shared" si="400"/>
        <v>6</v>
      </c>
      <c r="OO412" s="2">
        <f t="shared" si="401"/>
        <v>0</v>
      </c>
      <c r="OP412" s="2">
        <f t="shared" si="402"/>
        <v>0</v>
      </c>
      <c r="OQ412" s="2">
        <f t="shared" si="403"/>
        <v>0</v>
      </c>
      <c r="OR412" s="2">
        <f t="shared" si="404"/>
        <v>0</v>
      </c>
      <c r="OS412" s="2">
        <f t="shared" si="405"/>
        <v>0</v>
      </c>
      <c r="OT412" s="2">
        <f t="shared" si="406"/>
        <v>0</v>
      </c>
      <c r="OU412" s="2">
        <f t="shared" si="407"/>
        <v>0</v>
      </c>
      <c r="OV412" s="2">
        <f t="shared" si="408"/>
        <v>0</v>
      </c>
      <c r="OW412" s="2">
        <f t="shared" si="409"/>
        <v>0</v>
      </c>
      <c r="OX412" s="2">
        <f t="shared" si="410"/>
        <v>0</v>
      </c>
      <c r="OY412" s="2">
        <f t="shared" si="411"/>
        <v>0</v>
      </c>
      <c r="OZ412" s="2">
        <f t="shared" si="412"/>
        <v>0</v>
      </c>
      <c r="PA412" s="2">
        <f t="shared" si="413"/>
        <v>0</v>
      </c>
      <c r="PB412" s="2">
        <f t="shared" si="414"/>
        <v>0</v>
      </c>
      <c r="PC412" s="2">
        <f t="shared" si="415"/>
        <v>0</v>
      </c>
      <c r="PD412" s="2">
        <f t="shared" si="416"/>
        <v>0</v>
      </c>
      <c r="PE412" s="2">
        <f t="shared" si="417"/>
        <v>0</v>
      </c>
      <c r="PF412" s="2">
        <f t="shared" si="418"/>
        <v>0</v>
      </c>
      <c r="PG412" s="2">
        <f t="shared" si="419"/>
        <v>0</v>
      </c>
      <c r="PH412" s="2">
        <f t="shared" si="420"/>
        <v>0</v>
      </c>
      <c r="PI412" s="2">
        <f t="shared" si="421"/>
        <v>0</v>
      </c>
      <c r="PJ412" s="2">
        <f t="shared" si="422"/>
        <v>0</v>
      </c>
      <c r="PK412" s="2">
        <f t="shared" si="423"/>
        <v>0</v>
      </c>
      <c r="PL412" s="2">
        <f t="shared" si="424"/>
        <v>0</v>
      </c>
      <c r="PM412" s="2">
        <f t="shared" si="425"/>
        <v>0</v>
      </c>
      <c r="PN412" s="2">
        <f t="shared" si="426"/>
        <v>2</v>
      </c>
      <c r="PO412" s="2">
        <f t="shared" si="427"/>
        <v>2</v>
      </c>
      <c r="PP412" s="2">
        <f t="shared" si="428"/>
        <v>0</v>
      </c>
      <c r="PQ412" s="2">
        <f t="shared" si="429"/>
        <v>0</v>
      </c>
      <c r="PR412" s="2">
        <f t="shared" si="430"/>
        <v>2</v>
      </c>
      <c r="PS412" s="2">
        <f t="shared" si="431"/>
        <v>0</v>
      </c>
      <c r="PT412" s="2">
        <f t="shared" si="432"/>
        <v>0</v>
      </c>
      <c r="PU412" s="2">
        <f t="shared" si="433"/>
        <v>2</v>
      </c>
      <c r="PV412" s="2">
        <f t="shared" si="434"/>
        <v>0</v>
      </c>
      <c r="PW412" s="2">
        <f t="shared" si="435"/>
        <v>0</v>
      </c>
      <c r="PX412" s="2">
        <f t="shared" si="436"/>
        <v>2</v>
      </c>
      <c r="PY412" s="2">
        <f t="shared" si="437"/>
        <v>0</v>
      </c>
      <c r="PZ412" s="2">
        <f t="shared" si="438"/>
        <v>0</v>
      </c>
    </row>
    <row r="413" spans="1:442" x14ac:dyDescent="0.35">
      <c r="A413" t="s">
        <v>74</v>
      </c>
      <c r="B413" t="s">
        <v>6</v>
      </c>
      <c r="C413" t="s">
        <v>351</v>
      </c>
      <c r="D413">
        <v>0</v>
      </c>
      <c r="E413">
        <v>0</v>
      </c>
      <c r="F413">
        <v>0</v>
      </c>
      <c r="G413">
        <v>0</v>
      </c>
      <c r="H413"/>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5</v>
      </c>
      <c r="DE413">
        <v>9</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1</v>
      </c>
      <c r="HX413">
        <v>0</v>
      </c>
      <c r="HY413">
        <v>0</v>
      </c>
      <c r="HZ413">
        <v>0</v>
      </c>
      <c r="IA413">
        <v>0</v>
      </c>
      <c r="IB413">
        <v>0</v>
      </c>
      <c r="IC413">
        <v>0</v>
      </c>
      <c r="ID413">
        <v>0</v>
      </c>
      <c r="IE413">
        <v>0</v>
      </c>
      <c r="IF413">
        <v>1</v>
      </c>
      <c r="IG413">
        <v>0</v>
      </c>
      <c r="IH413">
        <v>0</v>
      </c>
      <c r="II413">
        <v>1</v>
      </c>
      <c r="IJ413">
        <v>0</v>
      </c>
      <c r="IK413">
        <v>0</v>
      </c>
      <c r="IL413">
        <v>1</v>
      </c>
      <c r="IM413">
        <v>0</v>
      </c>
      <c r="IN413">
        <v>0</v>
      </c>
      <c r="IO413">
        <v>1</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R413" s="2" t="str">
        <f t="shared" si="379"/>
        <v>Terego District</v>
      </c>
      <c r="NS413" s="2" t="str">
        <f t="shared" si="380"/>
        <v>Otumbari St. Lawrence Health Centre III</v>
      </c>
      <c r="NT413" s="2" t="str">
        <f>VLOOKUP(C413,Weeks!$A$1:$B$53,2,0)</f>
        <v>Week 50</v>
      </c>
      <c r="NU413" s="2">
        <f t="shared" si="381"/>
        <v>14</v>
      </c>
      <c r="NV413" s="2">
        <f t="shared" si="382"/>
        <v>0</v>
      </c>
      <c r="NW413" s="2">
        <f t="shared" si="383"/>
        <v>0</v>
      </c>
      <c r="NX413" s="2">
        <f t="shared" si="384"/>
        <v>0</v>
      </c>
      <c r="NY413" s="2">
        <f t="shared" si="385"/>
        <v>0</v>
      </c>
      <c r="NZ413" s="2">
        <f t="shared" si="386"/>
        <v>0</v>
      </c>
      <c r="OA413" s="2">
        <f t="shared" si="387"/>
        <v>0</v>
      </c>
      <c r="OB413" s="2">
        <f t="shared" si="388"/>
        <v>0</v>
      </c>
      <c r="OC413" s="2">
        <f t="shared" si="389"/>
        <v>0</v>
      </c>
      <c r="OD413" s="2">
        <f t="shared" si="390"/>
        <v>0</v>
      </c>
      <c r="OE413" s="2">
        <f t="shared" si="391"/>
        <v>0</v>
      </c>
      <c r="OF413" s="2">
        <f t="shared" si="392"/>
        <v>0</v>
      </c>
      <c r="OG413" s="2">
        <f t="shared" si="393"/>
        <v>0</v>
      </c>
      <c r="OH413" s="2">
        <f t="shared" si="394"/>
        <v>0</v>
      </c>
      <c r="OI413" s="2">
        <f t="shared" si="395"/>
        <v>0</v>
      </c>
      <c r="OJ413" s="2">
        <f t="shared" si="396"/>
        <v>0</v>
      </c>
      <c r="OK413" s="2">
        <f t="shared" si="397"/>
        <v>0</v>
      </c>
      <c r="OL413" s="2">
        <f t="shared" si="398"/>
        <v>0</v>
      </c>
      <c r="OM413" s="2">
        <f t="shared" si="399"/>
        <v>0</v>
      </c>
      <c r="ON413" s="2">
        <f t="shared" si="400"/>
        <v>14</v>
      </c>
      <c r="OO413" s="2">
        <f t="shared" si="401"/>
        <v>0</v>
      </c>
      <c r="OP413" s="2">
        <f t="shared" si="402"/>
        <v>0</v>
      </c>
      <c r="OQ413" s="2">
        <f t="shared" si="403"/>
        <v>0</v>
      </c>
      <c r="OR413" s="2">
        <f t="shared" si="404"/>
        <v>0</v>
      </c>
      <c r="OS413" s="2">
        <f t="shared" si="405"/>
        <v>0</v>
      </c>
      <c r="OT413" s="2">
        <f t="shared" si="406"/>
        <v>0</v>
      </c>
      <c r="OU413" s="2">
        <f t="shared" si="407"/>
        <v>0</v>
      </c>
      <c r="OV413" s="2">
        <f t="shared" si="408"/>
        <v>0</v>
      </c>
      <c r="OW413" s="2">
        <f t="shared" si="409"/>
        <v>0</v>
      </c>
      <c r="OX413" s="2">
        <f t="shared" si="410"/>
        <v>0</v>
      </c>
      <c r="OY413" s="2">
        <f t="shared" si="411"/>
        <v>0</v>
      </c>
      <c r="OZ413" s="2">
        <f t="shared" si="412"/>
        <v>0</v>
      </c>
      <c r="PA413" s="2">
        <f t="shared" si="413"/>
        <v>0</v>
      </c>
      <c r="PB413" s="2">
        <f t="shared" si="414"/>
        <v>0</v>
      </c>
      <c r="PC413" s="2">
        <f t="shared" si="415"/>
        <v>0</v>
      </c>
      <c r="PD413" s="2">
        <f t="shared" si="416"/>
        <v>0</v>
      </c>
      <c r="PE413" s="2">
        <f t="shared" si="417"/>
        <v>0</v>
      </c>
      <c r="PF413" s="2">
        <f t="shared" si="418"/>
        <v>0</v>
      </c>
      <c r="PG413" s="2">
        <f t="shared" si="419"/>
        <v>0</v>
      </c>
      <c r="PH413" s="2">
        <f t="shared" si="420"/>
        <v>0</v>
      </c>
      <c r="PI413" s="2">
        <f t="shared" si="421"/>
        <v>0</v>
      </c>
      <c r="PJ413" s="2">
        <f t="shared" si="422"/>
        <v>0</v>
      </c>
      <c r="PK413" s="2">
        <f t="shared" si="423"/>
        <v>0</v>
      </c>
      <c r="PL413" s="2">
        <f t="shared" si="424"/>
        <v>0</v>
      </c>
      <c r="PM413" s="2">
        <f t="shared" si="425"/>
        <v>0</v>
      </c>
      <c r="PN413" s="2">
        <f t="shared" si="426"/>
        <v>1</v>
      </c>
      <c r="PO413" s="2">
        <f t="shared" si="427"/>
        <v>1</v>
      </c>
      <c r="PP413" s="2">
        <f t="shared" si="428"/>
        <v>0</v>
      </c>
      <c r="PQ413" s="2">
        <f t="shared" si="429"/>
        <v>0</v>
      </c>
      <c r="PR413" s="2">
        <f t="shared" si="430"/>
        <v>1</v>
      </c>
      <c r="PS413" s="2">
        <f t="shared" si="431"/>
        <v>0</v>
      </c>
      <c r="PT413" s="2">
        <f t="shared" si="432"/>
        <v>0</v>
      </c>
      <c r="PU413" s="2">
        <f t="shared" si="433"/>
        <v>1</v>
      </c>
      <c r="PV413" s="2">
        <f t="shared" si="434"/>
        <v>0</v>
      </c>
      <c r="PW413" s="2">
        <f t="shared" si="435"/>
        <v>0</v>
      </c>
      <c r="PX413" s="2">
        <f t="shared" si="436"/>
        <v>1</v>
      </c>
      <c r="PY413" s="2">
        <f t="shared" si="437"/>
        <v>0</v>
      </c>
      <c r="PZ413" s="2">
        <f t="shared" si="438"/>
        <v>0</v>
      </c>
    </row>
    <row r="414" spans="1:442" x14ac:dyDescent="0.35">
      <c r="A414" t="s">
        <v>74</v>
      </c>
      <c r="B414" t="s">
        <v>6</v>
      </c>
      <c r="C414" t="s">
        <v>349</v>
      </c>
      <c r="D414">
        <v>0</v>
      </c>
      <c r="E414">
        <v>0</v>
      </c>
      <c r="F414">
        <v>0</v>
      </c>
      <c r="G414">
        <v>0</v>
      </c>
      <c r="H414"/>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2</v>
      </c>
      <c r="DE414">
        <v>2</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1</v>
      </c>
      <c r="HV414">
        <v>1</v>
      </c>
      <c r="HW414">
        <v>0</v>
      </c>
      <c r="HX414">
        <v>0</v>
      </c>
      <c r="HY414">
        <v>0</v>
      </c>
      <c r="HZ414">
        <v>0</v>
      </c>
      <c r="IA414">
        <v>0</v>
      </c>
      <c r="IB414">
        <v>0</v>
      </c>
      <c r="IC414">
        <v>0</v>
      </c>
      <c r="ID414">
        <v>1</v>
      </c>
      <c r="IE414">
        <v>1</v>
      </c>
      <c r="IF414">
        <v>0</v>
      </c>
      <c r="IG414">
        <v>1</v>
      </c>
      <c r="IH414">
        <v>1</v>
      </c>
      <c r="II414">
        <v>0</v>
      </c>
      <c r="IJ414">
        <v>1</v>
      </c>
      <c r="IK414">
        <v>1</v>
      </c>
      <c r="IL414">
        <v>0</v>
      </c>
      <c r="IM414">
        <v>1</v>
      </c>
      <c r="IN414">
        <v>1</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R414" s="2" t="str">
        <f t="shared" si="379"/>
        <v>Terego District</v>
      </c>
      <c r="NS414" s="2" t="str">
        <f t="shared" si="380"/>
        <v>Otumbari St. Lawrence Health Centre III</v>
      </c>
      <c r="NT414" s="2" t="str">
        <f>VLOOKUP(C414,Weeks!$A$1:$B$53,2,0)</f>
        <v>Week 51</v>
      </c>
      <c r="NU414" s="2">
        <f t="shared" si="381"/>
        <v>4</v>
      </c>
      <c r="NV414" s="2">
        <f t="shared" si="382"/>
        <v>0</v>
      </c>
      <c r="NW414" s="2">
        <f t="shared" si="383"/>
        <v>0</v>
      </c>
      <c r="NX414" s="2">
        <f t="shared" si="384"/>
        <v>0</v>
      </c>
      <c r="NY414" s="2">
        <f t="shared" si="385"/>
        <v>0</v>
      </c>
      <c r="NZ414" s="2">
        <f t="shared" si="386"/>
        <v>0</v>
      </c>
      <c r="OA414" s="2">
        <f t="shared" si="387"/>
        <v>0</v>
      </c>
      <c r="OB414" s="2">
        <f t="shared" si="388"/>
        <v>0</v>
      </c>
      <c r="OC414" s="2">
        <f t="shared" si="389"/>
        <v>0</v>
      </c>
      <c r="OD414" s="2">
        <f t="shared" si="390"/>
        <v>0</v>
      </c>
      <c r="OE414" s="2">
        <f t="shared" si="391"/>
        <v>0</v>
      </c>
      <c r="OF414" s="2">
        <f t="shared" si="392"/>
        <v>0</v>
      </c>
      <c r="OG414" s="2">
        <f t="shared" si="393"/>
        <v>0</v>
      </c>
      <c r="OH414" s="2">
        <f t="shared" si="394"/>
        <v>0</v>
      </c>
      <c r="OI414" s="2">
        <f t="shared" si="395"/>
        <v>0</v>
      </c>
      <c r="OJ414" s="2">
        <f t="shared" si="396"/>
        <v>0</v>
      </c>
      <c r="OK414" s="2">
        <f t="shared" si="397"/>
        <v>0</v>
      </c>
      <c r="OL414" s="2">
        <f t="shared" si="398"/>
        <v>0</v>
      </c>
      <c r="OM414" s="2">
        <f t="shared" si="399"/>
        <v>0</v>
      </c>
      <c r="ON414" s="2">
        <f t="shared" si="400"/>
        <v>4</v>
      </c>
      <c r="OO414" s="2">
        <f t="shared" si="401"/>
        <v>0</v>
      </c>
      <c r="OP414" s="2">
        <f t="shared" si="402"/>
        <v>0</v>
      </c>
      <c r="OQ414" s="2">
        <f t="shared" si="403"/>
        <v>0</v>
      </c>
      <c r="OR414" s="2">
        <f t="shared" si="404"/>
        <v>0</v>
      </c>
      <c r="OS414" s="2">
        <f t="shared" si="405"/>
        <v>0</v>
      </c>
      <c r="OT414" s="2">
        <f t="shared" si="406"/>
        <v>0</v>
      </c>
      <c r="OU414" s="2">
        <f t="shared" si="407"/>
        <v>0</v>
      </c>
      <c r="OV414" s="2">
        <f t="shared" si="408"/>
        <v>0</v>
      </c>
      <c r="OW414" s="2">
        <f t="shared" si="409"/>
        <v>0</v>
      </c>
      <c r="OX414" s="2">
        <f t="shared" si="410"/>
        <v>0</v>
      </c>
      <c r="OY414" s="2">
        <f t="shared" si="411"/>
        <v>0</v>
      </c>
      <c r="OZ414" s="2">
        <f t="shared" si="412"/>
        <v>0</v>
      </c>
      <c r="PA414" s="2">
        <f t="shared" si="413"/>
        <v>0</v>
      </c>
      <c r="PB414" s="2">
        <f t="shared" si="414"/>
        <v>0</v>
      </c>
      <c r="PC414" s="2">
        <f t="shared" si="415"/>
        <v>0</v>
      </c>
      <c r="PD414" s="2">
        <f t="shared" si="416"/>
        <v>0</v>
      </c>
      <c r="PE414" s="2">
        <f t="shared" si="417"/>
        <v>0</v>
      </c>
      <c r="PF414" s="2">
        <f t="shared" si="418"/>
        <v>0</v>
      </c>
      <c r="PG414" s="2">
        <f t="shared" si="419"/>
        <v>0</v>
      </c>
      <c r="PH414" s="2">
        <f t="shared" si="420"/>
        <v>0</v>
      </c>
      <c r="PI414" s="2">
        <f t="shared" si="421"/>
        <v>0</v>
      </c>
      <c r="PJ414" s="2">
        <f t="shared" si="422"/>
        <v>0</v>
      </c>
      <c r="PK414" s="2">
        <f t="shared" si="423"/>
        <v>0</v>
      </c>
      <c r="PL414" s="2">
        <f t="shared" si="424"/>
        <v>0</v>
      </c>
      <c r="PM414" s="2">
        <f t="shared" si="425"/>
        <v>0</v>
      </c>
      <c r="PN414" s="2">
        <f t="shared" si="426"/>
        <v>2</v>
      </c>
      <c r="PO414" s="2">
        <f t="shared" si="427"/>
        <v>2</v>
      </c>
      <c r="PP414" s="2">
        <f t="shared" si="428"/>
        <v>0</v>
      </c>
      <c r="PQ414" s="2">
        <f t="shared" si="429"/>
        <v>0</v>
      </c>
      <c r="PR414" s="2">
        <f t="shared" si="430"/>
        <v>2</v>
      </c>
      <c r="PS414" s="2">
        <f t="shared" si="431"/>
        <v>0</v>
      </c>
      <c r="PT414" s="2">
        <f t="shared" si="432"/>
        <v>0</v>
      </c>
      <c r="PU414" s="2">
        <f t="shared" si="433"/>
        <v>2</v>
      </c>
      <c r="PV414" s="2">
        <f t="shared" si="434"/>
        <v>0</v>
      </c>
      <c r="PW414" s="2">
        <f t="shared" si="435"/>
        <v>0</v>
      </c>
      <c r="PX414" s="2">
        <f t="shared" si="436"/>
        <v>2</v>
      </c>
      <c r="PY414" s="2">
        <f t="shared" si="437"/>
        <v>0</v>
      </c>
      <c r="PZ414" s="2">
        <f t="shared" si="438"/>
        <v>0</v>
      </c>
    </row>
    <row r="415" spans="1:442" x14ac:dyDescent="0.35">
      <c r="A415" t="s">
        <v>74</v>
      </c>
      <c r="B415" t="s">
        <v>6</v>
      </c>
      <c r="C415" t="s">
        <v>347</v>
      </c>
      <c r="D415">
        <v>0</v>
      </c>
      <c r="E415">
        <v>0</v>
      </c>
      <c r="F415">
        <v>0</v>
      </c>
      <c r="G415">
        <v>0</v>
      </c>
      <c r="H415"/>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7</v>
      </c>
      <c r="DE415">
        <v>2</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1</v>
      </c>
      <c r="HW415">
        <v>0</v>
      </c>
      <c r="HX415">
        <v>0</v>
      </c>
      <c r="HY415">
        <v>0</v>
      </c>
      <c r="HZ415">
        <v>0</v>
      </c>
      <c r="IA415">
        <v>0</v>
      </c>
      <c r="IB415">
        <v>0</v>
      </c>
      <c r="IC415">
        <v>0</v>
      </c>
      <c r="ID415">
        <v>0</v>
      </c>
      <c r="IE415">
        <v>1</v>
      </c>
      <c r="IF415">
        <v>0</v>
      </c>
      <c r="IG415">
        <v>0</v>
      </c>
      <c r="IH415">
        <v>1</v>
      </c>
      <c r="II415">
        <v>0</v>
      </c>
      <c r="IJ415">
        <v>0</v>
      </c>
      <c r="IK415">
        <v>1</v>
      </c>
      <c r="IL415">
        <v>0</v>
      </c>
      <c r="IM415">
        <v>0</v>
      </c>
      <c r="IN415">
        <v>1</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R415" s="2" t="str">
        <f t="shared" si="379"/>
        <v>Terego District</v>
      </c>
      <c r="NS415" s="2" t="str">
        <f t="shared" si="380"/>
        <v>Otumbari St. Lawrence Health Centre III</v>
      </c>
      <c r="NT415" s="2" t="str">
        <f>VLOOKUP(C415,Weeks!$A$1:$B$53,2,0)</f>
        <v>Week 52</v>
      </c>
      <c r="NU415" s="2">
        <f t="shared" si="381"/>
        <v>9</v>
      </c>
      <c r="NV415" s="2">
        <f t="shared" si="382"/>
        <v>0</v>
      </c>
      <c r="NW415" s="2">
        <f t="shared" si="383"/>
        <v>0</v>
      </c>
      <c r="NX415" s="2">
        <f t="shared" si="384"/>
        <v>0</v>
      </c>
      <c r="NY415" s="2">
        <f t="shared" si="385"/>
        <v>0</v>
      </c>
      <c r="NZ415" s="2">
        <f t="shared" si="386"/>
        <v>0</v>
      </c>
      <c r="OA415" s="2">
        <f t="shared" si="387"/>
        <v>0</v>
      </c>
      <c r="OB415" s="2">
        <f t="shared" si="388"/>
        <v>0</v>
      </c>
      <c r="OC415" s="2">
        <f t="shared" si="389"/>
        <v>0</v>
      </c>
      <c r="OD415" s="2">
        <f t="shared" si="390"/>
        <v>0</v>
      </c>
      <c r="OE415" s="2">
        <f t="shared" si="391"/>
        <v>0</v>
      </c>
      <c r="OF415" s="2">
        <f t="shared" si="392"/>
        <v>0</v>
      </c>
      <c r="OG415" s="2">
        <f t="shared" si="393"/>
        <v>0</v>
      </c>
      <c r="OH415" s="2">
        <f t="shared" si="394"/>
        <v>0</v>
      </c>
      <c r="OI415" s="2">
        <f t="shared" si="395"/>
        <v>0</v>
      </c>
      <c r="OJ415" s="2">
        <f t="shared" si="396"/>
        <v>0</v>
      </c>
      <c r="OK415" s="2">
        <f t="shared" si="397"/>
        <v>0</v>
      </c>
      <c r="OL415" s="2">
        <f t="shared" si="398"/>
        <v>0</v>
      </c>
      <c r="OM415" s="2">
        <f t="shared" si="399"/>
        <v>0</v>
      </c>
      <c r="ON415" s="2">
        <f t="shared" si="400"/>
        <v>9</v>
      </c>
      <c r="OO415" s="2">
        <f t="shared" si="401"/>
        <v>0</v>
      </c>
      <c r="OP415" s="2">
        <f t="shared" si="402"/>
        <v>0</v>
      </c>
      <c r="OQ415" s="2">
        <f t="shared" si="403"/>
        <v>0</v>
      </c>
      <c r="OR415" s="2">
        <f t="shared" si="404"/>
        <v>0</v>
      </c>
      <c r="OS415" s="2">
        <f t="shared" si="405"/>
        <v>0</v>
      </c>
      <c r="OT415" s="2">
        <f t="shared" si="406"/>
        <v>0</v>
      </c>
      <c r="OU415" s="2">
        <f t="shared" si="407"/>
        <v>0</v>
      </c>
      <c r="OV415" s="2">
        <f t="shared" si="408"/>
        <v>0</v>
      </c>
      <c r="OW415" s="2">
        <f t="shared" si="409"/>
        <v>0</v>
      </c>
      <c r="OX415" s="2">
        <f t="shared" si="410"/>
        <v>0</v>
      </c>
      <c r="OY415" s="2">
        <f t="shared" si="411"/>
        <v>0</v>
      </c>
      <c r="OZ415" s="2">
        <f t="shared" si="412"/>
        <v>0</v>
      </c>
      <c r="PA415" s="2">
        <f t="shared" si="413"/>
        <v>0</v>
      </c>
      <c r="PB415" s="2">
        <f t="shared" si="414"/>
        <v>0</v>
      </c>
      <c r="PC415" s="2">
        <f t="shared" si="415"/>
        <v>0</v>
      </c>
      <c r="PD415" s="2">
        <f t="shared" si="416"/>
        <v>0</v>
      </c>
      <c r="PE415" s="2">
        <f t="shared" si="417"/>
        <v>0</v>
      </c>
      <c r="PF415" s="2">
        <f t="shared" si="418"/>
        <v>0</v>
      </c>
      <c r="PG415" s="2">
        <f t="shared" si="419"/>
        <v>0</v>
      </c>
      <c r="PH415" s="2">
        <f t="shared" si="420"/>
        <v>0</v>
      </c>
      <c r="PI415" s="2">
        <f t="shared" si="421"/>
        <v>0</v>
      </c>
      <c r="PJ415" s="2">
        <f t="shared" si="422"/>
        <v>0</v>
      </c>
      <c r="PK415" s="2">
        <f t="shared" si="423"/>
        <v>0</v>
      </c>
      <c r="PL415" s="2">
        <f t="shared" si="424"/>
        <v>0</v>
      </c>
      <c r="PM415" s="2">
        <f t="shared" si="425"/>
        <v>0</v>
      </c>
      <c r="PN415" s="2">
        <f t="shared" si="426"/>
        <v>1</v>
      </c>
      <c r="PO415" s="2">
        <f t="shared" si="427"/>
        <v>1</v>
      </c>
      <c r="PP415" s="2">
        <f t="shared" si="428"/>
        <v>0</v>
      </c>
      <c r="PQ415" s="2">
        <f t="shared" si="429"/>
        <v>0</v>
      </c>
      <c r="PR415" s="2">
        <f t="shared" si="430"/>
        <v>1</v>
      </c>
      <c r="PS415" s="2">
        <f t="shared" si="431"/>
        <v>0</v>
      </c>
      <c r="PT415" s="2">
        <f t="shared" si="432"/>
        <v>0</v>
      </c>
      <c r="PU415" s="2">
        <f t="shared" si="433"/>
        <v>1</v>
      </c>
      <c r="PV415" s="2">
        <f t="shared" si="434"/>
        <v>0</v>
      </c>
      <c r="PW415" s="2">
        <f t="shared" si="435"/>
        <v>0</v>
      </c>
      <c r="PX415" s="2">
        <f t="shared" si="436"/>
        <v>1</v>
      </c>
      <c r="PY415" s="2">
        <f t="shared" si="437"/>
        <v>0</v>
      </c>
      <c r="PZ415" s="2">
        <f t="shared" si="438"/>
        <v>0</v>
      </c>
    </row>
    <row r="416" spans="1:442" x14ac:dyDescent="0.35">
      <c r="A416" t="s">
        <v>74</v>
      </c>
      <c r="B416" t="s">
        <v>6</v>
      </c>
      <c r="C416" t="s">
        <v>345</v>
      </c>
      <c r="D416">
        <v>0</v>
      </c>
      <c r="E416">
        <v>0</v>
      </c>
      <c r="F416">
        <v>0</v>
      </c>
      <c r="G416">
        <v>0</v>
      </c>
      <c r="H416"/>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6</v>
      </c>
      <c r="DE416">
        <v>10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2</v>
      </c>
      <c r="HW416">
        <v>0</v>
      </c>
      <c r="HX416">
        <v>0</v>
      </c>
      <c r="HY416">
        <v>0</v>
      </c>
      <c r="HZ416">
        <v>0</v>
      </c>
      <c r="IA416">
        <v>0</v>
      </c>
      <c r="IB416">
        <v>0</v>
      </c>
      <c r="IC416">
        <v>0</v>
      </c>
      <c r="ID416">
        <v>0</v>
      </c>
      <c r="IE416">
        <v>2</v>
      </c>
      <c r="IF416">
        <v>0</v>
      </c>
      <c r="IG416">
        <v>0</v>
      </c>
      <c r="IH416">
        <v>2</v>
      </c>
      <c r="II416">
        <v>0</v>
      </c>
      <c r="IJ416">
        <v>0</v>
      </c>
      <c r="IK416">
        <v>2</v>
      </c>
      <c r="IL416">
        <v>0</v>
      </c>
      <c r="IM416">
        <v>0</v>
      </c>
      <c r="IN416">
        <v>2</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R416" s="2" t="str">
        <f t="shared" si="379"/>
        <v>Terego District</v>
      </c>
      <c r="NS416" s="2" t="str">
        <f t="shared" si="380"/>
        <v>Otumbari St. Lawrence Health Centre III</v>
      </c>
      <c r="NT416" s="2" t="str">
        <f>VLOOKUP(C416,Weeks!$A$1:$B$53,2,0)</f>
        <v>Week 1</v>
      </c>
      <c r="NU416" s="2">
        <f t="shared" si="381"/>
        <v>16</v>
      </c>
      <c r="NV416" s="2">
        <f t="shared" si="382"/>
        <v>0</v>
      </c>
      <c r="NW416" s="2">
        <f t="shared" si="383"/>
        <v>0</v>
      </c>
      <c r="NX416" s="2">
        <f t="shared" si="384"/>
        <v>0</v>
      </c>
      <c r="NY416" s="2">
        <f t="shared" si="385"/>
        <v>0</v>
      </c>
      <c r="NZ416" s="2">
        <f t="shared" si="386"/>
        <v>0</v>
      </c>
      <c r="OA416" s="2">
        <f t="shared" si="387"/>
        <v>0</v>
      </c>
      <c r="OB416" s="2">
        <f t="shared" si="388"/>
        <v>0</v>
      </c>
      <c r="OC416" s="2">
        <f t="shared" si="389"/>
        <v>0</v>
      </c>
      <c r="OD416" s="2">
        <f t="shared" si="390"/>
        <v>0</v>
      </c>
      <c r="OE416" s="2">
        <f t="shared" si="391"/>
        <v>0</v>
      </c>
      <c r="OF416" s="2">
        <f t="shared" si="392"/>
        <v>0</v>
      </c>
      <c r="OG416" s="2">
        <f t="shared" si="393"/>
        <v>0</v>
      </c>
      <c r="OH416" s="2">
        <f t="shared" si="394"/>
        <v>0</v>
      </c>
      <c r="OI416" s="2">
        <f t="shared" si="395"/>
        <v>0</v>
      </c>
      <c r="OJ416" s="2">
        <f t="shared" si="396"/>
        <v>0</v>
      </c>
      <c r="OK416" s="2">
        <f t="shared" si="397"/>
        <v>0</v>
      </c>
      <c r="OL416" s="2">
        <f t="shared" si="398"/>
        <v>0</v>
      </c>
      <c r="OM416" s="2">
        <f t="shared" si="399"/>
        <v>0</v>
      </c>
      <c r="ON416" s="2">
        <f t="shared" si="400"/>
        <v>16</v>
      </c>
      <c r="OO416" s="2">
        <f t="shared" si="401"/>
        <v>0</v>
      </c>
      <c r="OP416" s="2">
        <f t="shared" si="402"/>
        <v>0</v>
      </c>
      <c r="OQ416" s="2">
        <f t="shared" si="403"/>
        <v>0</v>
      </c>
      <c r="OR416" s="2">
        <f t="shared" si="404"/>
        <v>0</v>
      </c>
      <c r="OS416" s="2">
        <f t="shared" si="405"/>
        <v>0</v>
      </c>
      <c r="OT416" s="2">
        <f t="shared" si="406"/>
        <v>0</v>
      </c>
      <c r="OU416" s="2">
        <f t="shared" si="407"/>
        <v>0</v>
      </c>
      <c r="OV416" s="2">
        <f t="shared" si="408"/>
        <v>0</v>
      </c>
      <c r="OW416" s="2">
        <f t="shared" si="409"/>
        <v>0</v>
      </c>
      <c r="OX416" s="2">
        <f t="shared" si="410"/>
        <v>0</v>
      </c>
      <c r="OY416" s="2">
        <f t="shared" si="411"/>
        <v>0</v>
      </c>
      <c r="OZ416" s="2">
        <f t="shared" si="412"/>
        <v>0</v>
      </c>
      <c r="PA416" s="2">
        <f t="shared" si="413"/>
        <v>0</v>
      </c>
      <c r="PB416" s="2">
        <f t="shared" si="414"/>
        <v>0</v>
      </c>
      <c r="PC416" s="2">
        <f t="shared" si="415"/>
        <v>0</v>
      </c>
      <c r="PD416" s="2">
        <f t="shared" si="416"/>
        <v>0</v>
      </c>
      <c r="PE416" s="2">
        <f t="shared" si="417"/>
        <v>0</v>
      </c>
      <c r="PF416" s="2">
        <f t="shared" si="418"/>
        <v>0</v>
      </c>
      <c r="PG416" s="2">
        <f t="shared" si="419"/>
        <v>0</v>
      </c>
      <c r="PH416" s="2">
        <f t="shared" si="420"/>
        <v>0</v>
      </c>
      <c r="PI416" s="2">
        <f t="shared" si="421"/>
        <v>0</v>
      </c>
      <c r="PJ416" s="2">
        <f t="shared" si="422"/>
        <v>0</v>
      </c>
      <c r="PK416" s="2">
        <f t="shared" si="423"/>
        <v>0</v>
      </c>
      <c r="PL416" s="2">
        <f t="shared" si="424"/>
        <v>0</v>
      </c>
      <c r="PM416" s="2">
        <f t="shared" si="425"/>
        <v>0</v>
      </c>
      <c r="PN416" s="2">
        <f t="shared" si="426"/>
        <v>2</v>
      </c>
      <c r="PO416" s="2">
        <f t="shared" si="427"/>
        <v>2</v>
      </c>
      <c r="PP416" s="2">
        <f t="shared" si="428"/>
        <v>0</v>
      </c>
      <c r="PQ416" s="2">
        <f t="shared" si="429"/>
        <v>0</v>
      </c>
      <c r="PR416" s="2">
        <f t="shared" si="430"/>
        <v>2</v>
      </c>
      <c r="PS416" s="2">
        <f t="shared" si="431"/>
        <v>0</v>
      </c>
      <c r="PT416" s="2">
        <f t="shared" si="432"/>
        <v>0</v>
      </c>
      <c r="PU416" s="2">
        <f t="shared" si="433"/>
        <v>2</v>
      </c>
      <c r="PV416" s="2">
        <f t="shared" si="434"/>
        <v>0</v>
      </c>
      <c r="PW416" s="2">
        <f t="shared" si="435"/>
        <v>0</v>
      </c>
      <c r="PX416" s="2">
        <f t="shared" si="436"/>
        <v>2</v>
      </c>
      <c r="PY416" s="2">
        <f t="shared" si="437"/>
        <v>0</v>
      </c>
      <c r="PZ416" s="2">
        <f t="shared" si="438"/>
        <v>0</v>
      </c>
    </row>
    <row r="417" spans="1:442" x14ac:dyDescent="0.35">
      <c r="A417" t="s">
        <v>74</v>
      </c>
      <c r="B417" t="s">
        <v>6</v>
      </c>
      <c r="C417" t="s">
        <v>343</v>
      </c>
      <c r="D417">
        <v>0</v>
      </c>
      <c r="E417">
        <v>0</v>
      </c>
      <c r="F417">
        <v>0</v>
      </c>
      <c r="G417">
        <v>0</v>
      </c>
      <c r="H417"/>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3</v>
      </c>
      <c r="DE417">
        <v>1</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1</v>
      </c>
      <c r="HX417">
        <v>0</v>
      </c>
      <c r="HY417">
        <v>0</v>
      </c>
      <c r="HZ417">
        <v>0</v>
      </c>
      <c r="IA417">
        <v>0</v>
      </c>
      <c r="IB417">
        <v>0</v>
      </c>
      <c r="IC417">
        <v>0</v>
      </c>
      <c r="ID417">
        <v>0</v>
      </c>
      <c r="IE417">
        <v>0</v>
      </c>
      <c r="IF417">
        <v>1</v>
      </c>
      <c r="IG417">
        <v>0</v>
      </c>
      <c r="IH417">
        <v>0</v>
      </c>
      <c r="II417">
        <v>1</v>
      </c>
      <c r="IJ417">
        <v>0</v>
      </c>
      <c r="IK417">
        <v>0</v>
      </c>
      <c r="IL417">
        <v>1</v>
      </c>
      <c r="IM417">
        <v>0</v>
      </c>
      <c r="IN417">
        <v>0</v>
      </c>
      <c r="IO417">
        <v>1</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R417" s="2" t="str">
        <f t="shared" si="379"/>
        <v>Terego District</v>
      </c>
      <c r="NS417" s="2" t="str">
        <f t="shared" si="380"/>
        <v>Otumbari St. Lawrence Health Centre III</v>
      </c>
      <c r="NT417" s="2" t="str">
        <f>VLOOKUP(C417,Weeks!$A$1:$B$53,2,0)</f>
        <v>Week 2</v>
      </c>
      <c r="NU417" s="2">
        <f t="shared" si="381"/>
        <v>4</v>
      </c>
      <c r="NV417" s="2">
        <f t="shared" si="382"/>
        <v>0</v>
      </c>
      <c r="NW417" s="2">
        <f t="shared" si="383"/>
        <v>0</v>
      </c>
      <c r="NX417" s="2">
        <f t="shared" si="384"/>
        <v>0</v>
      </c>
      <c r="NY417" s="2">
        <f t="shared" si="385"/>
        <v>0</v>
      </c>
      <c r="NZ417" s="2">
        <f t="shared" si="386"/>
        <v>0</v>
      </c>
      <c r="OA417" s="2">
        <f t="shared" si="387"/>
        <v>0</v>
      </c>
      <c r="OB417" s="2">
        <f t="shared" si="388"/>
        <v>0</v>
      </c>
      <c r="OC417" s="2">
        <f t="shared" si="389"/>
        <v>0</v>
      </c>
      <c r="OD417" s="2">
        <f t="shared" si="390"/>
        <v>0</v>
      </c>
      <c r="OE417" s="2">
        <f t="shared" si="391"/>
        <v>0</v>
      </c>
      <c r="OF417" s="2">
        <f t="shared" si="392"/>
        <v>0</v>
      </c>
      <c r="OG417" s="2">
        <f t="shared" si="393"/>
        <v>0</v>
      </c>
      <c r="OH417" s="2">
        <f t="shared" si="394"/>
        <v>0</v>
      </c>
      <c r="OI417" s="2">
        <f t="shared" si="395"/>
        <v>0</v>
      </c>
      <c r="OJ417" s="2">
        <f t="shared" si="396"/>
        <v>0</v>
      </c>
      <c r="OK417" s="2">
        <f t="shared" si="397"/>
        <v>0</v>
      </c>
      <c r="OL417" s="2">
        <f t="shared" si="398"/>
        <v>0</v>
      </c>
      <c r="OM417" s="2">
        <f t="shared" si="399"/>
        <v>0</v>
      </c>
      <c r="ON417" s="2">
        <f t="shared" si="400"/>
        <v>4</v>
      </c>
      <c r="OO417" s="2">
        <f t="shared" si="401"/>
        <v>0</v>
      </c>
      <c r="OP417" s="2">
        <f t="shared" si="402"/>
        <v>0</v>
      </c>
      <c r="OQ417" s="2">
        <f t="shared" si="403"/>
        <v>0</v>
      </c>
      <c r="OR417" s="2">
        <f t="shared" si="404"/>
        <v>0</v>
      </c>
      <c r="OS417" s="2">
        <f t="shared" si="405"/>
        <v>0</v>
      </c>
      <c r="OT417" s="2">
        <f t="shared" si="406"/>
        <v>0</v>
      </c>
      <c r="OU417" s="2">
        <f t="shared" si="407"/>
        <v>0</v>
      </c>
      <c r="OV417" s="2">
        <f t="shared" si="408"/>
        <v>0</v>
      </c>
      <c r="OW417" s="2">
        <f t="shared" si="409"/>
        <v>0</v>
      </c>
      <c r="OX417" s="2">
        <f t="shared" si="410"/>
        <v>0</v>
      </c>
      <c r="OY417" s="2">
        <f t="shared" si="411"/>
        <v>0</v>
      </c>
      <c r="OZ417" s="2">
        <f t="shared" si="412"/>
        <v>0</v>
      </c>
      <c r="PA417" s="2">
        <f t="shared" si="413"/>
        <v>0</v>
      </c>
      <c r="PB417" s="2">
        <f t="shared" si="414"/>
        <v>0</v>
      </c>
      <c r="PC417" s="2">
        <f t="shared" si="415"/>
        <v>0</v>
      </c>
      <c r="PD417" s="2">
        <f t="shared" si="416"/>
        <v>0</v>
      </c>
      <c r="PE417" s="2">
        <f t="shared" si="417"/>
        <v>0</v>
      </c>
      <c r="PF417" s="2">
        <f t="shared" si="418"/>
        <v>0</v>
      </c>
      <c r="PG417" s="2">
        <f t="shared" si="419"/>
        <v>0</v>
      </c>
      <c r="PH417" s="2">
        <f t="shared" si="420"/>
        <v>0</v>
      </c>
      <c r="PI417" s="2">
        <f t="shared" si="421"/>
        <v>0</v>
      </c>
      <c r="PJ417" s="2">
        <f t="shared" si="422"/>
        <v>0</v>
      </c>
      <c r="PK417" s="2">
        <f t="shared" si="423"/>
        <v>0</v>
      </c>
      <c r="PL417" s="2">
        <f t="shared" si="424"/>
        <v>0</v>
      </c>
      <c r="PM417" s="2">
        <f t="shared" si="425"/>
        <v>0</v>
      </c>
      <c r="PN417" s="2">
        <f t="shared" si="426"/>
        <v>1</v>
      </c>
      <c r="PO417" s="2">
        <f t="shared" si="427"/>
        <v>1</v>
      </c>
      <c r="PP417" s="2">
        <f t="shared" si="428"/>
        <v>0</v>
      </c>
      <c r="PQ417" s="2">
        <f t="shared" si="429"/>
        <v>0</v>
      </c>
      <c r="PR417" s="2">
        <f t="shared" si="430"/>
        <v>1</v>
      </c>
      <c r="PS417" s="2">
        <f t="shared" si="431"/>
        <v>0</v>
      </c>
      <c r="PT417" s="2">
        <f t="shared" si="432"/>
        <v>0</v>
      </c>
      <c r="PU417" s="2">
        <f t="shared" si="433"/>
        <v>1</v>
      </c>
      <c r="PV417" s="2">
        <f t="shared" si="434"/>
        <v>0</v>
      </c>
      <c r="PW417" s="2">
        <f t="shared" si="435"/>
        <v>0</v>
      </c>
      <c r="PX417" s="2">
        <f t="shared" si="436"/>
        <v>1</v>
      </c>
      <c r="PY417" s="2">
        <f t="shared" si="437"/>
        <v>0</v>
      </c>
      <c r="PZ417" s="2">
        <f t="shared" si="438"/>
        <v>0</v>
      </c>
    </row>
    <row r="418" spans="1:442" x14ac:dyDescent="0.35">
      <c r="A418" t="s">
        <v>74</v>
      </c>
      <c r="B418" t="s">
        <v>6</v>
      </c>
      <c r="C418" t="s">
        <v>341</v>
      </c>
      <c r="D418">
        <v>0</v>
      </c>
      <c r="E418">
        <v>0</v>
      </c>
      <c r="F418">
        <v>0</v>
      </c>
      <c r="G418">
        <v>0</v>
      </c>
      <c r="H418"/>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3</v>
      </c>
      <c r="DE418">
        <v>2</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2</v>
      </c>
      <c r="HW418">
        <v>0</v>
      </c>
      <c r="HX418">
        <v>0</v>
      </c>
      <c r="HY418">
        <v>0</v>
      </c>
      <c r="HZ418">
        <v>0</v>
      </c>
      <c r="IA418">
        <v>0</v>
      </c>
      <c r="IB418">
        <v>0</v>
      </c>
      <c r="IC418">
        <v>0</v>
      </c>
      <c r="ID418">
        <v>0</v>
      </c>
      <c r="IE418">
        <v>2</v>
      </c>
      <c r="IF418">
        <v>0</v>
      </c>
      <c r="IG418">
        <v>0</v>
      </c>
      <c r="IH418">
        <v>2</v>
      </c>
      <c r="II418">
        <v>0</v>
      </c>
      <c r="IJ418">
        <v>0</v>
      </c>
      <c r="IK418">
        <v>2</v>
      </c>
      <c r="IL418">
        <v>0</v>
      </c>
      <c r="IM418">
        <v>0</v>
      </c>
      <c r="IN418">
        <v>2</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R418" s="2" t="str">
        <f t="shared" si="379"/>
        <v>Terego District</v>
      </c>
      <c r="NS418" s="2" t="str">
        <f t="shared" si="380"/>
        <v>Otumbari St. Lawrence Health Centre III</v>
      </c>
      <c r="NT418" s="2" t="str">
        <f>VLOOKUP(C418,Weeks!$A$1:$B$53,2,0)</f>
        <v>Week 3</v>
      </c>
      <c r="NU418" s="2">
        <f t="shared" si="381"/>
        <v>5</v>
      </c>
      <c r="NV418" s="2">
        <f t="shared" si="382"/>
        <v>0</v>
      </c>
      <c r="NW418" s="2">
        <f t="shared" si="383"/>
        <v>0</v>
      </c>
      <c r="NX418" s="2">
        <f t="shared" si="384"/>
        <v>0</v>
      </c>
      <c r="NY418" s="2">
        <f t="shared" si="385"/>
        <v>0</v>
      </c>
      <c r="NZ418" s="2">
        <f t="shared" si="386"/>
        <v>0</v>
      </c>
      <c r="OA418" s="2">
        <f t="shared" si="387"/>
        <v>0</v>
      </c>
      <c r="OB418" s="2">
        <f t="shared" si="388"/>
        <v>0</v>
      </c>
      <c r="OC418" s="2">
        <f t="shared" si="389"/>
        <v>0</v>
      </c>
      <c r="OD418" s="2">
        <f t="shared" si="390"/>
        <v>0</v>
      </c>
      <c r="OE418" s="2">
        <f t="shared" si="391"/>
        <v>0</v>
      </c>
      <c r="OF418" s="2">
        <f t="shared" si="392"/>
        <v>0</v>
      </c>
      <c r="OG418" s="2">
        <f t="shared" si="393"/>
        <v>0</v>
      </c>
      <c r="OH418" s="2">
        <f t="shared" si="394"/>
        <v>0</v>
      </c>
      <c r="OI418" s="2">
        <f t="shared" si="395"/>
        <v>0</v>
      </c>
      <c r="OJ418" s="2">
        <f t="shared" si="396"/>
        <v>0</v>
      </c>
      <c r="OK418" s="2">
        <f t="shared" si="397"/>
        <v>0</v>
      </c>
      <c r="OL418" s="2">
        <f t="shared" si="398"/>
        <v>0</v>
      </c>
      <c r="OM418" s="2">
        <f t="shared" si="399"/>
        <v>0</v>
      </c>
      <c r="ON418" s="2">
        <f t="shared" si="400"/>
        <v>5</v>
      </c>
      <c r="OO418" s="2">
        <f t="shared" si="401"/>
        <v>0</v>
      </c>
      <c r="OP418" s="2">
        <f t="shared" si="402"/>
        <v>0</v>
      </c>
      <c r="OQ418" s="2">
        <f t="shared" si="403"/>
        <v>0</v>
      </c>
      <c r="OR418" s="2">
        <f t="shared" si="404"/>
        <v>0</v>
      </c>
      <c r="OS418" s="2">
        <f t="shared" si="405"/>
        <v>0</v>
      </c>
      <c r="OT418" s="2">
        <f t="shared" si="406"/>
        <v>0</v>
      </c>
      <c r="OU418" s="2">
        <f t="shared" si="407"/>
        <v>0</v>
      </c>
      <c r="OV418" s="2">
        <f t="shared" si="408"/>
        <v>0</v>
      </c>
      <c r="OW418" s="2">
        <f t="shared" si="409"/>
        <v>0</v>
      </c>
      <c r="OX418" s="2">
        <f t="shared" si="410"/>
        <v>0</v>
      </c>
      <c r="OY418" s="2">
        <f t="shared" si="411"/>
        <v>0</v>
      </c>
      <c r="OZ418" s="2">
        <f t="shared" si="412"/>
        <v>0</v>
      </c>
      <c r="PA418" s="2">
        <f t="shared" si="413"/>
        <v>0</v>
      </c>
      <c r="PB418" s="2">
        <f t="shared" si="414"/>
        <v>0</v>
      </c>
      <c r="PC418" s="2">
        <f t="shared" si="415"/>
        <v>0</v>
      </c>
      <c r="PD418" s="2">
        <f t="shared" si="416"/>
        <v>0</v>
      </c>
      <c r="PE418" s="2">
        <f t="shared" si="417"/>
        <v>0</v>
      </c>
      <c r="PF418" s="2">
        <f t="shared" si="418"/>
        <v>0</v>
      </c>
      <c r="PG418" s="2">
        <f t="shared" si="419"/>
        <v>0</v>
      </c>
      <c r="PH418" s="2">
        <f t="shared" si="420"/>
        <v>0</v>
      </c>
      <c r="PI418" s="2">
        <f t="shared" si="421"/>
        <v>0</v>
      </c>
      <c r="PJ418" s="2">
        <f t="shared" si="422"/>
        <v>0</v>
      </c>
      <c r="PK418" s="2">
        <f t="shared" si="423"/>
        <v>0</v>
      </c>
      <c r="PL418" s="2">
        <f t="shared" si="424"/>
        <v>0</v>
      </c>
      <c r="PM418" s="2">
        <f t="shared" si="425"/>
        <v>0</v>
      </c>
      <c r="PN418" s="2">
        <f t="shared" si="426"/>
        <v>2</v>
      </c>
      <c r="PO418" s="2">
        <f t="shared" si="427"/>
        <v>2</v>
      </c>
      <c r="PP418" s="2">
        <f t="shared" si="428"/>
        <v>0</v>
      </c>
      <c r="PQ418" s="2">
        <f t="shared" si="429"/>
        <v>0</v>
      </c>
      <c r="PR418" s="2">
        <f t="shared" si="430"/>
        <v>2</v>
      </c>
      <c r="PS418" s="2">
        <f t="shared" si="431"/>
        <v>0</v>
      </c>
      <c r="PT418" s="2">
        <f t="shared" si="432"/>
        <v>0</v>
      </c>
      <c r="PU418" s="2">
        <f t="shared" si="433"/>
        <v>2</v>
      </c>
      <c r="PV418" s="2">
        <f t="shared" si="434"/>
        <v>0</v>
      </c>
      <c r="PW418" s="2">
        <f t="shared" si="435"/>
        <v>0</v>
      </c>
      <c r="PX418" s="2">
        <f t="shared" si="436"/>
        <v>2</v>
      </c>
      <c r="PY418" s="2">
        <f t="shared" si="437"/>
        <v>0</v>
      </c>
      <c r="PZ418" s="2">
        <f t="shared" si="438"/>
        <v>0</v>
      </c>
    </row>
    <row r="419" spans="1:442" x14ac:dyDescent="0.35">
      <c r="A419" t="s">
        <v>74</v>
      </c>
      <c r="B419" t="s">
        <v>6</v>
      </c>
      <c r="C419" t="s">
        <v>339</v>
      </c>
      <c r="D419">
        <v>0</v>
      </c>
      <c r="E419">
        <v>0</v>
      </c>
      <c r="F419">
        <v>0</v>
      </c>
      <c r="G419">
        <v>0</v>
      </c>
      <c r="H419"/>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6</v>
      </c>
      <c r="DE419">
        <v>5</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1</v>
      </c>
      <c r="HV419">
        <v>1</v>
      </c>
      <c r="HW419">
        <v>0</v>
      </c>
      <c r="HX419">
        <v>0</v>
      </c>
      <c r="HY419">
        <v>0</v>
      </c>
      <c r="HZ419">
        <v>0</v>
      </c>
      <c r="IA419">
        <v>0</v>
      </c>
      <c r="IB419">
        <v>0</v>
      </c>
      <c r="IC419">
        <v>0</v>
      </c>
      <c r="ID419">
        <v>1</v>
      </c>
      <c r="IE419">
        <v>1</v>
      </c>
      <c r="IF419">
        <v>0</v>
      </c>
      <c r="IG419">
        <v>1</v>
      </c>
      <c r="IH419">
        <v>1</v>
      </c>
      <c r="II419">
        <v>0</v>
      </c>
      <c r="IJ419">
        <v>1</v>
      </c>
      <c r="IK419">
        <v>1</v>
      </c>
      <c r="IL419">
        <v>0</v>
      </c>
      <c r="IM419">
        <v>1</v>
      </c>
      <c r="IN419">
        <v>1</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R419" s="2" t="str">
        <f t="shared" si="379"/>
        <v>Terego District</v>
      </c>
      <c r="NS419" s="2" t="str">
        <f t="shared" si="380"/>
        <v>Otumbari St. Lawrence Health Centre III</v>
      </c>
      <c r="NT419" s="2" t="str">
        <f>VLOOKUP(C419,Weeks!$A$1:$B$53,2,0)</f>
        <v>Week 4</v>
      </c>
      <c r="NU419" s="2">
        <f t="shared" si="381"/>
        <v>11</v>
      </c>
      <c r="NV419" s="2">
        <f t="shared" si="382"/>
        <v>0</v>
      </c>
      <c r="NW419" s="2">
        <f t="shared" si="383"/>
        <v>0</v>
      </c>
      <c r="NX419" s="2">
        <f t="shared" si="384"/>
        <v>0</v>
      </c>
      <c r="NY419" s="2">
        <f t="shared" si="385"/>
        <v>0</v>
      </c>
      <c r="NZ419" s="2">
        <f t="shared" si="386"/>
        <v>0</v>
      </c>
      <c r="OA419" s="2">
        <f t="shared" si="387"/>
        <v>0</v>
      </c>
      <c r="OB419" s="2">
        <f t="shared" si="388"/>
        <v>0</v>
      </c>
      <c r="OC419" s="2">
        <f t="shared" si="389"/>
        <v>0</v>
      </c>
      <c r="OD419" s="2">
        <f t="shared" si="390"/>
        <v>0</v>
      </c>
      <c r="OE419" s="2">
        <f t="shared" si="391"/>
        <v>0</v>
      </c>
      <c r="OF419" s="2">
        <f t="shared" si="392"/>
        <v>0</v>
      </c>
      <c r="OG419" s="2">
        <f t="shared" si="393"/>
        <v>0</v>
      </c>
      <c r="OH419" s="2">
        <f t="shared" si="394"/>
        <v>0</v>
      </c>
      <c r="OI419" s="2">
        <f t="shared" si="395"/>
        <v>0</v>
      </c>
      <c r="OJ419" s="2">
        <f t="shared" si="396"/>
        <v>0</v>
      </c>
      <c r="OK419" s="2">
        <f t="shared" si="397"/>
        <v>0</v>
      </c>
      <c r="OL419" s="2">
        <f t="shared" si="398"/>
        <v>0</v>
      </c>
      <c r="OM419" s="2">
        <f t="shared" si="399"/>
        <v>0</v>
      </c>
      <c r="ON419" s="2">
        <f t="shared" si="400"/>
        <v>11</v>
      </c>
      <c r="OO419" s="2">
        <f t="shared" si="401"/>
        <v>0</v>
      </c>
      <c r="OP419" s="2">
        <f t="shared" si="402"/>
        <v>0</v>
      </c>
      <c r="OQ419" s="2">
        <f t="shared" si="403"/>
        <v>0</v>
      </c>
      <c r="OR419" s="2">
        <f t="shared" si="404"/>
        <v>0</v>
      </c>
      <c r="OS419" s="2">
        <f t="shared" si="405"/>
        <v>0</v>
      </c>
      <c r="OT419" s="2">
        <f t="shared" si="406"/>
        <v>0</v>
      </c>
      <c r="OU419" s="2">
        <f t="shared" si="407"/>
        <v>0</v>
      </c>
      <c r="OV419" s="2">
        <f t="shared" si="408"/>
        <v>0</v>
      </c>
      <c r="OW419" s="2">
        <f t="shared" si="409"/>
        <v>0</v>
      </c>
      <c r="OX419" s="2">
        <f t="shared" si="410"/>
        <v>0</v>
      </c>
      <c r="OY419" s="2">
        <f t="shared" si="411"/>
        <v>0</v>
      </c>
      <c r="OZ419" s="2">
        <f t="shared" si="412"/>
        <v>0</v>
      </c>
      <c r="PA419" s="2">
        <f t="shared" si="413"/>
        <v>0</v>
      </c>
      <c r="PB419" s="2">
        <f t="shared" si="414"/>
        <v>0</v>
      </c>
      <c r="PC419" s="2">
        <f t="shared" si="415"/>
        <v>0</v>
      </c>
      <c r="PD419" s="2">
        <f t="shared" si="416"/>
        <v>0</v>
      </c>
      <c r="PE419" s="2">
        <f t="shared" si="417"/>
        <v>0</v>
      </c>
      <c r="PF419" s="2">
        <f t="shared" si="418"/>
        <v>0</v>
      </c>
      <c r="PG419" s="2">
        <f t="shared" si="419"/>
        <v>0</v>
      </c>
      <c r="PH419" s="2">
        <f t="shared" si="420"/>
        <v>0</v>
      </c>
      <c r="PI419" s="2">
        <f t="shared" si="421"/>
        <v>0</v>
      </c>
      <c r="PJ419" s="2">
        <f t="shared" si="422"/>
        <v>0</v>
      </c>
      <c r="PK419" s="2">
        <f t="shared" si="423"/>
        <v>0</v>
      </c>
      <c r="PL419" s="2">
        <f t="shared" si="424"/>
        <v>0</v>
      </c>
      <c r="PM419" s="2">
        <f t="shared" si="425"/>
        <v>0</v>
      </c>
      <c r="PN419" s="2">
        <f t="shared" si="426"/>
        <v>2</v>
      </c>
      <c r="PO419" s="2">
        <f t="shared" si="427"/>
        <v>2</v>
      </c>
      <c r="PP419" s="2">
        <f t="shared" si="428"/>
        <v>0</v>
      </c>
      <c r="PQ419" s="2">
        <f t="shared" si="429"/>
        <v>0</v>
      </c>
      <c r="PR419" s="2">
        <f t="shared" si="430"/>
        <v>2</v>
      </c>
      <c r="PS419" s="2">
        <f t="shared" si="431"/>
        <v>0</v>
      </c>
      <c r="PT419" s="2">
        <f t="shared" si="432"/>
        <v>0</v>
      </c>
      <c r="PU419" s="2">
        <f t="shared" si="433"/>
        <v>2</v>
      </c>
      <c r="PV419" s="2">
        <f t="shared" si="434"/>
        <v>0</v>
      </c>
      <c r="PW419" s="2">
        <f t="shared" si="435"/>
        <v>0</v>
      </c>
      <c r="PX419" s="2">
        <f t="shared" si="436"/>
        <v>2</v>
      </c>
      <c r="PY419" s="2">
        <f t="shared" si="437"/>
        <v>0</v>
      </c>
      <c r="PZ419" s="2">
        <f t="shared" si="438"/>
        <v>0</v>
      </c>
    </row>
    <row r="420" spans="1:442" x14ac:dyDescent="0.35">
      <c r="A420" t="s">
        <v>74</v>
      </c>
      <c r="B420" t="s">
        <v>6</v>
      </c>
      <c r="C420" t="s">
        <v>337</v>
      </c>
      <c r="D420">
        <v>0</v>
      </c>
      <c r="E420">
        <v>0</v>
      </c>
      <c r="F420">
        <v>0</v>
      </c>
      <c r="G420">
        <v>0</v>
      </c>
      <c r="H420"/>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1</v>
      </c>
      <c r="DA420">
        <v>1</v>
      </c>
      <c r="DB420">
        <v>0</v>
      </c>
      <c r="DC420">
        <v>0</v>
      </c>
      <c r="DD420">
        <v>8</v>
      </c>
      <c r="DE420">
        <v>6</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R420" s="2" t="str">
        <f t="shared" si="379"/>
        <v>Terego District</v>
      </c>
      <c r="NS420" s="2" t="str">
        <f t="shared" si="380"/>
        <v>Otumbari St. Lawrence Health Centre III</v>
      </c>
      <c r="NT420" s="2" t="str">
        <f>VLOOKUP(C420,Weeks!$A$1:$B$53,2,0)</f>
        <v>Week 5</v>
      </c>
      <c r="NU420" s="2">
        <f t="shared" si="381"/>
        <v>16</v>
      </c>
      <c r="NV420" s="2">
        <f t="shared" si="382"/>
        <v>0</v>
      </c>
      <c r="NW420" s="2">
        <f t="shared" si="383"/>
        <v>0</v>
      </c>
      <c r="NX420" s="2">
        <f t="shared" si="384"/>
        <v>0</v>
      </c>
      <c r="NY420" s="2">
        <f t="shared" si="385"/>
        <v>0</v>
      </c>
      <c r="NZ420" s="2">
        <f t="shared" si="386"/>
        <v>0</v>
      </c>
      <c r="OA420" s="2">
        <f t="shared" si="387"/>
        <v>0</v>
      </c>
      <c r="OB420" s="2">
        <f t="shared" si="388"/>
        <v>0</v>
      </c>
      <c r="OC420" s="2">
        <f t="shared" si="389"/>
        <v>0</v>
      </c>
      <c r="OD420" s="2">
        <f t="shared" si="390"/>
        <v>0</v>
      </c>
      <c r="OE420" s="2">
        <f t="shared" si="391"/>
        <v>0</v>
      </c>
      <c r="OF420" s="2">
        <f t="shared" si="392"/>
        <v>0</v>
      </c>
      <c r="OG420" s="2">
        <f t="shared" si="393"/>
        <v>0</v>
      </c>
      <c r="OH420" s="2">
        <f t="shared" si="394"/>
        <v>0</v>
      </c>
      <c r="OI420" s="2">
        <f t="shared" si="395"/>
        <v>0</v>
      </c>
      <c r="OJ420" s="2">
        <f t="shared" si="396"/>
        <v>0</v>
      </c>
      <c r="OK420" s="2">
        <f t="shared" si="397"/>
        <v>0</v>
      </c>
      <c r="OL420" s="2">
        <f t="shared" si="398"/>
        <v>0</v>
      </c>
      <c r="OM420" s="2">
        <f t="shared" si="399"/>
        <v>0</v>
      </c>
      <c r="ON420" s="2">
        <f t="shared" si="400"/>
        <v>16</v>
      </c>
      <c r="OO420" s="2">
        <f t="shared" si="401"/>
        <v>0</v>
      </c>
      <c r="OP420" s="2">
        <f t="shared" si="402"/>
        <v>0</v>
      </c>
      <c r="OQ420" s="2">
        <f t="shared" si="403"/>
        <v>0</v>
      </c>
      <c r="OR420" s="2">
        <f t="shared" si="404"/>
        <v>0</v>
      </c>
      <c r="OS420" s="2">
        <f t="shared" si="405"/>
        <v>0</v>
      </c>
      <c r="OT420" s="2">
        <f t="shared" si="406"/>
        <v>0</v>
      </c>
      <c r="OU420" s="2">
        <f t="shared" si="407"/>
        <v>0</v>
      </c>
      <c r="OV420" s="2">
        <f t="shared" si="408"/>
        <v>0</v>
      </c>
      <c r="OW420" s="2">
        <f t="shared" si="409"/>
        <v>0</v>
      </c>
      <c r="OX420" s="2">
        <f t="shared" si="410"/>
        <v>0</v>
      </c>
      <c r="OY420" s="2">
        <f t="shared" si="411"/>
        <v>0</v>
      </c>
      <c r="OZ420" s="2">
        <f t="shared" si="412"/>
        <v>0</v>
      </c>
      <c r="PA420" s="2">
        <f t="shared" si="413"/>
        <v>0</v>
      </c>
      <c r="PB420" s="2">
        <f t="shared" si="414"/>
        <v>0</v>
      </c>
      <c r="PC420" s="2">
        <f t="shared" si="415"/>
        <v>0</v>
      </c>
      <c r="PD420" s="2">
        <f t="shared" si="416"/>
        <v>0</v>
      </c>
      <c r="PE420" s="2">
        <f t="shared" si="417"/>
        <v>0</v>
      </c>
      <c r="PF420" s="2">
        <f t="shared" si="418"/>
        <v>0</v>
      </c>
      <c r="PG420" s="2">
        <f t="shared" si="419"/>
        <v>0</v>
      </c>
      <c r="PH420" s="2">
        <f t="shared" si="420"/>
        <v>0</v>
      </c>
      <c r="PI420" s="2">
        <f t="shared" si="421"/>
        <v>0</v>
      </c>
      <c r="PJ420" s="2">
        <f t="shared" si="422"/>
        <v>0</v>
      </c>
      <c r="PK420" s="2">
        <f t="shared" si="423"/>
        <v>0</v>
      </c>
      <c r="PL420" s="2">
        <f t="shared" si="424"/>
        <v>0</v>
      </c>
      <c r="PM420" s="2">
        <f t="shared" si="425"/>
        <v>0</v>
      </c>
      <c r="PN420" s="2">
        <f t="shared" si="426"/>
        <v>0</v>
      </c>
      <c r="PO420" s="2">
        <f t="shared" si="427"/>
        <v>0</v>
      </c>
      <c r="PP420" s="2">
        <f t="shared" si="428"/>
        <v>0</v>
      </c>
      <c r="PQ420" s="2">
        <f t="shared" si="429"/>
        <v>0</v>
      </c>
      <c r="PR420" s="2">
        <f t="shared" si="430"/>
        <v>0</v>
      </c>
      <c r="PS420" s="2">
        <f t="shared" si="431"/>
        <v>0</v>
      </c>
      <c r="PT420" s="2">
        <f t="shared" si="432"/>
        <v>0</v>
      </c>
      <c r="PU420" s="2">
        <f t="shared" si="433"/>
        <v>0</v>
      </c>
      <c r="PV420" s="2">
        <f t="shared" si="434"/>
        <v>0</v>
      </c>
      <c r="PW420" s="2">
        <f t="shared" si="435"/>
        <v>0</v>
      </c>
      <c r="PX420" s="2">
        <f t="shared" si="436"/>
        <v>0</v>
      </c>
      <c r="PY420" s="2">
        <f t="shared" si="437"/>
        <v>0</v>
      </c>
      <c r="PZ420" s="2">
        <f t="shared" si="438"/>
        <v>0</v>
      </c>
    </row>
    <row r="421" spans="1:442" x14ac:dyDescent="0.35">
      <c r="A421" t="s">
        <v>74</v>
      </c>
      <c r="B421" t="s">
        <v>6</v>
      </c>
      <c r="C421" t="s">
        <v>335</v>
      </c>
      <c r="D421">
        <v>0</v>
      </c>
      <c r="E421">
        <v>0</v>
      </c>
      <c r="F421">
        <v>0</v>
      </c>
      <c r="G421">
        <v>0</v>
      </c>
      <c r="H421"/>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1</v>
      </c>
      <c r="DA421">
        <v>0</v>
      </c>
      <c r="DB421">
        <v>0</v>
      </c>
      <c r="DC421">
        <v>0</v>
      </c>
      <c r="DD421">
        <v>7</v>
      </c>
      <c r="DE421">
        <v>2</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R421" s="2" t="str">
        <f t="shared" si="379"/>
        <v>Terego District</v>
      </c>
      <c r="NS421" s="2" t="str">
        <f t="shared" si="380"/>
        <v>Otumbari St. Lawrence Health Centre III</v>
      </c>
      <c r="NT421" s="2" t="str">
        <f>VLOOKUP(C421,Weeks!$A$1:$B$53,2,0)</f>
        <v>Week 6</v>
      </c>
      <c r="NU421" s="2">
        <f t="shared" si="381"/>
        <v>10</v>
      </c>
      <c r="NV421" s="2">
        <f t="shared" si="382"/>
        <v>0</v>
      </c>
      <c r="NW421" s="2">
        <f t="shared" si="383"/>
        <v>0</v>
      </c>
      <c r="NX421" s="2">
        <f t="shared" si="384"/>
        <v>0</v>
      </c>
      <c r="NY421" s="2">
        <f t="shared" si="385"/>
        <v>0</v>
      </c>
      <c r="NZ421" s="2">
        <f t="shared" si="386"/>
        <v>0</v>
      </c>
      <c r="OA421" s="2">
        <f t="shared" si="387"/>
        <v>0</v>
      </c>
      <c r="OB421" s="2">
        <f t="shared" si="388"/>
        <v>0</v>
      </c>
      <c r="OC421" s="2">
        <f t="shared" si="389"/>
        <v>0</v>
      </c>
      <c r="OD421" s="2">
        <f t="shared" si="390"/>
        <v>0</v>
      </c>
      <c r="OE421" s="2">
        <f t="shared" si="391"/>
        <v>0</v>
      </c>
      <c r="OF421" s="2">
        <f t="shared" si="392"/>
        <v>0</v>
      </c>
      <c r="OG421" s="2">
        <f t="shared" si="393"/>
        <v>0</v>
      </c>
      <c r="OH421" s="2">
        <f t="shared" si="394"/>
        <v>0</v>
      </c>
      <c r="OI421" s="2">
        <f t="shared" si="395"/>
        <v>0</v>
      </c>
      <c r="OJ421" s="2">
        <f t="shared" si="396"/>
        <v>0</v>
      </c>
      <c r="OK421" s="2">
        <f t="shared" si="397"/>
        <v>0</v>
      </c>
      <c r="OL421" s="2">
        <f t="shared" si="398"/>
        <v>0</v>
      </c>
      <c r="OM421" s="2">
        <f t="shared" si="399"/>
        <v>0</v>
      </c>
      <c r="ON421" s="2">
        <f t="shared" si="400"/>
        <v>10</v>
      </c>
      <c r="OO421" s="2">
        <f t="shared" si="401"/>
        <v>0</v>
      </c>
      <c r="OP421" s="2">
        <f t="shared" si="402"/>
        <v>0</v>
      </c>
      <c r="OQ421" s="2">
        <f t="shared" si="403"/>
        <v>0</v>
      </c>
      <c r="OR421" s="2">
        <f t="shared" si="404"/>
        <v>0</v>
      </c>
      <c r="OS421" s="2">
        <f t="shared" si="405"/>
        <v>0</v>
      </c>
      <c r="OT421" s="2">
        <f t="shared" si="406"/>
        <v>0</v>
      </c>
      <c r="OU421" s="2">
        <f t="shared" si="407"/>
        <v>0</v>
      </c>
      <c r="OV421" s="2">
        <f t="shared" si="408"/>
        <v>0</v>
      </c>
      <c r="OW421" s="2">
        <f t="shared" si="409"/>
        <v>0</v>
      </c>
      <c r="OX421" s="2">
        <f t="shared" si="410"/>
        <v>0</v>
      </c>
      <c r="OY421" s="2">
        <f t="shared" si="411"/>
        <v>0</v>
      </c>
      <c r="OZ421" s="2">
        <f t="shared" si="412"/>
        <v>0</v>
      </c>
      <c r="PA421" s="2">
        <f t="shared" si="413"/>
        <v>0</v>
      </c>
      <c r="PB421" s="2">
        <f t="shared" si="414"/>
        <v>0</v>
      </c>
      <c r="PC421" s="2">
        <f t="shared" si="415"/>
        <v>0</v>
      </c>
      <c r="PD421" s="2">
        <f t="shared" si="416"/>
        <v>0</v>
      </c>
      <c r="PE421" s="2">
        <f t="shared" si="417"/>
        <v>0</v>
      </c>
      <c r="PF421" s="2">
        <f t="shared" si="418"/>
        <v>0</v>
      </c>
      <c r="PG421" s="2">
        <f t="shared" si="419"/>
        <v>0</v>
      </c>
      <c r="PH421" s="2">
        <f t="shared" si="420"/>
        <v>0</v>
      </c>
      <c r="PI421" s="2">
        <f t="shared" si="421"/>
        <v>0</v>
      </c>
      <c r="PJ421" s="2">
        <f t="shared" si="422"/>
        <v>0</v>
      </c>
      <c r="PK421" s="2">
        <f t="shared" si="423"/>
        <v>0</v>
      </c>
      <c r="PL421" s="2">
        <f t="shared" si="424"/>
        <v>0</v>
      </c>
      <c r="PM421" s="2">
        <f t="shared" si="425"/>
        <v>0</v>
      </c>
      <c r="PN421" s="2">
        <f t="shared" si="426"/>
        <v>0</v>
      </c>
      <c r="PO421" s="2">
        <f t="shared" si="427"/>
        <v>0</v>
      </c>
      <c r="PP421" s="2">
        <f t="shared" si="428"/>
        <v>0</v>
      </c>
      <c r="PQ421" s="2">
        <f t="shared" si="429"/>
        <v>0</v>
      </c>
      <c r="PR421" s="2">
        <f t="shared" si="430"/>
        <v>0</v>
      </c>
      <c r="PS421" s="2">
        <f t="shared" si="431"/>
        <v>0</v>
      </c>
      <c r="PT421" s="2">
        <f t="shared" si="432"/>
        <v>0</v>
      </c>
      <c r="PU421" s="2">
        <f t="shared" si="433"/>
        <v>0</v>
      </c>
      <c r="PV421" s="2">
        <f t="shared" si="434"/>
        <v>0</v>
      </c>
      <c r="PW421" s="2">
        <f t="shared" si="435"/>
        <v>0</v>
      </c>
      <c r="PX421" s="2">
        <f t="shared" si="436"/>
        <v>0</v>
      </c>
      <c r="PY421" s="2">
        <f t="shared" si="437"/>
        <v>0</v>
      </c>
      <c r="PZ421" s="2">
        <f t="shared" si="438"/>
        <v>0</v>
      </c>
    </row>
    <row r="422" spans="1:442" x14ac:dyDescent="0.35">
      <c r="A422" t="s">
        <v>74</v>
      </c>
      <c r="B422" t="s">
        <v>6</v>
      </c>
      <c r="C422" t="s">
        <v>333</v>
      </c>
      <c r="D422">
        <v>0</v>
      </c>
      <c r="E422">
        <v>0</v>
      </c>
      <c r="F422">
        <v>0</v>
      </c>
      <c r="G422">
        <v>0</v>
      </c>
      <c r="H422"/>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7</v>
      </c>
      <c r="DE422">
        <v>2</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R422" s="2" t="str">
        <f t="shared" si="379"/>
        <v>Terego District</v>
      </c>
      <c r="NS422" s="2" t="str">
        <f t="shared" si="380"/>
        <v>Otumbari St. Lawrence Health Centre III</v>
      </c>
      <c r="NT422" s="2" t="str">
        <f>VLOOKUP(C422,Weeks!$A$1:$B$53,2,0)</f>
        <v>Week 7</v>
      </c>
      <c r="NU422" s="2">
        <f t="shared" si="381"/>
        <v>9</v>
      </c>
      <c r="NV422" s="2">
        <f t="shared" si="382"/>
        <v>0</v>
      </c>
      <c r="NW422" s="2">
        <f t="shared" si="383"/>
        <v>0</v>
      </c>
      <c r="NX422" s="2">
        <f t="shared" si="384"/>
        <v>0</v>
      </c>
      <c r="NY422" s="2">
        <f t="shared" si="385"/>
        <v>0</v>
      </c>
      <c r="NZ422" s="2">
        <f t="shared" si="386"/>
        <v>0</v>
      </c>
      <c r="OA422" s="2">
        <f t="shared" si="387"/>
        <v>0</v>
      </c>
      <c r="OB422" s="2">
        <f t="shared" si="388"/>
        <v>0</v>
      </c>
      <c r="OC422" s="2">
        <f t="shared" si="389"/>
        <v>0</v>
      </c>
      <c r="OD422" s="2">
        <f t="shared" si="390"/>
        <v>0</v>
      </c>
      <c r="OE422" s="2">
        <f t="shared" si="391"/>
        <v>0</v>
      </c>
      <c r="OF422" s="2">
        <f t="shared" si="392"/>
        <v>0</v>
      </c>
      <c r="OG422" s="2">
        <f t="shared" si="393"/>
        <v>0</v>
      </c>
      <c r="OH422" s="2">
        <f t="shared" si="394"/>
        <v>0</v>
      </c>
      <c r="OI422" s="2">
        <f t="shared" si="395"/>
        <v>0</v>
      </c>
      <c r="OJ422" s="2">
        <f t="shared" si="396"/>
        <v>0</v>
      </c>
      <c r="OK422" s="2">
        <f t="shared" si="397"/>
        <v>0</v>
      </c>
      <c r="OL422" s="2">
        <f t="shared" si="398"/>
        <v>0</v>
      </c>
      <c r="OM422" s="2">
        <f t="shared" si="399"/>
        <v>0</v>
      </c>
      <c r="ON422" s="2">
        <f t="shared" si="400"/>
        <v>9</v>
      </c>
      <c r="OO422" s="2">
        <f t="shared" si="401"/>
        <v>0</v>
      </c>
      <c r="OP422" s="2">
        <f t="shared" si="402"/>
        <v>0</v>
      </c>
      <c r="OQ422" s="2">
        <f t="shared" si="403"/>
        <v>0</v>
      </c>
      <c r="OR422" s="2">
        <f t="shared" si="404"/>
        <v>0</v>
      </c>
      <c r="OS422" s="2">
        <f t="shared" si="405"/>
        <v>0</v>
      </c>
      <c r="OT422" s="2">
        <f t="shared" si="406"/>
        <v>0</v>
      </c>
      <c r="OU422" s="2">
        <f t="shared" si="407"/>
        <v>0</v>
      </c>
      <c r="OV422" s="2">
        <f t="shared" si="408"/>
        <v>0</v>
      </c>
      <c r="OW422" s="2">
        <f t="shared" si="409"/>
        <v>0</v>
      </c>
      <c r="OX422" s="2">
        <f t="shared" si="410"/>
        <v>0</v>
      </c>
      <c r="OY422" s="2">
        <f t="shared" si="411"/>
        <v>0</v>
      </c>
      <c r="OZ422" s="2">
        <f t="shared" si="412"/>
        <v>0</v>
      </c>
      <c r="PA422" s="2">
        <f t="shared" si="413"/>
        <v>0</v>
      </c>
      <c r="PB422" s="2">
        <f t="shared" si="414"/>
        <v>0</v>
      </c>
      <c r="PC422" s="2">
        <f t="shared" si="415"/>
        <v>0</v>
      </c>
      <c r="PD422" s="2">
        <f t="shared" si="416"/>
        <v>0</v>
      </c>
      <c r="PE422" s="2">
        <f t="shared" si="417"/>
        <v>0</v>
      </c>
      <c r="PF422" s="2">
        <f t="shared" si="418"/>
        <v>0</v>
      </c>
      <c r="PG422" s="2">
        <f t="shared" si="419"/>
        <v>0</v>
      </c>
      <c r="PH422" s="2">
        <f t="shared" si="420"/>
        <v>0</v>
      </c>
      <c r="PI422" s="2">
        <f t="shared" si="421"/>
        <v>0</v>
      </c>
      <c r="PJ422" s="2">
        <f t="shared" si="422"/>
        <v>0</v>
      </c>
      <c r="PK422" s="2">
        <f t="shared" si="423"/>
        <v>0</v>
      </c>
      <c r="PL422" s="2">
        <f t="shared" si="424"/>
        <v>0</v>
      </c>
      <c r="PM422" s="2">
        <f t="shared" si="425"/>
        <v>0</v>
      </c>
      <c r="PN422" s="2">
        <f t="shared" si="426"/>
        <v>0</v>
      </c>
      <c r="PO422" s="2">
        <f t="shared" si="427"/>
        <v>0</v>
      </c>
      <c r="PP422" s="2">
        <f t="shared" si="428"/>
        <v>0</v>
      </c>
      <c r="PQ422" s="2">
        <f t="shared" si="429"/>
        <v>0</v>
      </c>
      <c r="PR422" s="2">
        <f t="shared" si="430"/>
        <v>0</v>
      </c>
      <c r="PS422" s="2">
        <f t="shared" si="431"/>
        <v>0</v>
      </c>
      <c r="PT422" s="2">
        <f t="shared" si="432"/>
        <v>0</v>
      </c>
      <c r="PU422" s="2">
        <f t="shared" si="433"/>
        <v>0</v>
      </c>
      <c r="PV422" s="2">
        <f t="shared" si="434"/>
        <v>0</v>
      </c>
      <c r="PW422" s="2">
        <f t="shared" si="435"/>
        <v>0</v>
      </c>
      <c r="PX422" s="2">
        <f t="shared" si="436"/>
        <v>0</v>
      </c>
      <c r="PY422" s="2">
        <f t="shared" si="437"/>
        <v>0</v>
      </c>
      <c r="PZ422" s="2">
        <f t="shared" si="438"/>
        <v>0</v>
      </c>
    </row>
    <row r="423" spans="1:442" x14ac:dyDescent="0.35">
      <c r="A423" t="s">
        <v>74</v>
      </c>
      <c r="B423" t="s">
        <v>6</v>
      </c>
      <c r="C423" t="s">
        <v>331</v>
      </c>
      <c r="D423">
        <v>0</v>
      </c>
      <c r="E423">
        <v>0</v>
      </c>
      <c r="F423">
        <v>0</v>
      </c>
      <c r="G423">
        <v>0</v>
      </c>
      <c r="H423"/>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1</v>
      </c>
      <c r="DD423">
        <v>6</v>
      </c>
      <c r="DE423">
        <v>1</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0</v>
      </c>
      <c r="NO423">
        <v>0</v>
      </c>
      <c r="NP423">
        <v>0</v>
      </c>
      <c r="NR423" s="2" t="str">
        <f t="shared" si="379"/>
        <v>Terego District</v>
      </c>
      <c r="NS423" s="2" t="str">
        <f t="shared" si="380"/>
        <v>Otumbari St. Lawrence Health Centre III</v>
      </c>
      <c r="NT423" s="2" t="str">
        <f>VLOOKUP(C423,Weeks!$A$1:$B$53,2,0)</f>
        <v>Week 8</v>
      </c>
      <c r="NU423" s="2">
        <f t="shared" si="381"/>
        <v>8</v>
      </c>
      <c r="NV423" s="2">
        <f t="shared" si="382"/>
        <v>0</v>
      </c>
      <c r="NW423" s="2">
        <f t="shared" si="383"/>
        <v>0</v>
      </c>
      <c r="NX423" s="2">
        <f t="shared" si="384"/>
        <v>0</v>
      </c>
      <c r="NY423" s="2">
        <f t="shared" si="385"/>
        <v>0</v>
      </c>
      <c r="NZ423" s="2">
        <f t="shared" si="386"/>
        <v>0</v>
      </c>
      <c r="OA423" s="2">
        <f t="shared" si="387"/>
        <v>0</v>
      </c>
      <c r="OB423" s="2">
        <f t="shared" si="388"/>
        <v>0</v>
      </c>
      <c r="OC423" s="2">
        <f t="shared" si="389"/>
        <v>0</v>
      </c>
      <c r="OD423" s="2">
        <f t="shared" si="390"/>
        <v>0</v>
      </c>
      <c r="OE423" s="2">
        <f t="shared" si="391"/>
        <v>0</v>
      </c>
      <c r="OF423" s="2">
        <f t="shared" si="392"/>
        <v>0</v>
      </c>
      <c r="OG423" s="2">
        <f t="shared" si="393"/>
        <v>0</v>
      </c>
      <c r="OH423" s="2">
        <f t="shared" si="394"/>
        <v>0</v>
      </c>
      <c r="OI423" s="2">
        <f t="shared" si="395"/>
        <v>0</v>
      </c>
      <c r="OJ423" s="2">
        <f t="shared" si="396"/>
        <v>0</v>
      </c>
      <c r="OK423" s="2">
        <f t="shared" si="397"/>
        <v>0</v>
      </c>
      <c r="OL423" s="2">
        <f t="shared" si="398"/>
        <v>0</v>
      </c>
      <c r="OM423" s="2">
        <f t="shared" si="399"/>
        <v>0</v>
      </c>
      <c r="ON423" s="2">
        <f t="shared" si="400"/>
        <v>8</v>
      </c>
      <c r="OO423" s="2">
        <f t="shared" si="401"/>
        <v>0</v>
      </c>
      <c r="OP423" s="2">
        <f t="shared" si="402"/>
        <v>0</v>
      </c>
      <c r="OQ423" s="2">
        <f t="shared" si="403"/>
        <v>0</v>
      </c>
      <c r="OR423" s="2">
        <f t="shared" si="404"/>
        <v>0</v>
      </c>
      <c r="OS423" s="2">
        <f t="shared" si="405"/>
        <v>0</v>
      </c>
      <c r="OT423" s="2">
        <f t="shared" si="406"/>
        <v>0</v>
      </c>
      <c r="OU423" s="2">
        <f t="shared" si="407"/>
        <v>0</v>
      </c>
      <c r="OV423" s="2">
        <f t="shared" si="408"/>
        <v>0</v>
      </c>
      <c r="OW423" s="2">
        <f t="shared" si="409"/>
        <v>0</v>
      </c>
      <c r="OX423" s="2">
        <f t="shared" si="410"/>
        <v>0</v>
      </c>
      <c r="OY423" s="2">
        <f t="shared" si="411"/>
        <v>0</v>
      </c>
      <c r="OZ423" s="2">
        <f t="shared" si="412"/>
        <v>0</v>
      </c>
      <c r="PA423" s="2">
        <f t="shared" si="413"/>
        <v>0</v>
      </c>
      <c r="PB423" s="2">
        <f t="shared" si="414"/>
        <v>0</v>
      </c>
      <c r="PC423" s="2">
        <f t="shared" si="415"/>
        <v>0</v>
      </c>
      <c r="PD423" s="2">
        <f t="shared" si="416"/>
        <v>0</v>
      </c>
      <c r="PE423" s="2">
        <f t="shared" si="417"/>
        <v>0</v>
      </c>
      <c r="PF423" s="2">
        <f t="shared" si="418"/>
        <v>0</v>
      </c>
      <c r="PG423" s="2">
        <f t="shared" si="419"/>
        <v>0</v>
      </c>
      <c r="PH423" s="2">
        <f t="shared" si="420"/>
        <v>0</v>
      </c>
      <c r="PI423" s="2">
        <f t="shared" si="421"/>
        <v>0</v>
      </c>
      <c r="PJ423" s="2">
        <f t="shared" si="422"/>
        <v>0</v>
      </c>
      <c r="PK423" s="2">
        <f t="shared" si="423"/>
        <v>0</v>
      </c>
      <c r="PL423" s="2">
        <f t="shared" si="424"/>
        <v>0</v>
      </c>
      <c r="PM423" s="2">
        <f t="shared" si="425"/>
        <v>0</v>
      </c>
      <c r="PN423" s="2">
        <f t="shared" si="426"/>
        <v>0</v>
      </c>
      <c r="PO423" s="2">
        <f t="shared" si="427"/>
        <v>0</v>
      </c>
      <c r="PP423" s="2">
        <f t="shared" si="428"/>
        <v>0</v>
      </c>
      <c r="PQ423" s="2">
        <f t="shared" si="429"/>
        <v>0</v>
      </c>
      <c r="PR423" s="2">
        <f t="shared" si="430"/>
        <v>0</v>
      </c>
      <c r="PS423" s="2">
        <f t="shared" si="431"/>
        <v>0</v>
      </c>
      <c r="PT423" s="2">
        <f t="shared" si="432"/>
        <v>0</v>
      </c>
      <c r="PU423" s="2">
        <f t="shared" si="433"/>
        <v>0</v>
      </c>
      <c r="PV423" s="2">
        <f t="shared" si="434"/>
        <v>0</v>
      </c>
      <c r="PW423" s="2">
        <f t="shared" si="435"/>
        <v>0</v>
      </c>
      <c r="PX423" s="2">
        <f t="shared" si="436"/>
        <v>0</v>
      </c>
      <c r="PY423" s="2">
        <f t="shared" si="437"/>
        <v>0</v>
      </c>
      <c r="PZ423" s="2">
        <f t="shared" si="438"/>
        <v>0</v>
      </c>
    </row>
    <row r="424" spans="1:442" x14ac:dyDescent="0.35">
      <c r="A424" t="s">
        <v>74</v>
      </c>
      <c r="B424" t="s">
        <v>6</v>
      </c>
      <c r="C424" t="s">
        <v>329</v>
      </c>
      <c r="D424">
        <v>0</v>
      </c>
      <c r="E424">
        <v>0</v>
      </c>
      <c r="F424">
        <v>0</v>
      </c>
      <c r="G424">
        <v>0</v>
      </c>
      <c r="H424"/>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1</v>
      </c>
      <c r="DA424">
        <v>0</v>
      </c>
      <c r="DB424">
        <v>1</v>
      </c>
      <c r="DC424">
        <v>0</v>
      </c>
      <c r="DD424">
        <v>7</v>
      </c>
      <c r="DE424">
        <v>3</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R424" s="2" t="str">
        <f t="shared" si="379"/>
        <v>Terego District</v>
      </c>
      <c r="NS424" s="2" t="str">
        <f t="shared" si="380"/>
        <v>Otumbari St. Lawrence Health Centre III</v>
      </c>
      <c r="NT424" s="2" t="str">
        <f>VLOOKUP(C424,Weeks!$A$1:$B$53,2,0)</f>
        <v>Week 9</v>
      </c>
      <c r="NU424" s="2">
        <f t="shared" si="381"/>
        <v>12</v>
      </c>
      <c r="NV424" s="2">
        <f t="shared" si="382"/>
        <v>0</v>
      </c>
      <c r="NW424" s="2">
        <f t="shared" si="383"/>
        <v>0</v>
      </c>
      <c r="NX424" s="2">
        <f t="shared" si="384"/>
        <v>0</v>
      </c>
      <c r="NY424" s="2">
        <f t="shared" si="385"/>
        <v>0</v>
      </c>
      <c r="NZ424" s="2">
        <f t="shared" si="386"/>
        <v>0</v>
      </c>
      <c r="OA424" s="2">
        <f t="shared" si="387"/>
        <v>0</v>
      </c>
      <c r="OB424" s="2">
        <f t="shared" si="388"/>
        <v>0</v>
      </c>
      <c r="OC424" s="2">
        <f t="shared" si="389"/>
        <v>0</v>
      </c>
      <c r="OD424" s="2">
        <f t="shared" si="390"/>
        <v>0</v>
      </c>
      <c r="OE424" s="2">
        <f t="shared" si="391"/>
        <v>0</v>
      </c>
      <c r="OF424" s="2">
        <f t="shared" si="392"/>
        <v>0</v>
      </c>
      <c r="OG424" s="2">
        <f t="shared" si="393"/>
        <v>0</v>
      </c>
      <c r="OH424" s="2">
        <f t="shared" si="394"/>
        <v>0</v>
      </c>
      <c r="OI424" s="2">
        <f t="shared" si="395"/>
        <v>0</v>
      </c>
      <c r="OJ424" s="2">
        <f t="shared" si="396"/>
        <v>0</v>
      </c>
      <c r="OK424" s="2">
        <f t="shared" si="397"/>
        <v>0</v>
      </c>
      <c r="OL424" s="2">
        <f t="shared" si="398"/>
        <v>0</v>
      </c>
      <c r="OM424" s="2">
        <f t="shared" si="399"/>
        <v>0</v>
      </c>
      <c r="ON424" s="2">
        <f t="shared" si="400"/>
        <v>12</v>
      </c>
      <c r="OO424" s="2">
        <f t="shared" si="401"/>
        <v>0</v>
      </c>
      <c r="OP424" s="2">
        <f t="shared" si="402"/>
        <v>0</v>
      </c>
      <c r="OQ424" s="2">
        <f t="shared" si="403"/>
        <v>0</v>
      </c>
      <c r="OR424" s="2">
        <f t="shared" si="404"/>
        <v>0</v>
      </c>
      <c r="OS424" s="2">
        <f t="shared" si="405"/>
        <v>0</v>
      </c>
      <c r="OT424" s="2">
        <f t="shared" si="406"/>
        <v>0</v>
      </c>
      <c r="OU424" s="2">
        <f t="shared" si="407"/>
        <v>0</v>
      </c>
      <c r="OV424" s="2">
        <f t="shared" si="408"/>
        <v>0</v>
      </c>
      <c r="OW424" s="2">
        <f t="shared" si="409"/>
        <v>0</v>
      </c>
      <c r="OX424" s="2">
        <f t="shared" si="410"/>
        <v>0</v>
      </c>
      <c r="OY424" s="2">
        <f t="shared" si="411"/>
        <v>0</v>
      </c>
      <c r="OZ424" s="2">
        <f t="shared" si="412"/>
        <v>0</v>
      </c>
      <c r="PA424" s="2">
        <f t="shared" si="413"/>
        <v>0</v>
      </c>
      <c r="PB424" s="2">
        <f t="shared" si="414"/>
        <v>0</v>
      </c>
      <c r="PC424" s="2">
        <f t="shared" si="415"/>
        <v>0</v>
      </c>
      <c r="PD424" s="2">
        <f t="shared" si="416"/>
        <v>0</v>
      </c>
      <c r="PE424" s="2">
        <f t="shared" si="417"/>
        <v>0</v>
      </c>
      <c r="PF424" s="2">
        <f t="shared" si="418"/>
        <v>0</v>
      </c>
      <c r="PG424" s="2">
        <f t="shared" si="419"/>
        <v>0</v>
      </c>
      <c r="PH424" s="2">
        <f t="shared" si="420"/>
        <v>0</v>
      </c>
      <c r="PI424" s="2">
        <f t="shared" si="421"/>
        <v>0</v>
      </c>
      <c r="PJ424" s="2">
        <f t="shared" si="422"/>
        <v>0</v>
      </c>
      <c r="PK424" s="2">
        <f t="shared" si="423"/>
        <v>0</v>
      </c>
      <c r="PL424" s="2">
        <f t="shared" si="424"/>
        <v>0</v>
      </c>
      <c r="PM424" s="2">
        <f t="shared" si="425"/>
        <v>0</v>
      </c>
      <c r="PN424" s="2">
        <f t="shared" si="426"/>
        <v>0</v>
      </c>
      <c r="PO424" s="2">
        <f t="shared" si="427"/>
        <v>0</v>
      </c>
      <c r="PP424" s="2">
        <f t="shared" si="428"/>
        <v>0</v>
      </c>
      <c r="PQ424" s="2">
        <f t="shared" si="429"/>
        <v>0</v>
      </c>
      <c r="PR424" s="2">
        <f t="shared" si="430"/>
        <v>0</v>
      </c>
      <c r="PS424" s="2">
        <f t="shared" si="431"/>
        <v>0</v>
      </c>
      <c r="PT424" s="2">
        <f t="shared" si="432"/>
        <v>0</v>
      </c>
      <c r="PU424" s="2">
        <f t="shared" si="433"/>
        <v>0</v>
      </c>
      <c r="PV424" s="2">
        <f t="shared" si="434"/>
        <v>0</v>
      </c>
      <c r="PW424" s="2">
        <f t="shared" si="435"/>
        <v>0</v>
      </c>
      <c r="PX424" s="2">
        <f t="shared" si="436"/>
        <v>0</v>
      </c>
      <c r="PY424" s="2">
        <f t="shared" si="437"/>
        <v>0</v>
      </c>
      <c r="PZ424" s="2">
        <f t="shared" si="438"/>
        <v>0</v>
      </c>
    </row>
    <row r="425" spans="1:442" x14ac:dyDescent="0.35">
      <c r="A425" t="s">
        <v>74</v>
      </c>
      <c r="B425" t="s">
        <v>6</v>
      </c>
      <c r="C425" t="s">
        <v>327</v>
      </c>
      <c r="D425">
        <v>0</v>
      </c>
      <c r="E425">
        <v>0</v>
      </c>
      <c r="F425">
        <v>0</v>
      </c>
      <c r="G425">
        <v>0</v>
      </c>
      <c r="H425"/>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7</v>
      </c>
      <c r="DE425">
        <v>5</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c r="KG425"/>
      <c r="KH425"/>
      <c r="KI425"/>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R425" s="2" t="str">
        <f t="shared" si="379"/>
        <v>Terego District</v>
      </c>
      <c r="NS425" s="2" t="str">
        <f t="shared" si="380"/>
        <v>Otumbari St. Lawrence Health Centre III</v>
      </c>
      <c r="NT425" s="2" t="str">
        <f>VLOOKUP(C425,Weeks!$A$1:$B$53,2,0)</f>
        <v>Week 10</v>
      </c>
      <c r="NU425" s="2">
        <f t="shared" si="381"/>
        <v>12</v>
      </c>
      <c r="NV425" s="2">
        <f t="shared" si="382"/>
        <v>0</v>
      </c>
      <c r="NW425" s="2">
        <f t="shared" si="383"/>
        <v>0</v>
      </c>
      <c r="NX425" s="2">
        <f t="shared" si="384"/>
        <v>0</v>
      </c>
      <c r="NY425" s="2">
        <f t="shared" si="385"/>
        <v>0</v>
      </c>
      <c r="NZ425" s="2">
        <f t="shared" si="386"/>
        <v>0</v>
      </c>
      <c r="OA425" s="2">
        <f t="shared" si="387"/>
        <v>0</v>
      </c>
      <c r="OB425" s="2">
        <f t="shared" si="388"/>
        <v>0</v>
      </c>
      <c r="OC425" s="2">
        <f t="shared" si="389"/>
        <v>0</v>
      </c>
      <c r="OD425" s="2">
        <f t="shared" si="390"/>
        <v>0</v>
      </c>
      <c r="OE425" s="2">
        <f t="shared" si="391"/>
        <v>0</v>
      </c>
      <c r="OF425" s="2">
        <f t="shared" si="392"/>
        <v>0</v>
      </c>
      <c r="OG425" s="2">
        <f t="shared" si="393"/>
        <v>0</v>
      </c>
      <c r="OH425" s="2">
        <f t="shared" si="394"/>
        <v>0</v>
      </c>
      <c r="OI425" s="2">
        <f t="shared" si="395"/>
        <v>0</v>
      </c>
      <c r="OJ425" s="2">
        <f t="shared" si="396"/>
        <v>0</v>
      </c>
      <c r="OK425" s="2">
        <f t="shared" si="397"/>
        <v>0</v>
      </c>
      <c r="OL425" s="2">
        <f t="shared" si="398"/>
        <v>0</v>
      </c>
      <c r="OM425" s="2">
        <f t="shared" si="399"/>
        <v>0</v>
      </c>
      <c r="ON425" s="2">
        <f t="shared" si="400"/>
        <v>12</v>
      </c>
      <c r="OO425" s="2">
        <f t="shared" si="401"/>
        <v>0</v>
      </c>
      <c r="OP425" s="2">
        <f t="shared" si="402"/>
        <v>0</v>
      </c>
      <c r="OQ425" s="2">
        <f t="shared" si="403"/>
        <v>0</v>
      </c>
      <c r="OR425" s="2">
        <f t="shared" si="404"/>
        <v>0</v>
      </c>
      <c r="OS425" s="2">
        <f t="shared" si="405"/>
        <v>0</v>
      </c>
      <c r="OT425" s="2">
        <f t="shared" si="406"/>
        <v>0</v>
      </c>
      <c r="OU425" s="2">
        <f t="shared" si="407"/>
        <v>0</v>
      </c>
      <c r="OV425" s="2">
        <f t="shared" si="408"/>
        <v>0</v>
      </c>
      <c r="OW425" s="2">
        <f t="shared" si="409"/>
        <v>0</v>
      </c>
      <c r="OX425" s="2">
        <f t="shared" si="410"/>
        <v>0</v>
      </c>
      <c r="OY425" s="2">
        <f t="shared" si="411"/>
        <v>0</v>
      </c>
      <c r="OZ425" s="2">
        <f t="shared" si="412"/>
        <v>0</v>
      </c>
      <c r="PA425" s="2">
        <f t="shared" si="413"/>
        <v>0</v>
      </c>
      <c r="PB425" s="2">
        <f t="shared" si="414"/>
        <v>0</v>
      </c>
      <c r="PC425" s="2">
        <f t="shared" si="415"/>
        <v>0</v>
      </c>
      <c r="PD425" s="2">
        <f t="shared" si="416"/>
        <v>0</v>
      </c>
      <c r="PE425" s="2">
        <f t="shared" si="417"/>
        <v>0</v>
      </c>
      <c r="PF425" s="2">
        <f t="shared" si="418"/>
        <v>0</v>
      </c>
      <c r="PG425" s="2">
        <f t="shared" si="419"/>
        <v>0</v>
      </c>
      <c r="PH425" s="2">
        <f t="shared" si="420"/>
        <v>0</v>
      </c>
      <c r="PI425" s="2">
        <f t="shared" si="421"/>
        <v>0</v>
      </c>
      <c r="PJ425" s="2">
        <f t="shared" si="422"/>
        <v>0</v>
      </c>
      <c r="PK425" s="2">
        <f t="shared" si="423"/>
        <v>0</v>
      </c>
      <c r="PL425" s="2">
        <f t="shared" si="424"/>
        <v>0</v>
      </c>
      <c r="PM425" s="2">
        <f t="shared" si="425"/>
        <v>0</v>
      </c>
      <c r="PN425" s="2">
        <f t="shared" si="426"/>
        <v>0</v>
      </c>
      <c r="PO425" s="2">
        <f t="shared" si="427"/>
        <v>0</v>
      </c>
      <c r="PP425" s="2">
        <f t="shared" si="428"/>
        <v>0</v>
      </c>
      <c r="PQ425" s="2">
        <f t="shared" si="429"/>
        <v>0</v>
      </c>
      <c r="PR425" s="2">
        <f t="shared" si="430"/>
        <v>0</v>
      </c>
      <c r="PS425" s="2">
        <f t="shared" si="431"/>
        <v>0</v>
      </c>
      <c r="PT425" s="2">
        <f t="shared" si="432"/>
        <v>0</v>
      </c>
      <c r="PU425" s="2">
        <f t="shared" si="433"/>
        <v>0</v>
      </c>
      <c r="PV425" s="2">
        <f t="shared" si="434"/>
        <v>0</v>
      </c>
      <c r="PW425" s="2">
        <f t="shared" si="435"/>
        <v>0</v>
      </c>
      <c r="PX425" s="2">
        <f t="shared" si="436"/>
        <v>0</v>
      </c>
      <c r="PY425" s="2">
        <f t="shared" si="437"/>
        <v>0</v>
      </c>
      <c r="PZ425" s="2">
        <f t="shared" si="438"/>
        <v>0</v>
      </c>
    </row>
    <row r="426" spans="1:442" x14ac:dyDescent="0.35">
      <c r="A426" t="s">
        <v>74</v>
      </c>
      <c r="B426" t="s">
        <v>6</v>
      </c>
      <c r="C426" t="s">
        <v>325</v>
      </c>
      <c r="D426">
        <v>0</v>
      </c>
      <c r="E426">
        <v>0</v>
      </c>
      <c r="F426">
        <v>0</v>
      </c>
      <c r="G426">
        <v>0</v>
      </c>
      <c r="H426"/>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1</v>
      </c>
      <c r="DB426">
        <v>0</v>
      </c>
      <c r="DC426">
        <v>0</v>
      </c>
      <c r="DD426">
        <v>7</v>
      </c>
      <c r="DE426">
        <v>4</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R426" s="2" t="str">
        <f t="shared" si="379"/>
        <v>Terego District</v>
      </c>
      <c r="NS426" s="2" t="str">
        <f t="shared" si="380"/>
        <v>Otumbari St. Lawrence Health Centre III</v>
      </c>
      <c r="NT426" s="2" t="str">
        <f>VLOOKUP(C426,Weeks!$A$1:$B$53,2,0)</f>
        <v>Week 11</v>
      </c>
      <c r="NU426" s="2">
        <f t="shared" si="381"/>
        <v>12</v>
      </c>
      <c r="NV426" s="2">
        <f t="shared" si="382"/>
        <v>0</v>
      </c>
      <c r="NW426" s="2">
        <f t="shared" si="383"/>
        <v>0</v>
      </c>
      <c r="NX426" s="2">
        <f t="shared" si="384"/>
        <v>0</v>
      </c>
      <c r="NY426" s="2">
        <f t="shared" si="385"/>
        <v>0</v>
      </c>
      <c r="NZ426" s="2">
        <f t="shared" si="386"/>
        <v>0</v>
      </c>
      <c r="OA426" s="2">
        <f t="shared" si="387"/>
        <v>0</v>
      </c>
      <c r="OB426" s="2">
        <f t="shared" si="388"/>
        <v>0</v>
      </c>
      <c r="OC426" s="2">
        <f t="shared" si="389"/>
        <v>0</v>
      </c>
      <c r="OD426" s="2">
        <f t="shared" si="390"/>
        <v>0</v>
      </c>
      <c r="OE426" s="2">
        <f t="shared" si="391"/>
        <v>0</v>
      </c>
      <c r="OF426" s="2">
        <f t="shared" si="392"/>
        <v>0</v>
      </c>
      <c r="OG426" s="2">
        <f t="shared" si="393"/>
        <v>0</v>
      </c>
      <c r="OH426" s="2">
        <f t="shared" si="394"/>
        <v>0</v>
      </c>
      <c r="OI426" s="2">
        <f t="shared" si="395"/>
        <v>0</v>
      </c>
      <c r="OJ426" s="2">
        <f t="shared" si="396"/>
        <v>0</v>
      </c>
      <c r="OK426" s="2">
        <f t="shared" si="397"/>
        <v>0</v>
      </c>
      <c r="OL426" s="2">
        <f t="shared" si="398"/>
        <v>0</v>
      </c>
      <c r="OM426" s="2">
        <f t="shared" si="399"/>
        <v>0</v>
      </c>
      <c r="ON426" s="2">
        <f t="shared" si="400"/>
        <v>12</v>
      </c>
      <c r="OO426" s="2">
        <f t="shared" si="401"/>
        <v>0</v>
      </c>
      <c r="OP426" s="2">
        <f t="shared" si="402"/>
        <v>0</v>
      </c>
      <c r="OQ426" s="2">
        <f t="shared" si="403"/>
        <v>0</v>
      </c>
      <c r="OR426" s="2">
        <f t="shared" si="404"/>
        <v>0</v>
      </c>
      <c r="OS426" s="2">
        <f t="shared" si="405"/>
        <v>0</v>
      </c>
      <c r="OT426" s="2">
        <f t="shared" si="406"/>
        <v>0</v>
      </c>
      <c r="OU426" s="2">
        <f t="shared" si="407"/>
        <v>0</v>
      </c>
      <c r="OV426" s="2">
        <f t="shared" si="408"/>
        <v>0</v>
      </c>
      <c r="OW426" s="2">
        <f t="shared" si="409"/>
        <v>0</v>
      </c>
      <c r="OX426" s="2">
        <f t="shared" si="410"/>
        <v>0</v>
      </c>
      <c r="OY426" s="2">
        <f t="shared" si="411"/>
        <v>0</v>
      </c>
      <c r="OZ426" s="2">
        <f t="shared" si="412"/>
        <v>0</v>
      </c>
      <c r="PA426" s="2">
        <f t="shared" si="413"/>
        <v>0</v>
      </c>
      <c r="PB426" s="2">
        <f t="shared" si="414"/>
        <v>0</v>
      </c>
      <c r="PC426" s="2">
        <f t="shared" si="415"/>
        <v>0</v>
      </c>
      <c r="PD426" s="2">
        <f t="shared" si="416"/>
        <v>0</v>
      </c>
      <c r="PE426" s="2">
        <f t="shared" si="417"/>
        <v>0</v>
      </c>
      <c r="PF426" s="2">
        <f t="shared" si="418"/>
        <v>0</v>
      </c>
      <c r="PG426" s="2">
        <f t="shared" si="419"/>
        <v>0</v>
      </c>
      <c r="PH426" s="2">
        <f t="shared" si="420"/>
        <v>0</v>
      </c>
      <c r="PI426" s="2">
        <f t="shared" si="421"/>
        <v>0</v>
      </c>
      <c r="PJ426" s="2">
        <f t="shared" si="422"/>
        <v>0</v>
      </c>
      <c r="PK426" s="2">
        <f t="shared" si="423"/>
        <v>0</v>
      </c>
      <c r="PL426" s="2">
        <f t="shared" si="424"/>
        <v>0</v>
      </c>
      <c r="PM426" s="2">
        <f t="shared" si="425"/>
        <v>0</v>
      </c>
      <c r="PN426" s="2">
        <f t="shared" si="426"/>
        <v>0</v>
      </c>
      <c r="PO426" s="2">
        <f t="shared" si="427"/>
        <v>0</v>
      </c>
      <c r="PP426" s="2">
        <f t="shared" si="428"/>
        <v>0</v>
      </c>
      <c r="PQ426" s="2">
        <f t="shared" si="429"/>
        <v>0</v>
      </c>
      <c r="PR426" s="2">
        <f t="shared" si="430"/>
        <v>0</v>
      </c>
      <c r="PS426" s="2">
        <f t="shared" si="431"/>
        <v>0</v>
      </c>
      <c r="PT426" s="2">
        <f t="shared" si="432"/>
        <v>0</v>
      </c>
      <c r="PU426" s="2">
        <f t="shared" si="433"/>
        <v>0</v>
      </c>
      <c r="PV426" s="2">
        <f t="shared" si="434"/>
        <v>0</v>
      </c>
      <c r="PW426" s="2">
        <f t="shared" si="435"/>
        <v>0</v>
      </c>
      <c r="PX426" s="2">
        <f t="shared" si="436"/>
        <v>0</v>
      </c>
      <c r="PY426" s="2">
        <f t="shared" si="437"/>
        <v>0</v>
      </c>
      <c r="PZ426" s="2">
        <f t="shared" si="438"/>
        <v>0</v>
      </c>
    </row>
    <row r="427" spans="1:442" x14ac:dyDescent="0.35">
      <c r="A427" t="s">
        <v>74</v>
      </c>
      <c r="B427" t="s">
        <v>2</v>
      </c>
      <c r="C427" t="s">
        <v>72</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1</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3</v>
      </c>
      <c r="DE427">
        <v>2</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1</v>
      </c>
      <c r="ER427">
        <v>2</v>
      </c>
      <c r="ES427">
        <v>0</v>
      </c>
      <c r="ET427">
        <v>0</v>
      </c>
      <c r="EU427">
        <v>0</v>
      </c>
      <c r="EV427">
        <v>0</v>
      </c>
      <c r="EW427">
        <v>0</v>
      </c>
      <c r="EX427">
        <v>0</v>
      </c>
      <c r="EY427">
        <v>0</v>
      </c>
      <c r="EZ427">
        <v>0</v>
      </c>
      <c r="FA427">
        <v>2</v>
      </c>
      <c r="FB427">
        <v>0</v>
      </c>
      <c r="FC427">
        <v>1</v>
      </c>
      <c r="FD427">
        <v>4</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c r="KG427"/>
      <c r="KH427"/>
      <c r="KI427"/>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1</v>
      </c>
      <c r="NE427">
        <v>0</v>
      </c>
      <c r="NF427">
        <v>0</v>
      </c>
      <c r="NG427">
        <v>0</v>
      </c>
      <c r="NH427">
        <v>0</v>
      </c>
      <c r="NI427">
        <v>0</v>
      </c>
      <c r="NJ427">
        <v>0</v>
      </c>
      <c r="NK427">
        <v>0</v>
      </c>
      <c r="NL427">
        <v>0</v>
      </c>
      <c r="NM427">
        <v>0</v>
      </c>
      <c r="NN427">
        <v>0</v>
      </c>
      <c r="NO427">
        <v>0</v>
      </c>
      <c r="NP427">
        <v>0</v>
      </c>
      <c r="NR427" s="2" t="str">
        <f t="shared" si="379"/>
        <v>Terego District</v>
      </c>
      <c r="NS427" s="2" t="str">
        <f t="shared" si="380"/>
        <v>St. Francis (Ocodri) Health Centre III</v>
      </c>
      <c r="NT427" s="2" t="str">
        <f>VLOOKUP(C427,Weeks!$A$1:$B$53,2,0)</f>
        <v>Week 40</v>
      </c>
      <c r="NU427" s="2">
        <f t="shared" si="381"/>
        <v>16</v>
      </c>
      <c r="NV427" s="2">
        <f t="shared" si="382"/>
        <v>1</v>
      </c>
      <c r="NW427" s="2">
        <f t="shared" si="383"/>
        <v>0</v>
      </c>
      <c r="NX427" s="2">
        <f t="shared" si="384"/>
        <v>1</v>
      </c>
      <c r="NY427" s="2">
        <f t="shared" si="385"/>
        <v>1</v>
      </c>
      <c r="NZ427" s="2">
        <f t="shared" si="386"/>
        <v>1</v>
      </c>
      <c r="OA427" s="2">
        <f t="shared" si="387"/>
        <v>1</v>
      </c>
      <c r="OB427" s="2">
        <f t="shared" si="388"/>
        <v>0</v>
      </c>
      <c r="OC427" s="2">
        <f t="shared" si="389"/>
        <v>0</v>
      </c>
      <c r="OD427" s="2">
        <f t="shared" si="390"/>
        <v>5</v>
      </c>
      <c r="OE427" s="2">
        <f t="shared" si="391"/>
        <v>0</v>
      </c>
      <c r="OF427" s="2">
        <f t="shared" si="392"/>
        <v>5</v>
      </c>
      <c r="OG427" s="2">
        <f t="shared" si="393"/>
        <v>0</v>
      </c>
      <c r="OH427" s="2">
        <f t="shared" si="394"/>
        <v>0</v>
      </c>
      <c r="OI427" s="2">
        <f t="shared" si="395"/>
        <v>0</v>
      </c>
      <c r="OJ427" s="2">
        <f t="shared" si="396"/>
        <v>0</v>
      </c>
      <c r="OK427" s="2">
        <f t="shared" si="397"/>
        <v>0</v>
      </c>
      <c r="OL427" s="2">
        <f t="shared" si="398"/>
        <v>0</v>
      </c>
      <c r="OM427" s="2">
        <f t="shared" si="399"/>
        <v>0</v>
      </c>
      <c r="ON427" s="2">
        <f t="shared" si="400"/>
        <v>5</v>
      </c>
      <c r="OO427" s="2">
        <f t="shared" si="401"/>
        <v>0</v>
      </c>
      <c r="OP427" s="2">
        <f t="shared" si="402"/>
        <v>0</v>
      </c>
      <c r="OQ427" s="2">
        <f t="shared" si="403"/>
        <v>0</v>
      </c>
      <c r="OR427" s="2">
        <f t="shared" si="404"/>
        <v>0</v>
      </c>
      <c r="OS427" s="2">
        <f t="shared" si="405"/>
        <v>0</v>
      </c>
      <c r="OT427" s="2">
        <f t="shared" si="406"/>
        <v>0</v>
      </c>
      <c r="OU427" s="2">
        <f t="shared" si="407"/>
        <v>0</v>
      </c>
      <c r="OV427" s="2">
        <f t="shared" si="408"/>
        <v>0</v>
      </c>
      <c r="OW427" s="2">
        <f t="shared" si="409"/>
        <v>0</v>
      </c>
      <c r="OX427" s="2">
        <f t="shared" si="410"/>
        <v>0</v>
      </c>
      <c r="OY427" s="2">
        <f t="shared" si="411"/>
        <v>0</v>
      </c>
      <c r="OZ427" s="2">
        <f t="shared" si="412"/>
        <v>0</v>
      </c>
      <c r="PA427" s="2">
        <f t="shared" si="413"/>
        <v>0</v>
      </c>
      <c r="PB427" s="2">
        <f t="shared" si="414"/>
        <v>0</v>
      </c>
      <c r="PC427" s="2">
        <f t="shared" si="415"/>
        <v>0</v>
      </c>
      <c r="PD427" s="2">
        <f t="shared" si="416"/>
        <v>0</v>
      </c>
      <c r="PE427" s="2">
        <f t="shared" si="417"/>
        <v>0</v>
      </c>
      <c r="PF427" s="2">
        <f t="shared" si="418"/>
        <v>0</v>
      </c>
      <c r="PG427" s="2">
        <f t="shared" si="419"/>
        <v>0</v>
      </c>
      <c r="PH427" s="2">
        <f t="shared" si="420"/>
        <v>0</v>
      </c>
      <c r="PI427" s="2">
        <f t="shared" si="421"/>
        <v>0</v>
      </c>
      <c r="PJ427" s="2">
        <f t="shared" si="422"/>
        <v>0</v>
      </c>
      <c r="PK427" s="2">
        <f t="shared" si="423"/>
        <v>0</v>
      </c>
      <c r="PL427" s="2">
        <f t="shared" si="424"/>
        <v>0</v>
      </c>
      <c r="PM427" s="2">
        <f t="shared" si="425"/>
        <v>0</v>
      </c>
      <c r="PN427" s="2">
        <f t="shared" si="426"/>
        <v>0</v>
      </c>
      <c r="PO427" s="2">
        <f t="shared" si="427"/>
        <v>0</v>
      </c>
      <c r="PP427" s="2">
        <f t="shared" si="428"/>
        <v>0</v>
      </c>
      <c r="PQ427" s="2">
        <f t="shared" si="429"/>
        <v>0</v>
      </c>
      <c r="PR427" s="2">
        <f t="shared" si="430"/>
        <v>0</v>
      </c>
      <c r="PS427" s="2">
        <f t="shared" si="431"/>
        <v>0</v>
      </c>
      <c r="PT427" s="2">
        <f t="shared" si="432"/>
        <v>0</v>
      </c>
      <c r="PU427" s="2">
        <f t="shared" si="433"/>
        <v>0</v>
      </c>
      <c r="PV427" s="2">
        <f t="shared" si="434"/>
        <v>0</v>
      </c>
      <c r="PW427" s="2">
        <f t="shared" si="435"/>
        <v>0</v>
      </c>
      <c r="PX427" s="2">
        <f t="shared" si="436"/>
        <v>0</v>
      </c>
      <c r="PY427" s="2">
        <f t="shared" si="437"/>
        <v>0</v>
      </c>
      <c r="PZ427" s="2">
        <f t="shared" si="438"/>
        <v>0</v>
      </c>
    </row>
    <row r="428" spans="1:442" x14ac:dyDescent="0.35">
      <c r="A428" t="s">
        <v>74</v>
      </c>
      <c r="B428" t="s">
        <v>2</v>
      </c>
      <c r="C428" t="s">
        <v>71</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5</v>
      </c>
      <c r="DD428">
        <v>4</v>
      </c>
      <c r="DE428">
        <v>4</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6</v>
      </c>
      <c r="ES428">
        <v>0</v>
      </c>
      <c r="ET428">
        <v>0</v>
      </c>
      <c r="EU428">
        <v>0</v>
      </c>
      <c r="EV428">
        <v>0</v>
      </c>
      <c r="EW428">
        <v>0</v>
      </c>
      <c r="EX428">
        <v>0</v>
      </c>
      <c r="EY428">
        <v>0</v>
      </c>
      <c r="EZ428">
        <v>0</v>
      </c>
      <c r="FA428">
        <v>3</v>
      </c>
      <c r="FB428">
        <v>0</v>
      </c>
      <c r="FC428">
        <v>1</v>
      </c>
      <c r="FD428">
        <v>4</v>
      </c>
      <c r="FE428">
        <v>0</v>
      </c>
      <c r="FF428">
        <v>0</v>
      </c>
      <c r="FG428">
        <v>0</v>
      </c>
      <c r="FH428">
        <v>0</v>
      </c>
      <c r="FI428">
        <v>0</v>
      </c>
      <c r="FJ428">
        <v>0</v>
      </c>
      <c r="FK428">
        <v>0</v>
      </c>
      <c r="FL428">
        <v>0</v>
      </c>
      <c r="FM428">
        <v>0</v>
      </c>
      <c r="FN428">
        <v>0</v>
      </c>
      <c r="FO428">
        <v>1</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c r="KG428"/>
      <c r="KH428"/>
      <c r="KI428"/>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R428" s="2" t="str">
        <f t="shared" si="379"/>
        <v>Terego District</v>
      </c>
      <c r="NS428" s="2" t="str">
        <f t="shared" si="380"/>
        <v>St. Francis (Ocodri) Health Centre III</v>
      </c>
      <c r="NT428" s="2" t="str">
        <f>VLOOKUP(C428,Weeks!$A$1:$B$53,2,0)</f>
        <v>Week 41</v>
      </c>
      <c r="NU428" s="2">
        <f t="shared" si="381"/>
        <v>28</v>
      </c>
      <c r="NV428" s="2">
        <f t="shared" si="382"/>
        <v>0</v>
      </c>
      <c r="NW428" s="2">
        <f t="shared" si="383"/>
        <v>0</v>
      </c>
      <c r="NX428" s="2">
        <f t="shared" si="384"/>
        <v>0</v>
      </c>
      <c r="NY428" s="2">
        <f t="shared" si="385"/>
        <v>0</v>
      </c>
      <c r="NZ428" s="2">
        <f t="shared" si="386"/>
        <v>0</v>
      </c>
      <c r="OA428" s="2">
        <f t="shared" si="387"/>
        <v>0</v>
      </c>
      <c r="OB428" s="2">
        <f t="shared" si="388"/>
        <v>1</v>
      </c>
      <c r="OC428" s="2">
        <f t="shared" si="389"/>
        <v>0</v>
      </c>
      <c r="OD428" s="2">
        <f t="shared" si="390"/>
        <v>5</v>
      </c>
      <c r="OE428" s="2">
        <f t="shared" si="391"/>
        <v>0</v>
      </c>
      <c r="OF428" s="2">
        <f t="shared" si="392"/>
        <v>9</v>
      </c>
      <c r="OG428" s="2">
        <f t="shared" si="393"/>
        <v>0</v>
      </c>
      <c r="OH428" s="2">
        <f t="shared" si="394"/>
        <v>0</v>
      </c>
      <c r="OI428" s="2">
        <f t="shared" si="395"/>
        <v>0</v>
      </c>
      <c r="OJ428" s="2">
        <f t="shared" si="396"/>
        <v>0</v>
      </c>
      <c r="OK428" s="2">
        <f t="shared" si="397"/>
        <v>0</v>
      </c>
      <c r="OL428" s="2">
        <f t="shared" si="398"/>
        <v>0</v>
      </c>
      <c r="OM428" s="2">
        <f t="shared" si="399"/>
        <v>0</v>
      </c>
      <c r="ON428" s="2">
        <f t="shared" si="400"/>
        <v>13</v>
      </c>
      <c r="OO428" s="2">
        <f t="shared" si="401"/>
        <v>0</v>
      </c>
      <c r="OP428" s="2">
        <f t="shared" si="402"/>
        <v>0</v>
      </c>
      <c r="OQ428" s="2">
        <f t="shared" si="403"/>
        <v>0</v>
      </c>
      <c r="OR428" s="2">
        <f t="shared" si="404"/>
        <v>0</v>
      </c>
      <c r="OS428" s="2">
        <f t="shared" si="405"/>
        <v>0</v>
      </c>
      <c r="OT428" s="2">
        <f t="shared" si="406"/>
        <v>0</v>
      </c>
      <c r="OU428" s="2">
        <f t="shared" si="407"/>
        <v>0</v>
      </c>
      <c r="OV428" s="2">
        <f t="shared" si="408"/>
        <v>0</v>
      </c>
      <c r="OW428" s="2">
        <f t="shared" si="409"/>
        <v>0</v>
      </c>
      <c r="OX428" s="2">
        <f t="shared" si="410"/>
        <v>0</v>
      </c>
      <c r="OY428" s="2">
        <f t="shared" si="411"/>
        <v>0</v>
      </c>
      <c r="OZ428" s="2">
        <f t="shared" si="412"/>
        <v>0</v>
      </c>
      <c r="PA428" s="2">
        <f t="shared" si="413"/>
        <v>0</v>
      </c>
      <c r="PB428" s="2">
        <f t="shared" si="414"/>
        <v>0</v>
      </c>
      <c r="PC428" s="2">
        <f t="shared" si="415"/>
        <v>0</v>
      </c>
      <c r="PD428" s="2">
        <f t="shared" si="416"/>
        <v>0</v>
      </c>
      <c r="PE428" s="2">
        <f t="shared" si="417"/>
        <v>0</v>
      </c>
      <c r="PF428" s="2">
        <f t="shared" si="418"/>
        <v>0</v>
      </c>
      <c r="PG428" s="2">
        <f t="shared" si="419"/>
        <v>0</v>
      </c>
      <c r="PH428" s="2">
        <f t="shared" si="420"/>
        <v>0</v>
      </c>
      <c r="PI428" s="2">
        <f t="shared" si="421"/>
        <v>0</v>
      </c>
      <c r="PJ428" s="2">
        <f t="shared" si="422"/>
        <v>0</v>
      </c>
      <c r="PK428" s="2">
        <f t="shared" si="423"/>
        <v>0</v>
      </c>
      <c r="PL428" s="2">
        <f t="shared" si="424"/>
        <v>0</v>
      </c>
      <c r="PM428" s="2">
        <f t="shared" si="425"/>
        <v>0</v>
      </c>
      <c r="PN428" s="2">
        <f t="shared" si="426"/>
        <v>0</v>
      </c>
      <c r="PO428" s="2">
        <f t="shared" si="427"/>
        <v>0</v>
      </c>
      <c r="PP428" s="2">
        <f t="shared" si="428"/>
        <v>0</v>
      </c>
      <c r="PQ428" s="2">
        <f t="shared" si="429"/>
        <v>0</v>
      </c>
      <c r="PR428" s="2">
        <f t="shared" si="430"/>
        <v>0</v>
      </c>
      <c r="PS428" s="2">
        <f t="shared" si="431"/>
        <v>0</v>
      </c>
      <c r="PT428" s="2">
        <f t="shared" si="432"/>
        <v>0</v>
      </c>
      <c r="PU428" s="2">
        <f t="shared" si="433"/>
        <v>0</v>
      </c>
      <c r="PV428" s="2">
        <f t="shared" si="434"/>
        <v>0</v>
      </c>
      <c r="PW428" s="2">
        <f t="shared" si="435"/>
        <v>0</v>
      </c>
      <c r="PX428" s="2">
        <f t="shared" si="436"/>
        <v>0</v>
      </c>
      <c r="PY428" s="2">
        <f t="shared" si="437"/>
        <v>0</v>
      </c>
      <c r="PZ428" s="2">
        <f t="shared" si="438"/>
        <v>0</v>
      </c>
    </row>
    <row r="429" spans="1:442" x14ac:dyDescent="0.35">
      <c r="A429" t="s">
        <v>74</v>
      </c>
      <c r="B429" t="s">
        <v>2</v>
      </c>
      <c r="C429" t="s">
        <v>70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1</v>
      </c>
      <c r="DC429">
        <v>1</v>
      </c>
      <c r="DD429">
        <v>2</v>
      </c>
      <c r="DE429">
        <v>2</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1</v>
      </c>
      <c r="ES429">
        <v>0</v>
      </c>
      <c r="ET429">
        <v>0</v>
      </c>
      <c r="EU429">
        <v>0</v>
      </c>
      <c r="EV429">
        <v>0</v>
      </c>
      <c r="EW429">
        <v>0</v>
      </c>
      <c r="EX429">
        <v>0</v>
      </c>
      <c r="EY429">
        <v>0</v>
      </c>
      <c r="EZ429">
        <v>0</v>
      </c>
      <c r="FA429">
        <v>4</v>
      </c>
      <c r="FB429">
        <v>0</v>
      </c>
      <c r="FC429">
        <v>2</v>
      </c>
      <c r="FD429">
        <v>5</v>
      </c>
      <c r="FE429">
        <v>0</v>
      </c>
      <c r="FF429">
        <v>0</v>
      </c>
      <c r="FG429">
        <v>0</v>
      </c>
      <c r="FH429">
        <v>0</v>
      </c>
      <c r="FI429">
        <v>0</v>
      </c>
      <c r="FJ429">
        <v>0</v>
      </c>
      <c r="FK429">
        <v>0</v>
      </c>
      <c r="FL429">
        <v>0</v>
      </c>
      <c r="FM429">
        <v>0</v>
      </c>
      <c r="FN429">
        <v>0</v>
      </c>
      <c r="FO429">
        <v>0</v>
      </c>
      <c r="FP429">
        <v>1</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c r="KG429"/>
      <c r="KH429"/>
      <c r="KI429"/>
      <c r="KJ429">
        <v>0</v>
      </c>
      <c r="KK429">
        <v>0</v>
      </c>
      <c r="KL429">
        <v>0</v>
      </c>
      <c r="KM429">
        <v>0</v>
      </c>
      <c r="KN429">
        <v>0</v>
      </c>
      <c r="KO429">
        <v>0</v>
      </c>
      <c r="KP429">
        <v>0</v>
      </c>
      <c r="KQ429">
        <v>0</v>
      </c>
      <c r="KR429">
        <v>0</v>
      </c>
      <c r="KS429">
        <v>0</v>
      </c>
      <c r="KT429">
        <v>0</v>
      </c>
      <c r="KU429">
        <v>0</v>
      </c>
      <c r="KV429"/>
      <c r="KW429"/>
      <c r="KX429"/>
      <c r="KY429"/>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1</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R429" s="2" t="str">
        <f t="shared" si="379"/>
        <v>Terego District</v>
      </c>
      <c r="NS429" s="2" t="str">
        <f t="shared" si="380"/>
        <v>St. Francis (Ocodri) Health Centre III</v>
      </c>
      <c r="NT429" s="2" t="str">
        <f>VLOOKUP(C429,Weeks!$A$1:$B$53,2,0)</f>
        <v>Week 42</v>
      </c>
      <c r="NU429" s="2">
        <f t="shared" si="381"/>
        <v>19</v>
      </c>
      <c r="NV429" s="2">
        <f t="shared" si="382"/>
        <v>0</v>
      </c>
      <c r="NW429" s="2">
        <f t="shared" si="383"/>
        <v>0</v>
      </c>
      <c r="NX429" s="2">
        <f t="shared" si="384"/>
        <v>0</v>
      </c>
      <c r="NY429" s="2">
        <f t="shared" si="385"/>
        <v>0</v>
      </c>
      <c r="NZ429" s="2">
        <f t="shared" si="386"/>
        <v>0</v>
      </c>
      <c r="OA429" s="2">
        <f t="shared" si="387"/>
        <v>0</v>
      </c>
      <c r="OB429" s="2">
        <f t="shared" si="388"/>
        <v>1</v>
      </c>
      <c r="OC429" s="2">
        <f t="shared" si="389"/>
        <v>0</v>
      </c>
      <c r="OD429" s="2">
        <f t="shared" si="390"/>
        <v>7</v>
      </c>
      <c r="OE429" s="2">
        <f t="shared" si="391"/>
        <v>0</v>
      </c>
      <c r="OF429" s="2">
        <f t="shared" si="392"/>
        <v>5</v>
      </c>
      <c r="OG429" s="2">
        <f t="shared" si="393"/>
        <v>0</v>
      </c>
      <c r="OH429" s="2">
        <f t="shared" si="394"/>
        <v>0</v>
      </c>
      <c r="OI429" s="2">
        <f t="shared" si="395"/>
        <v>0</v>
      </c>
      <c r="OJ429" s="2">
        <f t="shared" si="396"/>
        <v>0</v>
      </c>
      <c r="OK429" s="2">
        <f t="shared" si="397"/>
        <v>0</v>
      </c>
      <c r="OL429" s="2">
        <f t="shared" si="398"/>
        <v>0</v>
      </c>
      <c r="OM429" s="2">
        <f t="shared" si="399"/>
        <v>0</v>
      </c>
      <c r="ON429" s="2">
        <f t="shared" si="400"/>
        <v>6</v>
      </c>
      <c r="OO429" s="2">
        <f t="shared" si="401"/>
        <v>0</v>
      </c>
      <c r="OP429" s="2">
        <f t="shared" si="402"/>
        <v>0</v>
      </c>
      <c r="OQ429" s="2">
        <f t="shared" si="403"/>
        <v>0</v>
      </c>
      <c r="OR429" s="2">
        <f t="shared" si="404"/>
        <v>0</v>
      </c>
      <c r="OS429" s="2">
        <f t="shared" si="405"/>
        <v>0</v>
      </c>
      <c r="OT429" s="2">
        <f t="shared" si="406"/>
        <v>0</v>
      </c>
      <c r="OU429" s="2">
        <f t="shared" si="407"/>
        <v>0</v>
      </c>
      <c r="OV429" s="2">
        <f t="shared" si="408"/>
        <v>0</v>
      </c>
      <c r="OW429" s="2">
        <f t="shared" si="409"/>
        <v>0</v>
      </c>
      <c r="OX429" s="2">
        <f t="shared" si="410"/>
        <v>1</v>
      </c>
      <c r="OY429" s="2">
        <f t="shared" si="411"/>
        <v>0</v>
      </c>
      <c r="OZ429" s="2">
        <f t="shared" si="412"/>
        <v>0</v>
      </c>
      <c r="PA429" s="2">
        <f t="shared" si="413"/>
        <v>0</v>
      </c>
      <c r="PB429" s="2">
        <f t="shared" si="414"/>
        <v>0</v>
      </c>
      <c r="PC429" s="2">
        <f t="shared" si="415"/>
        <v>0</v>
      </c>
      <c r="PD429" s="2">
        <f t="shared" si="416"/>
        <v>0</v>
      </c>
      <c r="PE429" s="2">
        <f t="shared" si="417"/>
        <v>0</v>
      </c>
      <c r="PF429" s="2">
        <f t="shared" si="418"/>
        <v>0</v>
      </c>
      <c r="PG429" s="2">
        <f t="shared" si="419"/>
        <v>0</v>
      </c>
      <c r="PH429" s="2">
        <f t="shared" si="420"/>
        <v>0</v>
      </c>
      <c r="PI429" s="2">
        <f t="shared" si="421"/>
        <v>0</v>
      </c>
      <c r="PJ429" s="2">
        <f t="shared" si="422"/>
        <v>0</v>
      </c>
      <c r="PK429" s="2">
        <f t="shared" si="423"/>
        <v>0</v>
      </c>
      <c r="PL429" s="2">
        <f t="shared" si="424"/>
        <v>0</v>
      </c>
      <c r="PM429" s="2">
        <f t="shared" si="425"/>
        <v>0</v>
      </c>
      <c r="PN429" s="2">
        <f t="shared" si="426"/>
        <v>0</v>
      </c>
      <c r="PO429" s="2">
        <f t="shared" si="427"/>
        <v>0</v>
      </c>
      <c r="PP429" s="2">
        <f t="shared" si="428"/>
        <v>0</v>
      </c>
      <c r="PQ429" s="2">
        <f t="shared" si="429"/>
        <v>0</v>
      </c>
      <c r="PR429" s="2">
        <f t="shared" si="430"/>
        <v>0</v>
      </c>
      <c r="PS429" s="2">
        <f t="shared" si="431"/>
        <v>0</v>
      </c>
      <c r="PT429" s="2">
        <f t="shared" si="432"/>
        <v>0</v>
      </c>
      <c r="PU429" s="2">
        <f t="shared" si="433"/>
        <v>0</v>
      </c>
      <c r="PV429" s="2">
        <f t="shared" si="434"/>
        <v>0</v>
      </c>
      <c r="PW429" s="2">
        <f t="shared" si="435"/>
        <v>0</v>
      </c>
      <c r="PX429" s="2">
        <f t="shared" si="436"/>
        <v>0</v>
      </c>
      <c r="PY429" s="2">
        <f t="shared" si="437"/>
        <v>0</v>
      </c>
      <c r="PZ429" s="2">
        <f t="shared" si="438"/>
        <v>0</v>
      </c>
    </row>
    <row r="430" spans="1:442" x14ac:dyDescent="0.35">
      <c r="A430" t="s">
        <v>74</v>
      </c>
      <c r="B430" t="s">
        <v>2</v>
      </c>
      <c r="C430" t="s">
        <v>69</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2</v>
      </c>
      <c r="DD430">
        <v>1</v>
      </c>
      <c r="DE430">
        <v>2</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2</v>
      </c>
      <c r="FA430">
        <v>8</v>
      </c>
      <c r="FB430">
        <v>0</v>
      </c>
      <c r="FC430">
        <v>1</v>
      </c>
      <c r="FD430">
        <v>1</v>
      </c>
      <c r="FE430">
        <v>0</v>
      </c>
      <c r="FF430">
        <v>0</v>
      </c>
      <c r="FG430">
        <v>0</v>
      </c>
      <c r="FH430">
        <v>0</v>
      </c>
      <c r="FI430">
        <v>0</v>
      </c>
      <c r="FJ430">
        <v>0</v>
      </c>
      <c r="FK430">
        <v>0</v>
      </c>
      <c r="FL430">
        <v>1</v>
      </c>
      <c r="FM430">
        <v>0</v>
      </c>
      <c r="FN430">
        <v>0</v>
      </c>
      <c r="FO430">
        <v>0</v>
      </c>
      <c r="FP430">
        <v>1</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1</v>
      </c>
      <c r="HX430">
        <v>0</v>
      </c>
      <c r="HY430">
        <v>0</v>
      </c>
      <c r="HZ430">
        <v>0</v>
      </c>
      <c r="IA430">
        <v>0</v>
      </c>
      <c r="IB430">
        <v>0</v>
      </c>
      <c r="IC430">
        <v>0</v>
      </c>
      <c r="ID430">
        <v>0</v>
      </c>
      <c r="IE430">
        <v>0</v>
      </c>
      <c r="IF430">
        <v>0</v>
      </c>
      <c r="IG430">
        <v>0</v>
      </c>
      <c r="IH430">
        <v>0</v>
      </c>
      <c r="II430">
        <v>0</v>
      </c>
      <c r="IJ430">
        <v>0</v>
      </c>
      <c r="IK430">
        <v>0</v>
      </c>
      <c r="IL430">
        <v>0</v>
      </c>
      <c r="IM430">
        <v>0</v>
      </c>
      <c r="IN430">
        <v>0</v>
      </c>
      <c r="IO430">
        <v>1</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c r="KG430"/>
      <c r="KH430"/>
      <c r="KI430"/>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1</v>
      </c>
      <c r="NI430">
        <v>0</v>
      </c>
      <c r="NJ430">
        <v>0</v>
      </c>
      <c r="NK430">
        <v>0</v>
      </c>
      <c r="NL430">
        <v>1</v>
      </c>
      <c r="NM430">
        <v>0</v>
      </c>
      <c r="NN430">
        <v>0</v>
      </c>
      <c r="NO430">
        <v>0</v>
      </c>
      <c r="NP430">
        <v>0</v>
      </c>
      <c r="NR430" s="2" t="str">
        <f t="shared" si="379"/>
        <v>Terego District</v>
      </c>
      <c r="NS430" s="2" t="str">
        <f t="shared" si="380"/>
        <v>St. Francis (Ocodri) Health Centre III</v>
      </c>
      <c r="NT430" s="2" t="str">
        <f>VLOOKUP(C430,Weeks!$A$1:$B$53,2,0)</f>
        <v>Week 43</v>
      </c>
      <c r="NU430" s="2">
        <f t="shared" si="381"/>
        <v>19</v>
      </c>
      <c r="NV430" s="2">
        <f t="shared" si="382"/>
        <v>0</v>
      </c>
      <c r="NW430" s="2">
        <f t="shared" si="383"/>
        <v>0</v>
      </c>
      <c r="NX430" s="2">
        <f t="shared" si="384"/>
        <v>0</v>
      </c>
      <c r="NY430" s="2">
        <f t="shared" si="385"/>
        <v>0</v>
      </c>
      <c r="NZ430" s="2">
        <f t="shared" si="386"/>
        <v>0</v>
      </c>
      <c r="OA430" s="2">
        <f t="shared" si="387"/>
        <v>0</v>
      </c>
      <c r="OB430" s="2">
        <f t="shared" si="388"/>
        <v>2</v>
      </c>
      <c r="OC430" s="2">
        <f t="shared" si="389"/>
        <v>0</v>
      </c>
      <c r="OD430" s="2">
        <f t="shared" si="390"/>
        <v>2</v>
      </c>
      <c r="OE430" s="2">
        <f t="shared" si="391"/>
        <v>0</v>
      </c>
      <c r="OF430" s="2">
        <f t="shared" si="392"/>
        <v>10</v>
      </c>
      <c r="OG430" s="2">
        <f t="shared" si="393"/>
        <v>0</v>
      </c>
      <c r="OH430" s="2">
        <f t="shared" si="394"/>
        <v>0</v>
      </c>
      <c r="OI430" s="2">
        <f t="shared" si="395"/>
        <v>0</v>
      </c>
      <c r="OJ430" s="2">
        <f t="shared" si="396"/>
        <v>0</v>
      </c>
      <c r="OK430" s="2">
        <f t="shared" si="397"/>
        <v>0</v>
      </c>
      <c r="OL430" s="2">
        <f t="shared" si="398"/>
        <v>0</v>
      </c>
      <c r="OM430" s="2">
        <f t="shared" si="399"/>
        <v>0</v>
      </c>
      <c r="ON430" s="2">
        <f t="shared" si="400"/>
        <v>5</v>
      </c>
      <c r="OO430" s="2">
        <f t="shared" si="401"/>
        <v>0</v>
      </c>
      <c r="OP430" s="2">
        <f t="shared" si="402"/>
        <v>0</v>
      </c>
      <c r="OQ430" s="2">
        <f t="shared" si="403"/>
        <v>0</v>
      </c>
      <c r="OR430" s="2">
        <f t="shared" si="404"/>
        <v>0</v>
      </c>
      <c r="OS430" s="2">
        <f t="shared" si="405"/>
        <v>0</v>
      </c>
      <c r="OT430" s="2">
        <f t="shared" si="406"/>
        <v>0</v>
      </c>
      <c r="OU430" s="2">
        <f t="shared" si="407"/>
        <v>0</v>
      </c>
      <c r="OV430" s="2">
        <f t="shared" si="408"/>
        <v>0</v>
      </c>
      <c r="OW430" s="2">
        <f t="shared" si="409"/>
        <v>0</v>
      </c>
      <c r="OX430" s="2">
        <f t="shared" si="410"/>
        <v>0</v>
      </c>
      <c r="OY430" s="2">
        <f t="shared" si="411"/>
        <v>0</v>
      </c>
      <c r="OZ430" s="2">
        <f t="shared" si="412"/>
        <v>0</v>
      </c>
      <c r="PA430" s="2">
        <f t="shared" si="413"/>
        <v>0</v>
      </c>
      <c r="PB430" s="2">
        <f t="shared" si="414"/>
        <v>0</v>
      </c>
      <c r="PC430" s="2">
        <f t="shared" si="415"/>
        <v>0</v>
      </c>
      <c r="PD430" s="2">
        <f t="shared" si="416"/>
        <v>0</v>
      </c>
      <c r="PE430" s="2">
        <f t="shared" si="417"/>
        <v>0</v>
      </c>
      <c r="PF430" s="2">
        <f t="shared" si="418"/>
        <v>0</v>
      </c>
      <c r="PG430" s="2">
        <f t="shared" si="419"/>
        <v>0</v>
      </c>
      <c r="PH430" s="2">
        <f t="shared" si="420"/>
        <v>0</v>
      </c>
      <c r="PI430" s="2">
        <f t="shared" si="421"/>
        <v>0</v>
      </c>
      <c r="PJ430" s="2">
        <f t="shared" si="422"/>
        <v>0</v>
      </c>
      <c r="PK430" s="2">
        <f t="shared" si="423"/>
        <v>1</v>
      </c>
      <c r="PL430" s="2">
        <f t="shared" si="424"/>
        <v>1</v>
      </c>
      <c r="PM430" s="2">
        <f t="shared" si="425"/>
        <v>0</v>
      </c>
      <c r="PN430" s="2">
        <f t="shared" si="426"/>
        <v>1</v>
      </c>
      <c r="PO430" s="2">
        <f t="shared" si="427"/>
        <v>1</v>
      </c>
      <c r="PP430" s="2">
        <f t="shared" si="428"/>
        <v>0</v>
      </c>
      <c r="PQ430" s="2">
        <f t="shared" si="429"/>
        <v>0</v>
      </c>
      <c r="PR430" s="2">
        <f t="shared" si="430"/>
        <v>0</v>
      </c>
      <c r="PS430" s="2">
        <f t="shared" si="431"/>
        <v>0</v>
      </c>
      <c r="PT430" s="2">
        <f t="shared" si="432"/>
        <v>0</v>
      </c>
      <c r="PU430" s="2">
        <f t="shared" si="433"/>
        <v>0</v>
      </c>
      <c r="PV430" s="2">
        <f t="shared" si="434"/>
        <v>0</v>
      </c>
      <c r="PW430" s="2">
        <f t="shared" si="435"/>
        <v>0</v>
      </c>
      <c r="PX430" s="2">
        <f t="shared" si="436"/>
        <v>0</v>
      </c>
      <c r="PY430" s="2">
        <f t="shared" si="437"/>
        <v>0</v>
      </c>
      <c r="PZ430" s="2">
        <f t="shared" si="438"/>
        <v>0</v>
      </c>
    </row>
    <row r="431" spans="1:442" x14ac:dyDescent="0.35">
      <c r="A431" t="s">
        <v>74</v>
      </c>
      <c r="B431" t="s">
        <v>2</v>
      </c>
      <c r="C431" t="s">
        <v>67</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1</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1</v>
      </c>
      <c r="ES431">
        <v>0</v>
      </c>
      <c r="ET431">
        <v>0</v>
      </c>
      <c r="EU431">
        <v>0</v>
      </c>
      <c r="EV431">
        <v>0</v>
      </c>
      <c r="EW431">
        <v>0</v>
      </c>
      <c r="EX431">
        <v>0</v>
      </c>
      <c r="EY431">
        <v>0</v>
      </c>
      <c r="EZ431">
        <v>0</v>
      </c>
      <c r="FA431">
        <v>1</v>
      </c>
      <c r="FB431">
        <v>0</v>
      </c>
      <c r="FC431">
        <v>0</v>
      </c>
      <c r="FD431">
        <v>4</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c r="KG431"/>
      <c r="KH431"/>
      <c r="KI431"/>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1</v>
      </c>
      <c r="NF431">
        <v>0</v>
      </c>
      <c r="NG431">
        <v>0</v>
      </c>
      <c r="NH431">
        <v>0</v>
      </c>
      <c r="NI431">
        <v>0</v>
      </c>
      <c r="NJ431">
        <v>0</v>
      </c>
      <c r="NK431">
        <v>0</v>
      </c>
      <c r="NL431">
        <v>0</v>
      </c>
      <c r="NM431">
        <v>0</v>
      </c>
      <c r="NN431">
        <v>0</v>
      </c>
      <c r="NO431">
        <v>0</v>
      </c>
      <c r="NP431">
        <v>0</v>
      </c>
      <c r="NR431" s="2" t="str">
        <f t="shared" si="379"/>
        <v>Terego District</v>
      </c>
      <c r="NS431" s="2" t="str">
        <f t="shared" si="380"/>
        <v>St. Francis (Ocodri) Health Centre III</v>
      </c>
      <c r="NT431" s="2" t="str">
        <f>VLOOKUP(C431,Weeks!$A$1:$B$53,2,0)</f>
        <v>Week 44</v>
      </c>
      <c r="NU431" s="2">
        <f t="shared" si="381"/>
        <v>7</v>
      </c>
      <c r="NV431" s="2">
        <f t="shared" si="382"/>
        <v>1</v>
      </c>
      <c r="NW431" s="2">
        <f t="shared" si="383"/>
        <v>0</v>
      </c>
      <c r="NX431" s="2">
        <f t="shared" si="384"/>
        <v>1</v>
      </c>
      <c r="NY431" s="2">
        <f t="shared" si="385"/>
        <v>1</v>
      </c>
      <c r="NZ431" s="2">
        <f t="shared" si="386"/>
        <v>1</v>
      </c>
      <c r="OA431" s="2">
        <f t="shared" si="387"/>
        <v>1</v>
      </c>
      <c r="OB431" s="2">
        <f t="shared" si="388"/>
        <v>0</v>
      </c>
      <c r="OC431" s="2">
        <f t="shared" si="389"/>
        <v>0</v>
      </c>
      <c r="OD431" s="2">
        <f t="shared" si="390"/>
        <v>4</v>
      </c>
      <c r="OE431" s="2">
        <f t="shared" si="391"/>
        <v>0</v>
      </c>
      <c r="OF431" s="2">
        <f t="shared" si="392"/>
        <v>2</v>
      </c>
      <c r="OG431" s="2">
        <f t="shared" si="393"/>
        <v>0</v>
      </c>
      <c r="OH431" s="2">
        <f t="shared" si="394"/>
        <v>0</v>
      </c>
      <c r="OI431" s="2">
        <f t="shared" si="395"/>
        <v>0</v>
      </c>
      <c r="OJ431" s="2">
        <f t="shared" si="396"/>
        <v>0</v>
      </c>
      <c r="OK431" s="2">
        <f t="shared" si="397"/>
        <v>0</v>
      </c>
      <c r="OL431" s="2">
        <f t="shared" si="398"/>
        <v>0</v>
      </c>
      <c r="OM431" s="2">
        <f t="shared" si="399"/>
        <v>0</v>
      </c>
      <c r="ON431" s="2">
        <f t="shared" si="400"/>
        <v>0</v>
      </c>
      <c r="OO431" s="2">
        <f t="shared" si="401"/>
        <v>0</v>
      </c>
      <c r="OP431" s="2">
        <f t="shared" si="402"/>
        <v>0</v>
      </c>
      <c r="OQ431" s="2">
        <f t="shared" si="403"/>
        <v>0</v>
      </c>
      <c r="OR431" s="2">
        <f t="shared" si="404"/>
        <v>0</v>
      </c>
      <c r="OS431" s="2">
        <f t="shared" si="405"/>
        <v>0</v>
      </c>
      <c r="OT431" s="2">
        <f t="shared" si="406"/>
        <v>0</v>
      </c>
      <c r="OU431" s="2">
        <f t="shared" si="407"/>
        <v>0</v>
      </c>
      <c r="OV431" s="2">
        <f t="shared" si="408"/>
        <v>0</v>
      </c>
      <c r="OW431" s="2">
        <f t="shared" si="409"/>
        <v>0</v>
      </c>
      <c r="OX431" s="2">
        <f t="shared" si="410"/>
        <v>0</v>
      </c>
      <c r="OY431" s="2">
        <f t="shared" si="411"/>
        <v>0</v>
      </c>
      <c r="OZ431" s="2">
        <f t="shared" si="412"/>
        <v>0</v>
      </c>
      <c r="PA431" s="2">
        <f t="shared" si="413"/>
        <v>0</v>
      </c>
      <c r="PB431" s="2">
        <f t="shared" si="414"/>
        <v>0</v>
      </c>
      <c r="PC431" s="2">
        <f t="shared" si="415"/>
        <v>0</v>
      </c>
      <c r="PD431" s="2">
        <f t="shared" si="416"/>
        <v>0</v>
      </c>
      <c r="PE431" s="2">
        <f t="shared" si="417"/>
        <v>0</v>
      </c>
      <c r="PF431" s="2">
        <f t="shared" si="418"/>
        <v>0</v>
      </c>
      <c r="PG431" s="2">
        <f t="shared" si="419"/>
        <v>0</v>
      </c>
      <c r="PH431" s="2">
        <f t="shared" si="420"/>
        <v>0</v>
      </c>
      <c r="PI431" s="2">
        <f t="shared" si="421"/>
        <v>0</v>
      </c>
      <c r="PJ431" s="2">
        <f t="shared" si="422"/>
        <v>0</v>
      </c>
      <c r="PK431" s="2">
        <f t="shared" si="423"/>
        <v>0</v>
      </c>
      <c r="PL431" s="2">
        <f t="shared" si="424"/>
        <v>0</v>
      </c>
      <c r="PM431" s="2">
        <f t="shared" si="425"/>
        <v>0</v>
      </c>
      <c r="PN431" s="2">
        <f t="shared" si="426"/>
        <v>0</v>
      </c>
      <c r="PO431" s="2">
        <f t="shared" si="427"/>
        <v>0</v>
      </c>
      <c r="PP431" s="2">
        <f t="shared" si="428"/>
        <v>0</v>
      </c>
      <c r="PQ431" s="2">
        <f t="shared" si="429"/>
        <v>0</v>
      </c>
      <c r="PR431" s="2">
        <f t="shared" si="430"/>
        <v>0</v>
      </c>
      <c r="PS431" s="2">
        <f t="shared" si="431"/>
        <v>0</v>
      </c>
      <c r="PT431" s="2">
        <f t="shared" si="432"/>
        <v>0</v>
      </c>
      <c r="PU431" s="2">
        <f t="shared" si="433"/>
        <v>0</v>
      </c>
      <c r="PV431" s="2">
        <f t="shared" si="434"/>
        <v>0</v>
      </c>
      <c r="PW431" s="2">
        <f t="shared" si="435"/>
        <v>0</v>
      </c>
      <c r="PX431" s="2">
        <f t="shared" si="436"/>
        <v>0</v>
      </c>
      <c r="PY431" s="2">
        <f t="shared" si="437"/>
        <v>0</v>
      </c>
      <c r="PZ431" s="2">
        <f t="shared" si="438"/>
        <v>0</v>
      </c>
    </row>
    <row r="432" spans="1:442" x14ac:dyDescent="0.35">
      <c r="A432" t="s">
        <v>74</v>
      </c>
      <c r="B432" t="s">
        <v>2</v>
      </c>
      <c r="C432" t="s">
        <v>361</v>
      </c>
      <c r="D432">
        <v>0</v>
      </c>
      <c r="E432">
        <v>0</v>
      </c>
      <c r="F432">
        <v>0</v>
      </c>
      <c r="G432">
        <v>0</v>
      </c>
      <c r="H432"/>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2</v>
      </c>
      <c r="FB432">
        <v>0</v>
      </c>
      <c r="FC432">
        <v>1</v>
      </c>
      <c r="FD432">
        <v>3</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c r="KG432"/>
      <c r="KH432"/>
      <c r="KI432"/>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R432" s="2" t="str">
        <f t="shared" si="379"/>
        <v>Terego District</v>
      </c>
      <c r="NS432" s="2" t="str">
        <f t="shared" si="380"/>
        <v>St. Francis (Ocodri) Health Centre III</v>
      </c>
      <c r="NT432" s="2" t="str">
        <f>VLOOKUP(C432,Weeks!$A$1:$B$53,2,0)</f>
        <v>Week 45</v>
      </c>
      <c r="NU432" s="2">
        <f t="shared" si="381"/>
        <v>7</v>
      </c>
      <c r="NV432" s="2">
        <f t="shared" si="382"/>
        <v>0</v>
      </c>
      <c r="NW432" s="2">
        <f t="shared" si="383"/>
        <v>0</v>
      </c>
      <c r="NX432" s="2">
        <f t="shared" si="384"/>
        <v>0</v>
      </c>
      <c r="NY432" s="2">
        <f t="shared" si="385"/>
        <v>0</v>
      </c>
      <c r="NZ432" s="2">
        <f t="shared" si="386"/>
        <v>1</v>
      </c>
      <c r="OA432" s="2">
        <f t="shared" si="387"/>
        <v>0</v>
      </c>
      <c r="OB432" s="2">
        <f t="shared" si="388"/>
        <v>0</v>
      </c>
      <c r="OC432" s="2">
        <f t="shared" si="389"/>
        <v>0</v>
      </c>
      <c r="OD432" s="2">
        <f t="shared" si="390"/>
        <v>4</v>
      </c>
      <c r="OE432" s="2">
        <f t="shared" si="391"/>
        <v>0</v>
      </c>
      <c r="OF432" s="2">
        <f t="shared" si="392"/>
        <v>2</v>
      </c>
      <c r="OG432" s="2">
        <f t="shared" si="393"/>
        <v>0</v>
      </c>
      <c r="OH432" s="2">
        <f t="shared" si="394"/>
        <v>0</v>
      </c>
      <c r="OI432" s="2">
        <f t="shared" si="395"/>
        <v>0</v>
      </c>
      <c r="OJ432" s="2">
        <f t="shared" si="396"/>
        <v>0</v>
      </c>
      <c r="OK432" s="2">
        <f t="shared" si="397"/>
        <v>0</v>
      </c>
      <c r="OL432" s="2">
        <f t="shared" si="398"/>
        <v>0</v>
      </c>
      <c r="OM432" s="2">
        <f t="shared" si="399"/>
        <v>0</v>
      </c>
      <c r="ON432" s="2">
        <f t="shared" si="400"/>
        <v>0</v>
      </c>
      <c r="OO432" s="2">
        <f t="shared" si="401"/>
        <v>0</v>
      </c>
      <c r="OP432" s="2">
        <f t="shared" si="402"/>
        <v>0</v>
      </c>
      <c r="OQ432" s="2">
        <f t="shared" si="403"/>
        <v>0</v>
      </c>
      <c r="OR432" s="2">
        <f t="shared" si="404"/>
        <v>0</v>
      </c>
      <c r="OS432" s="2">
        <f t="shared" si="405"/>
        <v>0</v>
      </c>
      <c r="OT432" s="2">
        <f t="shared" si="406"/>
        <v>0</v>
      </c>
      <c r="OU432" s="2">
        <f t="shared" si="407"/>
        <v>0</v>
      </c>
      <c r="OV432" s="2">
        <f t="shared" si="408"/>
        <v>0</v>
      </c>
      <c r="OW432" s="2">
        <f t="shared" si="409"/>
        <v>0</v>
      </c>
      <c r="OX432" s="2">
        <f t="shared" si="410"/>
        <v>0</v>
      </c>
      <c r="OY432" s="2">
        <f t="shared" si="411"/>
        <v>0</v>
      </c>
      <c r="OZ432" s="2">
        <f t="shared" si="412"/>
        <v>0</v>
      </c>
      <c r="PA432" s="2">
        <f t="shared" si="413"/>
        <v>0</v>
      </c>
      <c r="PB432" s="2">
        <f t="shared" si="414"/>
        <v>0</v>
      </c>
      <c r="PC432" s="2">
        <f t="shared" si="415"/>
        <v>0</v>
      </c>
      <c r="PD432" s="2">
        <f t="shared" si="416"/>
        <v>0</v>
      </c>
      <c r="PE432" s="2">
        <f t="shared" si="417"/>
        <v>0</v>
      </c>
      <c r="PF432" s="2">
        <f t="shared" si="418"/>
        <v>0</v>
      </c>
      <c r="PG432" s="2">
        <f t="shared" si="419"/>
        <v>0</v>
      </c>
      <c r="PH432" s="2">
        <f t="shared" si="420"/>
        <v>0</v>
      </c>
      <c r="PI432" s="2">
        <f t="shared" si="421"/>
        <v>0</v>
      </c>
      <c r="PJ432" s="2">
        <f t="shared" si="422"/>
        <v>0</v>
      </c>
      <c r="PK432" s="2">
        <f t="shared" si="423"/>
        <v>0</v>
      </c>
      <c r="PL432" s="2">
        <f t="shared" si="424"/>
        <v>0</v>
      </c>
      <c r="PM432" s="2">
        <f t="shared" si="425"/>
        <v>0</v>
      </c>
      <c r="PN432" s="2">
        <f t="shared" si="426"/>
        <v>0</v>
      </c>
      <c r="PO432" s="2">
        <f t="shared" si="427"/>
        <v>0</v>
      </c>
      <c r="PP432" s="2">
        <f t="shared" si="428"/>
        <v>0</v>
      </c>
      <c r="PQ432" s="2">
        <f t="shared" si="429"/>
        <v>0</v>
      </c>
      <c r="PR432" s="2">
        <f t="shared" si="430"/>
        <v>0</v>
      </c>
      <c r="PS432" s="2">
        <f t="shared" si="431"/>
        <v>0</v>
      </c>
      <c r="PT432" s="2">
        <f t="shared" si="432"/>
        <v>0</v>
      </c>
      <c r="PU432" s="2">
        <f t="shared" si="433"/>
        <v>0</v>
      </c>
      <c r="PV432" s="2">
        <f t="shared" si="434"/>
        <v>0</v>
      </c>
      <c r="PW432" s="2">
        <f t="shared" si="435"/>
        <v>0</v>
      </c>
      <c r="PX432" s="2">
        <f t="shared" si="436"/>
        <v>0</v>
      </c>
      <c r="PY432" s="2">
        <f t="shared" si="437"/>
        <v>0</v>
      </c>
      <c r="PZ432" s="2">
        <f t="shared" si="438"/>
        <v>0</v>
      </c>
    </row>
    <row r="433" spans="1:442" x14ac:dyDescent="0.35">
      <c r="A433" t="s">
        <v>74</v>
      </c>
      <c r="B433" t="s">
        <v>2</v>
      </c>
      <c r="C433" t="s">
        <v>359</v>
      </c>
      <c r="D433">
        <v>0</v>
      </c>
      <c r="E433">
        <v>0</v>
      </c>
      <c r="F433">
        <v>0</v>
      </c>
      <c r="G433">
        <v>0</v>
      </c>
      <c r="H433"/>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1</v>
      </c>
      <c r="DC433">
        <v>0</v>
      </c>
      <c r="DD433">
        <v>3</v>
      </c>
      <c r="DE433">
        <v>4</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R433" s="2" t="str">
        <f t="shared" si="379"/>
        <v>Terego District</v>
      </c>
      <c r="NS433" s="2" t="str">
        <f t="shared" si="380"/>
        <v>St. Francis (Ocodri) Health Centre III</v>
      </c>
      <c r="NT433" s="2" t="str">
        <f>VLOOKUP(C433,Weeks!$A$1:$B$53,2,0)</f>
        <v>Week 46</v>
      </c>
      <c r="NU433" s="2">
        <f t="shared" si="381"/>
        <v>8</v>
      </c>
      <c r="NV433" s="2">
        <f t="shared" si="382"/>
        <v>0</v>
      </c>
      <c r="NW433" s="2">
        <f t="shared" si="383"/>
        <v>0</v>
      </c>
      <c r="NX433" s="2">
        <f t="shared" si="384"/>
        <v>0</v>
      </c>
      <c r="NY433" s="2">
        <f t="shared" si="385"/>
        <v>0</v>
      </c>
      <c r="NZ433" s="2">
        <f t="shared" si="386"/>
        <v>0</v>
      </c>
      <c r="OA433" s="2">
        <f t="shared" si="387"/>
        <v>0</v>
      </c>
      <c r="OB433" s="2">
        <f t="shared" si="388"/>
        <v>0</v>
      </c>
      <c r="OC433" s="2">
        <f t="shared" si="389"/>
        <v>0</v>
      </c>
      <c r="OD433" s="2">
        <f t="shared" si="390"/>
        <v>0</v>
      </c>
      <c r="OE433" s="2">
        <f t="shared" si="391"/>
        <v>0</v>
      </c>
      <c r="OF433" s="2">
        <f t="shared" si="392"/>
        <v>0</v>
      </c>
      <c r="OG433" s="2">
        <f t="shared" si="393"/>
        <v>0</v>
      </c>
      <c r="OH433" s="2">
        <f t="shared" si="394"/>
        <v>0</v>
      </c>
      <c r="OI433" s="2">
        <f t="shared" si="395"/>
        <v>0</v>
      </c>
      <c r="OJ433" s="2">
        <f t="shared" si="396"/>
        <v>0</v>
      </c>
      <c r="OK433" s="2">
        <f t="shared" si="397"/>
        <v>0</v>
      </c>
      <c r="OL433" s="2">
        <f t="shared" si="398"/>
        <v>0</v>
      </c>
      <c r="OM433" s="2">
        <f t="shared" si="399"/>
        <v>0</v>
      </c>
      <c r="ON433" s="2">
        <f t="shared" si="400"/>
        <v>8</v>
      </c>
      <c r="OO433" s="2">
        <f t="shared" si="401"/>
        <v>0</v>
      </c>
      <c r="OP433" s="2">
        <f t="shared" si="402"/>
        <v>0</v>
      </c>
      <c r="OQ433" s="2">
        <f t="shared" si="403"/>
        <v>0</v>
      </c>
      <c r="OR433" s="2">
        <f t="shared" si="404"/>
        <v>0</v>
      </c>
      <c r="OS433" s="2">
        <f t="shared" si="405"/>
        <v>0</v>
      </c>
      <c r="OT433" s="2">
        <f t="shared" si="406"/>
        <v>0</v>
      </c>
      <c r="OU433" s="2">
        <f t="shared" si="407"/>
        <v>0</v>
      </c>
      <c r="OV433" s="2">
        <f t="shared" si="408"/>
        <v>0</v>
      </c>
      <c r="OW433" s="2">
        <f t="shared" si="409"/>
        <v>0</v>
      </c>
      <c r="OX433" s="2">
        <f t="shared" si="410"/>
        <v>0</v>
      </c>
      <c r="OY433" s="2">
        <f t="shared" si="411"/>
        <v>0</v>
      </c>
      <c r="OZ433" s="2">
        <f t="shared" si="412"/>
        <v>0</v>
      </c>
      <c r="PA433" s="2">
        <f t="shared" si="413"/>
        <v>0</v>
      </c>
      <c r="PB433" s="2">
        <f t="shared" si="414"/>
        <v>0</v>
      </c>
      <c r="PC433" s="2">
        <f t="shared" si="415"/>
        <v>0</v>
      </c>
      <c r="PD433" s="2">
        <f t="shared" si="416"/>
        <v>0</v>
      </c>
      <c r="PE433" s="2">
        <f t="shared" si="417"/>
        <v>0</v>
      </c>
      <c r="PF433" s="2">
        <f t="shared" si="418"/>
        <v>0</v>
      </c>
      <c r="PG433" s="2">
        <f t="shared" si="419"/>
        <v>0</v>
      </c>
      <c r="PH433" s="2">
        <f t="shared" si="420"/>
        <v>0</v>
      </c>
      <c r="PI433" s="2">
        <f t="shared" si="421"/>
        <v>0</v>
      </c>
      <c r="PJ433" s="2">
        <f t="shared" si="422"/>
        <v>0</v>
      </c>
      <c r="PK433" s="2">
        <f t="shared" si="423"/>
        <v>0</v>
      </c>
      <c r="PL433" s="2">
        <f t="shared" si="424"/>
        <v>0</v>
      </c>
      <c r="PM433" s="2">
        <f t="shared" si="425"/>
        <v>0</v>
      </c>
      <c r="PN433" s="2">
        <f t="shared" si="426"/>
        <v>0</v>
      </c>
      <c r="PO433" s="2">
        <f t="shared" si="427"/>
        <v>0</v>
      </c>
      <c r="PP433" s="2">
        <f t="shared" si="428"/>
        <v>0</v>
      </c>
      <c r="PQ433" s="2">
        <f t="shared" si="429"/>
        <v>0</v>
      </c>
      <c r="PR433" s="2">
        <f t="shared" si="430"/>
        <v>0</v>
      </c>
      <c r="PS433" s="2">
        <f t="shared" si="431"/>
        <v>0</v>
      </c>
      <c r="PT433" s="2">
        <f t="shared" si="432"/>
        <v>0</v>
      </c>
      <c r="PU433" s="2">
        <f t="shared" si="433"/>
        <v>0</v>
      </c>
      <c r="PV433" s="2">
        <f t="shared" si="434"/>
        <v>0</v>
      </c>
      <c r="PW433" s="2">
        <f t="shared" si="435"/>
        <v>0</v>
      </c>
      <c r="PX433" s="2">
        <f t="shared" si="436"/>
        <v>0</v>
      </c>
      <c r="PY433" s="2">
        <f t="shared" si="437"/>
        <v>0</v>
      </c>
      <c r="PZ433" s="2">
        <f t="shared" si="438"/>
        <v>0</v>
      </c>
    </row>
    <row r="434" spans="1:442" x14ac:dyDescent="0.35">
      <c r="A434" t="s">
        <v>74</v>
      </c>
      <c r="B434" t="s">
        <v>2</v>
      </c>
      <c r="C434" t="s">
        <v>357</v>
      </c>
      <c r="D434">
        <v>0</v>
      </c>
      <c r="E434">
        <v>0</v>
      </c>
      <c r="F434">
        <v>0</v>
      </c>
      <c r="G434">
        <v>0</v>
      </c>
      <c r="H434"/>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2</v>
      </c>
      <c r="FA434">
        <v>6</v>
      </c>
      <c r="FB434">
        <v>0</v>
      </c>
      <c r="FC434">
        <v>2</v>
      </c>
      <c r="FD434">
        <v>1</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R434" s="2" t="str">
        <f t="shared" si="379"/>
        <v>Terego District</v>
      </c>
      <c r="NS434" s="2" t="str">
        <f t="shared" si="380"/>
        <v>St. Francis (Ocodri) Health Centre III</v>
      </c>
      <c r="NT434" s="2" t="str">
        <f>VLOOKUP(C434,Weeks!$A$1:$B$53,2,0)</f>
        <v>Week 47</v>
      </c>
      <c r="NU434" s="2">
        <f t="shared" si="381"/>
        <v>11</v>
      </c>
      <c r="NV434" s="2">
        <f t="shared" si="382"/>
        <v>0</v>
      </c>
      <c r="NW434" s="2">
        <f t="shared" si="383"/>
        <v>0</v>
      </c>
      <c r="NX434" s="2">
        <f t="shared" si="384"/>
        <v>0</v>
      </c>
      <c r="NY434" s="2">
        <f t="shared" si="385"/>
        <v>0</v>
      </c>
      <c r="NZ434" s="2">
        <f t="shared" si="386"/>
        <v>0</v>
      </c>
      <c r="OA434" s="2">
        <f t="shared" si="387"/>
        <v>0</v>
      </c>
      <c r="OB434" s="2">
        <f t="shared" si="388"/>
        <v>0</v>
      </c>
      <c r="OC434" s="2">
        <f t="shared" si="389"/>
        <v>0</v>
      </c>
      <c r="OD434" s="2">
        <f t="shared" si="390"/>
        <v>3</v>
      </c>
      <c r="OE434" s="2">
        <f t="shared" si="391"/>
        <v>0</v>
      </c>
      <c r="OF434" s="2">
        <f t="shared" si="392"/>
        <v>8</v>
      </c>
      <c r="OG434" s="2">
        <f t="shared" si="393"/>
        <v>0</v>
      </c>
      <c r="OH434" s="2">
        <f t="shared" si="394"/>
        <v>0</v>
      </c>
      <c r="OI434" s="2">
        <f t="shared" si="395"/>
        <v>0</v>
      </c>
      <c r="OJ434" s="2">
        <f t="shared" si="396"/>
        <v>0</v>
      </c>
      <c r="OK434" s="2">
        <f t="shared" si="397"/>
        <v>0</v>
      </c>
      <c r="OL434" s="2">
        <f t="shared" si="398"/>
        <v>0</v>
      </c>
      <c r="OM434" s="2">
        <f t="shared" si="399"/>
        <v>0</v>
      </c>
      <c r="ON434" s="2">
        <f t="shared" si="400"/>
        <v>0</v>
      </c>
      <c r="OO434" s="2">
        <f t="shared" si="401"/>
        <v>0</v>
      </c>
      <c r="OP434" s="2">
        <f t="shared" si="402"/>
        <v>0</v>
      </c>
      <c r="OQ434" s="2">
        <f t="shared" si="403"/>
        <v>0</v>
      </c>
      <c r="OR434" s="2">
        <f t="shared" si="404"/>
        <v>0</v>
      </c>
      <c r="OS434" s="2">
        <f t="shared" si="405"/>
        <v>0</v>
      </c>
      <c r="OT434" s="2">
        <f t="shared" si="406"/>
        <v>0</v>
      </c>
      <c r="OU434" s="2">
        <f t="shared" si="407"/>
        <v>0</v>
      </c>
      <c r="OV434" s="2">
        <f t="shared" si="408"/>
        <v>0</v>
      </c>
      <c r="OW434" s="2">
        <f t="shared" si="409"/>
        <v>0</v>
      </c>
      <c r="OX434" s="2">
        <f t="shared" si="410"/>
        <v>0</v>
      </c>
      <c r="OY434" s="2">
        <f t="shared" si="411"/>
        <v>0</v>
      </c>
      <c r="OZ434" s="2">
        <f t="shared" si="412"/>
        <v>0</v>
      </c>
      <c r="PA434" s="2">
        <f t="shared" si="413"/>
        <v>0</v>
      </c>
      <c r="PB434" s="2">
        <f t="shared" si="414"/>
        <v>0</v>
      </c>
      <c r="PC434" s="2">
        <f t="shared" si="415"/>
        <v>0</v>
      </c>
      <c r="PD434" s="2">
        <f t="shared" si="416"/>
        <v>0</v>
      </c>
      <c r="PE434" s="2">
        <f t="shared" si="417"/>
        <v>0</v>
      </c>
      <c r="PF434" s="2">
        <f t="shared" si="418"/>
        <v>0</v>
      </c>
      <c r="PG434" s="2">
        <f t="shared" si="419"/>
        <v>0</v>
      </c>
      <c r="PH434" s="2">
        <f t="shared" si="420"/>
        <v>0</v>
      </c>
      <c r="PI434" s="2">
        <f t="shared" si="421"/>
        <v>0</v>
      </c>
      <c r="PJ434" s="2">
        <f t="shared" si="422"/>
        <v>0</v>
      </c>
      <c r="PK434" s="2">
        <f t="shared" si="423"/>
        <v>0</v>
      </c>
      <c r="PL434" s="2">
        <f t="shared" si="424"/>
        <v>0</v>
      </c>
      <c r="PM434" s="2">
        <f t="shared" si="425"/>
        <v>0</v>
      </c>
      <c r="PN434" s="2">
        <f t="shared" si="426"/>
        <v>0</v>
      </c>
      <c r="PO434" s="2">
        <f t="shared" si="427"/>
        <v>0</v>
      </c>
      <c r="PP434" s="2">
        <f t="shared" si="428"/>
        <v>0</v>
      </c>
      <c r="PQ434" s="2">
        <f t="shared" si="429"/>
        <v>0</v>
      </c>
      <c r="PR434" s="2">
        <f t="shared" si="430"/>
        <v>0</v>
      </c>
      <c r="PS434" s="2">
        <f t="shared" si="431"/>
        <v>0</v>
      </c>
      <c r="PT434" s="2">
        <f t="shared" si="432"/>
        <v>0</v>
      </c>
      <c r="PU434" s="2">
        <f t="shared" si="433"/>
        <v>0</v>
      </c>
      <c r="PV434" s="2">
        <f t="shared" si="434"/>
        <v>0</v>
      </c>
      <c r="PW434" s="2">
        <f t="shared" si="435"/>
        <v>0</v>
      </c>
      <c r="PX434" s="2">
        <f t="shared" si="436"/>
        <v>0</v>
      </c>
      <c r="PY434" s="2">
        <f t="shared" si="437"/>
        <v>0</v>
      </c>
      <c r="PZ434" s="2">
        <f t="shared" si="438"/>
        <v>0</v>
      </c>
    </row>
    <row r="435" spans="1:442" x14ac:dyDescent="0.35">
      <c r="A435" t="s">
        <v>74</v>
      </c>
      <c r="B435" t="s">
        <v>2</v>
      </c>
      <c r="C435" t="s">
        <v>355</v>
      </c>
      <c r="D435">
        <v>0</v>
      </c>
      <c r="E435">
        <v>0</v>
      </c>
      <c r="F435">
        <v>0</v>
      </c>
      <c r="G435">
        <v>0</v>
      </c>
      <c r="H435"/>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2</v>
      </c>
      <c r="DE435">
        <v>1</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7</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1</v>
      </c>
      <c r="HW435">
        <v>0</v>
      </c>
      <c r="HX435">
        <v>0</v>
      </c>
      <c r="HY435">
        <v>0</v>
      </c>
      <c r="HZ435">
        <v>0</v>
      </c>
      <c r="IA435">
        <v>0</v>
      </c>
      <c r="IB435">
        <v>0</v>
      </c>
      <c r="IC435">
        <v>0</v>
      </c>
      <c r="ID435">
        <v>0</v>
      </c>
      <c r="IE435">
        <v>1</v>
      </c>
      <c r="IF435">
        <v>0</v>
      </c>
      <c r="IG435">
        <v>0</v>
      </c>
      <c r="IH435">
        <v>1</v>
      </c>
      <c r="II435">
        <v>0</v>
      </c>
      <c r="IJ435">
        <v>0</v>
      </c>
      <c r="IK435">
        <v>1</v>
      </c>
      <c r="IL435">
        <v>0</v>
      </c>
      <c r="IM435">
        <v>0</v>
      </c>
      <c r="IN435">
        <v>1</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R435" s="2" t="str">
        <f t="shared" si="379"/>
        <v>Terego District</v>
      </c>
      <c r="NS435" s="2" t="str">
        <f t="shared" si="380"/>
        <v>St. Francis (Ocodri) Health Centre III</v>
      </c>
      <c r="NT435" s="2" t="str">
        <f>VLOOKUP(C435,Weeks!$A$1:$B$53,2,0)</f>
        <v>Week 48</v>
      </c>
      <c r="NU435" s="2">
        <f t="shared" si="381"/>
        <v>10</v>
      </c>
      <c r="NV435" s="2">
        <f t="shared" si="382"/>
        <v>0</v>
      </c>
      <c r="NW435" s="2">
        <f t="shared" si="383"/>
        <v>0</v>
      </c>
      <c r="NX435" s="2">
        <f t="shared" si="384"/>
        <v>0</v>
      </c>
      <c r="NY435" s="2">
        <f t="shared" si="385"/>
        <v>0</v>
      </c>
      <c r="NZ435" s="2">
        <f t="shared" si="386"/>
        <v>0</v>
      </c>
      <c r="OA435" s="2">
        <f t="shared" si="387"/>
        <v>0</v>
      </c>
      <c r="OB435" s="2">
        <f t="shared" si="388"/>
        <v>0</v>
      </c>
      <c r="OC435" s="2">
        <f t="shared" si="389"/>
        <v>0</v>
      </c>
      <c r="OD435" s="2">
        <f t="shared" si="390"/>
        <v>0</v>
      </c>
      <c r="OE435" s="2">
        <f t="shared" si="391"/>
        <v>0</v>
      </c>
      <c r="OF435" s="2">
        <f t="shared" si="392"/>
        <v>7</v>
      </c>
      <c r="OG435" s="2">
        <f t="shared" si="393"/>
        <v>0</v>
      </c>
      <c r="OH435" s="2">
        <f t="shared" si="394"/>
        <v>0</v>
      </c>
      <c r="OI435" s="2">
        <f t="shared" si="395"/>
        <v>0</v>
      </c>
      <c r="OJ435" s="2">
        <f t="shared" si="396"/>
        <v>0</v>
      </c>
      <c r="OK435" s="2">
        <f t="shared" si="397"/>
        <v>0</v>
      </c>
      <c r="OL435" s="2">
        <f t="shared" si="398"/>
        <v>0</v>
      </c>
      <c r="OM435" s="2">
        <f t="shared" si="399"/>
        <v>0</v>
      </c>
      <c r="ON435" s="2">
        <f t="shared" si="400"/>
        <v>3</v>
      </c>
      <c r="OO435" s="2">
        <f t="shared" si="401"/>
        <v>0</v>
      </c>
      <c r="OP435" s="2">
        <f t="shared" si="402"/>
        <v>0</v>
      </c>
      <c r="OQ435" s="2">
        <f t="shared" si="403"/>
        <v>0</v>
      </c>
      <c r="OR435" s="2">
        <f t="shared" si="404"/>
        <v>0</v>
      </c>
      <c r="OS435" s="2">
        <f t="shared" si="405"/>
        <v>0</v>
      </c>
      <c r="OT435" s="2">
        <f t="shared" si="406"/>
        <v>0</v>
      </c>
      <c r="OU435" s="2">
        <f t="shared" si="407"/>
        <v>0</v>
      </c>
      <c r="OV435" s="2">
        <f t="shared" si="408"/>
        <v>0</v>
      </c>
      <c r="OW435" s="2">
        <f t="shared" si="409"/>
        <v>0</v>
      </c>
      <c r="OX435" s="2">
        <f t="shared" si="410"/>
        <v>0</v>
      </c>
      <c r="OY435" s="2">
        <f t="shared" si="411"/>
        <v>0</v>
      </c>
      <c r="OZ435" s="2">
        <f t="shared" si="412"/>
        <v>0</v>
      </c>
      <c r="PA435" s="2">
        <f t="shared" si="413"/>
        <v>0</v>
      </c>
      <c r="PB435" s="2">
        <f t="shared" si="414"/>
        <v>0</v>
      </c>
      <c r="PC435" s="2">
        <f t="shared" si="415"/>
        <v>0</v>
      </c>
      <c r="PD435" s="2">
        <f t="shared" si="416"/>
        <v>0</v>
      </c>
      <c r="PE435" s="2">
        <f t="shared" si="417"/>
        <v>0</v>
      </c>
      <c r="PF435" s="2">
        <f t="shared" si="418"/>
        <v>0</v>
      </c>
      <c r="PG435" s="2">
        <f t="shared" si="419"/>
        <v>0</v>
      </c>
      <c r="PH435" s="2">
        <f t="shared" si="420"/>
        <v>0</v>
      </c>
      <c r="PI435" s="2">
        <f t="shared" si="421"/>
        <v>0</v>
      </c>
      <c r="PJ435" s="2">
        <f t="shared" si="422"/>
        <v>0</v>
      </c>
      <c r="PK435" s="2">
        <f t="shared" si="423"/>
        <v>0</v>
      </c>
      <c r="PL435" s="2">
        <f t="shared" si="424"/>
        <v>0</v>
      </c>
      <c r="PM435" s="2">
        <f t="shared" si="425"/>
        <v>0</v>
      </c>
      <c r="PN435" s="2">
        <f t="shared" si="426"/>
        <v>1</v>
      </c>
      <c r="PO435" s="2">
        <f t="shared" si="427"/>
        <v>1</v>
      </c>
      <c r="PP435" s="2">
        <f t="shared" si="428"/>
        <v>0</v>
      </c>
      <c r="PQ435" s="2">
        <f t="shared" si="429"/>
        <v>0</v>
      </c>
      <c r="PR435" s="2">
        <f t="shared" si="430"/>
        <v>1</v>
      </c>
      <c r="PS435" s="2">
        <f t="shared" si="431"/>
        <v>0</v>
      </c>
      <c r="PT435" s="2">
        <f t="shared" si="432"/>
        <v>0</v>
      </c>
      <c r="PU435" s="2">
        <f t="shared" si="433"/>
        <v>1</v>
      </c>
      <c r="PV435" s="2">
        <f t="shared" si="434"/>
        <v>0</v>
      </c>
      <c r="PW435" s="2">
        <f t="shared" si="435"/>
        <v>0</v>
      </c>
      <c r="PX435" s="2">
        <f t="shared" si="436"/>
        <v>1</v>
      </c>
      <c r="PY435" s="2">
        <f t="shared" si="437"/>
        <v>0</v>
      </c>
      <c r="PZ435" s="2">
        <f t="shared" si="438"/>
        <v>0</v>
      </c>
    </row>
    <row r="436" spans="1:442" x14ac:dyDescent="0.35">
      <c r="A436" t="s">
        <v>74</v>
      </c>
      <c r="B436" t="s">
        <v>2</v>
      </c>
      <c r="C436" t="s">
        <v>353</v>
      </c>
      <c r="D436">
        <v>0</v>
      </c>
      <c r="E436">
        <v>0</v>
      </c>
      <c r="F436">
        <v>0</v>
      </c>
      <c r="G436">
        <v>0</v>
      </c>
      <c r="H436"/>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3</v>
      </c>
      <c r="FB436">
        <v>0</v>
      </c>
      <c r="FC436">
        <v>0</v>
      </c>
      <c r="FD436">
        <v>1</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2</v>
      </c>
      <c r="HW436">
        <v>0</v>
      </c>
      <c r="HX436">
        <v>0</v>
      </c>
      <c r="HY436">
        <v>0</v>
      </c>
      <c r="HZ436">
        <v>0</v>
      </c>
      <c r="IA436">
        <v>0</v>
      </c>
      <c r="IB436">
        <v>0</v>
      </c>
      <c r="IC436">
        <v>0</v>
      </c>
      <c r="ID436">
        <v>0</v>
      </c>
      <c r="IE436">
        <v>2</v>
      </c>
      <c r="IF436">
        <v>0</v>
      </c>
      <c r="IG436">
        <v>0</v>
      </c>
      <c r="IH436">
        <v>2</v>
      </c>
      <c r="II436">
        <v>0</v>
      </c>
      <c r="IJ436">
        <v>0</v>
      </c>
      <c r="IK436">
        <v>2</v>
      </c>
      <c r="IL436">
        <v>0</v>
      </c>
      <c r="IM436">
        <v>0</v>
      </c>
      <c r="IN436">
        <v>2</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R436" s="2" t="str">
        <f t="shared" si="379"/>
        <v>Terego District</v>
      </c>
      <c r="NS436" s="2" t="str">
        <f t="shared" si="380"/>
        <v>St. Francis (Ocodri) Health Centre III</v>
      </c>
      <c r="NT436" s="2" t="str">
        <f>VLOOKUP(C436,Weeks!$A$1:$B$53,2,0)</f>
        <v>Week 49</v>
      </c>
      <c r="NU436" s="2">
        <f t="shared" si="381"/>
        <v>4</v>
      </c>
      <c r="NV436" s="2">
        <f t="shared" si="382"/>
        <v>0</v>
      </c>
      <c r="NW436" s="2">
        <f t="shared" si="383"/>
        <v>0</v>
      </c>
      <c r="NX436" s="2">
        <f t="shared" si="384"/>
        <v>0</v>
      </c>
      <c r="NY436" s="2">
        <f t="shared" si="385"/>
        <v>0</v>
      </c>
      <c r="NZ436" s="2">
        <f t="shared" si="386"/>
        <v>0</v>
      </c>
      <c r="OA436" s="2">
        <f t="shared" si="387"/>
        <v>0</v>
      </c>
      <c r="OB436" s="2">
        <f t="shared" si="388"/>
        <v>0</v>
      </c>
      <c r="OC436" s="2">
        <f t="shared" si="389"/>
        <v>0</v>
      </c>
      <c r="OD436" s="2">
        <f t="shared" si="390"/>
        <v>1</v>
      </c>
      <c r="OE436" s="2">
        <f t="shared" si="391"/>
        <v>0</v>
      </c>
      <c r="OF436" s="2">
        <f t="shared" si="392"/>
        <v>3</v>
      </c>
      <c r="OG436" s="2">
        <f t="shared" si="393"/>
        <v>0</v>
      </c>
      <c r="OH436" s="2">
        <f t="shared" si="394"/>
        <v>0</v>
      </c>
      <c r="OI436" s="2">
        <f t="shared" si="395"/>
        <v>0</v>
      </c>
      <c r="OJ436" s="2">
        <f t="shared" si="396"/>
        <v>0</v>
      </c>
      <c r="OK436" s="2">
        <f t="shared" si="397"/>
        <v>0</v>
      </c>
      <c r="OL436" s="2">
        <f t="shared" si="398"/>
        <v>0</v>
      </c>
      <c r="OM436" s="2">
        <f t="shared" si="399"/>
        <v>0</v>
      </c>
      <c r="ON436" s="2">
        <f t="shared" si="400"/>
        <v>0</v>
      </c>
      <c r="OO436" s="2">
        <f t="shared" si="401"/>
        <v>0</v>
      </c>
      <c r="OP436" s="2">
        <f t="shared" si="402"/>
        <v>0</v>
      </c>
      <c r="OQ436" s="2">
        <f t="shared" si="403"/>
        <v>0</v>
      </c>
      <c r="OR436" s="2">
        <f t="shared" si="404"/>
        <v>0</v>
      </c>
      <c r="OS436" s="2">
        <f t="shared" si="405"/>
        <v>0</v>
      </c>
      <c r="OT436" s="2">
        <f t="shared" si="406"/>
        <v>0</v>
      </c>
      <c r="OU436" s="2">
        <f t="shared" si="407"/>
        <v>0</v>
      </c>
      <c r="OV436" s="2">
        <f t="shared" si="408"/>
        <v>0</v>
      </c>
      <c r="OW436" s="2">
        <f t="shared" si="409"/>
        <v>0</v>
      </c>
      <c r="OX436" s="2">
        <f t="shared" si="410"/>
        <v>0</v>
      </c>
      <c r="OY436" s="2">
        <f t="shared" si="411"/>
        <v>0</v>
      </c>
      <c r="OZ436" s="2">
        <f t="shared" si="412"/>
        <v>0</v>
      </c>
      <c r="PA436" s="2">
        <f t="shared" si="413"/>
        <v>0</v>
      </c>
      <c r="PB436" s="2">
        <f t="shared" si="414"/>
        <v>0</v>
      </c>
      <c r="PC436" s="2">
        <f t="shared" si="415"/>
        <v>0</v>
      </c>
      <c r="PD436" s="2">
        <f t="shared" si="416"/>
        <v>0</v>
      </c>
      <c r="PE436" s="2">
        <f t="shared" si="417"/>
        <v>0</v>
      </c>
      <c r="PF436" s="2">
        <f t="shared" si="418"/>
        <v>0</v>
      </c>
      <c r="PG436" s="2">
        <f t="shared" si="419"/>
        <v>0</v>
      </c>
      <c r="PH436" s="2">
        <f t="shared" si="420"/>
        <v>0</v>
      </c>
      <c r="PI436" s="2">
        <f t="shared" si="421"/>
        <v>0</v>
      </c>
      <c r="PJ436" s="2">
        <f t="shared" si="422"/>
        <v>0</v>
      </c>
      <c r="PK436" s="2">
        <f t="shared" si="423"/>
        <v>0</v>
      </c>
      <c r="PL436" s="2">
        <f t="shared" si="424"/>
        <v>0</v>
      </c>
      <c r="PM436" s="2">
        <f t="shared" si="425"/>
        <v>0</v>
      </c>
      <c r="PN436" s="2">
        <f t="shared" si="426"/>
        <v>2</v>
      </c>
      <c r="PO436" s="2">
        <f t="shared" si="427"/>
        <v>2</v>
      </c>
      <c r="PP436" s="2">
        <f t="shared" si="428"/>
        <v>0</v>
      </c>
      <c r="PQ436" s="2">
        <f t="shared" si="429"/>
        <v>0</v>
      </c>
      <c r="PR436" s="2">
        <f t="shared" si="430"/>
        <v>2</v>
      </c>
      <c r="PS436" s="2">
        <f t="shared" si="431"/>
        <v>0</v>
      </c>
      <c r="PT436" s="2">
        <f t="shared" si="432"/>
        <v>0</v>
      </c>
      <c r="PU436" s="2">
        <f t="shared" si="433"/>
        <v>2</v>
      </c>
      <c r="PV436" s="2">
        <f t="shared" si="434"/>
        <v>0</v>
      </c>
      <c r="PW436" s="2">
        <f t="shared" si="435"/>
        <v>0</v>
      </c>
      <c r="PX436" s="2">
        <f t="shared" si="436"/>
        <v>2</v>
      </c>
      <c r="PY436" s="2">
        <f t="shared" si="437"/>
        <v>0</v>
      </c>
      <c r="PZ436" s="2">
        <f t="shared" si="438"/>
        <v>0</v>
      </c>
    </row>
    <row r="437" spans="1:442" x14ac:dyDescent="0.35">
      <c r="A437" t="s">
        <v>74</v>
      </c>
      <c r="B437" t="s">
        <v>2</v>
      </c>
      <c r="C437" t="s">
        <v>351</v>
      </c>
      <c r="D437">
        <v>0</v>
      </c>
      <c r="E437">
        <v>0</v>
      </c>
      <c r="F437">
        <v>0</v>
      </c>
      <c r="G437">
        <v>0</v>
      </c>
      <c r="H437"/>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5</v>
      </c>
      <c r="FB437">
        <v>0</v>
      </c>
      <c r="FC437">
        <v>0</v>
      </c>
      <c r="FD437">
        <v>2</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1</v>
      </c>
      <c r="HW437">
        <v>1</v>
      </c>
      <c r="HX437">
        <v>0</v>
      </c>
      <c r="HY437">
        <v>0</v>
      </c>
      <c r="HZ437">
        <v>0</v>
      </c>
      <c r="IA437">
        <v>0</v>
      </c>
      <c r="IB437">
        <v>0</v>
      </c>
      <c r="IC437">
        <v>0</v>
      </c>
      <c r="ID437">
        <v>0</v>
      </c>
      <c r="IE437">
        <v>1</v>
      </c>
      <c r="IF437">
        <v>1</v>
      </c>
      <c r="IG437">
        <v>0</v>
      </c>
      <c r="IH437">
        <v>1</v>
      </c>
      <c r="II437">
        <v>1</v>
      </c>
      <c r="IJ437">
        <v>0</v>
      </c>
      <c r="IK437">
        <v>1</v>
      </c>
      <c r="IL437">
        <v>1</v>
      </c>
      <c r="IM437">
        <v>0</v>
      </c>
      <c r="IN437">
        <v>1</v>
      </c>
      <c r="IO437">
        <v>1</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R437" s="2" t="str">
        <f t="shared" si="379"/>
        <v>Terego District</v>
      </c>
      <c r="NS437" s="2" t="str">
        <f t="shared" si="380"/>
        <v>St. Francis (Ocodri) Health Centre III</v>
      </c>
      <c r="NT437" s="2" t="str">
        <f>VLOOKUP(C437,Weeks!$A$1:$B$53,2,0)</f>
        <v>Week 50</v>
      </c>
      <c r="NU437" s="2">
        <f t="shared" si="381"/>
        <v>7</v>
      </c>
      <c r="NV437" s="2">
        <f t="shared" si="382"/>
        <v>0</v>
      </c>
      <c r="NW437" s="2">
        <f t="shared" si="383"/>
        <v>0</v>
      </c>
      <c r="NX437" s="2">
        <f t="shared" si="384"/>
        <v>0</v>
      </c>
      <c r="NY437" s="2">
        <f t="shared" si="385"/>
        <v>0</v>
      </c>
      <c r="NZ437" s="2">
        <f t="shared" si="386"/>
        <v>0</v>
      </c>
      <c r="OA437" s="2">
        <f t="shared" si="387"/>
        <v>0</v>
      </c>
      <c r="OB437" s="2">
        <f t="shared" si="388"/>
        <v>0</v>
      </c>
      <c r="OC437" s="2">
        <f t="shared" si="389"/>
        <v>0</v>
      </c>
      <c r="OD437" s="2">
        <f t="shared" si="390"/>
        <v>2</v>
      </c>
      <c r="OE437" s="2">
        <f t="shared" si="391"/>
        <v>0</v>
      </c>
      <c r="OF437" s="2">
        <f t="shared" si="392"/>
        <v>5</v>
      </c>
      <c r="OG437" s="2">
        <f t="shared" si="393"/>
        <v>0</v>
      </c>
      <c r="OH437" s="2">
        <f t="shared" si="394"/>
        <v>0</v>
      </c>
      <c r="OI437" s="2">
        <f t="shared" si="395"/>
        <v>0</v>
      </c>
      <c r="OJ437" s="2">
        <f t="shared" si="396"/>
        <v>0</v>
      </c>
      <c r="OK437" s="2">
        <f t="shared" si="397"/>
        <v>0</v>
      </c>
      <c r="OL437" s="2">
        <f t="shared" si="398"/>
        <v>0</v>
      </c>
      <c r="OM437" s="2">
        <f t="shared" si="399"/>
        <v>0</v>
      </c>
      <c r="ON437" s="2">
        <f t="shared" si="400"/>
        <v>0</v>
      </c>
      <c r="OO437" s="2">
        <f t="shared" si="401"/>
        <v>0</v>
      </c>
      <c r="OP437" s="2">
        <f t="shared" si="402"/>
        <v>0</v>
      </c>
      <c r="OQ437" s="2">
        <f t="shared" si="403"/>
        <v>0</v>
      </c>
      <c r="OR437" s="2">
        <f t="shared" si="404"/>
        <v>0</v>
      </c>
      <c r="OS437" s="2">
        <f t="shared" si="405"/>
        <v>0</v>
      </c>
      <c r="OT437" s="2">
        <f t="shared" si="406"/>
        <v>0</v>
      </c>
      <c r="OU437" s="2">
        <f t="shared" si="407"/>
        <v>0</v>
      </c>
      <c r="OV437" s="2">
        <f t="shared" si="408"/>
        <v>0</v>
      </c>
      <c r="OW437" s="2">
        <f t="shared" si="409"/>
        <v>0</v>
      </c>
      <c r="OX437" s="2">
        <f t="shared" si="410"/>
        <v>0</v>
      </c>
      <c r="OY437" s="2">
        <f t="shared" si="411"/>
        <v>0</v>
      </c>
      <c r="OZ437" s="2">
        <f t="shared" si="412"/>
        <v>0</v>
      </c>
      <c r="PA437" s="2">
        <f t="shared" si="413"/>
        <v>0</v>
      </c>
      <c r="PB437" s="2">
        <f t="shared" si="414"/>
        <v>0</v>
      </c>
      <c r="PC437" s="2">
        <f t="shared" si="415"/>
        <v>0</v>
      </c>
      <c r="PD437" s="2">
        <f t="shared" si="416"/>
        <v>0</v>
      </c>
      <c r="PE437" s="2">
        <f t="shared" si="417"/>
        <v>0</v>
      </c>
      <c r="PF437" s="2">
        <f t="shared" si="418"/>
        <v>0</v>
      </c>
      <c r="PG437" s="2">
        <f t="shared" si="419"/>
        <v>0</v>
      </c>
      <c r="PH437" s="2">
        <f t="shared" si="420"/>
        <v>0</v>
      </c>
      <c r="PI437" s="2">
        <f t="shared" si="421"/>
        <v>0</v>
      </c>
      <c r="PJ437" s="2">
        <f t="shared" si="422"/>
        <v>0</v>
      </c>
      <c r="PK437" s="2">
        <f t="shared" si="423"/>
        <v>0</v>
      </c>
      <c r="PL437" s="2">
        <f t="shared" si="424"/>
        <v>0</v>
      </c>
      <c r="PM437" s="2">
        <f t="shared" si="425"/>
        <v>0</v>
      </c>
      <c r="PN437" s="2">
        <f t="shared" si="426"/>
        <v>2</v>
      </c>
      <c r="PO437" s="2">
        <f t="shared" si="427"/>
        <v>2</v>
      </c>
      <c r="PP437" s="2">
        <f t="shared" si="428"/>
        <v>0</v>
      </c>
      <c r="PQ437" s="2">
        <f t="shared" si="429"/>
        <v>0</v>
      </c>
      <c r="PR437" s="2">
        <f t="shared" si="430"/>
        <v>2</v>
      </c>
      <c r="PS437" s="2">
        <f t="shared" si="431"/>
        <v>0</v>
      </c>
      <c r="PT437" s="2">
        <f t="shared" si="432"/>
        <v>0</v>
      </c>
      <c r="PU437" s="2">
        <f t="shared" si="433"/>
        <v>2</v>
      </c>
      <c r="PV437" s="2">
        <f t="shared" si="434"/>
        <v>0</v>
      </c>
      <c r="PW437" s="2">
        <f t="shared" si="435"/>
        <v>0</v>
      </c>
      <c r="PX437" s="2">
        <f t="shared" si="436"/>
        <v>2</v>
      </c>
      <c r="PY437" s="2">
        <f t="shared" si="437"/>
        <v>0</v>
      </c>
      <c r="PZ437" s="2">
        <f t="shared" si="438"/>
        <v>0</v>
      </c>
    </row>
    <row r="438" spans="1:442" x14ac:dyDescent="0.35">
      <c r="A438" t="s">
        <v>74</v>
      </c>
      <c r="B438" t="s">
        <v>2</v>
      </c>
      <c r="C438" t="s">
        <v>349</v>
      </c>
      <c r="D438">
        <v>0</v>
      </c>
      <c r="E438">
        <v>0</v>
      </c>
      <c r="F438">
        <v>0</v>
      </c>
      <c r="G438">
        <v>0</v>
      </c>
      <c r="H438"/>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v>1</v>
      </c>
      <c r="DB438">
        <v>3</v>
      </c>
      <c r="DC438"/>
      <c r="DD438">
        <v>9</v>
      </c>
      <c r="DE438">
        <v>6</v>
      </c>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v>1</v>
      </c>
      <c r="FA438">
        <v>3</v>
      </c>
      <c r="FB438"/>
      <c r="FC438">
        <v>1</v>
      </c>
      <c r="FD438">
        <v>8</v>
      </c>
      <c r="FE438"/>
      <c r="FF438"/>
      <c r="FG438"/>
      <c r="FH438"/>
      <c r="FI438"/>
      <c r="FJ438"/>
      <c r="FK438"/>
      <c r="FL438"/>
      <c r="FM438"/>
      <c r="FN438"/>
      <c r="FO438"/>
      <c r="FP438"/>
      <c r="FQ438"/>
      <c r="FR438"/>
      <c r="FS438"/>
      <c r="FT438"/>
      <c r="FU438"/>
      <c r="FV438"/>
      <c r="FW438"/>
      <c r="FX438"/>
      <c r="FY438"/>
      <c r="FZ438"/>
      <c r="GA438"/>
      <c r="GB438"/>
      <c r="GC438"/>
      <c r="GD438"/>
      <c r="GE438"/>
      <c r="GF438"/>
      <c r="GG438">
        <v>1</v>
      </c>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1</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c r="NO438"/>
      <c r="NP438"/>
      <c r="NR438" s="2" t="str">
        <f t="shared" si="379"/>
        <v>Terego District</v>
      </c>
      <c r="NS438" s="2" t="str">
        <f t="shared" si="380"/>
        <v>St. Francis (Ocodri) Health Centre III</v>
      </c>
      <c r="NT438" s="2" t="str">
        <f>VLOOKUP(C438,Weeks!$A$1:$B$53,2,0)</f>
        <v>Week 51</v>
      </c>
      <c r="NU438" s="2">
        <f t="shared" si="381"/>
        <v>33</v>
      </c>
      <c r="NV438" s="2">
        <f t="shared" si="382"/>
        <v>0</v>
      </c>
      <c r="NW438" s="2">
        <f t="shared" si="383"/>
        <v>0</v>
      </c>
      <c r="NX438" s="2">
        <f t="shared" si="384"/>
        <v>0</v>
      </c>
      <c r="NY438" s="2">
        <f t="shared" si="385"/>
        <v>0</v>
      </c>
      <c r="NZ438" s="2">
        <f t="shared" si="386"/>
        <v>0</v>
      </c>
      <c r="OA438" s="2">
        <f t="shared" si="387"/>
        <v>0</v>
      </c>
      <c r="OB438" s="2">
        <f t="shared" si="388"/>
        <v>0</v>
      </c>
      <c r="OC438" s="2">
        <f t="shared" si="389"/>
        <v>0</v>
      </c>
      <c r="OD438" s="2">
        <f t="shared" si="390"/>
        <v>9</v>
      </c>
      <c r="OE438" s="2">
        <f t="shared" si="391"/>
        <v>0</v>
      </c>
      <c r="OF438" s="2">
        <f t="shared" si="392"/>
        <v>4</v>
      </c>
      <c r="OG438" s="2">
        <f t="shared" si="393"/>
        <v>0</v>
      </c>
      <c r="OH438" s="2">
        <f t="shared" si="394"/>
        <v>0</v>
      </c>
      <c r="OI438" s="2">
        <f t="shared" si="395"/>
        <v>0</v>
      </c>
      <c r="OJ438" s="2">
        <f t="shared" si="396"/>
        <v>0</v>
      </c>
      <c r="OK438" s="2">
        <f t="shared" si="397"/>
        <v>0</v>
      </c>
      <c r="OL438" s="2">
        <f t="shared" si="398"/>
        <v>1</v>
      </c>
      <c r="OM438" s="2">
        <f t="shared" si="399"/>
        <v>0</v>
      </c>
      <c r="ON438" s="2">
        <f t="shared" si="400"/>
        <v>19</v>
      </c>
      <c r="OO438" s="2">
        <f t="shared" si="401"/>
        <v>0</v>
      </c>
      <c r="OP438" s="2">
        <f t="shared" si="402"/>
        <v>0</v>
      </c>
      <c r="OQ438" s="2">
        <f t="shared" si="403"/>
        <v>0</v>
      </c>
      <c r="OR438" s="2">
        <f t="shared" si="404"/>
        <v>0</v>
      </c>
      <c r="OS438" s="2">
        <f t="shared" si="405"/>
        <v>0</v>
      </c>
      <c r="OT438" s="2">
        <f t="shared" si="406"/>
        <v>0</v>
      </c>
      <c r="OU438" s="2">
        <f t="shared" si="407"/>
        <v>0</v>
      </c>
      <c r="OV438" s="2">
        <f t="shared" si="408"/>
        <v>0</v>
      </c>
      <c r="OW438" s="2">
        <f t="shared" si="409"/>
        <v>0</v>
      </c>
      <c r="OX438" s="2">
        <f t="shared" si="410"/>
        <v>1</v>
      </c>
      <c r="OY438" s="2">
        <f t="shared" si="411"/>
        <v>0</v>
      </c>
      <c r="OZ438" s="2">
        <f t="shared" si="412"/>
        <v>0</v>
      </c>
      <c r="PA438" s="2">
        <f t="shared" si="413"/>
        <v>0</v>
      </c>
      <c r="PB438" s="2">
        <f t="shared" si="414"/>
        <v>0</v>
      </c>
      <c r="PC438" s="2">
        <f t="shared" si="415"/>
        <v>0</v>
      </c>
      <c r="PD438" s="2">
        <f t="shared" si="416"/>
        <v>0</v>
      </c>
      <c r="PE438" s="2">
        <f t="shared" si="417"/>
        <v>0</v>
      </c>
      <c r="PF438" s="2">
        <f t="shared" si="418"/>
        <v>0</v>
      </c>
      <c r="PG438" s="2">
        <f t="shared" si="419"/>
        <v>0</v>
      </c>
      <c r="PH438" s="2">
        <f t="shared" si="420"/>
        <v>0</v>
      </c>
      <c r="PI438" s="2">
        <f t="shared" si="421"/>
        <v>0</v>
      </c>
      <c r="PJ438" s="2">
        <f t="shared" si="422"/>
        <v>0</v>
      </c>
      <c r="PK438" s="2">
        <f t="shared" si="423"/>
        <v>0</v>
      </c>
      <c r="PL438" s="2">
        <f t="shared" si="424"/>
        <v>0</v>
      </c>
      <c r="PM438" s="2">
        <f t="shared" si="425"/>
        <v>0</v>
      </c>
      <c r="PN438" s="2">
        <f t="shared" si="426"/>
        <v>0</v>
      </c>
      <c r="PO438" s="2">
        <f t="shared" si="427"/>
        <v>0</v>
      </c>
      <c r="PP438" s="2">
        <f t="shared" si="428"/>
        <v>0</v>
      </c>
      <c r="PQ438" s="2">
        <f t="shared" si="429"/>
        <v>0</v>
      </c>
      <c r="PR438" s="2">
        <f t="shared" si="430"/>
        <v>0</v>
      </c>
      <c r="PS438" s="2">
        <f t="shared" si="431"/>
        <v>0</v>
      </c>
      <c r="PT438" s="2">
        <f t="shared" si="432"/>
        <v>0</v>
      </c>
      <c r="PU438" s="2">
        <f t="shared" si="433"/>
        <v>0</v>
      </c>
      <c r="PV438" s="2">
        <f t="shared" si="434"/>
        <v>0</v>
      </c>
      <c r="PW438" s="2">
        <f t="shared" si="435"/>
        <v>0</v>
      </c>
      <c r="PX438" s="2">
        <f t="shared" si="436"/>
        <v>0</v>
      </c>
      <c r="PY438" s="2">
        <f t="shared" si="437"/>
        <v>0</v>
      </c>
      <c r="PZ438" s="2">
        <f t="shared" si="438"/>
        <v>0</v>
      </c>
    </row>
    <row r="439" spans="1:442" x14ac:dyDescent="0.35">
      <c r="A439" t="s">
        <v>74</v>
      </c>
      <c r="B439" t="s">
        <v>2</v>
      </c>
      <c r="C439" t="s">
        <v>347</v>
      </c>
      <c r="D439">
        <v>0</v>
      </c>
      <c r="E439">
        <v>0</v>
      </c>
      <c r="F439">
        <v>0</v>
      </c>
      <c r="G439">
        <v>0</v>
      </c>
      <c r="H439"/>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3</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1</v>
      </c>
      <c r="ER439">
        <v>0</v>
      </c>
      <c r="ES439">
        <v>0</v>
      </c>
      <c r="ET439">
        <v>0</v>
      </c>
      <c r="EU439">
        <v>0</v>
      </c>
      <c r="EV439">
        <v>0</v>
      </c>
      <c r="EW439">
        <v>0</v>
      </c>
      <c r="EX439">
        <v>0</v>
      </c>
      <c r="EY439">
        <v>0</v>
      </c>
      <c r="EZ439">
        <v>2</v>
      </c>
      <c r="FA439">
        <v>10</v>
      </c>
      <c r="FB439">
        <v>0</v>
      </c>
      <c r="FC439">
        <v>1</v>
      </c>
      <c r="FD439">
        <v>2</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1</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c r="HV439">
        <v>5</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1</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c r="NM439">
        <v>0</v>
      </c>
      <c r="NN439"/>
      <c r="NO439"/>
      <c r="NP439"/>
      <c r="NR439" s="2" t="str">
        <f t="shared" si="379"/>
        <v>Terego District</v>
      </c>
      <c r="NS439" s="2" t="str">
        <f t="shared" si="380"/>
        <v>St. Francis (Ocodri) Health Centre III</v>
      </c>
      <c r="NT439" s="2" t="str">
        <f>VLOOKUP(C439,Weeks!$A$1:$B$53,2,0)</f>
        <v>Week 52</v>
      </c>
      <c r="NU439" s="2">
        <f t="shared" si="381"/>
        <v>20</v>
      </c>
      <c r="NV439" s="2">
        <f t="shared" si="382"/>
        <v>0</v>
      </c>
      <c r="NW439" s="2">
        <f t="shared" si="383"/>
        <v>0</v>
      </c>
      <c r="NX439" s="2">
        <f t="shared" si="384"/>
        <v>0</v>
      </c>
      <c r="NY439" s="2">
        <f t="shared" si="385"/>
        <v>0</v>
      </c>
      <c r="NZ439" s="2">
        <f t="shared" si="386"/>
        <v>0</v>
      </c>
      <c r="OA439" s="2">
        <f t="shared" si="387"/>
        <v>0</v>
      </c>
      <c r="OB439" s="2">
        <f t="shared" si="388"/>
        <v>0</v>
      </c>
      <c r="OC439" s="2">
        <f t="shared" si="389"/>
        <v>0</v>
      </c>
      <c r="OD439" s="2">
        <f t="shared" si="390"/>
        <v>3</v>
      </c>
      <c r="OE439" s="2">
        <f t="shared" si="391"/>
        <v>0</v>
      </c>
      <c r="OF439" s="2">
        <f t="shared" si="392"/>
        <v>13</v>
      </c>
      <c r="OG439" s="2">
        <f t="shared" si="393"/>
        <v>0</v>
      </c>
      <c r="OH439" s="2">
        <f t="shared" si="394"/>
        <v>0</v>
      </c>
      <c r="OI439" s="2">
        <f t="shared" si="395"/>
        <v>0</v>
      </c>
      <c r="OJ439" s="2">
        <f t="shared" si="396"/>
        <v>0</v>
      </c>
      <c r="OK439" s="2">
        <f t="shared" si="397"/>
        <v>0</v>
      </c>
      <c r="OL439" s="2">
        <f t="shared" si="398"/>
        <v>1</v>
      </c>
      <c r="OM439" s="2">
        <f t="shared" si="399"/>
        <v>0</v>
      </c>
      <c r="ON439" s="2">
        <f t="shared" si="400"/>
        <v>3</v>
      </c>
      <c r="OO439" s="2">
        <f t="shared" si="401"/>
        <v>0</v>
      </c>
      <c r="OP439" s="2">
        <f t="shared" si="402"/>
        <v>0</v>
      </c>
      <c r="OQ439" s="2">
        <f t="shared" si="403"/>
        <v>0</v>
      </c>
      <c r="OR439" s="2">
        <f t="shared" si="404"/>
        <v>0</v>
      </c>
      <c r="OS439" s="2">
        <f t="shared" si="405"/>
        <v>0</v>
      </c>
      <c r="OT439" s="2">
        <f t="shared" si="406"/>
        <v>0</v>
      </c>
      <c r="OU439" s="2">
        <f t="shared" si="407"/>
        <v>0</v>
      </c>
      <c r="OV439" s="2">
        <f t="shared" si="408"/>
        <v>0</v>
      </c>
      <c r="OW439" s="2">
        <f t="shared" si="409"/>
        <v>0</v>
      </c>
      <c r="OX439" s="2">
        <f t="shared" si="410"/>
        <v>1</v>
      </c>
      <c r="OY439" s="2">
        <f t="shared" si="411"/>
        <v>0</v>
      </c>
      <c r="OZ439" s="2">
        <f t="shared" si="412"/>
        <v>0</v>
      </c>
      <c r="PA439" s="2">
        <f t="shared" si="413"/>
        <v>0</v>
      </c>
      <c r="PB439" s="2">
        <f t="shared" si="414"/>
        <v>0</v>
      </c>
      <c r="PC439" s="2">
        <f t="shared" si="415"/>
        <v>0</v>
      </c>
      <c r="PD439" s="2">
        <f t="shared" si="416"/>
        <v>0</v>
      </c>
      <c r="PE439" s="2">
        <f t="shared" si="417"/>
        <v>0</v>
      </c>
      <c r="PF439" s="2">
        <f t="shared" si="418"/>
        <v>0</v>
      </c>
      <c r="PG439" s="2">
        <f t="shared" si="419"/>
        <v>0</v>
      </c>
      <c r="PH439" s="2">
        <f t="shared" si="420"/>
        <v>0</v>
      </c>
      <c r="PI439" s="2">
        <f t="shared" si="421"/>
        <v>0</v>
      </c>
      <c r="PJ439" s="2">
        <f t="shared" si="422"/>
        <v>0</v>
      </c>
      <c r="PK439" s="2">
        <f t="shared" si="423"/>
        <v>0</v>
      </c>
      <c r="PL439" s="2">
        <f t="shared" si="424"/>
        <v>0</v>
      </c>
      <c r="PM439" s="2">
        <f t="shared" si="425"/>
        <v>0</v>
      </c>
      <c r="PN439" s="2">
        <f t="shared" si="426"/>
        <v>5</v>
      </c>
      <c r="PO439" s="2">
        <f t="shared" si="427"/>
        <v>0</v>
      </c>
      <c r="PP439" s="2">
        <f t="shared" si="428"/>
        <v>0</v>
      </c>
      <c r="PQ439" s="2">
        <f t="shared" si="429"/>
        <v>0</v>
      </c>
      <c r="PR439" s="2">
        <f t="shared" si="430"/>
        <v>0</v>
      </c>
      <c r="PS439" s="2">
        <f t="shared" si="431"/>
        <v>0</v>
      </c>
      <c r="PT439" s="2">
        <f t="shared" si="432"/>
        <v>0</v>
      </c>
      <c r="PU439" s="2">
        <f t="shared" si="433"/>
        <v>0</v>
      </c>
      <c r="PV439" s="2">
        <f t="shared" si="434"/>
        <v>0</v>
      </c>
      <c r="PW439" s="2">
        <f t="shared" si="435"/>
        <v>0</v>
      </c>
      <c r="PX439" s="2">
        <f t="shared" si="436"/>
        <v>0</v>
      </c>
      <c r="PY439" s="2">
        <f t="shared" si="437"/>
        <v>0</v>
      </c>
      <c r="PZ439" s="2">
        <f t="shared" si="438"/>
        <v>0</v>
      </c>
    </row>
    <row r="440" spans="1:442" x14ac:dyDescent="0.35">
      <c r="A440" t="s">
        <v>74</v>
      </c>
      <c r="B440" t="s">
        <v>2</v>
      </c>
      <c r="C440" t="s">
        <v>345</v>
      </c>
      <c r="D440">
        <v>0</v>
      </c>
      <c r="E440">
        <v>0</v>
      </c>
      <c r="F440">
        <v>0</v>
      </c>
      <c r="G440">
        <v>0</v>
      </c>
      <c r="H440"/>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1</v>
      </c>
      <c r="ER440">
        <v>2</v>
      </c>
      <c r="ES440">
        <v>0</v>
      </c>
      <c r="ET440">
        <v>0</v>
      </c>
      <c r="EU440">
        <v>0</v>
      </c>
      <c r="EV440">
        <v>0</v>
      </c>
      <c r="EW440">
        <v>0</v>
      </c>
      <c r="EX440">
        <v>0</v>
      </c>
      <c r="EY440">
        <v>0</v>
      </c>
      <c r="EZ440">
        <v>3</v>
      </c>
      <c r="FA440">
        <v>1</v>
      </c>
      <c r="FB440">
        <v>0</v>
      </c>
      <c r="FC440">
        <v>3</v>
      </c>
      <c r="FD440">
        <v>11</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6</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c r="KG440"/>
      <c r="KH440"/>
      <c r="KI440"/>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R440" s="2" t="str">
        <f t="shared" si="379"/>
        <v>Terego District</v>
      </c>
      <c r="NS440" s="2" t="str">
        <f t="shared" si="380"/>
        <v>St. Francis (Ocodri) Health Centre III</v>
      </c>
      <c r="NT440" s="2" t="str">
        <f>VLOOKUP(C440,Weeks!$A$1:$B$53,2,0)</f>
        <v>Week 1</v>
      </c>
      <c r="NU440" s="2">
        <f t="shared" si="381"/>
        <v>21</v>
      </c>
      <c r="NV440" s="2">
        <f t="shared" si="382"/>
        <v>0</v>
      </c>
      <c r="NW440" s="2">
        <f t="shared" si="383"/>
        <v>0</v>
      </c>
      <c r="NX440" s="2">
        <f t="shared" si="384"/>
        <v>0</v>
      </c>
      <c r="NY440" s="2">
        <f t="shared" si="385"/>
        <v>0</v>
      </c>
      <c r="NZ440" s="2">
        <f t="shared" si="386"/>
        <v>0</v>
      </c>
      <c r="OA440" s="2">
        <f t="shared" si="387"/>
        <v>0</v>
      </c>
      <c r="OB440" s="2">
        <f t="shared" si="388"/>
        <v>0</v>
      </c>
      <c r="OC440" s="2">
        <f t="shared" si="389"/>
        <v>0</v>
      </c>
      <c r="OD440" s="2">
        <f t="shared" si="390"/>
        <v>14</v>
      </c>
      <c r="OE440" s="2">
        <f t="shared" si="391"/>
        <v>0</v>
      </c>
      <c r="OF440" s="2">
        <f t="shared" si="392"/>
        <v>7</v>
      </c>
      <c r="OG440" s="2">
        <f t="shared" si="393"/>
        <v>0</v>
      </c>
      <c r="OH440" s="2">
        <f t="shared" si="394"/>
        <v>0</v>
      </c>
      <c r="OI440" s="2">
        <f t="shared" si="395"/>
        <v>0</v>
      </c>
      <c r="OJ440" s="2">
        <f t="shared" si="396"/>
        <v>0</v>
      </c>
      <c r="OK440" s="2">
        <f t="shared" si="397"/>
        <v>0</v>
      </c>
      <c r="OL440" s="2">
        <f t="shared" si="398"/>
        <v>0</v>
      </c>
      <c r="OM440" s="2">
        <f t="shared" si="399"/>
        <v>0</v>
      </c>
      <c r="ON440" s="2">
        <f t="shared" si="400"/>
        <v>0</v>
      </c>
      <c r="OO440" s="2">
        <f t="shared" si="401"/>
        <v>0</v>
      </c>
      <c r="OP440" s="2">
        <f t="shared" si="402"/>
        <v>0</v>
      </c>
      <c r="OQ440" s="2">
        <f t="shared" si="403"/>
        <v>0</v>
      </c>
      <c r="OR440" s="2">
        <f t="shared" si="404"/>
        <v>0</v>
      </c>
      <c r="OS440" s="2">
        <f t="shared" si="405"/>
        <v>0</v>
      </c>
      <c r="OT440" s="2">
        <f t="shared" si="406"/>
        <v>0</v>
      </c>
      <c r="OU440" s="2">
        <f t="shared" si="407"/>
        <v>0</v>
      </c>
      <c r="OV440" s="2">
        <f t="shared" si="408"/>
        <v>0</v>
      </c>
      <c r="OW440" s="2">
        <f t="shared" si="409"/>
        <v>0</v>
      </c>
      <c r="OX440" s="2">
        <f t="shared" si="410"/>
        <v>0</v>
      </c>
      <c r="OY440" s="2">
        <f t="shared" si="411"/>
        <v>0</v>
      </c>
      <c r="OZ440" s="2">
        <f t="shared" si="412"/>
        <v>0</v>
      </c>
      <c r="PA440" s="2">
        <f t="shared" si="413"/>
        <v>0</v>
      </c>
      <c r="PB440" s="2">
        <f t="shared" si="414"/>
        <v>0</v>
      </c>
      <c r="PC440" s="2">
        <f t="shared" si="415"/>
        <v>0</v>
      </c>
      <c r="PD440" s="2">
        <f t="shared" si="416"/>
        <v>0</v>
      </c>
      <c r="PE440" s="2">
        <f t="shared" si="417"/>
        <v>0</v>
      </c>
      <c r="PF440" s="2">
        <f t="shared" si="418"/>
        <v>0</v>
      </c>
      <c r="PG440" s="2">
        <f t="shared" si="419"/>
        <v>0</v>
      </c>
      <c r="PH440" s="2">
        <f t="shared" si="420"/>
        <v>0</v>
      </c>
      <c r="PI440" s="2">
        <f t="shared" si="421"/>
        <v>0</v>
      </c>
      <c r="PJ440" s="2">
        <f t="shared" si="422"/>
        <v>0</v>
      </c>
      <c r="PK440" s="2">
        <f t="shared" si="423"/>
        <v>0</v>
      </c>
      <c r="PL440" s="2">
        <f t="shared" si="424"/>
        <v>0</v>
      </c>
      <c r="PM440" s="2">
        <f t="shared" si="425"/>
        <v>0</v>
      </c>
      <c r="PN440" s="2">
        <f t="shared" si="426"/>
        <v>6</v>
      </c>
      <c r="PO440" s="2">
        <f t="shared" si="427"/>
        <v>0</v>
      </c>
      <c r="PP440" s="2">
        <f t="shared" si="428"/>
        <v>0</v>
      </c>
      <c r="PQ440" s="2">
        <f t="shared" si="429"/>
        <v>0</v>
      </c>
      <c r="PR440" s="2">
        <f t="shared" si="430"/>
        <v>0</v>
      </c>
      <c r="PS440" s="2">
        <f t="shared" si="431"/>
        <v>0</v>
      </c>
      <c r="PT440" s="2">
        <f t="shared" si="432"/>
        <v>0</v>
      </c>
      <c r="PU440" s="2">
        <f t="shared" si="433"/>
        <v>0</v>
      </c>
      <c r="PV440" s="2">
        <f t="shared" si="434"/>
        <v>0</v>
      </c>
      <c r="PW440" s="2">
        <f t="shared" si="435"/>
        <v>0</v>
      </c>
      <c r="PX440" s="2">
        <f t="shared" si="436"/>
        <v>0</v>
      </c>
      <c r="PY440" s="2">
        <f t="shared" si="437"/>
        <v>0</v>
      </c>
      <c r="PZ440" s="2">
        <f t="shared" si="438"/>
        <v>0</v>
      </c>
    </row>
    <row r="441" spans="1:442" x14ac:dyDescent="0.35">
      <c r="A441" t="s">
        <v>74</v>
      </c>
      <c r="B441" t="s">
        <v>2</v>
      </c>
      <c r="C441" t="s">
        <v>343</v>
      </c>
      <c r="D441">
        <v>0</v>
      </c>
      <c r="E441">
        <v>0</v>
      </c>
      <c r="F441">
        <v>0</v>
      </c>
      <c r="G441">
        <v>0</v>
      </c>
      <c r="H441"/>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6</v>
      </c>
      <c r="DC441">
        <v>1</v>
      </c>
      <c r="DD441">
        <v>12</v>
      </c>
      <c r="DE441">
        <v>7</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1</v>
      </c>
      <c r="ES441">
        <v>0</v>
      </c>
      <c r="ET441">
        <v>0</v>
      </c>
      <c r="EU441">
        <v>0</v>
      </c>
      <c r="EV441">
        <v>0</v>
      </c>
      <c r="EW441">
        <v>0</v>
      </c>
      <c r="EX441">
        <v>0</v>
      </c>
      <c r="EY441">
        <v>0</v>
      </c>
      <c r="EZ441">
        <v>1</v>
      </c>
      <c r="FA441">
        <v>0</v>
      </c>
      <c r="FB441">
        <v>0</v>
      </c>
      <c r="FC441">
        <v>1</v>
      </c>
      <c r="FD441">
        <v>3</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10</v>
      </c>
      <c r="HW441">
        <v>3</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R441" s="2" t="str">
        <f t="shared" si="379"/>
        <v>Terego District</v>
      </c>
      <c r="NS441" s="2" t="str">
        <f t="shared" si="380"/>
        <v>St. Francis (Ocodri) Health Centre III</v>
      </c>
      <c r="NT441" s="2" t="str">
        <f>VLOOKUP(C441,Weeks!$A$1:$B$53,2,0)</f>
        <v>Week 2</v>
      </c>
      <c r="NU441" s="2">
        <f t="shared" si="381"/>
        <v>32</v>
      </c>
      <c r="NV441" s="2">
        <f t="shared" si="382"/>
        <v>0</v>
      </c>
      <c r="NW441" s="2">
        <f t="shared" si="383"/>
        <v>0</v>
      </c>
      <c r="NX441" s="2">
        <f t="shared" si="384"/>
        <v>0</v>
      </c>
      <c r="NY441" s="2">
        <f t="shared" si="385"/>
        <v>0</v>
      </c>
      <c r="NZ441" s="2">
        <f t="shared" si="386"/>
        <v>0</v>
      </c>
      <c r="OA441" s="2">
        <f t="shared" si="387"/>
        <v>0</v>
      </c>
      <c r="OB441" s="2">
        <f t="shared" si="388"/>
        <v>0</v>
      </c>
      <c r="OC441" s="2">
        <f t="shared" si="389"/>
        <v>0</v>
      </c>
      <c r="OD441" s="2">
        <f t="shared" si="390"/>
        <v>4</v>
      </c>
      <c r="OE441" s="2">
        <f t="shared" si="391"/>
        <v>0</v>
      </c>
      <c r="OF441" s="2">
        <f t="shared" si="392"/>
        <v>2</v>
      </c>
      <c r="OG441" s="2">
        <f t="shared" si="393"/>
        <v>0</v>
      </c>
      <c r="OH441" s="2">
        <f t="shared" si="394"/>
        <v>0</v>
      </c>
      <c r="OI441" s="2">
        <f t="shared" si="395"/>
        <v>0</v>
      </c>
      <c r="OJ441" s="2">
        <f t="shared" si="396"/>
        <v>0</v>
      </c>
      <c r="OK441" s="2">
        <f t="shared" si="397"/>
        <v>0</v>
      </c>
      <c r="OL441" s="2">
        <f t="shared" si="398"/>
        <v>0</v>
      </c>
      <c r="OM441" s="2">
        <f t="shared" si="399"/>
        <v>0</v>
      </c>
      <c r="ON441" s="2">
        <f t="shared" si="400"/>
        <v>26</v>
      </c>
      <c r="OO441" s="2">
        <f t="shared" si="401"/>
        <v>0</v>
      </c>
      <c r="OP441" s="2">
        <f t="shared" si="402"/>
        <v>0</v>
      </c>
      <c r="OQ441" s="2">
        <f t="shared" si="403"/>
        <v>0</v>
      </c>
      <c r="OR441" s="2">
        <f t="shared" si="404"/>
        <v>0</v>
      </c>
      <c r="OS441" s="2">
        <f t="shared" si="405"/>
        <v>0</v>
      </c>
      <c r="OT441" s="2">
        <f t="shared" si="406"/>
        <v>0</v>
      </c>
      <c r="OU441" s="2">
        <f t="shared" si="407"/>
        <v>0</v>
      </c>
      <c r="OV441" s="2">
        <f t="shared" si="408"/>
        <v>0</v>
      </c>
      <c r="OW441" s="2">
        <f t="shared" si="409"/>
        <v>0</v>
      </c>
      <c r="OX441" s="2">
        <f t="shared" si="410"/>
        <v>0</v>
      </c>
      <c r="OY441" s="2">
        <f t="shared" si="411"/>
        <v>0</v>
      </c>
      <c r="OZ441" s="2">
        <f t="shared" si="412"/>
        <v>0</v>
      </c>
      <c r="PA441" s="2">
        <f t="shared" si="413"/>
        <v>0</v>
      </c>
      <c r="PB441" s="2">
        <f t="shared" si="414"/>
        <v>0</v>
      </c>
      <c r="PC441" s="2">
        <f t="shared" si="415"/>
        <v>0</v>
      </c>
      <c r="PD441" s="2">
        <f t="shared" si="416"/>
        <v>0</v>
      </c>
      <c r="PE441" s="2">
        <f t="shared" si="417"/>
        <v>0</v>
      </c>
      <c r="PF441" s="2">
        <f t="shared" si="418"/>
        <v>0</v>
      </c>
      <c r="PG441" s="2">
        <f t="shared" si="419"/>
        <v>0</v>
      </c>
      <c r="PH441" s="2">
        <f t="shared" si="420"/>
        <v>0</v>
      </c>
      <c r="PI441" s="2">
        <f t="shared" si="421"/>
        <v>0</v>
      </c>
      <c r="PJ441" s="2">
        <f t="shared" si="422"/>
        <v>0</v>
      </c>
      <c r="PK441" s="2">
        <f t="shared" si="423"/>
        <v>0</v>
      </c>
      <c r="PL441" s="2">
        <f t="shared" si="424"/>
        <v>0</v>
      </c>
      <c r="PM441" s="2">
        <f t="shared" si="425"/>
        <v>0</v>
      </c>
      <c r="PN441" s="2">
        <f t="shared" si="426"/>
        <v>13</v>
      </c>
      <c r="PO441" s="2">
        <f t="shared" si="427"/>
        <v>0</v>
      </c>
      <c r="PP441" s="2">
        <f t="shared" si="428"/>
        <v>0</v>
      </c>
      <c r="PQ441" s="2">
        <f t="shared" si="429"/>
        <v>0</v>
      </c>
      <c r="PR441" s="2">
        <f t="shared" si="430"/>
        <v>0</v>
      </c>
      <c r="PS441" s="2">
        <f t="shared" si="431"/>
        <v>0</v>
      </c>
      <c r="PT441" s="2">
        <f t="shared" si="432"/>
        <v>0</v>
      </c>
      <c r="PU441" s="2">
        <f t="shared" si="433"/>
        <v>0</v>
      </c>
      <c r="PV441" s="2">
        <f t="shared" si="434"/>
        <v>0</v>
      </c>
      <c r="PW441" s="2">
        <f t="shared" si="435"/>
        <v>0</v>
      </c>
      <c r="PX441" s="2">
        <f t="shared" si="436"/>
        <v>0</v>
      </c>
      <c r="PY441" s="2">
        <f t="shared" si="437"/>
        <v>0</v>
      </c>
      <c r="PZ441" s="2">
        <f t="shared" si="438"/>
        <v>0</v>
      </c>
    </row>
    <row r="442" spans="1:442" x14ac:dyDescent="0.35">
      <c r="A442" t="s">
        <v>74</v>
      </c>
      <c r="B442" t="s">
        <v>2</v>
      </c>
      <c r="C442" t="s">
        <v>341</v>
      </c>
      <c r="D442">
        <v>0</v>
      </c>
      <c r="E442">
        <v>0</v>
      </c>
      <c r="F442">
        <v>0</v>
      </c>
      <c r="G442">
        <v>0</v>
      </c>
      <c r="H442"/>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1</v>
      </c>
      <c r="DC442">
        <v>0</v>
      </c>
      <c r="DD442">
        <v>6</v>
      </c>
      <c r="DE442">
        <v>4</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1</v>
      </c>
      <c r="ES442">
        <v>0</v>
      </c>
      <c r="ET442">
        <v>0</v>
      </c>
      <c r="EU442">
        <v>0</v>
      </c>
      <c r="EV442"/>
      <c r="EW442">
        <v>0</v>
      </c>
      <c r="EX442">
        <v>0</v>
      </c>
      <c r="EY442">
        <v>0</v>
      </c>
      <c r="EZ442">
        <v>2</v>
      </c>
      <c r="FA442">
        <v>3</v>
      </c>
      <c r="FB442">
        <v>0</v>
      </c>
      <c r="FC442">
        <v>1</v>
      </c>
      <c r="FD442">
        <v>4</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4</v>
      </c>
      <c r="HW442">
        <v>2</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R442" s="2" t="str">
        <f t="shared" si="379"/>
        <v>Terego District</v>
      </c>
      <c r="NS442" s="2" t="str">
        <f t="shared" si="380"/>
        <v>St. Francis (Ocodri) Health Centre III</v>
      </c>
      <c r="NT442" s="2" t="str">
        <f>VLOOKUP(C442,Weeks!$A$1:$B$53,2,0)</f>
        <v>Week 3</v>
      </c>
      <c r="NU442" s="2">
        <f t="shared" si="381"/>
        <v>22</v>
      </c>
      <c r="NV442" s="2">
        <f t="shared" si="382"/>
        <v>0</v>
      </c>
      <c r="NW442" s="2">
        <f t="shared" si="383"/>
        <v>0</v>
      </c>
      <c r="NX442" s="2">
        <f t="shared" si="384"/>
        <v>0</v>
      </c>
      <c r="NY442" s="2">
        <f t="shared" si="385"/>
        <v>0</v>
      </c>
      <c r="NZ442" s="2">
        <f t="shared" si="386"/>
        <v>0</v>
      </c>
      <c r="OA442" s="2">
        <f t="shared" si="387"/>
        <v>0</v>
      </c>
      <c r="OB442" s="2">
        <f t="shared" si="388"/>
        <v>0</v>
      </c>
      <c r="OC442" s="2">
        <f t="shared" si="389"/>
        <v>0</v>
      </c>
      <c r="OD442" s="2">
        <f t="shared" si="390"/>
        <v>5</v>
      </c>
      <c r="OE442" s="2">
        <f t="shared" si="391"/>
        <v>0</v>
      </c>
      <c r="OF442" s="2">
        <f t="shared" si="392"/>
        <v>6</v>
      </c>
      <c r="OG442" s="2">
        <f t="shared" si="393"/>
        <v>0</v>
      </c>
      <c r="OH442" s="2">
        <f t="shared" si="394"/>
        <v>0</v>
      </c>
      <c r="OI442" s="2">
        <f t="shared" si="395"/>
        <v>0</v>
      </c>
      <c r="OJ442" s="2">
        <f t="shared" si="396"/>
        <v>0</v>
      </c>
      <c r="OK442" s="2">
        <f t="shared" si="397"/>
        <v>0</v>
      </c>
      <c r="OL442" s="2">
        <f t="shared" si="398"/>
        <v>0</v>
      </c>
      <c r="OM442" s="2">
        <f t="shared" si="399"/>
        <v>0</v>
      </c>
      <c r="ON442" s="2">
        <f t="shared" si="400"/>
        <v>11</v>
      </c>
      <c r="OO442" s="2">
        <f t="shared" si="401"/>
        <v>0</v>
      </c>
      <c r="OP442" s="2">
        <f t="shared" si="402"/>
        <v>0</v>
      </c>
      <c r="OQ442" s="2">
        <f t="shared" si="403"/>
        <v>0</v>
      </c>
      <c r="OR442" s="2">
        <f t="shared" si="404"/>
        <v>0</v>
      </c>
      <c r="OS442" s="2">
        <f t="shared" si="405"/>
        <v>0</v>
      </c>
      <c r="OT442" s="2">
        <f t="shared" si="406"/>
        <v>0</v>
      </c>
      <c r="OU442" s="2">
        <f t="shared" si="407"/>
        <v>0</v>
      </c>
      <c r="OV442" s="2">
        <f t="shared" si="408"/>
        <v>0</v>
      </c>
      <c r="OW442" s="2">
        <f t="shared" si="409"/>
        <v>0</v>
      </c>
      <c r="OX442" s="2">
        <f t="shared" si="410"/>
        <v>0</v>
      </c>
      <c r="OY442" s="2">
        <f t="shared" si="411"/>
        <v>0</v>
      </c>
      <c r="OZ442" s="2">
        <f t="shared" si="412"/>
        <v>0</v>
      </c>
      <c r="PA442" s="2">
        <f t="shared" si="413"/>
        <v>0</v>
      </c>
      <c r="PB442" s="2">
        <f t="shared" si="414"/>
        <v>0</v>
      </c>
      <c r="PC442" s="2">
        <f t="shared" si="415"/>
        <v>0</v>
      </c>
      <c r="PD442" s="2">
        <f t="shared" si="416"/>
        <v>0</v>
      </c>
      <c r="PE442" s="2">
        <f t="shared" si="417"/>
        <v>0</v>
      </c>
      <c r="PF442" s="2">
        <f t="shared" si="418"/>
        <v>0</v>
      </c>
      <c r="PG442" s="2">
        <f t="shared" si="419"/>
        <v>0</v>
      </c>
      <c r="PH442" s="2">
        <f t="shared" si="420"/>
        <v>0</v>
      </c>
      <c r="PI442" s="2">
        <f t="shared" si="421"/>
        <v>0</v>
      </c>
      <c r="PJ442" s="2">
        <f t="shared" si="422"/>
        <v>0</v>
      </c>
      <c r="PK442" s="2">
        <f t="shared" si="423"/>
        <v>0</v>
      </c>
      <c r="PL442" s="2">
        <f t="shared" si="424"/>
        <v>0</v>
      </c>
      <c r="PM442" s="2">
        <f t="shared" si="425"/>
        <v>0</v>
      </c>
      <c r="PN442" s="2">
        <f t="shared" si="426"/>
        <v>6</v>
      </c>
      <c r="PO442" s="2">
        <f t="shared" si="427"/>
        <v>0</v>
      </c>
      <c r="PP442" s="2">
        <f t="shared" si="428"/>
        <v>0</v>
      </c>
      <c r="PQ442" s="2">
        <f t="shared" si="429"/>
        <v>0</v>
      </c>
      <c r="PR442" s="2">
        <f t="shared" si="430"/>
        <v>0</v>
      </c>
      <c r="PS442" s="2">
        <f t="shared" si="431"/>
        <v>0</v>
      </c>
      <c r="PT442" s="2">
        <f t="shared" si="432"/>
        <v>0</v>
      </c>
      <c r="PU442" s="2">
        <f t="shared" si="433"/>
        <v>0</v>
      </c>
      <c r="PV442" s="2">
        <f t="shared" si="434"/>
        <v>0</v>
      </c>
      <c r="PW442" s="2">
        <f t="shared" si="435"/>
        <v>0</v>
      </c>
      <c r="PX442" s="2">
        <f t="shared" si="436"/>
        <v>0</v>
      </c>
      <c r="PY442" s="2">
        <f t="shared" si="437"/>
        <v>0</v>
      </c>
      <c r="PZ442" s="2">
        <f t="shared" si="438"/>
        <v>0</v>
      </c>
    </row>
    <row r="443" spans="1:442" x14ac:dyDescent="0.35">
      <c r="A443" t="s">
        <v>74</v>
      </c>
      <c r="B443" t="s">
        <v>2</v>
      </c>
      <c r="C443" t="s">
        <v>339</v>
      </c>
      <c r="D443">
        <v>0</v>
      </c>
      <c r="E443">
        <v>0</v>
      </c>
      <c r="F443">
        <v>0</v>
      </c>
      <c r="G443">
        <v>0</v>
      </c>
      <c r="H443"/>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1</v>
      </c>
      <c r="DA443">
        <v>1</v>
      </c>
      <c r="DB443">
        <v>0</v>
      </c>
      <c r="DC443">
        <v>0</v>
      </c>
      <c r="DD443">
        <v>4</v>
      </c>
      <c r="DE443">
        <v>1</v>
      </c>
      <c r="DF443">
        <v>0</v>
      </c>
      <c r="DG443">
        <v>0</v>
      </c>
      <c r="DH443">
        <v>0</v>
      </c>
      <c r="DI443">
        <v>0</v>
      </c>
      <c r="DJ443">
        <v>1</v>
      </c>
      <c r="DK443">
        <v>0</v>
      </c>
      <c r="DL443">
        <v>0</v>
      </c>
      <c r="DM443">
        <v>0</v>
      </c>
      <c r="DN443">
        <v>0</v>
      </c>
      <c r="DO443">
        <v>0</v>
      </c>
      <c r="DP443"/>
      <c r="DQ443">
        <v>0</v>
      </c>
      <c r="DR443">
        <v>0</v>
      </c>
      <c r="DS443">
        <v>0</v>
      </c>
      <c r="DT443">
        <v>0</v>
      </c>
      <c r="DU443">
        <v>0</v>
      </c>
      <c r="DV443">
        <v>0</v>
      </c>
      <c r="DW443">
        <v>0</v>
      </c>
      <c r="DX443">
        <v>0</v>
      </c>
      <c r="DY443">
        <v>0</v>
      </c>
      <c r="DZ443">
        <v>0</v>
      </c>
      <c r="EA443">
        <v>0</v>
      </c>
      <c r="EB443">
        <v>0</v>
      </c>
      <c r="EC443">
        <v>0</v>
      </c>
      <c r="ED443">
        <v>0</v>
      </c>
      <c r="EE443"/>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1</v>
      </c>
      <c r="FA443">
        <v>6</v>
      </c>
      <c r="FB443">
        <v>0</v>
      </c>
      <c r="FC443">
        <v>1</v>
      </c>
      <c r="FD443">
        <v>3</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c r="HV443">
        <v>8</v>
      </c>
      <c r="HW443">
        <v>2</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c r="MX443"/>
      <c r="MY443">
        <v>0</v>
      </c>
      <c r="MZ443">
        <v>0</v>
      </c>
      <c r="NA443">
        <v>0</v>
      </c>
      <c r="NB443">
        <v>0</v>
      </c>
      <c r="NC443">
        <v>0</v>
      </c>
      <c r="ND443">
        <v>1</v>
      </c>
      <c r="NE443">
        <v>0</v>
      </c>
      <c r="NF443">
        <v>0</v>
      </c>
      <c r="NG443">
        <v>0</v>
      </c>
      <c r="NH443">
        <v>0</v>
      </c>
      <c r="NI443">
        <v>0</v>
      </c>
      <c r="NJ443">
        <v>0</v>
      </c>
      <c r="NK443">
        <v>0</v>
      </c>
      <c r="NL443">
        <v>0</v>
      </c>
      <c r="NM443">
        <v>0</v>
      </c>
      <c r="NN443"/>
      <c r="NO443"/>
      <c r="NP443"/>
      <c r="NR443" s="2" t="str">
        <f t="shared" si="379"/>
        <v>Terego District</v>
      </c>
      <c r="NS443" s="2" t="str">
        <f t="shared" si="380"/>
        <v>St. Francis (Ocodri) Health Centre III</v>
      </c>
      <c r="NT443" s="2" t="str">
        <f>VLOOKUP(C443,Weeks!$A$1:$B$53,2,0)</f>
        <v>Week 4</v>
      </c>
      <c r="NU443" s="2">
        <f t="shared" si="381"/>
        <v>19</v>
      </c>
      <c r="NV443" s="2">
        <f t="shared" si="382"/>
        <v>1</v>
      </c>
      <c r="NW443" s="2">
        <f t="shared" si="383"/>
        <v>0</v>
      </c>
      <c r="NX443" s="2">
        <f t="shared" si="384"/>
        <v>1</v>
      </c>
      <c r="NY443" s="2">
        <f t="shared" si="385"/>
        <v>1</v>
      </c>
      <c r="NZ443" s="2">
        <f t="shared" si="386"/>
        <v>0</v>
      </c>
      <c r="OA443" s="2">
        <f t="shared" si="387"/>
        <v>0</v>
      </c>
      <c r="OB443" s="2">
        <f t="shared" si="388"/>
        <v>0</v>
      </c>
      <c r="OC443" s="2">
        <f t="shared" si="389"/>
        <v>0</v>
      </c>
      <c r="OD443" s="2">
        <f t="shared" si="390"/>
        <v>4</v>
      </c>
      <c r="OE443" s="2">
        <f t="shared" si="391"/>
        <v>0</v>
      </c>
      <c r="OF443" s="2">
        <f t="shared" si="392"/>
        <v>7</v>
      </c>
      <c r="OG443" s="2">
        <f t="shared" si="393"/>
        <v>0</v>
      </c>
      <c r="OH443" s="2">
        <f t="shared" si="394"/>
        <v>0</v>
      </c>
      <c r="OI443" s="2">
        <f t="shared" si="395"/>
        <v>0</v>
      </c>
      <c r="OJ443" s="2">
        <f t="shared" si="396"/>
        <v>0</v>
      </c>
      <c r="OK443" s="2">
        <f t="shared" si="397"/>
        <v>0</v>
      </c>
      <c r="OL443" s="2">
        <f t="shared" si="398"/>
        <v>0</v>
      </c>
      <c r="OM443" s="2">
        <f t="shared" si="399"/>
        <v>0</v>
      </c>
      <c r="ON443" s="2">
        <f t="shared" si="400"/>
        <v>8</v>
      </c>
      <c r="OO443" s="2">
        <f t="shared" si="401"/>
        <v>1</v>
      </c>
      <c r="OP443" s="2">
        <f t="shared" si="402"/>
        <v>0</v>
      </c>
      <c r="OQ443" s="2">
        <f t="shared" si="403"/>
        <v>0</v>
      </c>
      <c r="OR443" s="2">
        <f t="shared" si="404"/>
        <v>0</v>
      </c>
      <c r="OS443" s="2">
        <f t="shared" si="405"/>
        <v>0</v>
      </c>
      <c r="OT443" s="2">
        <f t="shared" si="406"/>
        <v>0</v>
      </c>
      <c r="OU443" s="2">
        <f t="shared" si="407"/>
        <v>0</v>
      </c>
      <c r="OV443" s="2">
        <f t="shared" si="408"/>
        <v>0</v>
      </c>
      <c r="OW443" s="2">
        <f t="shared" si="409"/>
        <v>0</v>
      </c>
      <c r="OX443" s="2">
        <f t="shared" si="410"/>
        <v>0</v>
      </c>
      <c r="OY443" s="2">
        <f t="shared" si="411"/>
        <v>0</v>
      </c>
      <c r="OZ443" s="2">
        <f t="shared" si="412"/>
        <v>0</v>
      </c>
      <c r="PA443" s="2">
        <f t="shared" si="413"/>
        <v>0</v>
      </c>
      <c r="PB443" s="2">
        <f t="shared" si="414"/>
        <v>0</v>
      </c>
      <c r="PC443" s="2">
        <f t="shared" si="415"/>
        <v>0</v>
      </c>
      <c r="PD443" s="2">
        <f t="shared" si="416"/>
        <v>0</v>
      </c>
      <c r="PE443" s="2">
        <f t="shared" si="417"/>
        <v>0</v>
      </c>
      <c r="PF443" s="2">
        <f t="shared" si="418"/>
        <v>0</v>
      </c>
      <c r="PG443" s="2">
        <f t="shared" si="419"/>
        <v>0</v>
      </c>
      <c r="PH443" s="2">
        <f t="shared" si="420"/>
        <v>0</v>
      </c>
      <c r="PI443" s="2">
        <f t="shared" si="421"/>
        <v>0</v>
      </c>
      <c r="PJ443" s="2">
        <f t="shared" si="422"/>
        <v>0</v>
      </c>
      <c r="PK443" s="2">
        <f t="shared" si="423"/>
        <v>0</v>
      </c>
      <c r="PL443" s="2">
        <f t="shared" si="424"/>
        <v>0</v>
      </c>
      <c r="PM443" s="2">
        <f t="shared" si="425"/>
        <v>0</v>
      </c>
      <c r="PN443" s="2">
        <f t="shared" si="426"/>
        <v>10</v>
      </c>
      <c r="PO443" s="2">
        <f t="shared" si="427"/>
        <v>0</v>
      </c>
      <c r="PP443" s="2">
        <f t="shared" si="428"/>
        <v>0</v>
      </c>
      <c r="PQ443" s="2">
        <f t="shared" si="429"/>
        <v>0</v>
      </c>
      <c r="PR443" s="2">
        <f t="shared" si="430"/>
        <v>0</v>
      </c>
      <c r="PS443" s="2">
        <f t="shared" si="431"/>
        <v>0</v>
      </c>
      <c r="PT443" s="2">
        <f t="shared" si="432"/>
        <v>0</v>
      </c>
      <c r="PU443" s="2">
        <f t="shared" si="433"/>
        <v>0</v>
      </c>
      <c r="PV443" s="2">
        <f t="shared" si="434"/>
        <v>0</v>
      </c>
      <c r="PW443" s="2">
        <f t="shared" si="435"/>
        <v>0</v>
      </c>
      <c r="PX443" s="2">
        <f t="shared" si="436"/>
        <v>0</v>
      </c>
      <c r="PY443" s="2">
        <f t="shared" si="437"/>
        <v>0</v>
      </c>
      <c r="PZ443" s="2">
        <f t="shared" si="438"/>
        <v>0</v>
      </c>
    </row>
    <row r="444" spans="1:442" x14ac:dyDescent="0.35">
      <c r="A444" t="s">
        <v>74</v>
      </c>
      <c r="B444" t="s">
        <v>2</v>
      </c>
      <c r="C444" t="s">
        <v>337</v>
      </c>
      <c r="D444">
        <v>0</v>
      </c>
      <c r="E444">
        <v>0</v>
      </c>
      <c r="F444">
        <v>0</v>
      </c>
      <c r="G444">
        <v>0</v>
      </c>
      <c r="H444"/>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1</v>
      </c>
      <c r="DC444">
        <v>0</v>
      </c>
      <c r="DD444">
        <v>7</v>
      </c>
      <c r="DE444">
        <v>3</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1</v>
      </c>
      <c r="ER444">
        <v>0</v>
      </c>
      <c r="ES444">
        <v>0</v>
      </c>
      <c r="ET444">
        <v>0</v>
      </c>
      <c r="EU444">
        <v>0</v>
      </c>
      <c r="EV444">
        <v>0</v>
      </c>
      <c r="EW444">
        <v>0</v>
      </c>
      <c r="EX444">
        <v>0</v>
      </c>
      <c r="EY444">
        <v>0</v>
      </c>
      <c r="EZ444">
        <v>3</v>
      </c>
      <c r="FA444">
        <v>7</v>
      </c>
      <c r="FB444">
        <v>0</v>
      </c>
      <c r="FC444">
        <v>1</v>
      </c>
      <c r="FD444">
        <v>1</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c r="HV444">
        <v>3</v>
      </c>
      <c r="HW444">
        <v>3</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c r="NM444">
        <v>0</v>
      </c>
      <c r="NN444">
        <v>0</v>
      </c>
      <c r="NO444">
        <v>0</v>
      </c>
      <c r="NP444">
        <v>0</v>
      </c>
      <c r="NR444" s="2" t="str">
        <f t="shared" si="379"/>
        <v>Terego District</v>
      </c>
      <c r="NS444" s="2" t="str">
        <f t="shared" si="380"/>
        <v>St. Francis (Ocodri) Health Centre III</v>
      </c>
      <c r="NT444" s="2" t="str">
        <f>VLOOKUP(C444,Weeks!$A$1:$B$53,2,0)</f>
        <v>Week 5</v>
      </c>
      <c r="NU444" s="2">
        <f t="shared" si="381"/>
        <v>24</v>
      </c>
      <c r="NV444" s="2">
        <f t="shared" si="382"/>
        <v>0</v>
      </c>
      <c r="NW444" s="2">
        <f t="shared" si="383"/>
        <v>0</v>
      </c>
      <c r="NX444" s="2">
        <f t="shared" si="384"/>
        <v>0</v>
      </c>
      <c r="NY444" s="2">
        <f t="shared" si="385"/>
        <v>0</v>
      </c>
      <c r="NZ444" s="2">
        <f t="shared" si="386"/>
        <v>0</v>
      </c>
      <c r="OA444" s="2">
        <f t="shared" si="387"/>
        <v>0</v>
      </c>
      <c r="OB444" s="2">
        <f t="shared" si="388"/>
        <v>0</v>
      </c>
      <c r="OC444" s="2">
        <f t="shared" si="389"/>
        <v>0</v>
      </c>
      <c r="OD444" s="2">
        <f t="shared" si="390"/>
        <v>2</v>
      </c>
      <c r="OE444" s="2">
        <f t="shared" si="391"/>
        <v>0</v>
      </c>
      <c r="OF444" s="2">
        <f t="shared" si="392"/>
        <v>11</v>
      </c>
      <c r="OG444" s="2">
        <f t="shared" si="393"/>
        <v>0</v>
      </c>
      <c r="OH444" s="2">
        <f t="shared" si="394"/>
        <v>0</v>
      </c>
      <c r="OI444" s="2">
        <f t="shared" si="395"/>
        <v>0</v>
      </c>
      <c r="OJ444" s="2">
        <f t="shared" si="396"/>
        <v>0</v>
      </c>
      <c r="OK444" s="2">
        <f t="shared" si="397"/>
        <v>0</v>
      </c>
      <c r="OL444" s="2">
        <f t="shared" si="398"/>
        <v>0</v>
      </c>
      <c r="OM444" s="2">
        <f t="shared" si="399"/>
        <v>0</v>
      </c>
      <c r="ON444" s="2">
        <f t="shared" si="400"/>
        <v>11</v>
      </c>
      <c r="OO444" s="2">
        <f t="shared" si="401"/>
        <v>0</v>
      </c>
      <c r="OP444" s="2">
        <f t="shared" si="402"/>
        <v>0</v>
      </c>
      <c r="OQ444" s="2">
        <f t="shared" si="403"/>
        <v>0</v>
      </c>
      <c r="OR444" s="2">
        <f t="shared" si="404"/>
        <v>0</v>
      </c>
      <c r="OS444" s="2">
        <f t="shared" si="405"/>
        <v>0</v>
      </c>
      <c r="OT444" s="2">
        <f t="shared" si="406"/>
        <v>0</v>
      </c>
      <c r="OU444" s="2">
        <f t="shared" si="407"/>
        <v>0</v>
      </c>
      <c r="OV444" s="2">
        <f t="shared" si="408"/>
        <v>0</v>
      </c>
      <c r="OW444" s="2">
        <f t="shared" si="409"/>
        <v>0</v>
      </c>
      <c r="OX444" s="2">
        <f t="shared" si="410"/>
        <v>0</v>
      </c>
      <c r="OY444" s="2">
        <f t="shared" si="411"/>
        <v>0</v>
      </c>
      <c r="OZ444" s="2">
        <f t="shared" si="412"/>
        <v>0</v>
      </c>
      <c r="PA444" s="2">
        <f t="shared" si="413"/>
        <v>0</v>
      </c>
      <c r="PB444" s="2">
        <f t="shared" si="414"/>
        <v>0</v>
      </c>
      <c r="PC444" s="2">
        <f t="shared" si="415"/>
        <v>0</v>
      </c>
      <c r="PD444" s="2">
        <f t="shared" si="416"/>
        <v>0</v>
      </c>
      <c r="PE444" s="2">
        <f t="shared" si="417"/>
        <v>0</v>
      </c>
      <c r="PF444" s="2">
        <f t="shared" si="418"/>
        <v>0</v>
      </c>
      <c r="PG444" s="2">
        <f t="shared" si="419"/>
        <v>0</v>
      </c>
      <c r="PH444" s="2">
        <f t="shared" si="420"/>
        <v>0</v>
      </c>
      <c r="PI444" s="2">
        <f t="shared" si="421"/>
        <v>0</v>
      </c>
      <c r="PJ444" s="2">
        <f t="shared" si="422"/>
        <v>0</v>
      </c>
      <c r="PK444" s="2">
        <f t="shared" si="423"/>
        <v>0</v>
      </c>
      <c r="PL444" s="2">
        <f t="shared" si="424"/>
        <v>0</v>
      </c>
      <c r="PM444" s="2">
        <f t="shared" si="425"/>
        <v>0</v>
      </c>
      <c r="PN444" s="2">
        <f t="shared" si="426"/>
        <v>6</v>
      </c>
      <c r="PO444" s="2">
        <f t="shared" si="427"/>
        <v>0</v>
      </c>
      <c r="PP444" s="2">
        <f t="shared" si="428"/>
        <v>0</v>
      </c>
      <c r="PQ444" s="2">
        <f t="shared" si="429"/>
        <v>0</v>
      </c>
      <c r="PR444" s="2">
        <f t="shared" si="430"/>
        <v>0</v>
      </c>
      <c r="PS444" s="2">
        <f t="shared" si="431"/>
        <v>0</v>
      </c>
      <c r="PT444" s="2">
        <f t="shared" si="432"/>
        <v>0</v>
      </c>
      <c r="PU444" s="2">
        <f t="shared" si="433"/>
        <v>0</v>
      </c>
      <c r="PV444" s="2">
        <f t="shared" si="434"/>
        <v>0</v>
      </c>
      <c r="PW444" s="2">
        <f t="shared" si="435"/>
        <v>0</v>
      </c>
      <c r="PX444" s="2">
        <f t="shared" si="436"/>
        <v>0</v>
      </c>
      <c r="PY444" s="2">
        <f t="shared" si="437"/>
        <v>0</v>
      </c>
      <c r="PZ444" s="2">
        <f t="shared" si="438"/>
        <v>0</v>
      </c>
    </row>
    <row r="445" spans="1:442" x14ac:dyDescent="0.35">
      <c r="A445" t="s">
        <v>74</v>
      </c>
      <c r="B445" t="s">
        <v>2</v>
      </c>
      <c r="C445" t="s">
        <v>335</v>
      </c>
      <c r="D445">
        <v>0</v>
      </c>
      <c r="E445">
        <v>0</v>
      </c>
      <c r="F445">
        <v>0</v>
      </c>
      <c r="G445"/>
      <c r="H445"/>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1</v>
      </c>
      <c r="DA445">
        <v>0</v>
      </c>
      <c r="DB445">
        <v>0</v>
      </c>
      <c r="DC445">
        <v>2</v>
      </c>
      <c r="DD445">
        <v>2</v>
      </c>
      <c r="DE445">
        <v>4</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2</v>
      </c>
      <c r="ES445">
        <v>0</v>
      </c>
      <c r="ET445">
        <v>0</v>
      </c>
      <c r="EU445">
        <v>0</v>
      </c>
      <c r="EV445">
        <v>0</v>
      </c>
      <c r="EW445">
        <v>0</v>
      </c>
      <c r="EX445">
        <v>0</v>
      </c>
      <c r="EY445">
        <v>0</v>
      </c>
      <c r="EZ445">
        <v>0</v>
      </c>
      <c r="FA445">
        <v>0</v>
      </c>
      <c r="FB445">
        <v>0</v>
      </c>
      <c r="FC445">
        <v>1</v>
      </c>
      <c r="FD445">
        <v>4</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c r="HV445">
        <v>8</v>
      </c>
      <c r="HW445">
        <v>4</v>
      </c>
      <c r="HX445">
        <v>0</v>
      </c>
      <c r="HY445">
        <v>0</v>
      </c>
      <c r="HZ445">
        <v>0</v>
      </c>
      <c r="IA445">
        <v>0</v>
      </c>
      <c r="IB445">
        <v>0</v>
      </c>
      <c r="IC445">
        <v>0</v>
      </c>
      <c r="ID445">
        <v>0</v>
      </c>
      <c r="IE445">
        <v>0</v>
      </c>
      <c r="IF445"/>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R445" s="2" t="str">
        <f t="shared" si="379"/>
        <v>Terego District</v>
      </c>
      <c r="NS445" s="2" t="str">
        <f t="shared" si="380"/>
        <v>St. Francis (Ocodri) Health Centre III</v>
      </c>
      <c r="NT445" s="2" t="str">
        <f>VLOOKUP(C445,Weeks!$A$1:$B$53,2,0)</f>
        <v>Week 6</v>
      </c>
      <c r="NU445" s="2">
        <f t="shared" si="381"/>
        <v>16</v>
      </c>
      <c r="NV445" s="2">
        <f t="shared" si="382"/>
        <v>0</v>
      </c>
      <c r="NW445" s="2">
        <f t="shared" si="383"/>
        <v>0</v>
      </c>
      <c r="NX445" s="2">
        <f t="shared" si="384"/>
        <v>0</v>
      </c>
      <c r="NY445" s="2">
        <f t="shared" si="385"/>
        <v>0</v>
      </c>
      <c r="NZ445" s="2">
        <f t="shared" si="386"/>
        <v>0</v>
      </c>
      <c r="OA445" s="2">
        <f t="shared" si="387"/>
        <v>0</v>
      </c>
      <c r="OB445" s="2">
        <f t="shared" si="388"/>
        <v>0</v>
      </c>
      <c r="OC445" s="2">
        <f t="shared" si="389"/>
        <v>0</v>
      </c>
      <c r="OD445" s="2">
        <f t="shared" si="390"/>
        <v>5</v>
      </c>
      <c r="OE445" s="2">
        <f t="shared" si="391"/>
        <v>0</v>
      </c>
      <c r="OF445" s="2">
        <f t="shared" si="392"/>
        <v>2</v>
      </c>
      <c r="OG445" s="2">
        <f t="shared" si="393"/>
        <v>0</v>
      </c>
      <c r="OH445" s="2">
        <f t="shared" si="394"/>
        <v>0</v>
      </c>
      <c r="OI445" s="2">
        <f t="shared" si="395"/>
        <v>0</v>
      </c>
      <c r="OJ445" s="2">
        <f t="shared" si="396"/>
        <v>0</v>
      </c>
      <c r="OK445" s="2">
        <f t="shared" si="397"/>
        <v>0</v>
      </c>
      <c r="OL445" s="2">
        <f t="shared" si="398"/>
        <v>0</v>
      </c>
      <c r="OM445" s="2">
        <f t="shared" si="399"/>
        <v>0</v>
      </c>
      <c r="ON445" s="2">
        <f t="shared" si="400"/>
        <v>9</v>
      </c>
      <c r="OO445" s="2">
        <f t="shared" si="401"/>
        <v>0</v>
      </c>
      <c r="OP445" s="2">
        <f t="shared" si="402"/>
        <v>0</v>
      </c>
      <c r="OQ445" s="2">
        <f t="shared" si="403"/>
        <v>0</v>
      </c>
      <c r="OR445" s="2">
        <f t="shared" si="404"/>
        <v>0</v>
      </c>
      <c r="OS445" s="2">
        <f t="shared" si="405"/>
        <v>0</v>
      </c>
      <c r="OT445" s="2">
        <f t="shared" si="406"/>
        <v>0</v>
      </c>
      <c r="OU445" s="2">
        <f t="shared" si="407"/>
        <v>0</v>
      </c>
      <c r="OV445" s="2">
        <f t="shared" si="408"/>
        <v>0</v>
      </c>
      <c r="OW445" s="2">
        <f t="shared" si="409"/>
        <v>0</v>
      </c>
      <c r="OX445" s="2">
        <f t="shared" si="410"/>
        <v>0</v>
      </c>
      <c r="OY445" s="2">
        <f t="shared" si="411"/>
        <v>0</v>
      </c>
      <c r="OZ445" s="2">
        <f t="shared" si="412"/>
        <v>0</v>
      </c>
      <c r="PA445" s="2">
        <f t="shared" si="413"/>
        <v>0</v>
      </c>
      <c r="PB445" s="2">
        <f t="shared" si="414"/>
        <v>0</v>
      </c>
      <c r="PC445" s="2">
        <f t="shared" si="415"/>
        <v>0</v>
      </c>
      <c r="PD445" s="2">
        <f t="shared" si="416"/>
        <v>0</v>
      </c>
      <c r="PE445" s="2">
        <f t="shared" si="417"/>
        <v>0</v>
      </c>
      <c r="PF445" s="2">
        <f t="shared" si="418"/>
        <v>0</v>
      </c>
      <c r="PG445" s="2">
        <f t="shared" si="419"/>
        <v>0</v>
      </c>
      <c r="PH445" s="2">
        <f t="shared" si="420"/>
        <v>0</v>
      </c>
      <c r="PI445" s="2">
        <f t="shared" si="421"/>
        <v>0</v>
      </c>
      <c r="PJ445" s="2">
        <f t="shared" si="422"/>
        <v>0</v>
      </c>
      <c r="PK445" s="2">
        <f t="shared" si="423"/>
        <v>0</v>
      </c>
      <c r="PL445" s="2">
        <f t="shared" si="424"/>
        <v>0</v>
      </c>
      <c r="PM445" s="2">
        <f t="shared" si="425"/>
        <v>0</v>
      </c>
      <c r="PN445" s="2">
        <f t="shared" si="426"/>
        <v>12</v>
      </c>
      <c r="PO445" s="2">
        <f t="shared" si="427"/>
        <v>0</v>
      </c>
      <c r="PP445" s="2">
        <f t="shared" si="428"/>
        <v>0</v>
      </c>
      <c r="PQ445" s="2">
        <f t="shared" si="429"/>
        <v>0</v>
      </c>
      <c r="PR445" s="2">
        <f t="shared" si="430"/>
        <v>0</v>
      </c>
      <c r="PS445" s="2">
        <f t="shared" si="431"/>
        <v>0</v>
      </c>
      <c r="PT445" s="2">
        <f t="shared" si="432"/>
        <v>0</v>
      </c>
      <c r="PU445" s="2">
        <f t="shared" si="433"/>
        <v>0</v>
      </c>
      <c r="PV445" s="2">
        <f t="shared" si="434"/>
        <v>0</v>
      </c>
      <c r="PW445" s="2">
        <f t="shared" si="435"/>
        <v>0</v>
      </c>
      <c r="PX445" s="2">
        <f t="shared" si="436"/>
        <v>0</v>
      </c>
      <c r="PY445" s="2">
        <f t="shared" si="437"/>
        <v>0</v>
      </c>
      <c r="PZ445" s="2">
        <f t="shared" si="438"/>
        <v>0</v>
      </c>
    </row>
    <row r="446" spans="1:442" x14ac:dyDescent="0.35">
      <c r="A446" t="s">
        <v>74</v>
      </c>
      <c r="B446" t="s">
        <v>2</v>
      </c>
      <c r="C446" t="s">
        <v>333</v>
      </c>
      <c r="D446">
        <v>0</v>
      </c>
      <c r="E446">
        <v>0</v>
      </c>
      <c r="F446">
        <v>0</v>
      </c>
      <c r="G446">
        <v>0</v>
      </c>
      <c r="H446"/>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4</v>
      </c>
      <c r="DE446">
        <v>3</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1</v>
      </c>
      <c r="ES446">
        <v>0</v>
      </c>
      <c r="ET446">
        <v>0</v>
      </c>
      <c r="EU446">
        <v>0</v>
      </c>
      <c r="EV446">
        <v>0</v>
      </c>
      <c r="EW446">
        <v>0</v>
      </c>
      <c r="EX446">
        <v>0</v>
      </c>
      <c r="EY446">
        <v>0</v>
      </c>
      <c r="EZ446">
        <v>2</v>
      </c>
      <c r="FA446">
        <v>3</v>
      </c>
      <c r="FB446">
        <v>0</v>
      </c>
      <c r="FC446">
        <v>0</v>
      </c>
      <c r="FD446">
        <v>2</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c r="HV446">
        <v>4</v>
      </c>
      <c r="HW446">
        <v>4</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c r="KG446"/>
      <c r="KH446"/>
      <c r="KI446"/>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R446" s="2" t="str">
        <f t="shared" si="379"/>
        <v>Terego District</v>
      </c>
      <c r="NS446" s="2" t="str">
        <f t="shared" si="380"/>
        <v>St. Francis (Ocodri) Health Centre III</v>
      </c>
      <c r="NT446" s="2" t="str">
        <f>VLOOKUP(C446,Weeks!$A$1:$B$53,2,0)</f>
        <v>Week 7</v>
      </c>
      <c r="NU446" s="2">
        <f t="shared" si="381"/>
        <v>15</v>
      </c>
      <c r="NV446" s="2">
        <f t="shared" si="382"/>
        <v>0</v>
      </c>
      <c r="NW446" s="2">
        <f t="shared" si="383"/>
        <v>0</v>
      </c>
      <c r="NX446" s="2">
        <f t="shared" si="384"/>
        <v>0</v>
      </c>
      <c r="NY446" s="2">
        <f t="shared" si="385"/>
        <v>0</v>
      </c>
      <c r="NZ446" s="2">
        <f t="shared" si="386"/>
        <v>0</v>
      </c>
      <c r="OA446" s="2">
        <f t="shared" si="387"/>
        <v>0</v>
      </c>
      <c r="OB446" s="2">
        <f t="shared" si="388"/>
        <v>0</v>
      </c>
      <c r="OC446" s="2">
        <f t="shared" si="389"/>
        <v>0</v>
      </c>
      <c r="OD446" s="2">
        <f t="shared" si="390"/>
        <v>2</v>
      </c>
      <c r="OE446" s="2">
        <f t="shared" si="391"/>
        <v>0</v>
      </c>
      <c r="OF446" s="2">
        <f t="shared" si="392"/>
        <v>6</v>
      </c>
      <c r="OG446" s="2">
        <f t="shared" si="393"/>
        <v>0</v>
      </c>
      <c r="OH446" s="2">
        <f t="shared" si="394"/>
        <v>0</v>
      </c>
      <c r="OI446" s="2">
        <f t="shared" si="395"/>
        <v>0</v>
      </c>
      <c r="OJ446" s="2">
        <f t="shared" si="396"/>
        <v>0</v>
      </c>
      <c r="OK446" s="2">
        <f t="shared" si="397"/>
        <v>0</v>
      </c>
      <c r="OL446" s="2">
        <f t="shared" si="398"/>
        <v>0</v>
      </c>
      <c r="OM446" s="2">
        <f t="shared" si="399"/>
        <v>0</v>
      </c>
      <c r="ON446" s="2">
        <f t="shared" si="400"/>
        <v>7</v>
      </c>
      <c r="OO446" s="2">
        <f t="shared" si="401"/>
        <v>0</v>
      </c>
      <c r="OP446" s="2">
        <f t="shared" si="402"/>
        <v>0</v>
      </c>
      <c r="OQ446" s="2">
        <f t="shared" si="403"/>
        <v>0</v>
      </c>
      <c r="OR446" s="2">
        <f t="shared" si="404"/>
        <v>0</v>
      </c>
      <c r="OS446" s="2">
        <f t="shared" si="405"/>
        <v>0</v>
      </c>
      <c r="OT446" s="2">
        <f t="shared" si="406"/>
        <v>0</v>
      </c>
      <c r="OU446" s="2">
        <f t="shared" si="407"/>
        <v>0</v>
      </c>
      <c r="OV446" s="2">
        <f t="shared" si="408"/>
        <v>0</v>
      </c>
      <c r="OW446" s="2">
        <f t="shared" si="409"/>
        <v>0</v>
      </c>
      <c r="OX446" s="2">
        <f t="shared" si="410"/>
        <v>0</v>
      </c>
      <c r="OY446" s="2">
        <f t="shared" si="411"/>
        <v>0</v>
      </c>
      <c r="OZ446" s="2">
        <f t="shared" si="412"/>
        <v>0</v>
      </c>
      <c r="PA446" s="2">
        <f t="shared" si="413"/>
        <v>0</v>
      </c>
      <c r="PB446" s="2">
        <f t="shared" si="414"/>
        <v>0</v>
      </c>
      <c r="PC446" s="2">
        <f t="shared" si="415"/>
        <v>0</v>
      </c>
      <c r="PD446" s="2">
        <f t="shared" si="416"/>
        <v>0</v>
      </c>
      <c r="PE446" s="2">
        <f t="shared" si="417"/>
        <v>0</v>
      </c>
      <c r="PF446" s="2">
        <f t="shared" si="418"/>
        <v>0</v>
      </c>
      <c r="PG446" s="2">
        <f t="shared" si="419"/>
        <v>0</v>
      </c>
      <c r="PH446" s="2">
        <f t="shared" si="420"/>
        <v>0</v>
      </c>
      <c r="PI446" s="2">
        <f t="shared" si="421"/>
        <v>0</v>
      </c>
      <c r="PJ446" s="2">
        <f t="shared" si="422"/>
        <v>0</v>
      </c>
      <c r="PK446" s="2">
        <f t="shared" si="423"/>
        <v>0</v>
      </c>
      <c r="PL446" s="2">
        <f t="shared" si="424"/>
        <v>0</v>
      </c>
      <c r="PM446" s="2">
        <f t="shared" si="425"/>
        <v>0</v>
      </c>
      <c r="PN446" s="2">
        <f t="shared" si="426"/>
        <v>8</v>
      </c>
      <c r="PO446" s="2">
        <f t="shared" si="427"/>
        <v>0</v>
      </c>
      <c r="PP446" s="2">
        <f t="shared" si="428"/>
        <v>0</v>
      </c>
      <c r="PQ446" s="2">
        <f t="shared" si="429"/>
        <v>0</v>
      </c>
      <c r="PR446" s="2">
        <f t="shared" si="430"/>
        <v>0</v>
      </c>
      <c r="PS446" s="2">
        <f t="shared" si="431"/>
        <v>0</v>
      </c>
      <c r="PT446" s="2">
        <f t="shared" si="432"/>
        <v>0</v>
      </c>
      <c r="PU446" s="2">
        <f t="shared" si="433"/>
        <v>0</v>
      </c>
      <c r="PV446" s="2">
        <f t="shared" si="434"/>
        <v>0</v>
      </c>
      <c r="PW446" s="2">
        <f t="shared" si="435"/>
        <v>0</v>
      </c>
      <c r="PX446" s="2">
        <f t="shared" si="436"/>
        <v>0</v>
      </c>
      <c r="PY446" s="2">
        <f t="shared" si="437"/>
        <v>0</v>
      </c>
      <c r="PZ446" s="2">
        <f t="shared" si="438"/>
        <v>0</v>
      </c>
    </row>
    <row r="447" spans="1:442" x14ac:dyDescent="0.35">
      <c r="A447" t="s">
        <v>74</v>
      </c>
      <c r="B447" t="s">
        <v>2</v>
      </c>
      <c r="C447" t="s">
        <v>331</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1</v>
      </c>
      <c r="FA447">
        <v>12</v>
      </c>
      <c r="FB447">
        <v>0</v>
      </c>
      <c r="FC447">
        <v>0</v>
      </c>
      <c r="FD447">
        <v>4</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R447" s="2" t="str">
        <f t="shared" si="379"/>
        <v>Terego District</v>
      </c>
      <c r="NS447" s="2" t="str">
        <f t="shared" si="380"/>
        <v>St. Francis (Ocodri) Health Centre III</v>
      </c>
      <c r="NT447" s="2" t="str">
        <f>VLOOKUP(C447,Weeks!$A$1:$B$53,2,0)</f>
        <v>Week 8</v>
      </c>
      <c r="NU447" s="2">
        <f t="shared" si="381"/>
        <v>17</v>
      </c>
      <c r="NV447" s="2">
        <f t="shared" si="382"/>
        <v>0</v>
      </c>
      <c r="NW447" s="2">
        <f t="shared" si="383"/>
        <v>0</v>
      </c>
      <c r="NX447" s="2">
        <f t="shared" si="384"/>
        <v>0</v>
      </c>
      <c r="NY447" s="2">
        <f t="shared" si="385"/>
        <v>0</v>
      </c>
      <c r="NZ447" s="2">
        <f t="shared" si="386"/>
        <v>0</v>
      </c>
      <c r="OA447" s="2">
        <f t="shared" si="387"/>
        <v>0</v>
      </c>
      <c r="OB447" s="2">
        <f t="shared" si="388"/>
        <v>0</v>
      </c>
      <c r="OC447" s="2">
        <f t="shared" si="389"/>
        <v>0</v>
      </c>
      <c r="OD447" s="2">
        <f t="shared" si="390"/>
        <v>4</v>
      </c>
      <c r="OE447" s="2">
        <f t="shared" si="391"/>
        <v>0</v>
      </c>
      <c r="OF447" s="2">
        <f t="shared" si="392"/>
        <v>13</v>
      </c>
      <c r="OG447" s="2">
        <f t="shared" si="393"/>
        <v>0</v>
      </c>
      <c r="OH447" s="2">
        <f t="shared" si="394"/>
        <v>0</v>
      </c>
      <c r="OI447" s="2">
        <f t="shared" si="395"/>
        <v>0</v>
      </c>
      <c r="OJ447" s="2">
        <f t="shared" si="396"/>
        <v>0</v>
      </c>
      <c r="OK447" s="2">
        <f t="shared" si="397"/>
        <v>0</v>
      </c>
      <c r="OL447" s="2">
        <f t="shared" si="398"/>
        <v>0</v>
      </c>
      <c r="OM447" s="2">
        <f t="shared" si="399"/>
        <v>0</v>
      </c>
      <c r="ON447" s="2">
        <f t="shared" si="400"/>
        <v>0</v>
      </c>
      <c r="OO447" s="2">
        <f t="shared" si="401"/>
        <v>0</v>
      </c>
      <c r="OP447" s="2">
        <f t="shared" si="402"/>
        <v>0</v>
      </c>
      <c r="OQ447" s="2">
        <f t="shared" si="403"/>
        <v>0</v>
      </c>
      <c r="OR447" s="2">
        <f t="shared" si="404"/>
        <v>0</v>
      </c>
      <c r="OS447" s="2">
        <f t="shared" si="405"/>
        <v>0</v>
      </c>
      <c r="OT447" s="2">
        <f t="shared" si="406"/>
        <v>0</v>
      </c>
      <c r="OU447" s="2">
        <f t="shared" si="407"/>
        <v>0</v>
      </c>
      <c r="OV447" s="2">
        <f t="shared" si="408"/>
        <v>0</v>
      </c>
      <c r="OW447" s="2">
        <f t="shared" si="409"/>
        <v>0</v>
      </c>
      <c r="OX447" s="2">
        <f t="shared" si="410"/>
        <v>0</v>
      </c>
      <c r="OY447" s="2">
        <f t="shared" si="411"/>
        <v>0</v>
      </c>
      <c r="OZ447" s="2">
        <f t="shared" si="412"/>
        <v>0</v>
      </c>
      <c r="PA447" s="2">
        <f t="shared" si="413"/>
        <v>0</v>
      </c>
      <c r="PB447" s="2">
        <f t="shared" si="414"/>
        <v>0</v>
      </c>
      <c r="PC447" s="2">
        <f t="shared" si="415"/>
        <v>0</v>
      </c>
      <c r="PD447" s="2">
        <f t="shared" si="416"/>
        <v>0</v>
      </c>
      <c r="PE447" s="2">
        <f t="shared" si="417"/>
        <v>0</v>
      </c>
      <c r="PF447" s="2">
        <f t="shared" si="418"/>
        <v>0</v>
      </c>
      <c r="PG447" s="2">
        <f t="shared" si="419"/>
        <v>0</v>
      </c>
      <c r="PH447" s="2">
        <f t="shared" si="420"/>
        <v>0</v>
      </c>
      <c r="PI447" s="2">
        <f t="shared" si="421"/>
        <v>0</v>
      </c>
      <c r="PJ447" s="2">
        <f t="shared" si="422"/>
        <v>0</v>
      </c>
      <c r="PK447" s="2">
        <f t="shared" si="423"/>
        <v>0</v>
      </c>
      <c r="PL447" s="2">
        <f t="shared" si="424"/>
        <v>0</v>
      </c>
      <c r="PM447" s="2">
        <f t="shared" si="425"/>
        <v>0</v>
      </c>
      <c r="PN447" s="2">
        <f t="shared" si="426"/>
        <v>0</v>
      </c>
      <c r="PO447" s="2">
        <f t="shared" si="427"/>
        <v>0</v>
      </c>
      <c r="PP447" s="2">
        <f t="shared" si="428"/>
        <v>0</v>
      </c>
      <c r="PQ447" s="2">
        <f t="shared" si="429"/>
        <v>0</v>
      </c>
      <c r="PR447" s="2">
        <f t="shared" si="430"/>
        <v>0</v>
      </c>
      <c r="PS447" s="2">
        <f t="shared" si="431"/>
        <v>0</v>
      </c>
      <c r="PT447" s="2">
        <f t="shared" si="432"/>
        <v>0</v>
      </c>
      <c r="PU447" s="2">
        <f t="shared" si="433"/>
        <v>0</v>
      </c>
      <c r="PV447" s="2">
        <f t="shared" si="434"/>
        <v>0</v>
      </c>
      <c r="PW447" s="2">
        <f t="shared" si="435"/>
        <v>0</v>
      </c>
      <c r="PX447" s="2">
        <f t="shared" si="436"/>
        <v>0</v>
      </c>
      <c r="PY447" s="2">
        <f t="shared" si="437"/>
        <v>0</v>
      </c>
      <c r="PZ447" s="2">
        <f t="shared" si="438"/>
        <v>0</v>
      </c>
    </row>
    <row r="448" spans="1:442" x14ac:dyDescent="0.35">
      <c r="A448" t="s">
        <v>73</v>
      </c>
      <c r="B448" t="s">
        <v>14</v>
      </c>
      <c r="C448" t="s">
        <v>72</v>
      </c>
      <c r="D448">
        <v>0</v>
      </c>
      <c r="E448">
        <v>0</v>
      </c>
      <c r="F448">
        <v>0</v>
      </c>
      <c r="G448">
        <v>0</v>
      </c>
      <c r="H448"/>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1</v>
      </c>
      <c r="DA448">
        <v>0</v>
      </c>
      <c r="DB448">
        <v>1</v>
      </c>
      <c r="DC448">
        <v>0</v>
      </c>
      <c r="DD448">
        <v>9</v>
      </c>
      <c r="DE448">
        <v>20</v>
      </c>
      <c r="DF448">
        <v>0</v>
      </c>
      <c r="DG448">
        <v>0</v>
      </c>
      <c r="DH448">
        <v>0</v>
      </c>
      <c r="DI448">
        <v>0</v>
      </c>
      <c r="DJ448">
        <v>0</v>
      </c>
      <c r="DK448">
        <v>1</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7</v>
      </c>
      <c r="FB448">
        <v>0</v>
      </c>
      <c r="FC448">
        <v>0</v>
      </c>
      <c r="FD448">
        <v>3</v>
      </c>
      <c r="FE448">
        <v>0</v>
      </c>
      <c r="FF448">
        <v>0</v>
      </c>
      <c r="FG448">
        <v>1</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c r="HE448">
        <v>0</v>
      </c>
      <c r="HF448">
        <v>0</v>
      </c>
      <c r="HG448">
        <v>0</v>
      </c>
      <c r="HH448">
        <v>0</v>
      </c>
      <c r="HI448">
        <v>0</v>
      </c>
      <c r="HJ448">
        <v>0</v>
      </c>
      <c r="HK448">
        <v>0</v>
      </c>
      <c r="HL448">
        <v>0</v>
      </c>
      <c r="HM448">
        <v>0</v>
      </c>
      <c r="HN448">
        <v>0</v>
      </c>
      <c r="HO448">
        <v>0</v>
      </c>
      <c r="HP448">
        <v>0</v>
      </c>
      <c r="HQ448">
        <v>0</v>
      </c>
      <c r="HR448">
        <v>0</v>
      </c>
      <c r="HS448">
        <v>0</v>
      </c>
      <c r="HT448">
        <v>0</v>
      </c>
      <c r="HU448">
        <v>0</v>
      </c>
      <c r="HV448">
        <v>6</v>
      </c>
      <c r="HW448">
        <v>2</v>
      </c>
      <c r="HX448">
        <v>0</v>
      </c>
      <c r="HY448">
        <v>0</v>
      </c>
      <c r="HZ448">
        <v>0</v>
      </c>
      <c r="IA448">
        <v>0</v>
      </c>
      <c r="IB448">
        <v>0</v>
      </c>
      <c r="IC448">
        <v>0</v>
      </c>
      <c r="ID448">
        <v>0</v>
      </c>
      <c r="IE448">
        <v>6</v>
      </c>
      <c r="IF448">
        <v>2</v>
      </c>
      <c r="IG448">
        <v>0</v>
      </c>
      <c r="IH448">
        <v>6</v>
      </c>
      <c r="II448">
        <v>2</v>
      </c>
      <c r="IJ448">
        <v>0</v>
      </c>
      <c r="IK448">
        <v>6</v>
      </c>
      <c r="IL448">
        <v>2</v>
      </c>
      <c r="IM448">
        <v>0</v>
      </c>
      <c r="IN448">
        <v>6</v>
      </c>
      <c r="IO448">
        <v>2</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c r="KG448"/>
      <c r="KH448"/>
      <c r="KI448"/>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1</v>
      </c>
      <c r="NE448">
        <v>1</v>
      </c>
      <c r="NF448">
        <v>0</v>
      </c>
      <c r="NG448">
        <v>0</v>
      </c>
      <c r="NH448">
        <v>0</v>
      </c>
      <c r="NI448">
        <v>0</v>
      </c>
      <c r="NJ448">
        <v>0</v>
      </c>
      <c r="NK448">
        <v>0</v>
      </c>
      <c r="NL448">
        <v>0</v>
      </c>
      <c r="NM448">
        <v>0</v>
      </c>
      <c r="NN448">
        <v>0</v>
      </c>
      <c r="NO448">
        <v>0</v>
      </c>
      <c r="NP448">
        <v>0</v>
      </c>
      <c r="NR448" s="2" t="str">
        <f t="shared" si="379"/>
        <v>Yumbe District</v>
      </c>
      <c r="NS448" s="2" t="str">
        <f t="shared" si="380"/>
        <v>Lodonga Health Centre IV</v>
      </c>
      <c r="NT448" s="2" t="str">
        <f>VLOOKUP(C448,Weeks!$A$1:$B$53,2,0)</f>
        <v>Week 40</v>
      </c>
      <c r="NU448" s="2">
        <f t="shared" si="381"/>
        <v>43</v>
      </c>
      <c r="NV448" s="2">
        <f t="shared" si="382"/>
        <v>2</v>
      </c>
      <c r="NW448" s="2">
        <f t="shared" si="383"/>
        <v>0</v>
      </c>
      <c r="NX448" s="2">
        <f t="shared" si="384"/>
        <v>2</v>
      </c>
      <c r="NY448" s="2">
        <f t="shared" si="385"/>
        <v>2</v>
      </c>
      <c r="NZ448" s="2">
        <f t="shared" si="386"/>
        <v>0</v>
      </c>
      <c r="OA448" s="2">
        <f t="shared" si="387"/>
        <v>0</v>
      </c>
      <c r="OB448" s="2">
        <f t="shared" si="388"/>
        <v>0</v>
      </c>
      <c r="OC448" s="2">
        <f t="shared" si="389"/>
        <v>0</v>
      </c>
      <c r="OD448" s="2">
        <f t="shared" si="390"/>
        <v>4</v>
      </c>
      <c r="OE448" s="2">
        <f t="shared" si="391"/>
        <v>1</v>
      </c>
      <c r="OF448" s="2">
        <f t="shared" si="392"/>
        <v>7</v>
      </c>
      <c r="OG448" s="2">
        <f t="shared" si="393"/>
        <v>0</v>
      </c>
      <c r="OH448" s="2">
        <f t="shared" si="394"/>
        <v>0</v>
      </c>
      <c r="OI448" s="2">
        <f t="shared" si="395"/>
        <v>0</v>
      </c>
      <c r="OJ448" s="2">
        <f t="shared" si="396"/>
        <v>0</v>
      </c>
      <c r="OK448" s="2">
        <f t="shared" si="397"/>
        <v>0</v>
      </c>
      <c r="OL448" s="2">
        <f t="shared" si="398"/>
        <v>0</v>
      </c>
      <c r="OM448" s="2">
        <f t="shared" si="399"/>
        <v>0</v>
      </c>
      <c r="ON448" s="2">
        <f t="shared" si="400"/>
        <v>32</v>
      </c>
      <c r="OO448" s="2">
        <f t="shared" si="401"/>
        <v>1</v>
      </c>
      <c r="OP448" s="2">
        <f t="shared" si="402"/>
        <v>0</v>
      </c>
      <c r="OQ448" s="2">
        <f t="shared" si="403"/>
        <v>0</v>
      </c>
      <c r="OR448" s="2">
        <f t="shared" si="404"/>
        <v>0</v>
      </c>
      <c r="OS448" s="2">
        <f t="shared" si="405"/>
        <v>0</v>
      </c>
      <c r="OT448" s="2">
        <f t="shared" si="406"/>
        <v>0</v>
      </c>
      <c r="OU448" s="2">
        <f t="shared" si="407"/>
        <v>0</v>
      </c>
      <c r="OV448" s="2">
        <f t="shared" si="408"/>
        <v>0</v>
      </c>
      <c r="OW448" s="2">
        <f t="shared" si="409"/>
        <v>0</v>
      </c>
      <c r="OX448" s="2">
        <f t="shared" si="410"/>
        <v>0</v>
      </c>
      <c r="OY448" s="2">
        <f t="shared" si="411"/>
        <v>0</v>
      </c>
      <c r="OZ448" s="2">
        <f t="shared" si="412"/>
        <v>0</v>
      </c>
      <c r="PA448" s="2">
        <f t="shared" si="413"/>
        <v>0</v>
      </c>
      <c r="PB448" s="2">
        <f t="shared" si="414"/>
        <v>0</v>
      </c>
      <c r="PC448" s="2">
        <f t="shared" si="415"/>
        <v>0</v>
      </c>
      <c r="PD448" s="2">
        <f t="shared" si="416"/>
        <v>0</v>
      </c>
      <c r="PE448" s="2">
        <f t="shared" si="417"/>
        <v>0</v>
      </c>
      <c r="PF448" s="2">
        <f t="shared" si="418"/>
        <v>0</v>
      </c>
      <c r="PG448" s="2">
        <f t="shared" si="419"/>
        <v>0</v>
      </c>
      <c r="PH448" s="2">
        <f t="shared" si="420"/>
        <v>0</v>
      </c>
      <c r="PI448" s="2">
        <f t="shared" si="421"/>
        <v>0</v>
      </c>
      <c r="PJ448" s="2">
        <f t="shared" si="422"/>
        <v>0</v>
      </c>
      <c r="PK448" s="2">
        <f t="shared" si="423"/>
        <v>0</v>
      </c>
      <c r="PL448" s="2">
        <f t="shared" si="424"/>
        <v>0</v>
      </c>
      <c r="PM448" s="2">
        <f t="shared" si="425"/>
        <v>0</v>
      </c>
      <c r="PN448" s="2">
        <f t="shared" si="426"/>
        <v>8</v>
      </c>
      <c r="PO448" s="2">
        <f t="shared" si="427"/>
        <v>8</v>
      </c>
      <c r="PP448" s="2">
        <f t="shared" si="428"/>
        <v>0</v>
      </c>
      <c r="PQ448" s="2">
        <f t="shared" si="429"/>
        <v>0</v>
      </c>
      <c r="PR448" s="2">
        <f t="shared" si="430"/>
        <v>8</v>
      </c>
      <c r="PS448" s="2">
        <f t="shared" si="431"/>
        <v>0</v>
      </c>
      <c r="PT448" s="2">
        <f t="shared" si="432"/>
        <v>0</v>
      </c>
      <c r="PU448" s="2">
        <f t="shared" si="433"/>
        <v>8</v>
      </c>
      <c r="PV448" s="2">
        <f t="shared" si="434"/>
        <v>0</v>
      </c>
      <c r="PW448" s="2">
        <f t="shared" si="435"/>
        <v>0</v>
      </c>
      <c r="PX448" s="2">
        <f t="shared" si="436"/>
        <v>8</v>
      </c>
      <c r="PY448" s="2">
        <f t="shared" si="437"/>
        <v>0</v>
      </c>
      <c r="PZ448" s="2">
        <f t="shared" si="438"/>
        <v>0</v>
      </c>
    </row>
    <row r="449" spans="1:442" x14ac:dyDescent="0.35">
      <c r="A449" t="s">
        <v>73</v>
      </c>
      <c r="B449" t="s">
        <v>14</v>
      </c>
      <c r="C449" t="s">
        <v>71</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3</v>
      </c>
      <c r="FA449">
        <v>37</v>
      </c>
      <c r="FB449">
        <v>0</v>
      </c>
      <c r="FC449">
        <v>7</v>
      </c>
      <c r="FD449">
        <v>21</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c r="KG449"/>
      <c r="KH449"/>
      <c r="KI449"/>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R449" s="2" t="str">
        <f t="shared" si="379"/>
        <v>Yumbe District</v>
      </c>
      <c r="NS449" s="2" t="str">
        <f t="shared" si="380"/>
        <v>Lodonga Health Centre IV</v>
      </c>
      <c r="NT449" s="2" t="str">
        <f>VLOOKUP(C449,Weeks!$A$1:$B$53,2,0)</f>
        <v>Week 41</v>
      </c>
      <c r="NU449" s="2">
        <f t="shared" si="381"/>
        <v>68</v>
      </c>
      <c r="NV449" s="2">
        <f t="shared" si="382"/>
        <v>0</v>
      </c>
      <c r="NW449" s="2">
        <f t="shared" si="383"/>
        <v>0</v>
      </c>
      <c r="NX449" s="2">
        <f t="shared" si="384"/>
        <v>0</v>
      </c>
      <c r="NY449" s="2">
        <f t="shared" si="385"/>
        <v>0</v>
      </c>
      <c r="NZ449" s="2">
        <f t="shared" si="386"/>
        <v>0</v>
      </c>
      <c r="OA449" s="2">
        <f t="shared" si="387"/>
        <v>0</v>
      </c>
      <c r="OB449" s="2">
        <f t="shared" si="388"/>
        <v>0</v>
      </c>
      <c r="OC449" s="2">
        <f t="shared" si="389"/>
        <v>0</v>
      </c>
      <c r="OD449" s="2">
        <f t="shared" si="390"/>
        <v>28</v>
      </c>
      <c r="OE449" s="2">
        <f t="shared" si="391"/>
        <v>0</v>
      </c>
      <c r="OF449" s="2">
        <f t="shared" si="392"/>
        <v>40</v>
      </c>
      <c r="OG449" s="2">
        <f t="shared" si="393"/>
        <v>0</v>
      </c>
      <c r="OH449" s="2">
        <f t="shared" si="394"/>
        <v>0</v>
      </c>
      <c r="OI449" s="2">
        <f t="shared" si="395"/>
        <v>0</v>
      </c>
      <c r="OJ449" s="2">
        <f t="shared" si="396"/>
        <v>0</v>
      </c>
      <c r="OK449" s="2">
        <f t="shared" si="397"/>
        <v>0</v>
      </c>
      <c r="OL449" s="2">
        <f t="shared" si="398"/>
        <v>0</v>
      </c>
      <c r="OM449" s="2">
        <f t="shared" si="399"/>
        <v>0</v>
      </c>
      <c r="ON449" s="2">
        <f t="shared" si="400"/>
        <v>0</v>
      </c>
      <c r="OO449" s="2">
        <f t="shared" si="401"/>
        <v>0</v>
      </c>
      <c r="OP449" s="2">
        <f t="shared" si="402"/>
        <v>0</v>
      </c>
      <c r="OQ449" s="2">
        <f t="shared" si="403"/>
        <v>0</v>
      </c>
      <c r="OR449" s="2">
        <f t="shared" si="404"/>
        <v>0</v>
      </c>
      <c r="OS449" s="2">
        <f t="shared" si="405"/>
        <v>0</v>
      </c>
      <c r="OT449" s="2">
        <f t="shared" si="406"/>
        <v>0</v>
      </c>
      <c r="OU449" s="2">
        <f t="shared" si="407"/>
        <v>0</v>
      </c>
      <c r="OV449" s="2">
        <f t="shared" si="408"/>
        <v>0</v>
      </c>
      <c r="OW449" s="2">
        <f t="shared" si="409"/>
        <v>0</v>
      </c>
      <c r="OX449" s="2">
        <f t="shared" si="410"/>
        <v>0</v>
      </c>
      <c r="OY449" s="2">
        <f t="shared" si="411"/>
        <v>0</v>
      </c>
      <c r="OZ449" s="2">
        <f t="shared" si="412"/>
        <v>0</v>
      </c>
      <c r="PA449" s="2">
        <f t="shared" si="413"/>
        <v>0</v>
      </c>
      <c r="PB449" s="2">
        <f t="shared" si="414"/>
        <v>0</v>
      </c>
      <c r="PC449" s="2">
        <f t="shared" si="415"/>
        <v>0</v>
      </c>
      <c r="PD449" s="2">
        <f t="shared" si="416"/>
        <v>0</v>
      </c>
      <c r="PE449" s="2">
        <f t="shared" si="417"/>
        <v>0</v>
      </c>
      <c r="PF449" s="2">
        <f t="shared" si="418"/>
        <v>0</v>
      </c>
      <c r="PG449" s="2">
        <f t="shared" si="419"/>
        <v>0</v>
      </c>
      <c r="PH449" s="2">
        <f t="shared" si="420"/>
        <v>0</v>
      </c>
      <c r="PI449" s="2">
        <f t="shared" si="421"/>
        <v>0</v>
      </c>
      <c r="PJ449" s="2">
        <f t="shared" si="422"/>
        <v>0</v>
      </c>
      <c r="PK449" s="2">
        <f t="shared" si="423"/>
        <v>0</v>
      </c>
      <c r="PL449" s="2">
        <f t="shared" si="424"/>
        <v>0</v>
      </c>
      <c r="PM449" s="2">
        <f t="shared" si="425"/>
        <v>0</v>
      </c>
      <c r="PN449" s="2">
        <f t="shared" si="426"/>
        <v>0</v>
      </c>
      <c r="PO449" s="2">
        <f t="shared" si="427"/>
        <v>0</v>
      </c>
      <c r="PP449" s="2">
        <f t="shared" si="428"/>
        <v>0</v>
      </c>
      <c r="PQ449" s="2">
        <f t="shared" si="429"/>
        <v>0</v>
      </c>
      <c r="PR449" s="2">
        <f t="shared" si="430"/>
        <v>0</v>
      </c>
      <c r="PS449" s="2">
        <f t="shared" si="431"/>
        <v>0</v>
      </c>
      <c r="PT449" s="2">
        <f t="shared" si="432"/>
        <v>0</v>
      </c>
      <c r="PU449" s="2">
        <f t="shared" si="433"/>
        <v>0</v>
      </c>
      <c r="PV449" s="2">
        <f t="shared" si="434"/>
        <v>0</v>
      </c>
      <c r="PW449" s="2">
        <f t="shared" si="435"/>
        <v>0</v>
      </c>
      <c r="PX449" s="2">
        <f t="shared" si="436"/>
        <v>0</v>
      </c>
      <c r="PY449" s="2">
        <f t="shared" si="437"/>
        <v>0</v>
      </c>
      <c r="PZ449" s="2">
        <f t="shared" si="438"/>
        <v>0</v>
      </c>
    </row>
    <row r="450" spans="1:442" x14ac:dyDescent="0.35">
      <c r="A450" t="s">
        <v>73</v>
      </c>
      <c r="B450" t="s">
        <v>14</v>
      </c>
      <c r="C450" t="s">
        <v>70</v>
      </c>
      <c r="D450">
        <v>0</v>
      </c>
      <c r="E450">
        <v>0</v>
      </c>
      <c r="F450">
        <v>0</v>
      </c>
      <c r="G450">
        <v>0</v>
      </c>
      <c r="H450"/>
      <c r="I450">
        <v>0</v>
      </c>
      <c r="J450"/>
      <c r="K450">
        <v>0</v>
      </c>
      <c r="L450"/>
      <c r="M450">
        <v>0</v>
      </c>
      <c r="N450"/>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1</v>
      </c>
      <c r="DA450">
        <v>3</v>
      </c>
      <c r="DB450">
        <v>47</v>
      </c>
      <c r="DC450">
        <v>26</v>
      </c>
      <c r="DD450">
        <v>26</v>
      </c>
      <c r="DE450">
        <v>82</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11</v>
      </c>
      <c r="FB450">
        <v>0</v>
      </c>
      <c r="FC450">
        <v>5</v>
      </c>
      <c r="FD450">
        <v>23</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c r="KG450"/>
      <c r="KH450"/>
      <c r="KI450"/>
      <c r="KJ450">
        <v>0</v>
      </c>
      <c r="KK450">
        <v>0</v>
      </c>
      <c r="KL450">
        <v>0</v>
      </c>
      <c r="KM450">
        <v>1</v>
      </c>
      <c r="KN450">
        <v>0</v>
      </c>
      <c r="KO450">
        <v>0</v>
      </c>
      <c r="KP450">
        <v>0</v>
      </c>
      <c r="KQ450">
        <v>0</v>
      </c>
      <c r="KR450">
        <v>0</v>
      </c>
      <c r="KS450">
        <v>0</v>
      </c>
      <c r="KT450">
        <v>0</v>
      </c>
      <c r="KU450">
        <v>1</v>
      </c>
      <c r="KV450">
        <v>0</v>
      </c>
      <c r="KW450">
        <v>0</v>
      </c>
      <c r="KX450">
        <v>0</v>
      </c>
      <c r="KY450">
        <v>0</v>
      </c>
      <c r="KZ450">
        <v>0</v>
      </c>
      <c r="LA450">
        <v>0</v>
      </c>
      <c r="LB450">
        <v>0</v>
      </c>
      <c r="LC450">
        <v>1</v>
      </c>
      <c r="LD450">
        <v>0</v>
      </c>
      <c r="LE450">
        <v>0</v>
      </c>
      <c r="LF450">
        <v>0</v>
      </c>
      <c r="LG450">
        <v>0</v>
      </c>
      <c r="LH450">
        <v>0</v>
      </c>
      <c r="LI450">
        <v>0</v>
      </c>
      <c r="LJ450">
        <v>0</v>
      </c>
      <c r="LK450">
        <v>1</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R450" s="2" t="str">
        <f t="shared" si="379"/>
        <v>Yumbe District</v>
      </c>
      <c r="NS450" s="2" t="str">
        <f t="shared" si="380"/>
        <v>Lodonga Health Centre IV</v>
      </c>
      <c r="NT450" s="2" t="str">
        <f>VLOOKUP(C450,Weeks!$A$1:$B$53,2,0)</f>
        <v>Week 42</v>
      </c>
      <c r="NU450" s="2">
        <f t="shared" si="381"/>
        <v>224</v>
      </c>
      <c r="NV450" s="2">
        <f t="shared" si="382"/>
        <v>0</v>
      </c>
      <c r="NW450" s="2">
        <f t="shared" si="383"/>
        <v>0</v>
      </c>
      <c r="NX450" s="2">
        <f t="shared" si="384"/>
        <v>0</v>
      </c>
      <c r="NY450" s="2">
        <f t="shared" si="385"/>
        <v>0</v>
      </c>
      <c r="NZ450" s="2">
        <f t="shared" si="386"/>
        <v>0</v>
      </c>
      <c r="OA450" s="2">
        <f t="shared" si="387"/>
        <v>0</v>
      </c>
      <c r="OB450" s="2">
        <f t="shared" si="388"/>
        <v>0</v>
      </c>
      <c r="OC450" s="2">
        <f t="shared" si="389"/>
        <v>0</v>
      </c>
      <c r="OD450" s="2">
        <f t="shared" si="390"/>
        <v>28</v>
      </c>
      <c r="OE450" s="2">
        <f t="shared" si="391"/>
        <v>0</v>
      </c>
      <c r="OF450" s="2">
        <f t="shared" si="392"/>
        <v>11</v>
      </c>
      <c r="OG450" s="2">
        <f t="shared" si="393"/>
        <v>0</v>
      </c>
      <c r="OH450" s="2">
        <f t="shared" si="394"/>
        <v>0</v>
      </c>
      <c r="OI450" s="2">
        <f t="shared" si="395"/>
        <v>0</v>
      </c>
      <c r="OJ450" s="2">
        <f t="shared" si="396"/>
        <v>0</v>
      </c>
      <c r="OK450" s="2">
        <f t="shared" si="397"/>
        <v>0</v>
      </c>
      <c r="OL450" s="2">
        <f t="shared" si="398"/>
        <v>0</v>
      </c>
      <c r="OM450" s="2">
        <f t="shared" si="399"/>
        <v>0</v>
      </c>
      <c r="ON450" s="2">
        <f t="shared" si="400"/>
        <v>185</v>
      </c>
      <c r="OO450" s="2">
        <f t="shared" si="401"/>
        <v>0</v>
      </c>
      <c r="OP450" s="2">
        <f t="shared" si="402"/>
        <v>0</v>
      </c>
      <c r="OQ450" s="2">
        <f t="shared" si="403"/>
        <v>0</v>
      </c>
      <c r="OR450" s="2">
        <f t="shared" si="404"/>
        <v>0</v>
      </c>
      <c r="OS450" s="2">
        <f t="shared" si="405"/>
        <v>0</v>
      </c>
      <c r="OT450" s="2">
        <f t="shared" si="406"/>
        <v>0</v>
      </c>
      <c r="OU450" s="2">
        <f t="shared" si="407"/>
        <v>0</v>
      </c>
      <c r="OV450" s="2">
        <f t="shared" si="408"/>
        <v>0</v>
      </c>
      <c r="OW450" s="2">
        <f t="shared" si="409"/>
        <v>0</v>
      </c>
      <c r="OX450" s="2">
        <f t="shared" si="410"/>
        <v>0</v>
      </c>
      <c r="OY450" s="2">
        <f t="shared" si="411"/>
        <v>0</v>
      </c>
      <c r="OZ450" s="2">
        <f t="shared" si="412"/>
        <v>0</v>
      </c>
      <c r="PA450" s="2">
        <f t="shared" si="413"/>
        <v>0</v>
      </c>
      <c r="PB450" s="2">
        <f t="shared" si="414"/>
        <v>1</v>
      </c>
      <c r="PC450" s="2">
        <f t="shared" si="415"/>
        <v>1</v>
      </c>
      <c r="PD450" s="2">
        <f t="shared" si="416"/>
        <v>1</v>
      </c>
      <c r="PE450" s="2">
        <f t="shared" si="417"/>
        <v>1</v>
      </c>
      <c r="PF450" s="2">
        <f t="shared" si="418"/>
        <v>0</v>
      </c>
      <c r="PG450" s="2">
        <f t="shared" si="419"/>
        <v>0</v>
      </c>
      <c r="PH450" s="2">
        <f t="shared" si="420"/>
        <v>0</v>
      </c>
      <c r="PI450" s="2">
        <f t="shared" si="421"/>
        <v>0</v>
      </c>
      <c r="PJ450" s="2">
        <f t="shared" si="422"/>
        <v>0</v>
      </c>
      <c r="PK450" s="2">
        <f t="shared" si="423"/>
        <v>0</v>
      </c>
      <c r="PL450" s="2">
        <f t="shared" si="424"/>
        <v>0</v>
      </c>
      <c r="PM450" s="2">
        <f t="shared" si="425"/>
        <v>0</v>
      </c>
      <c r="PN450" s="2">
        <f t="shared" si="426"/>
        <v>0</v>
      </c>
      <c r="PO450" s="2">
        <f t="shared" si="427"/>
        <v>0</v>
      </c>
      <c r="PP450" s="2">
        <f t="shared" si="428"/>
        <v>0</v>
      </c>
      <c r="PQ450" s="2">
        <f t="shared" si="429"/>
        <v>0</v>
      </c>
      <c r="PR450" s="2">
        <f t="shared" si="430"/>
        <v>0</v>
      </c>
      <c r="PS450" s="2">
        <f t="shared" si="431"/>
        <v>0</v>
      </c>
      <c r="PT450" s="2">
        <f t="shared" si="432"/>
        <v>0</v>
      </c>
      <c r="PU450" s="2">
        <f t="shared" si="433"/>
        <v>0</v>
      </c>
      <c r="PV450" s="2">
        <f t="shared" si="434"/>
        <v>0</v>
      </c>
      <c r="PW450" s="2">
        <f t="shared" si="435"/>
        <v>0</v>
      </c>
      <c r="PX450" s="2">
        <f t="shared" si="436"/>
        <v>0</v>
      </c>
      <c r="PY450" s="2">
        <f t="shared" si="437"/>
        <v>0</v>
      </c>
      <c r="PZ450" s="2">
        <f t="shared" si="438"/>
        <v>0</v>
      </c>
    </row>
    <row r="451" spans="1:442" x14ac:dyDescent="0.35">
      <c r="A451" t="s">
        <v>73</v>
      </c>
      <c r="B451" t="s">
        <v>14</v>
      </c>
      <c r="C451" t="s">
        <v>69</v>
      </c>
      <c r="D451">
        <v>0</v>
      </c>
      <c r="E451">
        <v>0</v>
      </c>
      <c r="F451">
        <v>0</v>
      </c>
      <c r="G451">
        <v>0</v>
      </c>
      <c r="H451"/>
      <c r="I451">
        <v>0</v>
      </c>
      <c r="J451"/>
      <c r="K451">
        <v>0</v>
      </c>
      <c r="L451"/>
      <c r="M451">
        <v>0</v>
      </c>
      <c r="N451"/>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1</v>
      </c>
      <c r="DB451">
        <v>24</v>
      </c>
      <c r="DC451">
        <v>4</v>
      </c>
      <c r="DD451">
        <v>48</v>
      </c>
      <c r="DE451">
        <v>75</v>
      </c>
      <c r="DF451">
        <v>0</v>
      </c>
      <c r="DG451">
        <v>0</v>
      </c>
      <c r="DH451">
        <v>0</v>
      </c>
      <c r="DI451">
        <v>0</v>
      </c>
      <c r="DJ451">
        <v>1</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1</v>
      </c>
      <c r="FA451">
        <v>22</v>
      </c>
      <c r="FB451">
        <v>0</v>
      </c>
      <c r="FC451">
        <v>2</v>
      </c>
      <c r="FD451">
        <v>18</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2</v>
      </c>
      <c r="HW451">
        <v>4</v>
      </c>
      <c r="HX451">
        <v>0</v>
      </c>
      <c r="HY451">
        <v>0</v>
      </c>
      <c r="HZ451">
        <v>0</v>
      </c>
      <c r="IA451">
        <v>0</v>
      </c>
      <c r="IB451">
        <v>0</v>
      </c>
      <c r="IC451">
        <v>0</v>
      </c>
      <c r="ID451">
        <v>0</v>
      </c>
      <c r="IE451">
        <v>2</v>
      </c>
      <c r="IF451">
        <v>4</v>
      </c>
      <c r="IG451">
        <v>0</v>
      </c>
      <c r="IH451">
        <v>2</v>
      </c>
      <c r="II451">
        <v>4</v>
      </c>
      <c r="IJ451">
        <v>0</v>
      </c>
      <c r="IK451">
        <v>2</v>
      </c>
      <c r="IL451">
        <v>4</v>
      </c>
      <c r="IM451">
        <v>0</v>
      </c>
      <c r="IN451">
        <v>2</v>
      </c>
      <c r="IO451">
        <v>4</v>
      </c>
      <c r="IP451">
        <v>0</v>
      </c>
      <c r="IQ451">
        <v>0</v>
      </c>
      <c r="IR451">
        <v>0</v>
      </c>
      <c r="IS451">
        <v>0</v>
      </c>
      <c r="IT451">
        <v>0</v>
      </c>
      <c r="IU451">
        <v>0</v>
      </c>
      <c r="IV451">
        <v>0</v>
      </c>
      <c r="IW451">
        <v>0</v>
      </c>
      <c r="IX451">
        <v>1</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1</v>
      </c>
      <c r="KC451">
        <v>0</v>
      </c>
      <c r="KD451">
        <v>0</v>
      </c>
      <c r="KE451">
        <v>0</v>
      </c>
      <c r="KF451"/>
      <c r="KG451"/>
      <c r="KH451"/>
      <c r="KI451"/>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1</v>
      </c>
      <c r="NE451">
        <v>0</v>
      </c>
      <c r="NF451">
        <v>0</v>
      </c>
      <c r="NG451">
        <v>0</v>
      </c>
      <c r="NH451">
        <v>0</v>
      </c>
      <c r="NI451">
        <v>0</v>
      </c>
      <c r="NJ451">
        <v>0</v>
      </c>
      <c r="NK451">
        <v>0</v>
      </c>
      <c r="NL451">
        <v>0</v>
      </c>
      <c r="NM451">
        <v>0</v>
      </c>
      <c r="NN451">
        <v>0</v>
      </c>
      <c r="NO451">
        <v>0</v>
      </c>
      <c r="NP451">
        <v>0</v>
      </c>
      <c r="NR451" s="2" t="str">
        <f t="shared" si="379"/>
        <v>Yumbe District</v>
      </c>
      <c r="NS451" s="2" t="str">
        <f t="shared" si="380"/>
        <v>Lodonga Health Centre IV</v>
      </c>
      <c r="NT451" s="2" t="str">
        <f>VLOOKUP(C451,Weeks!$A$1:$B$53,2,0)</f>
        <v>Week 43</v>
      </c>
      <c r="NU451" s="2">
        <f t="shared" si="381"/>
        <v>196</v>
      </c>
      <c r="NV451" s="2">
        <f t="shared" si="382"/>
        <v>1</v>
      </c>
      <c r="NW451" s="2">
        <f t="shared" si="383"/>
        <v>0</v>
      </c>
      <c r="NX451" s="2">
        <f t="shared" si="384"/>
        <v>1</v>
      </c>
      <c r="NY451" s="2">
        <f t="shared" si="385"/>
        <v>1</v>
      </c>
      <c r="NZ451" s="2">
        <f t="shared" si="386"/>
        <v>0</v>
      </c>
      <c r="OA451" s="2">
        <f t="shared" si="387"/>
        <v>0</v>
      </c>
      <c r="OB451" s="2">
        <f t="shared" si="388"/>
        <v>0</v>
      </c>
      <c r="OC451" s="2">
        <f t="shared" si="389"/>
        <v>0</v>
      </c>
      <c r="OD451" s="2">
        <f t="shared" si="390"/>
        <v>20</v>
      </c>
      <c r="OE451" s="2">
        <f t="shared" si="391"/>
        <v>0</v>
      </c>
      <c r="OF451" s="2">
        <f t="shared" si="392"/>
        <v>23</v>
      </c>
      <c r="OG451" s="2">
        <f t="shared" si="393"/>
        <v>0</v>
      </c>
      <c r="OH451" s="2">
        <f t="shared" si="394"/>
        <v>0</v>
      </c>
      <c r="OI451" s="2">
        <f t="shared" si="395"/>
        <v>0</v>
      </c>
      <c r="OJ451" s="2">
        <f t="shared" si="396"/>
        <v>0</v>
      </c>
      <c r="OK451" s="2">
        <f t="shared" si="397"/>
        <v>0</v>
      </c>
      <c r="OL451" s="2">
        <f t="shared" si="398"/>
        <v>0</v>
      </c>
      <c r="OM451" s="2">
        <f t="shared" si="399"/>
        <v>0</v>
      </c>
      <c r="ON451" s="2">
        <f t="shared" si="400"/>
        <v>153</v>
      </c>
      <c r="OO451" s="2">
        <f t="shared" si="401"/>
        <v>1</v>
      </c>
      <c r="OP451" s="2">
        <f t="shared" si="402"/>
        <v>0</v>
      </c>
      <c r="OQ451" s="2">
        <f t="shared" si="403"/>
        <v>0</v>
      </c>
      <c r="OR451" s="2">
        <f t="shared" si="404"/>
        <v>0</v>
      </c>
      <c r="OS451" s="2">
        <f t="shared" si="405"/>
        <v>0</v>
      </c>
      <c r="OT451" s="2">
        <f t="shared" si="406"/>
        <v>0</v>
      </c>
      <c r="OU451" s="2">
        <f t="shared" si="407"/>
        <v>0</v>
      </c>
      <c r="OV451" s="2">
        <f t="shared" si="408"/>
        <v>0</v>
      </c>
      <c r="OW451" s="2">
        <f t="shared" si="409"/>
        <v>0</v>
      </c>
      <c r="OX451" s="2">
        <f t="shared" si="410"/>
        <v>0</v>
      </c>
      <c r="OY451" s="2">
        <f t="shared" si="411"/>
        <v>0</v>
      </c>
      <c r="OZ451" s="2">
        <f t="shared" si="412"/>
        <v>0</v>
      </c>
      <c r="PA451" s="2">
        <f t="shared" si="413"/>
        <v>0</v>
      </c>
      <c r="PB451" s="2">
        <f t="shared" si="414"/>
        <v>0</v>
      </c>
      <c r="PC451" s="2">
        <f t="shared" si="415"/>
        <v>0</v>
      </c>
      <c r="PD451" s="2">
        <f t="shared" si="416"/>
        <v>0</v>
      </c>
      <c r="PE451" s="2">
        <f t="shared" si="417"/>
        <v>0</v>
      </c>
      <c r="PF451" s="2">
        <f t="shared" si="418"/>
        <v>0</v>
      </c>
      <c r="PG451" s="2">
        <f t="shared" si="419"/>
        <v>0</v>
      </c>
      <c r="PH451" s="2">
        <f t="shared" si="420"/>
        <v>0</v>
      </c>
      <c r="PI451" s="2">
        <f t="shared" si="421"/>
        <v>0</v>
      </c>
      <c r="PJ451" s="2">
        <f t="shared" si="422"/>
        <v>0</v>
      </c>
      <c r="PK451" s="2">
        <f t="shared" si="423"/>
        <v>0</v>
      </c>
      <c r="PL451" s="2">
        <f t="shared" si="424"/>
        <v>0</v>
      </c>
      <c r="PM451" s="2">
        <f t="shared" si="425"/>
        <v>0</v>
      </c>
      <c r="PN451" s="2">
        <f t="shared" si="426"/>
        <v>6</v>
      </c>
      <c r="PO451" s="2">
        <f t="shared" si="427"/>
        <v>6</v>
      </c>
      <c r="PP451" s="2">
        <f t="shared" si="428"/>
        <v>1</v>
      </c>
      <c r="PQ451" s="2">
        <f t="shared" si="429"/>
        <v>1</v>
      </c>
      <c r="PR451" s="2">
        <f t="shared" si="430"/>
        <v>6</v>
      </c>
      <c r="PS451" s="2">
        <f t="shared" si="431"/>
        <v>0</v>
      </c>
      <c r="PT451" s="2">
        <f t="shared" si="432"/>
        <v>0</v>
      </c>
      <c r="PU451" s="2">
        <f t="shared" si="433"/>
        <v>6</v>
      </c>
      <c r="PV451" s="2">
        <f t="shared" si="434"/>
        <v>0</v>
      </c>
      <c r="PW451" s="2">
        <f t="shared" si="435"/>
        <v>0</v>
      </c>
      <c r="PX451" s="2">
        <f t="shared" si="436"/>
        <v>6</v>
      </c>
      <c r="PY451" s="2">
        <f t="shared" si="437"/>
        <v>0</v>
      </c>
      <c r="PZ451" s="2">
        <f t="shared" si="438"/>
        <v>0</v>
      </c>
    </row>
    <row r="452" spans="1:442" x14ac:dyDescent="0.35">
      <c r="A452" t="s">
        <v>73</v>
      </c>
      <c r="B452" t="s">
        <v>14</v>
      </c>
      <c r="C452" t="s">
        <v>67</v>
      </c>
      <c r="D452">
        <v>0</v>
      </c>
      <c r="E452">
        <v>0</v>
      </c>
      <c r="F452">
        <v>0</v>
      </c>
      <c r="G452">
        <v>0</v>
      </c>
      <c r="H452"/>
      <c r="I452">
        <v>0</v>
      </c>
      <c r="J452">
        <v>0</v>
      </c>
      <c r="K452">
        <v>0</v>
      </c>
      <c r="L452">
        <v>0</v>
      </c>
      <c r="M452">
        <v>0</v>
      </c>
      <c r="N452">
        <v>0</v>
      </c>
      <c r="O452">
        <v>0</v>
      </c>
      <c r="P452">
        <v>0</v>
      </c>
      <c r="Q452">
        <v>0</v>
      </c>
      <c r="R452">
        <v>0</v>
      </c>
      <c r="S452">
        <v>0</v>
      </c>
      <c r="T452">
        <v>0</v>
      </c>
      <c r="U452">
        <v>0</v>
      </c>
      <c r="V452">
        <v>0</v>
      </c>
      <c r="W452">
        <v>3</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2</v>
      </c>
      <c r="DA452">
        <v>1</v>
      </c>
      <c r="DB452">
        <v>1</v>
      </c>
      <c r="DC452">
        <v>0</v>
      </c>
      <c r="DD452">
        <v>3</v>
      </c>
      <c r="DE452">
        <v>35</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3</v>
      </c>
      <c r="FA452">
        <v>14</v>
      </c>
      <c r="FB452">
        <v>0</v>
      </c>
      <c r="FC452">
        <v>1</v>
      </c>
      <c r="FD452">
        <v>14</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c r="KG452"/>
      <c r="KH452"/>
      <c r="KI452"/>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R452" s="2" t="str">
        <f t="shared" ref="NR452:NR515" si="439">A452</f>
        <v>Yumbe District</v>
      </c>
      <c r="NS452" s="2" t="str">
        <f t="shared" ref="NS452:NS515" si="440">B452</f>
        <v>Lodonga Health Centre IV</v>
      </c>
      <c r="NT452" s="2" t="str">
        <f>VLOOKUP(C452,Weeks!$A$1:$B$53,2,0)</f>
        <v>Week 44</v>
      </c>
      <c r="NU452" s="2">
        <f t="shared" ref="NU452:NU515" si="441">SUM(AR452:HL452)</f>
        <v>74</v>
      </c>
      <c r="NV452" s="2">
        <f t="shared" ref="NV452:NV515" si="442">AX452+AY452+AZ452+BA452+BB452+BC452+BD452+BP452+BQ452+BR452+BS452+BT452+BU452+CD452+CE452+CN452+CO452+CP452+CQ452+CR452+CS452+DF452+DG452+DH452+DI452+DJ452+DK452+DT452+DU452+DX452+DY452+DZ452+EG452+EH452+EI452+EM452+EN452+EO452+EV452+EW452+EX452+FE452+FF452+FG452+FQ452+FR452+FS452+FT452+FU452+FV452+GI452+GJ452+GK452+GL452+GM452+HA452+HB452+HC452+HD452+HE452+HF452</f>
        <v>0</v>
      </c>
      <c r="NW452" s="2">
        <f t="shared" ref="NW452:NW515" si="443">BD452+BE452+BF452+BG452+BH452+BI452+BV452+BW452+BX452+BY452+BZ452+CA452+CF452+CG452+CT452+CU452+CV452+CW452+CX452+CY452+DL452+DM452+DN452+DO452+DP452+DQ452+DV452+DW452+ED452+EE452+EF452+ES452+ET452+EU452+FH452+FI452+FJ452+FW452+FX452+FY452+FZ452+GA452+GB452+GO452+GP452+GQ452+GR452+GS452+GT452+HG452+HH452+HI452+HJ452+HK452+HL452</f>
        <v>0</v>
      </c>
      <c r="NX452" s="2">
        <f t="shared" ref="NX452:NX515" si="444">NV452+NW452</f>
        <v>0</v>
      </c>
      <c r="NY452" s="2">
        <f t="shared" ref="NY452:NY515" si="445">SUM(MZ452:NE452)</f>
        <v>0</v>
      </c>
      <c r="NZ452" s="2">
        <f t="shared" ref="NZ452:NZ515" si="446">SUM(AR452:CA452)</f>
        <v>0</v>
      </c>
      <c r="OA452" s="2">
        <f t="shared" ref="OA452:OA515" si="447">AX452+AY452+AZ452+BA452+BB452+BC452+BD452+BE452+BF452+BG452+BH452+BI452+BP452+BQ452+BR452+BS452+BT452+BU452+BV452+BW452+BX452+BY452+BZ452+CA452</f>
        <v>0</v>
      </c>
      <c r="OB452" s="2">
        <f t="shared" ref="OB452:OB515" si="448">SUM(FK452:GB452)</f>
        <v>0</v>
      </c>
      <c r="OC452" s="2">
        <f t="shared" ref="OC452:OC515" si="449">SUM(FQ452:GB452)</f>
        <v>0</v>
      </c>
      <c r="OD452" s="2">
        <f t="shared" ref="OD452:OD515" si="450">SUM(FB452:FJ452)</f>
        <v>15</v>
      </c>
      <c r="OE452" s="2">
        <f t="shared" ref="OE452:OE515" si="451">SUM(FE452:FJ452)</f>
        <v>0</v>
      </c>
      <c r="OF452" s="2">
        <f t="shared" ref="OF452:OF515" si="452">SUM(DX452:FA452)</f>
        <v>17</v>
      </c>
      <c r="OG452" s="2">
        <f t="shared" ref="OG452:OG515" si="453">SUM(DX452:DZ452,ED452:EI452,EM452:EO452,ES452:EX452)</f>
        <v>0</v>
      </c>
      <c r="OH452" s="2">
        <f t="shared" ref="OH452:OH515" si="454">SUM(CB452:CG452)</f>
        <v>0</v>
      </c>
      <c r="OI452" s="2">
        <f t="shared" ref="OI452:OI515" si="455">SUM(CD452:CG452)</f>
        <v>0</v>
      </c>
      <c r="OJ452" s="2">
        <f t="shared" ref="OJ452:OJ515" si="456">SUM(DR452:DW452)</f>
        <v>0</v>
      </c>
      <c r="OK452" s="2">
        <f t="shared" ref="OK452:OK515" si="457">SUM(DT452:DW452)</f>
        <v>0</v>
      </c>
      <c r="OL452" s="2">
        <f t="shared" ref="OL452:OL515" si="458">SUM(GC452:GT452)</f>
        <v>0</v>
      </c>
      <c r="OM452" s="2">
        <f t="shared" ref="OM452:OM515" si="459">GI452+GJ452+GK452+GL452+GM452+GN452+GO452+GP452+GQ452+GR452+GS452+GT452</f>
        <v>0</v>
      </c>
      <c r="ON452" s="2">
        <f t="shared" ref="ON452:ON515" si="460">SUM(CZ452:DQ452)</f>
        <v>42</v>
      </c>
      <c r="OO452" s="2">
        <f t="shared" ref="OO452:OO515" si="461">SUM(DF452:DQ452)</f>
        <v>0</v>
      </c>
      <c r="OP452" s="2">
        <f t="shared" ref="OP452:OP515" si="462">SUM(GV452:HL452)</f>
        <v>0</v>
      </c>
      <c r="OQ452" s="2">
        <f t="shared" ref="OQ452:OQ515" si="463">SUM(HA452:HL452)</f>
        <v>0</v>
      </c>
      <c r="OR452" s="2">
        <f t="shared" ref="OR452:OR515" si="464">SUM(CH452:CY452)</f>
        <v>0</v>
      </c>
      <c r="OS452" s="2">
        <f t="shared" ref="OS452:OS515" si="465">SUM(CN452:CY452)</f>
        <v>0</v>
      </c>
      <c r="OT452" s="2">
        <f t="shared" ref="OT452:OT515" si="466">SUM(AP452:AQ452)</f>
        <v>0</v>
      </c>
      <c r="OU452" s="2">
        <f t="shared" ref="OU452:OU515" si="467">SUM(P452:W452)</f>
        <v>3</v>
      </c>
      <c r="OV452" s="2">
        <f t="shared" ref="OV452:OV515" si="468">SUM(X452:AE452)</f>
        <v>0</v>
      </c>
      <c r="OW452" s="2">
        <f t="shared" ref="OW452:OW515" si="469">SUM(AF452:AI452)</f>
        <v>0</v>
      </c>
      <c r="OX452" s="2">
        <f t="shared" ref="OX452:OX515" si="470">SUM(MJ452:MU452)</f>
        <v>0</v>
      </c>
      <c r="OY452" s="2">
        <f t="shared" ref="OY452:OY515" si="471">SUM(MV452:MY452)</f>
        <v>0</v>
      </c>
      <c r="OZ452" s="2">
        <f t="shared" ref="OZ452:OZ515" si="472">SUM(LX452:MA452)</f>
        <v>0</v>
      </c>
      <c r="PA452" s="2">
        <f t="shared" ref="PA452:PA515" si="473">SUM(MB452:ME452)</f>
        <v>0</v>
      </c>
      <c r="PB452" s="2">
        <f t="shared" ref="PB452:PB515" si="474">SUM(KJ452:KQ452)</f>
        <v>0</v>
      </c>
      <c r="PC452" s="2">
        <f t="shared" ref="PC452:PC515" si="475">SUM(KR452:KY452)</f>
        <v>0</v>
      </c>
      <c r="PD452" s="2">
        <f t="shared" ref="PD452:PD515" si="476">SUM(KZ452:LG452)</f>
        <v>0</v>
      </c>
      <c r="PE452" s="2">
        <f t="shared" ref="PE452:PE515" si="477">SUM(LH452:LO452)</f>
        <v>0</v>
      </c>
      <c r="PF452" s="2">
        <f t="shared" ref="PF452:PF515" si="478">SUM(LP452:LW452)</f>
        <v>0</v>
      </c>
      <c r="PG452" s="2">
        <f t="shared" ref="PG452:PG515" si="479">I452</f>
        <v>0</v>
      </c>
      <c r="PH452" s="2">
        <f t="shared" ref="PH452:PH515" si="480">M452</f>
        <v>0</v>
      </c>
      <c r="PI452" s="2">
        <f t="shared" ref="PI452:PI515" si="481">K452</f>
        <v>0</v>
      </c>
      <c r="PJ452" s="2">
        <f t="shared" ref="PJ452:PJ515" si="482">O452</f>
        <v>0</v>
      </c>
      <c r="PK452" s="2">
        <f t="shared" ref="PK452:PK515" si="483">SUM(NF452:NI452)</f>
        <v>0</v>
      </c>
      <c r="PL452" s="2">
        <f t="shared" ref="PL452:PL515" si="484">SUM(NJ452:NM452)</f>
        <v>0</v>
      </c>
      <c r="PM452" s="2">
        <f t="shared" ref="PM452:PM515" si="485">SUM(NN452:NP452)</f>
        <v>0</v>
      </c>
      <c r="PN452" s="2">
        <f t="shared" ref="PN452:PN515" si="486">SUM(HU452:HW452)</f>
        <v>0</v>
      </c>
      <c r="PO452" s="2">
        <f t="shared" ref="PO452:PO515" si="487">SUM(IM452:IO452)</f>
        <v>0</v>
      </c>
      <c r="PP452" s="2">
        <f t="shared" ref="PP452:PP515" si="488">SUM(JZ452:KE452)</f>
        <v>0</v>
      </c>
      <c r="PQ452" s="2">
        <f t="shared" ref="PQ452:PQ515" si="489">SUM(IV452:JA452)</f>
        <v>0</v>
      </c>
      <c r="PR452" s="2">
        <f t="shared" ref="PR452:PR515" si="490">SUM(IJ452:IL452)</f>
        <v>0</v>
      </c>
      <c r="PS452" s="2">
        <f t="shared" ref="PS452:PS515" si="491">SUM(JT452:JY452)</f>
        <v>0</v>
      </c>
      <c r="PT452" s="2">
        <f t="shared" ref="PT452:PT515" si="492">SUM(IP452:IU452)</f>
        <v>0</v>
      </c>
      <c r="PU452" s="2">
        <f t="shared" ref="PU452:PU515" si="493">SUM(ID452:IF452)</f>
        <v>0</v>
      </c>
      <c r="PV452" s="2">
        <f t="shared" ref="PV452:PV515" si="494">SUM(JH452:JM452)</f>
        <v>0</v>
      </c>
      <c r="PW452" s="2">
        <f t="shared" ref="PW452:PW515" si="495">SUM(HX452:IC452)</f>
        <v>0</v>
      </c>
      <c r="PX452" s="2">
        <f t="shared" ref="PX452:PX515" si="496">SUM(IG452:II452)</f>
        <v>0</v>
      </c>
      <c r="PY452" s="2">
        <f t="shared" ref="PY452:PY515" si="497">SUM(JN452:JS452)</f>
        <v>0</v>
      </c>
      <c r="PZ452" s="2">
        <f t="shared" ref="PZ452:PZ515" si="498">SUM(JB452:JG452)</f>
        <v>0</v>
      </c>
    </row>
    <row r="453" spans="1:442" x14ac:dyDescent="0.35">
      <c r="A453" t="s">
        <v>73</v>
      </c>
      <c r="B453" t="s">
        <v>14</v>
      </c>
      <c r="C453" t="s">
        <v>361</v>
      </c>
      <c r="D453">
        <v>0</v>
      </c>
      <c r="E453">
        <v>0</v>
      </c>
      <c r="F453">
        <v>0</v>
      </c>
      <c r="G453">
        <v>0</v>
      </c>
      <c r="H453"/>
      <c r="I453">
        <v>0</v>
      </c>
      <c r="J453"/>
      <c r="K453">
        <v>0</v>
      </c>
      <c r="L453"/>
      <c r="M453">
        <v>0</v>
      </c>
      <c r="N453"/>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0</v>
      </c>
      <c r="DB453">
        <v>1</v>
      </c>
      <c r="DC453">
        <v>2</v>
      </c>
      <c r="DD453">
        <v>51</v>
      </c>
      <c r="DE453">
        <v>70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1</v>
      </c>
      <c r="FA453">
        <v>18</v>
      </c>
      <c r="FB453">
        <v>0</v>
      </c>
      <c r="FC453">
        <v>0</v>
      </c>
      <c r="FD453">
        <v>31</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2</v>
      </c>
      <c r="HX453">
        <v>0</v>
      </c>
      <c r="HY453">
        <v>0</v>
      </c>
      <c r="HZ453">
        <v>0</v>
      </c>
      <c r="IA453">
        <v>0</v>
      </c>
      <c r="IB453">
        <v>0</v>
      </c>
      <c r="IC453">
        <v>0</v>
      </c>
      <c r="ID453">
        <v>0</v>
      </c>
      <c r="IE453">
        <v>0</v>
      </c>
      <c r="IF453">
        <v>2</v>
      </c>
      <c r="IG453">
        <v>0</v>
      </c>
      <c r="IH453">
        <v>0</v>
      </c>
      <c r="II453">
        <v>2</v>
      </c>
      <c r="IJ453">
        <v>0</v>
      </c>
      <c r="IK453">
        <v>0</v>
      </c>
      <c r="IL453">
        <v>2</v>
      </c>
      <c r="IM453">
        <v>0</v>
      </c>
      <c r="IN453">
        <v>0</v>
      </c>
      <c r="IO453">
        <v>2</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c r="KG453"/>
      <c r="KH453"/>
      <c r="KI453"/>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R453" s="2" t="str">
        <f t="shared" si="439"/>
        <v>Yumbe District</v>
      </c>
      <c r="NS453" s="2" t="str">
        <f t="shared" si="440"/>
        <v>Lodonga Health Centre IV</v>
      </c>
      <c r="NT453" s="2" t="str">
        <f>VLOOKUP(C453,Weeks!$A$1:$B$53,2,0)</f>
        <v>Week 45</v>
      </c>
      <c r="NU453" s="2">
        <f t="shared" si="441"/>
        <v>176</v>
      </c>
      <c r="NV453" s="2">
        <f t="shared" si="442"/>
        <v>0</v>
      </c>
      <c r="NW453" s="2">
        <f t="shared" si="443"/>
        <v>0</v>
      </c>
      <c r="NX453" s="2">
        <f t="shared" si="444"/>
        <v>0</v>
      </c>
      <c r="NY453" s="2">
        <f t="shared" si="445"/>
        <v>0</v>
      </c>
      <c r="NZ453" s="2">
        <f t="shared" si="446"/>
        <v>0</v>
      </c>
      <c r="OA453" s="2">
        <f t="shared" si="447"/>
        <v>0</v>
      </c>
      <c r="OB453" s="2">
        <f t="shared" si="448"/>
        <v>0</v>
      </c>
      <c r="OC453" s="2">
        <f t="shared" si="449"/>
        <v>0</v>
      </c>
      <c r="OD453" s="2">
        <f t="shared" si="450"/>
        <v>31</v>
      </c>
      <c r="OE453" s="2">
        <f t="shared" si="451"/>
        <v>0</v>
      </c>
      <c r="OF453" s="2">
        <f t="shared" si="452"/>
        <v>19</v>
      </c>
      <c r="OG453" s="2">
        <f t="shared" si="453"/>
        <v>0</v>
      </c>
      <c r="OH453" s="2">
        <f t="shared" si="454"/>
        <v>0</v>
      </c>
      <c r="OI453" s="2">
        <f t="shared" si="455"/>
        <v>0</v>
      </c>
      <c r="OJ453" s="2">
        <f t="shared" si="456"/>
        <v>0</v>
      </c>
      <c r="OK453" s="2">
        <f t="shared" si="457"/>
        <v>0</v>
      </c>
      <c r="OL453" s="2">
        <f t="shared" si="458"/>
        <v>0</v>
      </c>
      <c r="OM453" s="2">
        <f t="shared" si="459"/>
        <v>0</v>
      </c>
      <c r="ON453" s="2">
        <f t="shared" si="460"/>
        <v>126</v>
      </c>
      <c r="OO453" s="2">
        <f t="shared" si="461"/>
        <v>0</v>
      </c>
      <c r="OP453" s="2">
        <f t="shared" si="462"/>
        <v>0</v>
      </c>
      <c r="OQ453" s="2">
        <f t="shared" si="463"/>
        <v>0</v>
      </c>
      <c r="OR453" s="2">
        <f t="shared" si="464"/>
        <v>0</v>
      </c>
      <c r="OS453" s="2">
        <f t="shared" si="465"/>
        <v>0</v>
      </c>
      <c r="OT453" s="2">
        <f t="shared" si="466"/>
        <v>0</v>
      </c>
      <c r="OU453" s="2">
        <f t="shared" si="467"/>
        <v>0</v>
      </c>
      <c r="OV453" s="2">
        <f t="shared" si="468"/>
        <v>0</v>
      </c>
      <c r="OW453" s="2">
        <f t="shared" si="469"/>
        <v>0</v>
      </c>
      <c r="OX453" s="2">
        <f t="shared" si="470"/>
        <v>0</v>
      </c>
      <c r="OY453" s="2">
        <f t="shared" si="471"/>
        <v>0</v>
      </c>
      <c r="OZ453" s="2">
        <f t="shared" si="472"/>
        <v>0</v>
      </c>
      <c r="PA453" s="2">
        <f t="shared" si="473"/>
        <v>0</v>
      </c>
      <c r="PB453" s="2">
        <f t="shared" si="474"/>
        <v>0</v>
      </c>
      <c r="PC453" s="2">
        <f t="shared" si="475"/>
        <v>0</v>
      </c>
      <c r="PD453" s="2">
        <f t="shared" si="476"/>
        <v>0</v>
      </c>
      <c r="PE453" s="2">
        <f t="shared" si="477"/>
        <v>0</v>
      </c>
      <c r="PF453" s="2">
        <f t="shared" si="478"/>
        <v>0</v>
      </c>
      <c r="PG453" s="2">
        <f t="shared" si="479"/>
        <v>0</v>
      </c>
      <c r="PH453" s="2">
        <f t="shared" si="480"/>
        <v>0</v>
      </c>
      <c r="PI453" s="2">
        <f t="shared" si="481"/>
        <v>0</v>
      </c>
      <c r="PJ453" s="2">
        <f t="shared" si="482"/>
        <v>0</v>
      </c>
      <c r="PK453" s="2">
        <f t="shared" si="483"/>
        <v>0</v>
      </c>
      <c r="PL453" s="2">
        <f t="shared" si="484"/>
        <v>0</v>
      </c>
      <c r="PM453" s="2">
        <f t="shared" si="485"/>
        <v>0</v>
      </c>
      <c r="PN453" s="2">
        <f t="shared" si="486"/>
        <v>2</v>
      </c>
      <c r="PO453" s="2">
        <f t="shared" si="487"/>
        <v>2</v>
      </c>
      <c r="PP453" s="2">
        <f t="shared" si="488"/>
        <v>0</v>
      </c>
      <c r="PQ453" s="2">
        <f t="shared" si="489"/>
        <v>0</v>
      </c>
      <c r="PR453" s="2">
        <f t="shared" si="490"/>
        <v>2</v>
      </c>
      <c r="PS453" s="2">
        <f t="shared" si="491"/>
        <v>0</v>
      </c>
      <c r="PT453" s="2">
        <f t="shared" si="492"/>
        <v>0</v>
      </c>
      <c r="PU453" s="2">
        <f t="shared" si="493"/>
        <v>2</v>
      </c>
      <c r="PV453" s="2">
        <f t="shared" si="494"/>
        <v>0</v>
      </c>
      <c r="PW453" s="2">
        <f t="shared" si="495"/>
        <v>0</v>
      </c>
      <c r="PX453" s="2">
        <f t="shared" si="496"/>
        <v>2</v>
      </c>
      <c r="PY453" s="2">
        <f t="shared" si="497"/>
        <v>0</v>
      </c>
      <c r="PZ453" s="2">
        <f t="shared" si="498"/>
        <v>0</v>
      </c>
    </row>
    <row r="454" spans="1:442" x14ac:dyDescent="0.35">
      <c r="A454" t="s">
        <v>73</v>
      </c>
      <c r="B454" t="s">
        <v>14</v>
      </c>
      <c r="C454" t="s">
        <v>357</v>
      </c>
      <c r="D454">
        <v>0</v>
      </c>
      <c r="E454">
        <v>0</v>
      </c>
      <c r="F454">
        <v>0</v>
      </c>
      <c r="G454">
        <v>0</v>
      </c>
      <c r="H454"/>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109</v>
      </c>
      <c r="AU454">
        <v>0</v>
      </c>
      <c r="AV454">
        <v>509</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1</v>
      </c>
      <c r="DC454">
        <v>0</v>
      </c>
      <c r="DD454">
        <v>9</v>
      </c>
      <c r="DE454">
        <v>28</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19</v>
      </c>
      <c r="FB454">
        <v>0</v>
      </c>
      <c r="FC454">
        <v>0</v>
      </c>
      <c r="FD454">
        <v>22</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2</v>
      </c>
      <c r="HV454">
        <v>5</v>
      </c>
      <c r="HW454">
        <v>1</v>
      </c>
      <c r="HX454">
        <v>0</v>
      </c>
      <c r="HY454">
        <v>0</v>
      </c>
      <c r="HZ454">
        <v>0</v>
      </c>
      <c r="IA454">
        <v>0</v>
      </c>
      <c r="IB454">
        <v>0</v>
      </c>
      <c r="IC454">
        <v>0</v>
      </c>
      <c r="ID454">
        <v>2</v>
      </c>
      <c r="IE454">
        <v>5</v>
      </c>
      <c r="IF454">
        <v>1</v>
      </c>
      <c r="IG454">
        <v>2</v>
      </c>
      <c r="IH454">
        <v>5</v>
      </c>
      <c r="II454">
        <v>1</v>
      </c>
      <c r="IJ454">
        <v>2</v>
      </c>
      <c r="IK454">
        <v>5</v>
      </c>
      <c r="IL454">
        <v>1</v>
      </c>
      <c r="IM454">
        <v>2</v>
      </c>
      <c r="IN454">
        <v>5</v>
      </c>
      <c r="IO454">
        <v>1</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c r="KG454"/>
      <c r="KH454"/>
      <c r="KI454"/>
      <c r="KJ454">
        <v>0</v>
      </c>
      <c r="KK454">
        <v>0</v>
      </c>
      <c r="KL454">
        <v>0</v>
      </c>
      <c r="KM454">
        <v>2</v>
      </c>
      <c r="KN454">
        <v>0</v>
      </c>
      <c r="KO454">
        <v>0</v>
      </c>
      <c r="KP454">
        <v>0</v>
      </c>
      <c r="KQ454">
        <v>1</v>
      </c>
      <c r="KR454">
        <v>0</v>
      </c>
      <c r="KS454">
        <v>0</v>
      </c>
      <c r="KT454">
        <v>0</v>
      </c>
      <c r="KU454">
        <v>2</v>
      </c>
      <c r="KV454">
        <v>0</v>
      </c>
      <c r="KW454">
        <v>0</v>
      </c>
      <c r="KX454">
        <v>0</v>
      </c>
      <c r="KY454">
        <v>1</v>
      </c>
      <c r="KZ454">
        <v>0</v>
      </c>
      <c r="LA454">
        <v>0</v>
      </c>
      <c r="LB454">
        <v>0</v>
      </c>
      <c r="LC454">
        <v>2</v>
      </c>
      <c r="LD454">
        <v>0</v>
      </c>
      <c r="LE454">
        <v>0</v>
      </c>
      <c r="LF454">
        <v>0</v>
      </c>
      <c r="LG454">
        <v>1</v>
      </c>
      <c r="LH454">
        <v>0</v>
      </c>
      <c r="LI454">
        <v>0</v>
      </c>
      <c r="LJ454">
        <v>0</v>
      </c>
      <c r="LK454">
        <v>2</v>
      </c>
      <c r="LL454">
        <v>0</v>
      </c>
      <c r="LM454">
        <v>0</v>
      </c>
      <c r="LN454">
        <v>0</v>
      </c>
      <c r="LO454">
        <v>0</v>
      </c>
      <c r="LP454">
        <v>0</v>
      </c>
      <c r="LQ454">
        <v>0</v>
      </c>
      <c r="LR454">
        <v>0</v>
      </c>
      <c r="LS454">
        <v>0</v>
      </c>
      <c r="LT454">
        <v>0</v>
      </c>
      <c r="LU454">
        <v>0</v>
      </c>
      <c r="LV454">
        <v>0</v>
      </c>
      <c r="LW454">
        <v>1</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R454" s="2" t="str">
        <f t="shared" si="439"/>
        <v>Yumbe District</v>
      </c>
      <c r="NS454" s="2" t="str">
        <f t="shared" si="440"/>
        <v>Lodonga Health Centre IV</v>
      </c>
      <c r="NT454" s="2" t="str">
        <f>VLOOKUP(C454,Weeks!$A$1:$B$53,2,0)</f>
        <v>Week 47</v>
      </c>
      <c r="NU454" s="2">
        <f t="shared" si="441"/>
        <v>697</v>
      </c>
      <c r="NV454" s="2">
        <f t="shared" si="442"/>
        <v>0</v>
      </c>
      <c r="NW454" s="2">
        <f t="shared" si="443"/>
        <v>0</v>
      </c>
      <c r="NX454" s="2">
        <f t="shared" si="444"/>
        <v>0</v>
      </c>
      <c r="NY454" s="2">
        <f t="shared" si="445"/>
        <v>0</v>
      </c>
      <c r="NZ454" s="2">
        <f t="shared" si="446"/>
        <v>618</v>
      </c>
      <c r="OA454" s="2">
        <f t="shared" si="447"/>
        <v>0</v>
      </c>
      <c r="OB454" s="2">
        <f t="shared" si="448"/>
        <v>0</v>
      </c>
      <c r="OC454" s="2">
        <f t="shared" si="449"/>
        <v>0</v>
      </c>
      <c r="OD454" s="2">
        <f t="shared" si="450"/>
        <v>22</v>
      </c>
      <c r="OE454" s="2">
        <f t="shared" si="451"/>
        <v>0</v>
      </c>
      <c r="OF454" s="2">
        <f t="shared" si="452"/>
        <v>19</v>
      </c>
      <c r="OG454" s="2">
        <f t="shared" si="453"/>
        <v>0</v>
      </c>
      <c r="OH454" s="2">
        <f t="shared" si="454"/>
        <v>0</v>
      </c>
      <c r="OI454" s="2">
        <f t="shared" si="455"/>
        <v>0</v>
      </c>
      <c r="OJ454" s="2">
        <f t="shared" si="456"/>
        <v>0</v>
      </c>
      <c r="OK454" s="2">
        <f t="shared" si="457"/>
        <v>0</v>
      </c>
      <c r="OL454" s="2">
        <f t="shared" si="458"/>
        <v>0</v>
      </c>
      <c r="OM454" s="2">
        <f t="shared" si="459"/>
        <v>0</v>
      </c>
      <c r="ON454" s="2">
        <f t="shared" si="460"/>
        <v>38</v>
      </c>
      <c r="OO454" s="2">
        <f t="shared" si="461"/>
        <v>0</v>
      </c>
      <c r="OP454" s="2">
        <f t="shared" si="462"/>
        <v>0</v>
      </c>
      <c r="OQ454" s="2">
        <f t="shared" si="463"/>
        <v>0</v>
      </c>
      <c r="OR454" s="2">
        <f t="shared" si="464"/>
        <v>0</v>
      </c>
      <c r="OS454" s="2">
        <f t="shared" si="465"/>
        <v>0</v>
      </c>
      <c r="OT454" s="2">
        <f t="shared" si="466"/>
        <v>0</v>
      </c>
      <c r="OU454" s="2">
        <f t="shared" si="467"/>
        <v>0</v>
      </c>
      <c r="OV454" s="2">
        <f t="shared" si="468"/>
        <v>0</v>
      </c>
      <c r="OW454" s="2">
        <f t="shared" si="469"/>
        <v>0</v>
      </c>
      <c r="OX454" s="2">
        <f t="shared" si="470"/>
        <v>0</v>
      </c>
      <c r="OY454" s="2">
        <f t="shared" si="471"/>
        <v>0</v>
      </c>
      <c r="OZ454" s="2">
        <f t="shared" si="472"/>
        <v>0</v>
      </c>
      <c r="PA454" s="2">
        <f t="shared" si="473"/>
        <v>0</v>
      </c>
      <c r="PB454" s="2">
        <f t="shared" si="474"/>
        <v>3</v>
      </c>
      <c r="PC454" s="2">
        <f t="shared" si="475"/>
        <v>3</v>
      </c>
      <c r="PD454" s="2">
        <f t="shared" si="476"/>
        <v>3</v>
      </c>
      <c r="PE454" s="2">
        <f t="shared" si="477"/>
        <v>2</v>
      </c>
      <c r="PF454" s="2">
        <f t="shared" si="478"/>
        <v>1</v>
      </c>
      <c r="PG454" s="2">
        <f t="shared" si="479"/>
        <v>0</v>
      </c>
      <c r="PH454" s="2">
        <f t="shared" si="480"/>
        <v>0</v>
      </c>
      <c r="PI454" s="2">
        <f t="shared" si="481"/>
        <v>0</v>
      </c>
      <c r="PJ454" s="2">
        <f t="shared" si="482"/>
        <v>0</v>
      </c>
      <c r="PK454" s="2">
        <f t="shared" si="483"/>
        <v>0</v>
      </c>
      <c r="PL454" s="2">
        <f t="shared" si="484"/>
        <v>0</v>
      </c>
      <c r="PM454" s="2">
        <f t="shared" si="485"/>
        <v>0</v>
      </c>
      <c r="PN454" s="2">
        <f t="shared" si="486"/>
        <v>8</v>
      </c>
      <c r="PO454" s="2">
        <f t="shared" si="487"/>
        <v>8</v>
      </c>
      <c r="PP454" s="2">
        <f t="shared" si="488"/>
        <v>0</v>
      </c>
      <c r="PQ454" s="2">
        <f t="shared" si="489"/>
        <v>0</v>
      </c>
      <c r="PR454" s="2">
        <f t="shared" si="490"/>
        <v>8</v>
      </c>
      <c r="PS454" s="2">
        <f t="shared" si="491"/>
        <v>0</v>
      </c>
      <c r="PT454" s="2">
        <f t="shared" si="492"/>
        <v>0</v>
      </c>
      <c r="PU454" s="2">
        <f t="shared" si="493"/>
        <v>8</v>
      </c>
      <c r="PV454" s="2">
        <f t="shared" si="494"/>
        <v>0</v>
      </c>
      <c r="PW454" s="2">
        <f t="shared" si="495"/>
        <v>0</v>
      </c>
      <c r="PX454" s="2">
        <f t="shared" si="496"/>
        <v>8</v>
      </c>
      <c r="PY454" s="2">
        <f t="shared" si="497"/>
        <v>0</v>
      </c>
      <c r="PZ454" s="2">
        <f t="shared" si="498"/>
        <v>0</v>
      </c>
    </row>
    <row r="455" spans="1:442" x14ac:dyDescent="0.35">
      <c r="A455" t="s">
        <v>73</v>
      </c>
      <c r="B455" t="s">
        <v>14</v>
      </c>
      <c r="C455" t="s">
        <v>355</v>
      </c>
      <c r="D455">
        <v>0</v>
      </c>
      <c r="E455">
        <v>0</v>
      </c>
      <c r="F455">
        <v>0</v>
      </c>
      <c r="G455">
        <v>0</v>
      </c>
      <c r="H455"/>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1</v>
      </c>
      <c r="DC455">
        <v>0</v>
      </c>
      <c r="DD455">
        <v>4</v>
      </c>
      <c r="DE455">
        <v>16</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3</v>
      </c>
      <c r="FB455">
        <v>0</v>
      </c>
      <c r="FC455">
        <v>3</v>
      </c>
      <c r="FD455">
        <v>8</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4</v>
      </c>
      <c r="HV455">
        <v>3</v>
      </c>
      <c r="HW455">
        <v>1</v>
      </c>
      <c r="HX455">
        <v>0</v>
      </c>
      <c r="HY455">
        <v>0</v>
      </c>
      <c r="HZ455">
        <v>0</v>
      </c>
      <c r="IA455">
        <v>0</v>
      </c>
      <c r="IB455">
        <v>0</v>
      </c>
      <c r="IC455">
        <v>0</v>
      </c>
      <c r="ID455">
        <v>4</v>
      </c>
      <c r="IE455">
        <v>3</v>
      </c>
      <c r="IF455">
        <v>1</v>
      </c>
      <c r="IG455">
        <v>4</v>
      </c>
      <c r="IH455">
        <v>3</v>
      </c>
      <c r="II455">
        <v>1</v>
      </c>
      <c r="IJ455">
        <v>4</v>
      </c>
      <c r="IK455">
        <v>3</v>
      </c>
      <c r="IL455">
        <v>1</v>
      </c>
      <c r="IM455">
        <v>4</v>
      </c>
      <c r="IN455">
        <v>3</v>
      </c>
      <c r="IO455">
        <v>1</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R455" s="2" t="str">
        <f t="shared" si="439"/>
        <v>Yumbe District</v>
      </c>
      <c r="NS455" s="2" t="str">
        <f t="shared" si="440"/>
        <v>Lodonga Health Centre IV</v>
      </c>
      <c r="NT455" s="2" t="str">
        <f>VLOOKUP(C455,Weeks!$A$1:$B$53,2,0)</f>
        <v>Week 48</v>
      </c>
      <c r="NU455" s="2">
        <f t="shared" si="441"/>
        <v>35</v>
      </c>
      <c r="NV455" s="2">
        <f t="shared" si="442"/>
        <v>0</v>
      </c>
      <c r="NW455" s="2">
        <f t="shared" si="443"/>
        <v>0</v>
      </c>
      <c r="NX455" s="2">
        <f t="shared" si="444"/>
        <v>0</v>
      </c>
      <c r="NY455" s="2">
        <f t="shared" si="445"/>
        <v>0</v>
      </c>
      <c r="NZ455" s="2">
        <f t="shared" si="446"/>
        <v>0</v>
      </c>
      <c r="OA455" s="2">
        <f t="shared" si="447"/>
        <v>0</v>
      </c>
      <c r="OB455" s="2">
        <f t="shared" si="448"/>
        <v>0</v>
      </c>
      <c r="OC455" s="2">
        <f t="shared" si="449"/>
        <v>0</v>
      </c>
      <c r="OD455" s="2">
        <f t="shared" si="450"/>
        <v>11</v>
      </c>
      <c r="OE455" s="2">
        <f t="shared" si="451"/>
        <v>0</v>
      </c>
      <c r="OF455" s="2">
        <f t="shared" si="452"/>
        <v>3</v>
      </c>
      <c r="OG455" s="2">
        <f t="shared" si="453"/>
        <v>0</v>
      </c>
      <c r="OH455" s="2">
        <f t="shared" si="454"/>
        <v>0</v>
      </c>
      <c r="OI455" s="2">
        <f t="shared" si="455"/>
        <v>0</v>
      </c>
      <c r="OJ455" s="2">
        <f t="shared" si="456"/>
        <v>0</v>
      </c>
      <c r="OK455" s="2">
        <f t="shared" si="457"/>
        <v>0</v>
      </c>
      <c r="OL455" s="2">
        <f t="shared" si="458"/>
        <v>0</v>
      </c>
      <c r="OM455" s="2">
        <f t="shared" si="459"/>
        <v>0</v>
      </c>
      <c r="ON455" s="2">
        <f t="shared" si="460"/>
        <v>21</v>
      </c>
      <c r="OO455" s="2">
        <f t="shared" si="461"/>
        <v>0</v>
      </c>
      <c r="OP455" s="2">
        <f t="shared" si="462"/>
        <v>0</v>
      </c>
      <c r="OQ455" s="2">
        <f t="shared" si="463"/>
        <v>0</v>
      </c>
      <c r="OR455" s="2">
        <f t="shared" si="464"/>
        <v>0</v>
      </c>
      <c r="OS455" s="2">
        <f t="shared" si="465"/>
        <v>0</v>
      </c>
      <c r="OT455" s="2">
        <f t="shared" si="466"/>
        <v>0</v>
      </c>
      <c r="OU455" s="2">
        <f t="shared" si="467"/>
        <v>0</v>
      </c>
      <c r="OV455" s="2">
        <f t="shared" si="468"/>
        <v>0</v>
      </c>
      <c r="OW455" s="2">
        <f t="shared" si="469"/>
        <v>0</v>
      </c>
      <c r="OX455" s="2">
        <f t="shared" si="470"/>
        <v>0</v>
      </c>
      <c r="OY455" s="2">
        <f t="shared" si="471"/>
        <v>0</v>
      </c>
      <c r="OZ455" s="2">
        <f t="shared" si="472"/>
        <v>0</v>
      </c>
      <c r="PA455" s="2">
        <f t="shared" si="473"/>
        <v>0</v>
      </c>
      <c r="PB455" s="2">
        <f t="shared" si="474"/>
        <v>0</v>
      </c>
      <c r="PC455" s="2">
        <f t="shared" si="475"/>
        <v>0</v>
      </c>
      <c r="PD455" s="2">
        <f t="shared" si="476"/>
        <v>0</v>
      </c>
      <c r="PE455" s="2">
        <f t="shared" si="477"/>
        <v>0</v>
      </c>
      <c r="PF455" s="2">
        <f t="shared" si="478"/>
        <v>0</v>
      </c>
      <c r="PG455" s="2">
        <f t="shared" si="479"/>
        <v>0</v>
      </c>
      <c r="PH455" s="2">
        <f t="shared" si="480"/>
        <v>0</v>
      </c>
      <c r="PI455" s="2">
        <f t="shared" si="481"/>
        <v>0</v>
      </c>
      <c r="PJ455" s="2">
        <f t="shared" si="482"/>
        <v>0</v>
      </c>
      <c r="PK455" s="2">
        <f t="shared" si="483"/>
        <v>0</v>
      </c>
      <c r="PL455" s="2">
        <f t="shared" si="484"/>
        <v>0</v>
      </c>
      <c r="PM455" s="2">
        <f t="shared" si="485"/>
        <v>0</v>
      </c>
      <c r="PN455" s="2">
        <f t="shared" si="486"/>
        <v>8</v>
      </c>
      <c r="PO455" s="2">
        <f t="shared" si="487"/>
        <v>8</v>
      </c>
      <c r="PP455" s="2">
        <f t="shared" si="488"/>
        <v>0</v>
      </c>
      <c r="PQ455" s="2">
        <f t="shared" si="489"/>
        <v>0</v>
      </c>
      <c r="PR455" s="2">
        <f t="shared" si="490"/>
        <v>8</v>
      </c>
      <c r="PS455" s="2">
        <f t="shared" si="491"/>
        <v>0</v>
      </c>
      <c r="PT455" s="2">
        <f t="shared" si="492"/>
        <v>0</v>
      </c>
      <c r="PU455" s="2">
        <f t="shared" si="493"/>
        <v>8</v>
      </c>
      <c r="PV455" s="2">
        <f t="shared" si="494"/>
        <v>0</v>
      </c>
      <c r="PW455" s="2">
        <f t="shared" si="495"/>
        <v>0</v>
      </c>
      <c r="PX455" s="2">
        <f t="shared" si="496"/>
        <v>8</v>
      </c>
      <c r="PY455" s="2">
        <f t="shared" si="497"/>
        <v>0</v>
      </c>
      <c r="PZ455" s="2">
        <f t="shared" si="498"/>
        <v>0</v>
      </c>
    </row>
    <row r="456" spans="1:442" x14ac:dyDescent="0.35">
      <c r="A456" t="s">
        <v>73</v>
      </c>
      <c r="B456" t="s">
        <v>14</v>
      </c>
      <c r="C456" t="s">
        <v>353</v>
      </c>
      <c r="D456">
        <v>0</v>
      </c>
      <c r="E456">
        <v>0</v>
      </c>
      <c r="F456">
        <v>0</v>
      </c>
      <c r="G456">
        <v>0</v>
      </c>
      <c r="H456"/>
      <c r="I456">
        <v>0</v>
      </c>
      <c r="J456">
        <v>0</v>
      </c>
      <c r="K456">
        <v>0</v>
      </c>
      <c r="L456">
        <v>0</v>
      </c>
      <c r="M456">
        <v>0</v>
      </c>
      <c r="N456">
        <v>0</v>
      </c>
      <c r="O456">
        <v>0</v>
      </c>
      <c r="P456">
        <v>0</v>
      </c>
      <c r="Q456">
        <v>0</v>
      </c>
      <c r="R456">
        <v>0</v>
      </c>
      <c r="S456">
        <v>0</v>
      </c>
      <c r="T456">
        <v>0</v>
      </c>
      <c r="U456">
        <v>0</v>
      </c>
      <c r="V456">
        <v>2</v>
      </c>
      <c r="W456">
        <v>3</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1</v>
      </c>
      <c r="DA456">
        <v>0</v>
      </c>
      <c r="DB456">
        <v>1</v>
      </c>
      <c r="DC456">
        <v>0</v>
      </c>
      <c r="DD456">
        <v>4</v>
      </c>
      <c r="DE456">
        <v>12</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3</v>
      </c>
      <c r="FB456">
        <v>0</v>
      </c>
      <c r="FC456">
        <v>2</v>
      </c>
      <c r="FD456">
        <v>5</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4</v>
      </c>
      <c r="HV456">
        <v>3</v>
      </c>
      <c r="HW456">
        <v>1</v>
      </c>
      <c r="HX456">
        <v>0</v>
      </c>
      <c r="HY456">
        <v>0</v>
      </c>
      <c r="HZ456">
        <v>0</v>
      </c>
      <c r="IA456">
        <v>0</v>
      </c>
      <c r="IB456">
        <v>0</v>
      </c>
      <c r="IC456">
        <v>0</v>
      </c>
      <c r="ID456">
        <v>4</v>
      </c>
      <c r="IE456">
        <v>3</v>
      </c>
      <c r="IF456">
        <v>1</v>
      </c>
      <c r="IG456">
        <v>4</v>
      </c>
      <c r="IH456">
        <v>3</v>
      </c>
      <c r="II456">
        <v>1</v>
      </c>
      <c r="IJ456">
        <v>4</v>
      </c>
      <c r="IK456">
        <v>3</v>
      </c>
      <c r="IL456">
        <v>1</v>
      </c>
      <c r="IM456">
        <v>4</v>
      </c>
      <c r="IN456">
        <v>3</v>
      </c>
      <c r="IO456">
        <v>1</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R456" s="2" t="str">
        <f t="shared" si="439"/>
        <v>Yumbe District</v>
      </c>
      <c r="NS456" s="2" t="str">
        <f t="shared" si="440"/>
        <v>Lodonga Health Centre IV</v>
      </c>
      <c r="NT456" s="2" t="str">
        <f>VLOOKUP(C456,Weeks!$A$1:$B$53,2,0)</f>
        <v>Week 49</v>
      </c>
      <c r="NU456" s="2">
        <f t="shared" si="441"/>
        <v>28</v>
      </c>
      <c r="NV456" s="2">
        <f t="shared" si="442"/>
        <v>0</v>
      </c>
      <c r="NW456" s="2">
        <f t="shared" si="443"/>
        <v>0</v>
      </c>
      <c r="NX456" s="2">
        <f t="shared" si="444"/>
        <v>0</v>
      </c>
      <c r="NY456" s="2">
        <f t="shared" si="445"/>
        <v>0</v>
      </c>
      <c r="NZ456" s="2">
        <f t="shared" si="446"/>
        <v>0</v>
      </c>
      <c r="OA456" s="2">
        <f t="shared" si="447"/>
        <v>0</v>
      </c>
      <c r="OB456" s="2">
        <f t="shared" si="448"/>
        <v>0</v>
      </c>
      <c r="OC456" s="2">
        <f t="shared" si="449"/>
        <v>0</v>
      </c>
      <c r="OD456" s="2">
        <f t="shared" si="450"/>
        <v>7</v>
      </c>
      <c r="OE456" s="2">
        <f t="shared" si="451"/>
        <v>0</v>
      </c>
      <c r="OF456" s="2">
        <f t="shared" si="452"/>
        <v>3</v>
      </c>
      <c r="OG456" s="2">
        <f t="shared" si="453"/>
        <v>0</v>
      </c>
      <c r="OH456" s="2">
        <f t="shared" si="454"/>
        <v>0</v>
      </c>
      <c r="OI456" s="2">
        <f t="shared" si="455"/>
        <v>0</v>
      </c>
      <c r="OJ456" s="2">
        <f t="shared" si="456"/>
        <v>0</v>
      </c>
      <c r="OK456" s="2">
        <f t="shared" si="457"/>
        <v>0</v>
      </c>
      <c r="OL456" s="2">
        <f t="shared" si="458"/>
        <v>0</v>
      </c>
      <c r="OM456" s="2">
        <f t="shared" si="459"/>
        <v>0</v>
      </c>
      <c r="ON456" s="2">
        <f t="shared" si="460"/>
        <v>18</v>
      </c>
      <c r="OO456" s="2">
        <f t="shared" si="461"/>
        <v>0</v>
      </c>
      <c r="OP456" s="2">
        <f t="shared" si="462"/>
        <v>0</v>
      </c>
      <c r="OQ456" s="2">
        <f t="shared" si="463"/>
        <v>0</v>
      </c>
      <c r="OR456" s="2">
        <f t="shared" si="464"/>
        <v>0</v>
      </c>
      <c r="OS456" s="2">
        <f t="shared" si="465"/>
        <v>0</v>
      </c>
      <c r="OT456" s="2">
        <f t="shared" si="466"/>
        <v>0</v>
      </c>
      <c r="OU456" s="2">
        <f t="shared" si="467"/>
        <v>5</v>
      </c>
      <c r="OV456" s="2">
        <f t="shared" si="468"/>
        <v>0</v>
      </c>
      <c r="OW456" s="2">
        <f t="shared" si="469"/>
        <v>0</v>
      </c>
      <c r="OX456" s="2">
        <f t="shared" si="470"/>
        <v>0</v>
      </c>
      <c r="OY456" s="2">
        <f t="shared" si="471"/>
        <v>0</v>
      </c>
      <c r="OZ456" s="2">
        <f t="shared" si="472"/>
        <v>0</v>
      </c>
      <c r="PA456" s="2">
        <f t="shared" si="473"/>
        <v>0</v>
      </c>
      <c r="PB456" s="2">
        <f t="shared" si="474"/>
        <v>0</v>
      </c>
      <c r="PC456" s="2">
        <f t="shared" si="475"/>
        <v>0</v>
      </c>
      <c r="PD456" s="2">
        <f t="shared" si="476"/>
        <v>0</v>
      </c>
      <c r="PE456" s="2">
        <f t="shared" si="477"/>
        <v>0</v>
      </c>
      <c r="PF456" s="2">
        <f t="shared" si="478"/>
        <v>0</v>
      </c>
      <c r="PG456" s="2">
        <f t="shared" si="479"/>
        <v>0</v>
      </c>
      <c r="PH456" s="2">
        <f t="shared" si="480"/>
        <v>0</v>
      </c>
      <c r="PI456" s="2">
        <f t="shared" si="481"/>
        <v>0</v>
      </c>
      <c r="PJ456" s="2">
        <f t="shared" si="482"/>
        <v>0</v>
      </c>
      <c r="PK456" s="2">
        <f t="shared" si="483"/>
        <v>0</v>
      </c>
      <c r="PL456" s="2">
        <f t="shared" si="484"/>
        <v>0</v>
      </c>
      <c r="PM456" s="2">
        <f t="shared" si="485"/>
        <v>0</v>
      </c>
      <c r="PN456" s="2">
        <f t="shared" si="486"/>
        <v>8</v>
      </c>
      <c r="PO456" s="2">
        <f t="shared" si="487"/>
        <v>8</v>
      </c>
      <c r="PP456" s="2">
        <f t="shared" si="488"/>
        <v>0</v>
      </c>
      <c r="PQ456" s="2">
        <f t="shared" si="489"/>
        <v>0</v>
      </c>
      <c r="PR456" s="2">
        <f t="shared" si="490"/>
        <v>8</v>
      </c>
      <c r="PS456" s="2">
        <f t="shared" si="491"/>
        <v>0</v>
      </c>
      <c r="PT456" s="2">
        <f t="shared" si="492"/>
        <v>0</v>
      </c>
      <c r="PU456" s="2">
        <f t="shared" si="493"/>
        <v>8</v>
      </c>
      <c r="PV456" s="2">
        <f t="shared" si="494"/>
        <v>0</v>
      </c>
      <c r="PW456" s="2">
        <f t="shared" si="495"/>
        <v>0</v>
      </c>
      <c r="PX456" s="2">
        <f t="shared" si="496"/>
        <v>8</v>
      </c>
      <c r="PY456" s="2">
        <f t="shared" si="497"/>
        <v>0</v>
      </c>
      <c r="PZ456" s="2">
        <f t="shared" si="498"/>
        <v>0</v>
      </c>
    </row>
    <row r="457" spans="1:442" x14ac:dyDescent="0.35">
      <c r="A457" t="s">
        <v>73</v>
      </c>
      <c r="B457" t="s">
        <v>14</v>
      </c>
      <c r="C457" t="s">
        <v>351</v>
      </c>
      <c r="D457">
        <v>0</v>
      </c>
      <c r="E457">
        <v>0</v>
      </c>
      <c r="F457">
        <v>0</v>
      </c>
      <c r="G457">
        <v>0</v>
      </c>
      <c r="H457"/>
      <c r="I457">
        <v>0</v>
      </c>
      <c r="J457">
        <v>0</v>
      </c>
      <c r="K457">
        <v>0</v>
      </c>
      <c r="L457">
        <v>0</v>
      </c>
      <c r="M457">
        <v>0</v>
      </c>
      <c r="N457">
        <v>0</v>
      </c>
      <c r="O457">
        <v>0</v>
      </c>
      <c r="P457">
        <v>0</v>
      </c>
      <c r="Q457">
        <v>0</v>
      </c>
      <c r="R457">
        <v>0</v>
      </c>
      <c r="S457">
        <v>0</v>
      </c>
      <c r="T457">
        <v>0</v>
      </c>
      <c r="U457">
        <v>0</v>
      </c>
      <c r="V457">
        <v>2</v>
      </c>
      <c r="W457">
        <v>3</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3</v>
      </c>
      <c r="DE457">
        <v>7</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4</v>
      </c>
      <c r="FA457">
        <v>16</v>
      </c>
      <c r="FB457">
        <v>0</v>
      </c>
      <c r="FC457">
        <v>2</v>
      </c>
      <c r="FD457">
        <v>5</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1</v>
      </c>
      <c r="HV457">
        <v>3</v>
      </c>
      <c r="HW457">
        <v>1</v>
      </c>
      <c r="HX457">
        <v>0</v>
      </c>
      <c r="HY457">
        <v>0</v>
      </c>
      <c r="HZ457">
        <v>0</v>
      </c>
      <c r="IA457">
        <v>0</v>
      </c>
      <c r="IB457">
        <v>0</v>
      </c>
      <c r="IC457">
        <v>0</v>
      </c>
      <c r="ID457">
        <v>1</v>
      </c>
      <c r="IE457">
        <v>3</v>
      </c>
      <c r="IF457">
        <v>1</v>
      </c>
      <c r="IG457">
        <v>1</v>
      </c>
      <c r="IH457">
        <v>3</v>
      </c>
      <c r="II457">
        <v>1</v>
      </c>
      <c r="IJ457">
        <v>1</v>
      </c>
      <c r="IK457">
        <v>3</v>
      </c>
      <c r="IL457">
        <v>1</v>
      </c>
      <c r="IM457">
        <v>1</v>
      </c>
      <c r="IN457">
        <v>3</v>
      </c>
      <c r="IO457">
        <v>1</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R457" s="2" t="str">
        <f t="shared" si="439"/>
        <v>Yumbe District</v>
      </c>
      <c r="NS457" s="2" t="str">
        <f t="shared" si="440"/>
        <v>Lodonga Health Centre IV</v>
      </c>
      <c r="NT457" s="2" t="str">
        <f>VLOOKUP(C457,Weeks!$A$1:$B$53,2,0)</f>
        <v>Week 50</v>
      </c>
      <c r="NU457" s="2">
        <f t="shared" si="441"/>
        <v>37</v>
      </c>
      <c r="NV457" s="2">
        <f t="shared" si="442"/>
        <v>0</v>
      </c>
      <c r="NW457" s="2">
        <f t="shared" si="443"/>
        <v>0</v>
      </c>
      <c r="NX457" s="2">
        <f t="shared" si="444"/>
        <v>0</v>
      </c>
      <c r="NY457" s="2">
        <f t="shared" si="445"/>
        <v>0</v>
      </c>
      <c r="NZ457" s="2">
        <f t="shared" si="446"/>
        <v>0</v>
      </c>
      <c r="OA457" s="2">
        <f t="shared" si="447"/>
        <v>0</v>
      </c>
      <c r="OB457" s="2">
        <f t="shared" si="448"/>
        <v>0</v>
      </c>
      <c r="OC457" s="2">
        <f t="shared" si="449"/>
        <v>0</v>
      </c>
      <c r="OD457" s="2">
        <f t="shared" si="450"/>
        <v>7</v>
      </c>
      <c r="OE457" s="2">
        <f t="shared" si="451"/>
        <v>0</v>
      </c>
      <c r="OF457" s="2">
        <f t="shared" si="452"/>
        <v>20</v>
      </c>
      <c r="OG457" s="2">
        <f t="shared" si="453"/>
        <v>0</v>
      </c>
      <c r="OH457" s="2">
        <f t="shared" si="454"/>
        <v>0</v>
      </c>
      <c r="OI457" s="2">
        <f t="shared" si="455"/>
        <v>0</v>
      </c>
      <c r="OJ457" s="2">
        <f t="shared" si="456"/>
        <v>0</v>
      </c>
      <c r="OK457" s="2">
        <f t="shared" si="457"/>
        <v>0</v>
      </c>
      <c r="OL457" s="2">
        <f t="shared" si="458"/>
        <v>0</v>
      </c>
      <c r="OM457" s="2">
        <f t="shared" si="459"/>
        <v>0</v>
      </c>
      <c r="ON457" s="2">
        <f t="shared" si="460"/>
        <v>10</v>
      </c>
      <c r="OO457" s="2">
        <f t="shared" si="461"/>
        <v>0</v>
      </c>
      <c r="OP457" s="2">
        <f t="shared" si="462"/>
        <v>0</v>
      </c>
      <c r="OQ457" s="2">
        <f t="shared" si="463"/>
        <v>0</v>
      </c>
      <c r="OR457" s="2">
        <f t="shared" si="464"/>
        <v>0</v>
      </c>
      <c r="OS457" s="2">
        <f t="shared" si="465"/>
        <v>0</v>
      </c>
      <c r="OT457" s="2">
        <f t="shared" si="466"/>
        <v>0</v>
      </c>
      <c r="OU457" s="2">
        <f t="shared" si="467"/>
        <v>5</v>
      </c>
      <c r="OV457" s="2">
        <f t="shared" si="468"/>
        <v>0</v>
      </c>
      <c r="OW457" s="2">
        <f t="shared" si="469"/>
        <v>0</v>
      </c>
      <c r="OX457" s="2">
        <f t="shared" si="470"/>
        <v>0</v>
      </c>
      <c r="OY457" s="2">
        <f t="shared" si="471"/>
        <v>0</v>
      </c>
      <c r="OZ457" s="2">
        <f t="shared" si="472"/>
        <v>0</v>
      </c>
      <c r="PA457" s="2">
        <f t="shared" si="473"/>
        <v>0</v>
      </c>
      <c r="PB457" s="2">
        <f t="shared" si="474"/>
        <v>0</v>
      </c>
      <c r="PC457" s="2">
        <f t="shared" si="475"/>
        <v>0</v>
      </c>
      <c r="PD457" s="2">
        <f t="shared" si="476"/>
        <v>0</v>
      </c>
      <c r="PE457" s="2">
        <f t="shared" si="477"/>
        <v>0</v>
      </c>
      <c r="PF457" s="2">
        <f t="shared" si="478"/>
        <v>0</v>
      </c>
      <c r="PG457" s="2">
        <f t="shared" si="479"/>
        <v>0</v>
      </c>
      <c r="PH457" s="2">
        <f t="shared" si="480"/>
        <v>0</v>
      </c>
      <c r="PI457" s="2">
        <f t="shared" si="481"/>
        <v>0</v>
      </c>
      <c r="PJ457" s="2">
        <f t="shared" si="482"/>
        <v>0</v>
      </c>
      <c r="PK457" s="2">
        <f t="shared" si="483"/>
        <v>0</v>
      </c>
      <c r="PL457" s="2">
        <f t="shared" si="484"/>
        <v>0</v>
      </c>
      <c r="PM457" s="2">
        <f t="shared" si="485"/>
        <v>0</v>
      </c>
      <c r="PN457" s="2">
        <f t="shared" si="486"/>
        <v>5</v>
      </c>
      <c r="PO457" s="2">
        <f t="shared" si="487"/>
        <v>5</v>
      </c>
      <c r="PP457" s="2">
        <f t="shared" si="488"/>
        <v>0</v>
      </c>
      <c r="PQ457" s="2">
        <f t="shared" si="489"/>
        <v>0</v>
      </c>
      <c r="PR457" s="2">
        <f t="shared" si="490"/>
        <v>5</v>
      </c>
      <c r="PS457" s="2">
        <f t="shared" si="491"/>
        <v>0</v>
      </c>
      <c r="PT457" s="2">
        <f t="shared" si="492"/>
        <v>0</v>
      </c>
      <c r="PU457" s="2">
        <f t="shared" si="493"/>
        <v>5</v>
      </c>
      <c r="PV457" s="2">
        <f t="shared" si="494"/>
        <v>0</v>
      </c>
      <c r="PW457" s="2">
        <f t="shared" si="495"/>
        <v>0</v>
      </c>
      <c r="PX457" s="2">
        <f t="shared" si="496"/>
        <v>5</v>
      </c>
      <c r="PY457" s="2">
        <f t="shared" si="497"/>
        <v>0</v>
      </c>
      <c r="PZ457" s="2">
        <f t="shared" si="498"/>
        <v>0</v>
      </c>
    </row>
    <row r="458" spans="1:442" x14ac:dyDescent="0.35">
      <c r="A458" t="s">
        <v>73</v>
      </c>
      <c r="B458" t="s">
        <v>14</v>
      </c>
      <c r="C458" t="s">
        <v>349</v>
      </c>
      <c r="D458">
        <v>0</v>
      </c>
      <c r="E458">
        <v>0</v>
      </c>
      <c r="F458">
        <v>0</v>
      </c>
      <c r="G458">
        <v>0</v>
      </c>
      <c r="H458"/>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1</v>
      </c>
      <c r="DC458">
        <v>1</v>
      </c>
      <c r="DD458">
        <v>11</v>
      </c>
      <c r="DE458">
        <v>24</v>
      </c>
      <c r="DF458">
        <v>0</v>
      </c>
      <c r="DG458">
        <v>0</v>
      </c>
      <c r="DH458">
        <v>0</v>
      </c>
      <c r="DI458">
        <v>0</v>
      </c>
      <c r="DJ458"/>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4</v>
      </c>
      <c r="FA458">
        <v>12</v>
      </c>
      <c r="FB458">
        <v>0</v>
      </c>
      <c r="FC458">
        <v>3</v>
      </c>
      <c r="FD458">
        <v>11</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5</v>
      </c>
      <c r="HW458">
        <v>1</v>
      </c>
      <c r="HX458">
        <v>0</v>
      </c>
      <c r="HY458">
        <v>0</v>
      </c>
      <c r="HZ458">
        <v>0</v>
      </c>
      <c r="IA458">
        <v>0</v>
      </c>
      <c r="IB458">
        <v>0</v>
      </c>
      <c r="IC458">
        <v>0</v>
      </c>
      <c r="ID458">
        <v>0</v>
      </c>
      <c r="IE458">
        <v>5</v>
      </c>
      <c r="IF458">
        <v>1</v>
      </c>
      <c r="IG458">
        <v>0</v>
      </c>
      <c r="IH458">
        <v>5</v>
      </c>
      <c r="II458">
        <v>1</v>
      </c>
      <c r="IJ458">
        <v>0</v>
      </c>
      <c r="IK458">
        <v>5</v>
      </c>
      <c r="IL458">
        <v>1</v>
      </c>
      <c r="IM458">
        <v>0</v>
      </c>
      <c r="IN458">
        <v>5</v>
      </c>
      <c r="IO458">
        <v>1</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c r="NK458">
        <v>0</v>
      </c>
      <c r="NL458">
        <v>0</v>
      </c>
      <c r="NM458">
        <v>0</v>
      </c>
      <c r="NN458">
        <v>0</v>
      </c>
      <c r="NO458">
        <v>0</v>
      </c>
      <c r="NP458">
        <v>0</v>
      </c>
      <c r="NR458" s="2" t="str">
        <f t="shared" si="439"/>
        <v>Yumbe District</v>
      </c>
      <c r="NS458" s="2" t="str">
        <f t="shared" si="440"/>
        <v>Lodonga Health Centre IV</v>
      </c>
      <c r="NT458" s="2" t="str">
        <f>VLOOKUP(C458,Weeks!$A$1:$B$53,2,0)</f>
        <v>Week 51</v>
      </c>
      <c r="NU458" s="2">
        <f t="shared" si="441"/>
        <v>67</v>
      </c>
      <c r="NV458" s="2">
        <f t="shared" si="442"/>
        <v>0</v>
      </c>
      <c r="NW458" s="2">
        <f t="shared" si="443"/>
        <v>0</v>
      </c>
      <c r="NX458" s="2">
        <f t="shared" si="444"/>
        <v>0</v>
      </c>
      <c r="NY458" s="2">
        <f t="shared" si="445"/>
        <v>0</v>
      </c>
      <c r="NZ458" s="2">
        <f t="shared" si="446"/>
        <v>0</v>
      </c>
      <c r="OA458" s="2">
        <f t="shared" si="447"/>
        <v>0</v>
      </c>
      <c r="OB458" s="2">
        <f t="shared" si="448"/>
        <v>0</v>
      </c>
      <c r="OC458" s="2">
        <f t="shared" si="449"/>
        <v>0</v>
      </c>
      <c r="OD458" s="2">
        <f t="shared" si="450"/>
        <v>14</v>
      </c>
      <c r="OE458" s="2">
        <f t="shared" si="451"/>
        <v>0</v>
      </c>
      <c r="OF458" s="2">
        <f t="shared" si="452"/>
        <v>16</v>
      </c>
      <c r="OG458" s="2">
        <f t="shared" si="453"/>
        <v>0</v>
      </c>
      <c r="OH458" s="2">
        <f t="shared" si="454"/>
        <v>0</v>
      </c>
      <c r="OI458" s="2">
        <f t="shared" si="455"/>
        <v>0</v>
      </c>
      <c r="OJ458" s="2">
        <f t="shared" si="456"/>
        <v>0</v>
      </c>
      <c r="OK458" s="2">
        <f t="shared" si="457"/>
        <v>0</v>
      </c>
      <c r="OL458" s="2">
        <f t="shared" si="458"/>
        <v>0</v>
      </c>
      <c r="OM458" s="2">
        <f t="shared" si="459"/>
        <v>0</v>
      </c>
      <c r="ON458" s="2">
        <f t="shared" si="460"/>
        <v>37</v>
      </c>
      <c r="OO458" s="2">
        <f t="shared" si="461"/>
        <v>0</v>
      </c>
      <c r="OP458" s="2">
        <f t="shared" si="462"/>
        <v>0</v>
      </c>
      <c r="OQ458" s="2">
        <f t="shared" si="463"/>
        <v>0</v>
      </c>
      <c r="OR458" s="2">
        <f t="shared" si="464"/>
        <v>0</v>
      </c>
      <c r="OS458" s="2">
        <f t="shared" si="465"/>
        <v>0</v>
      </c>
      <c r="OT458" s="2">
        <f t="shared" si="466"/>
        <v>0</v>
      </c>
      <c r="OU458" s="2">
        <f t="shared" si="467"/>
        <v>0</v>
      </c>
      <c r="OV458" s="2">
        <f t="shared" si="468"/>
        <v>0</v>
      </c>
      <c r="OW458" s="2">
        <f t="shared" si="469"/>
        <v>0</v>
      </c>
      <c r="OX458" s="2">
        <f t="shared" si="470"/>
        <v>0</v>
      </c>
      <c r="OY458" s="2">
        <f t="shared" si="471"/>
        <v>0</v>
      </c>
      <c r="OZ458" s="2">
        <f t="shared" si="472"/>
        <v>0</v>
      </c>
      <c r="PA458" s="2">
        <f t="shared" si="473"/>
        <v>0</v>
      </c>
      <c r="PB458" s="2">
        <f t="shared" si="474"/>
        <v>0</v>
      </c>
      <c r="PC458" s="2">
        <f t="shared" si="475"/>
        <v>0</v>
      </c>
      <c r="PD458" s="2">
        <f t="shared" si="476"/>
        <v>0</v>
      </c>
      <c r="PE458" s="2">
        <f t="shared" si="477"/>
        <v>0</v>
      </c>
      <c r="PF458" s="2">
        <f t="shared" si="478"/>
        <v>0</v>
      </c>
      <c r="PG458" s="2">
        <f t="shared" si="479"/>
        <v>0</v>
      </c>
      <c r="PH458" s="2">
        <f t="shared" si="480"/>
        <v>0</v>
      </c>
      <c r="PI458" s="2">
        <f t="shared" si="481"/>
        <v>0</v>
      </c>
      <c r="PJ458" s="2">
        <f t="shared" si="482"/>
        <v>0</v>
      </c>
      <c r="PK458" s="2">
        <f t="shared" si="483"/>
        <v>0</v>
      </c>
      <c r="PL458" s="2">
        <f t="shared" si="484"/>
        <v>0</v>
      </c>
      <c r="PM458" s="2">
        <f t="shared" si="485"/>
        <v>0</v>
      </c>
      <c r="PN458" s="2">
        <f t="shared" si="486"/>
        <v>6</v>
      </c>
      <c r="PO458" s="2">
        <f t="shared" si="487"/>
        <v>6</v>
      </c>
      <c r="PP458" s="2">
        <f t="shared" si="488"/>
        <v>0</v>
      </c>
      <c r="PQ458" s="2">
        <f t="shared" si="489"/>
        <v>0</v>
      </c>
      <c r="PR458" s="2">
        <f t="shared" si="490"/>
        <v>6</v>
      </c>
      <c r="PS458" s="2">
        <f t="shared" si="491"/>
        <v>0</v>
      </c>
      <c r="PT458" s="2">
        <f t="shared" si="492"/>
        <v>0</v>
      </c>
      <c r="PU458" s="2">
        <f t="shared" si="493"/>
        <v>6</v>
      </c>
      <c r="PV458" s="2">
        <f t="shared" si="494"/>
        <v>0</v>
      </c>
      <c r="PW458" s="2">
        <f t="shared" si="495"/>
        <v>0</v>
      </c>
      <c r="PX458" s="2">
        <f t="shared" si="496"/>
        <v>6</v>
      </c>
      <c r="PY458" s="2">
        <f t="shared" si="497"/>
        <v>0</v>
      </c>
      <c r="PZ458" s="2">
        <f t="shared" si="498"/>
        <v>0</v>
      </c>
    </row>
    <row r="459" spans="1:442" x14ac:dyDescent="0.35">
      <c r="A459" t="s">
        <v>73</v>
      </c>
      <c r="B459" t="s">
        <v>14</v>
      </c>
      <c r="C459" t="s">
        <v>347</v>
      </c>
      <c r="D459">
        <v>0</v>
      </c>
      <c r="E459">
        <v>0</v>
      </c>
      <c r="F459">
        <v>0</v>
      </c>
      <c r="G459">
        <v>0</v>
      </c>
      <c r="H459"/>
      <c r="I459">
        <v>0</v>
      </c>
      <c r="J459"/>
      <c r="K459">
        <v>0</v>
      </c>
      <c r="L459"/>
      <c r="M459">
        <v>0</v>
      </c>
      <c r="N459"/>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1</v>
      </c>
      <c r="DC459">
        <v>0</v>
      </c>
      <c r="DD459">
        <v>1</v>
      </c>
      <c r="DE459">
        <v>16</v>
      </c>
      <c r="DF459">
        <v>0</v>
      </c>
      <c r="DG459">
        <v>0</v>
      </c>
      <c r="DH459">
        <v>0</v>
      </c>
      <c r="DI459">
        <v>0</v>
      </c>
      <c r="DJ459">
        <v>1</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5</v>
      </c>
      <c r="FA459">
        <v>13</v>
      </c>
      <c r="FB459">
        <v>0</v>
      </c>
      <c r="FC459">
        <v>1</v>
      </c>
      <c r="FD459">
        <v>6</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2</v>
      </c>
      <c r="HV459">
        <v>5</v>
      </c>
      <c r="HW459">
        <v>1</v>
      </c>
      <c r="HX459">
        <v>0</v>
      </c>
      <c r="HY459">
        <v>0</v>
      </c>
      <c r="HZ459">
        <v>0</v>
      </c>
      <c r="IA459">
        <v>0</v>
      </c>
      <c r="IB459">
        <v>0</v>
      </c>
      <c r="IC459">
        <v>0</v>
      </c>
      <c r="ID459">
        <v>2</v>
      </c>
      <c r="IE459">
        <v>5</v>
      </c>
      <c r="IF459">
        <v>1</v>
      </c>
      <c r="IG459">
        <v>2</v>
      </c>
      <c r="IH459">
        <v>5</v>
      </c>
      <c r="II459">
        <v>1</v>
      </c>
      <c r="IJ459">
        <v>2</v>
      </c>
      <c r="IK459">
        <v>5</v>
      </c>
      <c r="IL459">
        <v>1</v>
      </c>
      <c r="IM459">
        <v>2</v>
      </c>
      <c r="IN459">
        <v>5</v>
      </c>
      <c r="IO459">
        <v>1</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1</v>
      </c>
      <c r="NE459">
        <v>0</v>
      </c>
      <c r="NF459">
        <v>0</v>
      </c>
      <c r="NG459">
        <v>0</v>
      </c>
      <c r="NH459">
        <v>0</v>
      </c>
      <c r="NI459">
        <v>0</v>
      </c>
      <c r="NJ459">
        <v>0</v>
      </c>
      <c r="NK459">
        <v>0</v>
      </c>
      <c r="NL459">
        <v>0</v>
      </c>
      <c r="NM459">
        <v>0</v>
      </c>
      <c r="NN459">
        <v>0</v>
      </c>
      <c r="NO459">
        <v>0</v>
      </c>
      <c r="NP459">
        <v>0</v>
      </c>
      <c r="NR459" s="2" t="str">
        <f t="shared" si="439"/>
        <v>Yumbe District</v>
      </c>
      <c r="NS459" s="2" t="str">
        <f t="shared" si="440"/>
        <v>Lodonga Health Centre IV</v>
      </c>
      <c r="NT459" s="2" t="str">
        <f>VLOOKUP(C459,Weeks!$A$1:$B$53,2,0)</f>
        <v>Week 52</v>
      </c>
      <c r="NU459" s="2">
        <f t="shared" si="441"/>
        <v>44</v>
      </c>
      <c r="NV459" s="2">
        <f t="shared" si="442"/>
        <v>1</v>
      </c>
      <c r="NW459" s="2">
        <f t="shared" si="443"/>
        <v>0</v>
      </c>
      <c r="NX459" s="2">
        <f t="shared" si="444"/>
        <v>1</v>
      </c>
      <c r="NY459" s="2">
        <f t="shared" si="445"/>
        <v>1</v>
      </c>
      <c r="NZ459" s="2">
        <f t="shared" si="446"/>
        <v>0</v>
      </c>
      <c r="OA459" s="2">
        <f t="shared" si="447"/>
        <v>0</v>
      </c>
      <c r="OB459" s="2">
        <f t="shared" si="448"/>
        <v>0</v>
      </c>
      <c r="OC459" s="2">
        <f t="shared" si="449"/>
        <v>0</v>
      </c>
      <c r="OD459" s="2">
        <f t="shared" si="450"/>
        <v>7</v>
      </c>
      <c r="OE459" s="2">
        <f t="shared" si="451"/>
        <v>0</v>
      </c>
      <c r="OF459" s="2">
        <f t="shared" si="452"/>
        <v>18</v>
      </c>
      <c r="OG459" s="2">
        <f t="shared" si="453"/>
        <v>0</v>
      </c>
      <c r="OH459" s="2">
        <f t="shared" si="454"/>
        <v>0</v>
      </c>
      <c r="OI459" s="2">
        <f t="shared" si="455"/>
        <v>0</v>
      </c>
      <c r="OJ459" s="2">
        <f t="shared" si="456"/>
        <v>0</v>
      </c>
      <c r="OK459" s="2">
        <f t="shared" si="457"/>
        <v>0</v>
      </c>
      <c r="OL459" s="2">
        <f t="shared" si="458"/>
        <v>0</v>
      </c>
      <c r="OM459" s="2">
        <f t="shared" si="459"/>
        <v>0</v>
      </c>
      <c r="ON459" s="2">
        <f t="shared" si="460"/>
        <v>19</v>
      </c>
      <c r="OO459" s="2">
        <f t="shared" si="461"/>
        <v>1</v>
      </c>
      <c r="OP459" s="2">
        <f t="shared" si="462"/>
        <v>0</v>
      </c>
      <c r="OQ459" s="2">
        <f t="shared" si="463"/>
        <v>0</v>
      </c>
      <c r="OR459" s="2">
        <f t="shared" si="464"/>
        <v>0</v>
      </c>
      <c r="OS459" s="2">
        <f t="shared" si="465"/>
        <v>0</v>
      </c>
      <c r="OT459" s="2">
        <f t="shared" si="466"/>
        <v>0</v>
      </c>
      <c r="OU459" s="2">
        <f t="shared" si="467"/>
        <v>0</v>
      </c>
      <c r="OV459" s="2">
        <f t="shared" si="468"/>
        <v>0</v>
      </c>
      <c r="OW459" s="2">
        <f t="shared" si="469"/>
        <v>0</v>
      </c>
      <c r="OX459" s="2">
        <f t="shared" si="470"/>
        <v>0</v>
      </c>
      <c r="OY459" s="2">
        <f t="shared" si="471"/>
        <v>0</v>
      </c>
      <c r="OZ459" s="2">
        <f t="shared" si="472"/>
        <v>0</v>
      </c>
      <c r="PA459" s="2">
        <f t="shared" si="473"/>
        <v>0</v>
      </c>
      <c r="PB459" s="2">
        <f t="shared" si="474"/>
        <v>0</v>
      </c>
      <c r="PC459" s="2">
        <f t="shared" si="475"/>
        <v>0</v>
      </c>
      <c r="PD459" s="2">
        <f t="shared" si="476"/>
        <v>0</v>
      </c>
      <c r="PE459" s="2">
        <f t="shared" si="477"/>
        <v>0</v>
      </c>
      <c r="PF459" s="2">
        <f t="shared" si="478"/>
        <v>0</v>
      </c>
      <c r="PG459" s="2">
        <f t="shared" si="479"/>
        <v>0</v>
      </c>
      <c r="PH459" s="2">
        <f t="shared" si="480"/>
        <v>0</v>
      </c>
      <c r="PI459" s="2">
        <f t="shared" si="481"/>
        <v>0</v>
      </c>
      <c r="PJ459" s="2">
        <f t="shared" si="482"/>
        <v>0</v>
      </c>
      <c r="PK459" s="2">
        <f t="shared" si="483"/>
        <v>0</v>
      </c>
      <c r="PL459" s="2">
        <f t="shared" si="484"/>
        <v>0</v>
      </c>
      <c r="PM459" s="2">
        <f t="shared" si="485"/>
        <v>0</v>
      </c>
      <c r="PN459" s="2">
        <f t="shared" si="486"/>
        <v>8</v>
      </c>
      <c r="PO459" s="2">
        <f t="shared" si="487"/>
        <v>8</v>
      </c>
      <c r="PP459" s="2">
        <f t="shared" si="488"/>
        <v>0</v>
      </c>
      <c r="PQ459" s="2">
        <f t="shared" si="489"/>
        <v>0</v>
      </c>
      <c r="PR459" s="2">
        <f t="shared" si="490"/>
        <v>8</v>
      </c>
      <c r="PS459" s="2">
        <f t="shared" si="491"/>
        <v>0</v>
      </c>
      <c r="PT459" s="2">
        <f t="shared" si="492"/>
        <v>0</v>
      </c>
      <c r="PU459" s="2">
        <f t="shared" si="493"/>
        <v>8</v>
      </c>
      <c r="PV459" s="2">
        <f t="shared" si="494"/>
        <v>0</v>
      </c>
      <c r="PW459" s="2">
        <f t="shared" si="495"/>
        <v>0</v>
      </c>
      <c r="PX459" s="2">
        <f t="shared" si="496"/>
        <v>8</v>
      </c>
      <c r="PY459" s="2">
        <f t="shared" si="497"/>
        <v>0</v>
      </c>
      <c r="PZ459" s="2">
        <f t="shared" si="498"/>
        <v>0</v>
      </c>
    </row>
    <row r="460" spans="1:442" x14ac:dyDescent="0.35">
      <c r="A460" t="s">
        <v>73</v>
      </c>
      <c r="B460" t="s">
        <v>14</v>
      </c>
      <c r="C460" t="s">
        <v>345</v>
      </c>
      <c r="D460">
        <v>0</v>
      </c>
      <c r="E460">
        <v>0</v>
      </c>
      <c r="F460">
        <v>0</v>
      </c>
      <c r="G460">
        <v>0</v>
      </c>
      <c r="H460"/>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1</v>
      </c>
      <c r="DD460">
        <v>2</v>
      </c>
      <c r="DE460">
        <v>6</v>
      </c>
      <c r="DF460">
        <v>0</v>
      </c>
      <c r="DG460">
        <v>0</v>
      </c>
      <c r="DH460">
        <v>0</v>
      </c>
      <c r="DI460">
        <v>0</v>
      </c>
      <c r="DJ460">
        <v>1</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5</v>
      </c>
      <c r="FA460">
        <v>7</v>
      </c>
      <c r="FB460">
        <v>0</v>
      </c>
      <c r="FC460">
        <v>0</v>
      </c>
      <c r="FD460">
        <v>4</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5</v>
      </c>
      <c r="HW460">
        <v>1</v>
      </c>
      <c r="HX460">
        <v>0</v>
      </c>
      <c r="HY460">
        <v>0</v>
      </c>
      <c r="HZ460">
        <v>0</v>
      </c>
      <c r="IA460">
        <v>0</v>
      </c>
      <c r="IB460">
        <v>0</v>
      </c>
      <c r="IC460">
        <v>0</v>
      </c>
      <c r="ID460">
        <v>0</v>
      </c>
      <c r="IE460">
        <v>5</v>
      </c>
      <c r="IF460">
        <v>1</v>
      </c>
      <c r="IG460">
        <v>0</v>
      </c>
      <c r="IH460">
        <v>5</v>
      </c>
      <c r="II460">
        <v>1</v>
      </c>
      <c r="IJ460">
        <v>0</v>
      </c>
      <c r="IK460">
        <v>5</v>
      </c>
      <c r="IL460">
        <v>1</v>
      </c>
      <c r="IM460">
        <v>0</v>
      </c>
      <c r="IN460">
        <v>5</v>
      </c>
      <c r="IO460">
        <v>1</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1</v>
      </c>
      <c r="NE460">
        <v>0</v>
      </c>
      <c r="NF460">
        <v>0</v>
      </c>
      <c r="NG460">
        <v>0</v>
      </c>
      <c r="NH460">
        <v>0</v>
      </c>
      <c r="NI460">
        <v>0</v>
      </c>
      <c r="NJ460">
        <v>0</v>
      </c>
      <c r="NK460">
        <v>0</v>
      </c>
      <c r="NL460">
        <v>0</v>
      </c>
      <c r="NM460">
        <v>0</v>
      </c>
      <c r="NN460">
        <v>0</v>
      </c>
      <c r="NO460">
        <v>0</v>
      </c>
      <c r="NP460">
        <v>0</v>
      </c>
      <c r="NR460" s="2" t="str">
        <f t="shared" si="439"/>
        <v>Yumbe District</v>
      </c>
      <c r="NS460" s="2" t="str">
        <f t="shared" si="440"/>
        <v>Lodonga Health Centre IV</v>
      </c>
      <c r="NT460" s="2" t="str">
        <f>VLOOKUP(C460,Weeks!$A$1:$B$53,2,0)</f>
        <v>Week 1</v>
      </c>
      <c r="NU460" s="2">
        <f t="shared" si="441"/>
        <v>26</v>
      </c>
      <c r="NV460" s="2">
        <f t="shared" si="442"/>
        <v>1</v>
      </c>
      <c r="NW460" s="2">
        <f t="shared" si="443"/>
        <v>0</v>
      </c>
      <c r="NX460" s="2">
        <f t="shared" si="444"/>
        <v>1</v>
      </c>
      <c r="NY460" s="2">
        <f t="shared" si="445"/>
        <v>1</v>
      </c>
      <c r="NZ460" s="2">
        <f t="shared" si="446"/>
        <v>0</v>
      </c>
      <c r="OA460" s="2">
        <f t="shared" si="447"/>
        <v>0</v>
      </c>
      <c r="OB460" s="2">
        <f t="shared" si="448"/>
        <v>0</v>
      </c>
      <c r="OC460" s="2">
        <f t="shared" si="449"/>
        <v>0</v>
      </c>
      <c r="OD460" s="2">
        <f t="shared" si="450"/>
        <v>4</v>
      </c>
      <c r="OE460" s="2">
        <f t="shared" si="451"/>
        <v>0</v>
      </c>
      <c r="OF460" s="2">
        <f t="shared" si="452"/>
        <v>12</v>
      </c>
      <c r="OG460" s="2">
        <f t="shared" si="453"/>
        <v>0</v>
      </c>
      <c r="OH460" s="2">
        <f t="shared" si="454"/>
        <v>0</v>
      </c>
      <c r="OI460" s="2">
        <f t="shared" si="455"/>
        <v>0</v>
      </c>
      <c r="OJ460" s="2">
        <f t="shared" si="456"/>
        <v>0</v>
      </c>
      <c r="OK460" s="2">
        <f t="shared" si="457"/>
        <v>0</v>
      </c>
      <c r="OL460" s="2">
        <f t="shared" si="458"/>
        <v>0</v>
      </c>
      <c r="OM460" s="2">
        <f t="shared" si="459"/>
        <v>0</v>
      </c>
      <c r="ON460" s="2">
        <f t="shared" si="460"/>
        <v>10</v>
      </c>
      <c r="OO460" s="2">
        <f t="shared" si="461"/>
        <v>1</v>
      </c>
      <c r="OP460" s="2">
        <f t="shared" si="462"/>
        <v>0</v>
      </c>
      <c r="OQ460" s="2">
        <f t="shared" si="463"/>
        <v>0</v>
      </c>
      <c r="OR460" s="2">
        <f t="shared" si="464"/>
        <v>0</v>
      </c>
      <c r="OS460" s="2">
        <f t="shared" si="465"/>
        <v>0</v>
      </c>
      <c r="OT460" s="2">
        <f t="shared" si="466"/>
        <v>0</v>
      </c>
      <c r="OU460" s="2">
        <f t="shared" si="467"/>
        <v>0</v>
      </c>
      <c r="OV460" s="2">
        <f t="shared" si="468"/>
        <v>0</v>
      </c>
      <c r="OW460" s="2">
        <f t="shared" si="469"/>
        <v>0</v>
      </c>
      <c r="OX460" s="2">
        <f t="shared" si="470"/>
        <v>0</v>
      </c>
      <c r="OY460" s="2">
        <f t="shared" si="471"/>
        <v>0</v>
      </c>
      <c r="OZ460" s="2">
        <f t="shared" si="472"/>
        <v>0</v>
      </c>
      <c r="PA460" s="2">
        <f t="shared" si="473"/>
        <v>0</v>
      </c>
      <c r="PB460" s="2">
        <f t="shared" si="474"/>
        <v>0</v>
      </c>
      <c r="PC460" s="2">
        <f t="shared" si="475"/>
        <v>0</v>
      </c>
      <c r="PD460" s="2">
        <f t="shared" si="476"/>
        <v>0</v>
      </c>
      <c r="PE460" s="2">
        <f t="shared" si="477"/>
        <v>0</v>
      </c>
      <c r="PF460" s="2">
        <f t="shared" si="478"/>
        <v>0</v>
      </c>
      <c r="PG460" s="2">
        <f t="shared" si="479"/>
        <v>0</v>
      </c>
      <c r="PH460" s="2">
        <f t="shared" si="480"/>
        <v>0</v>
      </c>
      <c r="PI460" s="2">
        <f t="shared" si="481"/>
        <v>0</v>
      </c>
      <c r="PJ460" s="2">
        <f t="shared" si="482"/>
        <v>0</v>
      </c>
      <c r="PK460" s="2">
        <f t="shared" si="483"/>
        <v>0</v>
      </c>
      <c r="PL460" s="2">
        <f t="shared" si="484"/>
        <v>0</v>
      </c>
      <c r="PM460" s="2">
        <f t="shared" si="485"/>
        <v>0</v>
      </c>
      <c r="PN460" s="2">
        <f t="shared" si="486"/>
        <v>6</v>
      </c>
      <c r="PO460" s="2">
        <f t="shared" si="487"/>
        <v>6</v>
      </c>
      <c r="PP460" s="2">
        <f t="shared" si="488"/>
        <v>0</v>
      </c>
      <c r="PQ460" s="2">
        <f t="shared" si="489"/>
        <v>0</v>
      </c>
      <c r="PR460" s="2">
        <f t="shared" si="490"/>
        <v>6</v>
      </c>
      <c r="PS460" s="2">
        <f t="shared" si="491"/>
        <v>0</v>
      </c>
      <c r="PT460" s="2">
        <f t="shared" si="492"/>
        <v>0</v>
      </c>
      <c r="PU460" s="2">
        <f t="shared" si="493"/>
        <v>6</v>
      </c>
      <c r="PV460" s="2">
        <f t="shared" si="494"/>
        <v>0</v>
      </c>
      <c r="PW460" s="2">
        <f t="shared" si="495"/>
        <v>0</v>
      </c>
      <c r="PX460" s="2">
        <f t="shared" si="496"/>
        <v>6</v>
      </c>
      <c r="PY460" s="2">
        <f t="shared" si="497"/>
        <v>0</v>
      </c>
      <c r="PZ460" s="2">
        <f t="shared" si="498"/>
        <v>0</v>
      </c>
    </row>
    <row r="461" spans="1:442" x14ac:dyDescent="0.35">
      <c r="A461" t="s">
        <v>73</v>
      </c>
      <c r="B461" t="s">
        <v>14</v>
      </c>
      <c r="C461" t="s">
        <v>343</v>
      </c>
      <c r="D461">
        <v>0</v>
      </c>
      <c r="E461">
        <v>0</v>
      </c>
      <c r="F461">
        <v>0</v>
      </c>
      <c r="G461">
        <v>0</v>
      </c>
      <c r="H461"/>
      <c r="I461">
        <v>0</v>
      </c>
      <c r="J461"/>
      <c r="K461">
        <v>0</v>
      </c>
      <c r="L461"/>
      <c r="M461">
        <v>0</v>
      </c>
      <c r="N461"/>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1</v>
      </c>
      <c r="DB461">
        <v>1</v>
      </c>
      <c r="DC461">
        <v>0</v>
      </c>
      <c r="DD461">
        <v>5</v>
      </c>
      <c r="DE461">
        <v>14</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1</v>
      </c>
      <c r="FA461">
        <v>15</v>
      </c>
      <c r="FB461">
        <v>0</v>
      </c>
      <c r="FC461">
        <v>4</v>
      </c>
      <c r="FD461">
        <v>21</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2</v>
      </c>
      <c r="HV461">
        <v>5</v>
      </c>
      <c r="HW461">
        <v>1</v>
      </c>
      <c r="HX461">
        <v>0</v>
      </c>
      <c r="HY461">
        <v>0</v>
      </c>
      <c r="HZ461">
        <v>0</v>
      </c>
      <c r="IA461">
        <v>0</v>
      </c>
      <c r="IB461">
        <v>0</v>
      </c>
      <c r="IC461">
        <v>0</v>
      </c>
      <c r="ID461">
        <v>2</v>
      </c>
      <c r="IE461">
        <v>5</v>
      </c>
      <c r="IF461">
        <v>1</v>
      </c>
      <c r="IG461">
        <v>2</v>
      </c>
      <c r="IH461">
        <v>5</v>
      </c>
      <c r="II461">
        <v>1</v>
      </c>
      <c r="IJ461">
        <v>2</v>
      </c>
      <c r="IK461">
        <v>5</v>
      </c>
      <c r="IL461">
        <v>1</v>
      </c>
      <c r="IM461">
        <v>2</v>
      </c>
      <c r="IN461">
        <v>5</v>
      </c>
      <c r="IO461">
        <v>1</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1</v>
      </c>
      <c r="KN461">
        <v>0</v>
      </c>
      <c r="KO461">
        <v>0</v>
      </c>
      <c r="KP461">
        <v>0</v>
      </c>
      <c r="KQ461">
        <v>0</v>
      </c>
      <c r="KR461">
        <v>0</v>
      </c>
      <c r="KS461">
        <v>0</v>
      </c>
      <c r="KT461">
        <v>0</v>
      </c>
      <c r="KU461">
        <v>1</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3</v>
      </c>
      <c r="MA461">
        <v>8</v>
      </c>
      <c r="MB461">
        <v>0</v>
      </c>
      <c r="MC461">
        <v>0</v>
      </c>
      <c r="MD461">
        <v>2</v>
      </c>
      <c r="ME461">
        <v>1</v>
      </c>
      <c r="MF461">
        <v>0</v>
      </c>
      <c r="MG461">
        <v>0</v>
      </c>
      <c r="MH461">
        <v>2</v>
      </c>
      <c r="MI461">
        <v>1</v>
      </c>
      <c r="MJ461">
        <v>0</v>
      </c>
      <c r="MK461">
        <v>0</v>
      </c>
      <c r="ML461">
        <v>1</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R461" s="2" t="str">
        <f t="shared" si="439"/>
        <v>Yumbe District</v>
      </c>
      <c r="NS461" s="2" t="str">
        <f t="shared" si="440"/>
        <v>Lodonga Health Centre IV</v>
      </c>
      <c r="NT461" s="2" t="str">
        <f>VLOOKUP(C461,Weeks!$A$1:$B$53,2,0)</f>
        <v>Week 2</v>
      </c>
      <c r="NU461" s="2">
        <f t="shared" si="441"/>
        <v>62</v>
      </c>
      <c r="NV461" s="2">
        <f t="shared" si="442"/>
        <v>0</v>
      </c>
      <c r="NW461" s="2">
        <f t="shared" si="443"/>
        <v>0</v>
      </c>
      <c r="NX461" s="2">
        <f t="shared" si="444"/>
        <v>0</v>
      </c>
      <c r="NY461" s="2">
        <f t="shared" si="445"/>
        <v>0</v>
      </c>
      <c r="NZ461" s="2">
        <f t="shared" si="446"/>
        <v>0</v>
      </c>
      <c r="OA461" s="2">
        <f t="shared" si="447"/>
        <v>0</v>
      </c>
      <c r="OB461" s="2">
        <f t="shared" si="448"/>
        <v>0</v>
      </c>
      <c r="OC461" s="2">
        <f t="shared" si="449"/>
        <v>0</v>
      </c>
      <c r="OD461" s="2">
        <f t="shared" si="450"/>
        <v>25</v>
      </c>
      <c r="OE461" s="2">
        <f t="shared" si="451"/>
        <v>0</v>
      </c>
      <c r="OF461" s="2">
        <f t="shared" si="452"/>
        <v>16</v>
      </c>
      <c r="OG461" s="2">
        <f t="shared" si="453"/>
        <v>0</v>
      </c>
      <c r="OH461" s="2">
        <f t="shared" si="454"/>
        <v>0</v>
      </c>
      <c r="OI461" s="2">
        <f t="shared" si="455"/>
        <v>0</v>
      </c>
      <c r="OJ461" s="2">
        <f t="shared" si="456"/>
        <v>0</v>
      </c>
      <c r="OK461" s="2">
        <f t="shared" si="457"/>
        <v>0</v>
      </c>
      <c r="OL461" s="2">
        <f t="shared" si="458"/>
        <v>0</v>
      </c>
      <c r="OM461" s="2">
        <f t="shared" si="459"/>
        <v>0</v>
      </c>
      <c r="ON461" s="2">
        <f t="shared" si="460"/>
        <v>21</v>
      </c>
      <c r="OO461" s="2">
        <f t="shared" si="461"/>
        <v>0</v>
      </c>
      <c r="OP461" s="2">
        <f t="shared" si="462"/>
        <v>0</v>
      </c>
      <c r="OQ461" s="2">
        <f t="shared" si="463"/>
        <v>0</v>
      </c>
      <c r="OR461" s="2">
        <f t="shared" si="464"/>
        <v>0</v>
      </c>
      <c r="OS461" s="2">
        <f t="shared" si="465"/>
        <v>0</v>
      </c>
      <c r="OT461" s="2">
        <f t="shared" si="466"/>
        <v>0</v>
      </c>
      <c r="OU461" s="2">
        <f t="shared" si="467"/>
        <v>0</v>
      </c>
      <c r="OV461" s="2">
        <f t="shared" si="468"/>
        <v>0</v>
      </c>
      <c r="OW461" s="2">
        <f t="shared" si="469"/>
        <v>0</v>
      </c>
      <c r="OX461" s="2">
        <f t="shared" si="470"/>
        <v>1</v>
      </c>
      <c r="OY461" s="2">
        <f t="shared" si="471"/>
        <v>0</v>
      </c>
      <c r="OZ461" s="2">
        <f t="shared" si="472"/>
        <v>11</v>
      </c>
      <c r="PA461" s="2">
        <f t="shared" si="473"/>
        <v>3</v>
      </c>
      <c r="PB461" s="2">
        <f t="shared" si="474"/>
        <v>1</v>
      </c>
      <c r="PC461" s="2">
        <f t="shared" si="475"/>
        <v>1</v>
      </c>
      <c r="PD461" s="2">
        <f t="shared" si="476"/>
        <v>0</v>
      </c>
      <c r="PE461" s="2">
        <f t="shared" si="477"/>
        <v>0</v>
      </c>
      <c r="PF461" s="2">
        <f t="shared" si="478"/>
        <v>0</v>
      </c>
      <c r="PG461" s="2">
        <f t="shared" si="479"/>
        <v>0</v>
      </c>
      <c r="PH461" s="2">
        <f t="shared" si="480"/>
        <v>0</v>
      </c>
      <c r="PI461" s="2">
        <f t="shared" si="481"/>
        <v>0</v>
      </c>
      <c r="PJ461" s="2">
        <f t="shared" si="482"/>
        <v>0</v>
      </c>
      <c r="PK461" s="2">
        <f t="shared" si="483"/>
        <v>0</v>
      </c>
      <c r="PL461" s="2">
        <f t="shared" si="484"/>
        <v>0</v>
      </c>
      <c r="PM461" s="2">
        <f t="shared" si="485"/>
        <v>0</v>
      </c>
      <c r="PN461" s="2">
        <f t="shared" si="486"/>
        <v>8</v>
      </c>
      <c r="PO461" s="2">
        <f t="shared" si="487"/>
        <v>8</v>
      </c>
      <c r="PP461" s="2">
        <f t="shared" si="488"/>
        <v>0</v>
      </c>
      <c r="PQ461" s="2">
        <f t="shared" si="489"/>
        <v>0</v>
      </c>
      <c r="PR461" s="2">
        <f t="shared" si="490"/>
        <v>8</v>
      </c>
      <c r="PS461" s="2">
        <f t="shared" si="491"/>
        <v>0</v>
      </c>
      <c r="PT461" s="2">
        <f t="shared" si="492"/>
        <v>0</v>
      </c>
      <c r="PU461" s="2">
        <f t="shared" si="493"/>
        <v>8</v>
      </c>
      <c r="PV461" s="2">
        <f t="shared" si="494"/>
        <v>0</v>
      </c>
      <c r="PW461" s="2">
        <f t="shared" si="495"/>
        <v>0</v>
      </c>
      <c r="PX461" s="2">
        <f t="shared" si="496"/>
        <v>8</v>
      </c>
      <c r="PY461" s="2">
        <f t="shared" si="497"/>
        <v>0</v>
      </c>
      <c r="PZ461" s="2">
        <f t="shared" si="498"/>
        <v>0</v>
      </c>
    </row>
    <row r="462" spans="1:442" x14ac:dyDescent="0.35">
      <c r="A462" t="s">
        <v>73</v>
      </c>
      <c r="B462" t="s">
        <v>14</v>
      </c>
      <c r="C462" t="s">
        <v>341</v>
      </c>
      <c r="D462">
        <v>0</v>
      </c>
      <c r="E462">
        <v>0</v>
      </c>
      <c r="F462">
        <v>0</v>
      </c>
      <c r="G462">
        <v>0</v>
      </c>
      <c r="H462"/>
      <c r="I462">
        <v>0</v>
      </c>
      <c r="J462"/>
      <c r="K462">
        <v>0</v>
      </c>
      <c r="L462"/>
      <c r="M462">
        <v>0</v>
      </c>
      <c r="N462"/>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1</v>
      </c>
      <c r="DC462">
        <v>0</v>
      </c>
      <c r="DD462">
        <v>8</v>
      </c>
      <c r="DE462">
        <v>12</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1</v>
      </c>
      <c r="FA462">
        <v>14</v>
      </c>
      <c r="FB462">
        <v>0</v>
      </c>
      <c r="FC462">
        <v>3</v>
      </c>
      <c r="FD462">
        <v>12</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2</v>
      </c>
      <c r="HV462">
        <v>5</v>
      </c>
      <c r="HW462">
        <v>1</v>
      </c>
      <c r="HX462">
        <v>0</v>
      </c>
      <c r="HY462">
        <v>0</v>
      </c>
      <c r="HZ462">
        <v>0</v>
      </c>
      <c r="IA462">
        <v>0</v>
      </c>
      <c r="IB462">
        <v>0</v>
      </c>
      <c r="IC462">
        <v>0</v>
      </c>
      <c r="ID462">
        <v>2</v>
      </c>
      <c r="IE462">
        <v>5</v>
      </c>
      <c r="IF462">
        <v>1</v>
      </c>
      <c r="IG462">
        <v>2</v>
      </c>
      <c r="IH462">
        <v>5</v>
      </c>
      <c r="II462">
        <v>1</v>
      </c>
      <c r="IJ462">
        <v>2</v>
      </c>
      <c r="IK462">
        <v>5</v>
      </c>
      <c r="IL462">
        <v>1</v>
      </c>
      <c r="IM462">
        <v>2</v>
      </c>
      <c r="IN462">
        <v>5</v>
      </c>
      <c r="IO462">
        <v>1</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1</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R462" s="2" t="str">
        <f t="shared" si="439"/>
        <v>Yumbe District</v>
      </c>
      <c r="NS462" s="2" t="str">
        <f t="shared" si="440"/>
        <v>Lodonga Health Centre IV</v>
      </c>
      <c r="NT462" s="2" t="str">
        <f>VLOOKUP(C462,Weeks!$A$1:$B$53,2,0)</f>
        <v>Week 3</v>
      </c>
      <c r="NU462" s="2">
        <f t="shared" si="441"/>
        <v>51</v>
      </c>
      <c r="NV462" s="2">
        <f t="shared" si="442"/>
        <v>0</v>
      </c>
      <c r="NW462" s="2">
        <f t="shared" si="443"/>
        <v>0</v>
      </c>
      <c r="NX462" s="2">
        <f t="shared" si="444"/>
        <v>0</v>
      </c>
      <c r="NY462" s="2">
        <f t="shared" si="445"/>
        <v>0</v>
      </c>
      <c r="NZ462" s="2">
        <f t="shared" si="446"/>
        <v>0</v>
      </c>
      <c r="OA462" s="2">
        <f t="shared" si="447"/>
        <v>0</v>
      </c>
      <c r="OB462" s="2">
        <f t="shared" si="448"/>
        <v>0</v>
      </c>
      <c r="OC462" s="2">
        <f t="shared" si="449"/>
        <v>0</v>
      </c>
      <c r="OD462" s="2">
        <f t="shared" si="450"/>
        <v>15</v>
      </c>
      <c r="OE462" s="2">
        <f t="shared" si="451"/>
        <v>0</v>
      </c>
      <c r="OF462" s="2">
        <f t="shared" si="452"/>
        <v>15</v>
      </c>
      <c r="OG462" s="2">
        <f t="shared" si="453"/>
        <v>0</v>
      </c>
      <c r="OH462" s="2">
        <f t="shared" si="454"/>
        <v>0</v>
      </c>
      <c r="OI462" s="2">
        <f t="shared" si="455"/>
        <v>0</v>
      </c>
      <c r="OJ462" s="2">
        <f t="shared" si="456"/>
        <v>0</v>
      </c>
      <c r="OK462" s="2">
        <f t="shared" si="457"/>
        <v>0</v>
      </c>
      <c r="OL462" s="2">
        <f t="shared" si="458"/>
        <v>0</v>
      </c>
      <c r="OM462" s="2">
        <f t="shared" si="459"/>
        <v>0</v>
      </c>
      <c r="ON462" s="2">
        <f t="shared" si="460"/>
        <v>21</v>
      </c>
      <c r="OO462" s="2">
        <f t="shared" si="461"/>
        <v>0</v>
      </c>
      <c r="OP462" s="2">
        <f t="shared" si="462"/>
        <v>0</v>
      </c>
      <c r="OQ462" s="2">
        <f t="shared" si="463"/>
        <v>0</v>
      </c>
      <c r="OR462" s="2">
        <f t="shared" si="464"/>
        <v>0</v>
      </c>
      <c r="OS462" s="2">
        <f t="shared" si="465"/>
        <v>0</v>
      </c>
      <c r="OT462" s="2">
        <f t="shared" si="466"/>
        <v>0</v>
      </c>
      <c r="OU462" s="2">
        <f t="shared" si="467"/>
        <v>0</v>
      </c>
      <c r="OV462" s="2">
        <f t="shared" si="468"/>
        <v>0</v>
      </c>
      <c r="OW462" s="2">
        <f t="shared" si="469"/>
        <v>0</v>
      </c>
      <c r="OX462" s="2">
        <f t="shared" si="470"/>
        <v>1</v>
      </c>
      <c r="OY462" s="2">
        <f t="shared" si="471"/>
        <v>0</v>
      </c>
      <c r="OZ462" s="2">
        <f t="shared" si="472"/>
        <v>0</v>
      </c>
      <c r="PA462" s="2">
        <f t="shared" si="473"/>
        <v>0</v>
      </c>
      <c r="PB462" s="2">
        <f t="shared" si="474"/>
        <v>0</v>
      </c>
      <c r="PC462" s="2">
        <f t="shared" si="475"/>
        <v>0</v>
      </c>
      <c r="PD462" s="2">
        <f t="shared" si="476"/>
        <v>0</v>
      </c>
      <c r="PE462" s="2">
        <f t="shared" si="477"/>
        <v>0</v>
      </c>
      <c r="PF462" s="2">
        <f t="shared" si="478"/>
        <v>0</v>
      </c>
      <c r="PG462" s="2">
        <f t="shared" si="479"/>
        <v>0</v>
      </c>
      <c r="PH462" s="2">
        <f t="shared" si="480"/>
        <v>0</v>
      </c>
      <c r="PI462" s="2">
        <f t="shared" si="481"/>
        <v>0</v>
      </c>
      <c r="PJ462" s="2">
        <f t="shared" si="482"/>
        <v>0</v>
      </c>
      <c r="PK462" s="2">
        <f t="shared" si="483"/>
        <v>0</v>
      </c>
      <c r="PL462" s="2">
        <f t="shared" si="484"/>
        <v>0</v>
      </c>
      <c r="PM462" s="2">
        <f t="shared" si="485"/>
        <v>0</v>
      </c>
      <c r="PN462" s="2">
        <f t="shared" si="486"/>
        <v>8</v>
      </c>
      <c r="PO462" s="2">
        <f t="shared" si="487"/>
        <v>8</v>
      </c>
      <c r="PP462" s="2">
        <f t="shared" si="488"/>
        <v>0</v>
      </c>
      <c r="PQ462" s="2">
        <f t="shared" si="489"/>
        <v>0</v>
      </c>
      <c r="PR462" s="2">
        <f t="shared" si="490"/>
        <v>8</v>
      </c>
      <c r="PS462" s="2">
        <f t="shared" si="491"/>
        <v>0</v>
      </c>
      <c r="PT462" s="2">
        <f t="shared" si="492"/>
        <v>0</v>
      </c>
      <c r="PU462" s="2">
        <f t="shared" si="493"/>
        <v>8</v>
      </c>
      <c r="PV462" s="2">
        <f t="shared" si="494"/>
        <v>0</v>
      </c>
      <c r="PW462" s="2">
        <f t="shared" si="495"/>
        <v>0</v>
      </c>
      <c r="PX462" s="2">
        <f t="shared" si="496"/>
        <v>8</v>
      </c>
      <c r="PY462" s="2">
        <f t="shared" si="497"/>
        <v>0</v>
      </c>
      <c r="PZ462" s="2">
        <f t="shared" si="498"/>
        <v>0</v>
      </c>
    </row>
    <row r="463" spans="1:442" x14ac:dyDescent="0.35">
      <c r="A463" t="s">
        <v>73</v>
      </c>
      <c r="B463" t="s">
        <v>14</v>
      </c>
      <c r="C463" t="s">
        <v>339</v>
      </c>
      <c r="D463">
        <v>0</v>
      </c>
      <c r="E463">
        <v>0</v>
      </c>
      <c r="F463">
        <v>0</v>
      </c>
      <c r="G463">
        <v>0</v>
      </c>
      <c r="H463"/>
      <c r="I463">
        <v>0</v>
      </c>
      <c r="J463"/>
      <c r="K463">
        <v>0</v>
      </c>
      <c r="L463"/>
      <c r="M463">
        <v>0</v>
      </c>
      <c r="N463"/>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1</v>
      </c>
      <c r="DB463">
        <v>1</v>
      </c>
      <c r="DC463">
        <v>2</v>
      </c>
      <c r="DD463">
        <v>11</v>
      </c>
      <c r="DE463">
        <v>26</v>
      </c>
      <c r="DF463">
        <v>0</v>
      </c>
      <c r="DG463">
        <v>0</v>
      </c>
      <c r="DH463">
        <v>0</v>
      </c>
      <c r="DI463">
        <v>0</v>
      </c>
      <c r="DJ463">
        <v>0</v>
      </c>
      <c r="DK463">
        <v>1</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2</v>
      </c>
      <c r="FA463">
        <v>12</v>
      </c>
      <c r="FB463">
        <v>0</v>
      </c>
      <c r="FC463">
        <v>3</v>
      </c>
      <c r="FD463">
        <v>24</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2</v>
      </c>
      <c r="HV463">
        <v>5</v>
      </c>
      <c r="HW463">
        <v>1</v>
      </c>
      <c r="HX463">
        <v>0</v>
      </c>
      <c r="HY463">
        <v>0</v>
      </c>
      <c r="HZ463">
        <v>0</v>
      </c>
      <c r="IA463">
        <v>0</v>
      </c>
      <c r="IB463">
        <v>0</v>
      </c>
      <c r="IC463">
        <v>0</v>
      </c>
      <c r="ID463">
        <v>2</v>
      </c>
      <c r="IE463">
        <v>5</v>
      </c>
      <c r="IF463">
        <v>1</v>
      </c>
      <c r="IG463">
        <v>2</v>
      </c>
      <c r="IH463">
        <v>5</v>
      </c>
      <c r="II463">
        <v>1</v>
      </c>
      <c r="IJ463">
        <v>2</v>
      </c>
      <c r="IK463">
        <v>5</v>
      </c>
      <c r="IL463">
        <v>1</v>
      </c>
      <c r="IM463">
        <v>2</v>
      </c>
      <c r="IN463">
        <v>5</v>
      </c>
      <c r="IO463">
        <v>1</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1</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1</v>
      </c>
      <c r="NF463">
        <v>0</v>
      </c>
      <c r="NG463">
        <v>0</v>
      </c>
      <c r="NH463">
        <v>0</v>
      </c>
      <c r="NI463">
        <v>0</v>
      </c>
      <c r="NJ463">
        <v>0</v>
      </c>
      <c r="NK463">
        <v>0</v>
      </c>
      <c r="NL463">
        <v>0</v>
      </c>
      <c r="NM463">
        <v>0</v>
      </c>
      <c r="NN463">
        <v>0</v>
      </c>
      <c r="NO463">
        <v>0</v>
      </c>
      <c r="NP463">
        <v>0</v>
      </c>
      <c r="NR463" s="2" t="str">
        <f t="shared" si="439"/>
        <v>Yumbe District</v>
      </c>
      <c r="NS463" s="2" t="str">
        <f t="shared" si="440"/>
        <v>Lodonga Health Centre IV</v>
      </c>
      <c r="NT463" s="2" t="str">
        <f>VLOOKUP(C463,Weeks!$A$1:$B$53,2,0)</f>
        <v>Week 4</v>
      </c>
      <c r="NU463" s="2">
        <f t="shared" si="441"/>
        <v>83</v>
      </c>
      <c r="NV463" s="2">
        <f t="shared" si="442"/>
        <v>1</v>
      </c>
      <c r="NW463" s="2">
        <f t="shared" si="443"/>
        <v>0</v>
      </c>
      <c r="NX463" s="2">
        <f t="shared" si="444"/>
        <v>1</v>
      </c>
      <c r="NY463" s="2">
        <f t="shared" si="445"/>
        <v>1</v>
      </c>
      <c r="NZ463" s="2">
        <f t="shared" si="446"/>
        <v>0</v>
      </c>
      <c r="OA463" s="2">
        <f t="shared" si="447"/>
        <v>0</v>
      </c>
      <c r="OB463" s="2">
        <f t="shared" si="448"/>
        <v>0</v>
      </c>
      <c r="OC463" s="2">
        <f t="shared" si="449"/>
        <v>0</v>
      </c>
      <c r="OD463" s="2">
        <f t="shared" si="450"/>
        <v>27</v>
      </c>
      <c r="OE463" s="2">
        <f t="shared" si="451"/>
        <v>0</v>
      </c>
      <c r="OF463" s="2">
        <f t="shared" si="452"/>
        <v>14</v>
      </c>
      <c r="OG463" s="2">
        <f t="shared" si="453"/>
        <v>0</v>
      </c>
      <c r="OH463" s="2">
        <f t="shared" si="454"/>
        <v>0</v>
      </c>
      <c r="OI463" s="2">
        <f t="shared" si="455"/>
        <v>0</v>
      </c>
      <c r="OJ463" s="2">
        <f t="shared" si="456"/>
        <v>0</v>
      </c>
      <c r="OK463" s="2">
        <f t="shared" si="457"/>
        <v>0</v>
      </c>
      <c r="OL463" s="2">
        <f t="shared" si="458"/>
        <v>0</v>
      </c>
      <c r="OM463" s="2">
        <f t="shared" si="459"/>
        <v>0</v>
      </c>
      <c r="ON463" s="2">
        <f t="shared" si="460"/>
        <v>42</v>
      </c>
      <c r="OO463" s="2">
        <f t="shared" si="461"/>
        <v>1</v>
      </c>
      <c r="OP463" s="2">
        <f t="shared" si="462"/>
        <v>0</v>
      </c>
      <c r="OQ463" s="2">
        <f t="shared" si="463"/>
        <v>0</v>
      </c>
      <c r="OR463" s="2">
        <f t="shared" si="464"/>
        <v>0</v>
      </c>
      <c r="OS463" s="2">
        <f t="shared" si="465"/>
        <v>0</v>
      </c>
      <c r="OT463" s="2">
        <f t="shared" si="466"/>
        <v>0</v>
      </c>
      <c r="OU463" s="2">
        <f t="shared" si="467"/>
        <v>0</v>
      </c>
      <c r="OV463" s="2">
        <f t="shared" si="468"/>
        <v>0</v>
      </c>
      <c r="OW463" s="2">
        <f t="shared" si="469"/>
        <v>0</v>
      </c>
      <c r="OX463" s="2">
        <f t="shared" si="470"/>
        <v>1</v>
      </c>
      <c r="OY463" s="2">
        <f t="shared" si="471"/>
        <v>0</v>
      </c>
      <c r="OZ463" s="2">
        <f t="shared" si="472"/>
        <v>0</v>
      </c>
      <c r="PA463" s="2">
        <f t="shared" si="473"/>
        <v>0</v>
      </c>
      <c r="PB463" s="2">
        <f t="shared" si="474"/>
        <v>0</v>
      </c>
      <c r="PC463" s="2">
        <f t="shared" si="475"/>
        <v>0</v>
      </c>
      <c r="PD463" s="2">
        <f t="shared" si="476"/>
        <v>0</v>
      </c>
      <c r="PE463" s="2">
        <f t="shared" si="477"/>
        <v>0</v>
      </c>
      <c r="PF463" s="2">
        <f t="shared" si="478"/>
        <v>0</v>
      </c>
      <c r="PG463" s="2">
        <f t="shared" si="479"/>
        <v>0</v>
      </c>
      <c r="PH463" s="2">
        <f t="shared" si="480"/>
        <v>0</v>
      </c>
      <c r="PI463" s="2">
        <f t="shared" si="481"/>
        <v>0</v>
      </c>
      <c r="PJ463" s="2">
        <f t="shared" si="482"/>
        <v>0</v>
      </c>
      <c r="PK463" s="2">
        <f t="shared" si="483"/>
        <v>0</v>
      </c>
      <c r="PL463" s="2">
        <f t="shared" si="484"/>
        <v>0</v>
      </c>
      <c r="PM463" s="2">
        <f t="shared" si="485"/>
        <v>0</v>
      </c>
      <c r="PN463" s="2">
        <f t="shared" si="486"/>
        <v>8</v>
      </c>
      <c r="PO463" s="2">
        <f t="shared" si="487"/>
        <v>8</v>
      </c>
      <c r="PP463" s="2">
        <f t="shared" si="488"/>
        <v>0</v>
      </c>
      <c r="PQ463" s="2">
        <f t="shared" si="489"/>
        <v>0</v>
      </c>
      <c r="PR463" s="2">
        <f t="shared" si="490"/>
        <v>8</v>
      </c>
      <c r="PS463" s="2">
        <f t="shared" si="491"/>
        <v>0</v>
      </c>
      <c r="PT463" s="2">
        <f t="shared" si="492"/>
        <v>0</v>
      </c>
      <c r="PU463" s="2">
        <f t="shared" si="493"/>
        <v>8</v>
      </c>
      <c r="PV463" s="2">
        <f t="shared" si="494"/>
        <v>0</v>
      </c>
      <c r="PW463" s="2">
        <f t="shared" si="495"/>
        <v>0</v>
      </c>
      <c r="PX463" s="2">
        <f t="shared" si="496"/>
        <v>8</v>
      </c>
      <c r="PY463" s="2">
        <f t="shared" si="497"/>
        <v>0</v>
      </c>
      <c r="PZ463" s="2">
        <f t="shared" si="498"/>
        <v>0</v>
      </c>
    </row>
    <row r="464" spans="1:442" x14ac:dyDescent="0.35">
      <c r="A464" t="s">
        <v>73</v>
      </c>
      <c r="B464" t="s">
        <v>14</v>
      </c>
      <c r="C464" t="s">
        <v>337</v>
      </c>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v>0</v>
      </c>
      <c r="BQ464">
        <v>0</v>
      </c>
      <c r="BR464">
        <v>0</v>
      </c>
      <c r="BS464">
        <v>0</v>
      </c>
      <c r="BT464">
        <v>0</v>
      </c>
      <c r="BU464">
        <v>0</v>
      </c>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v>1</v>
      </c>
      <c r="DC464"/>
      <c r="DD464">
        <v>2</v>
      </c>
      <c r="DE464">
        <v>12</v>
      </c>
      <c r="DF464"/>
      <c r="DG464"/>
      <c r="DH464"/>
      <c r="DI464"/>
      <c r="DJ464">
        <v>1</v>
      </c>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v>1</v>
      </c>
      <c r="EY464"/>
      <c r="EZ464">
        <v>4</v>
      </c>
      <c r="FA464">
        <v>13</v>
      </c>
      <c r="FB464"/>
      <c r="FC464"/>
      <c r="FD464">
        <v>6</v>
      </c>
      <c r="FE464"/>
      <c r="FF464"/>
      <c r="FG464"/>
      <c r="FH464"/>
      <c r="FI464"/>
      <c r="FJ464"/>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v>2</v>
      </c>
      <c r="HV464">
        <v>4</v>
      </c>
      <c r="HW464">
        <v>2</v>
      </c>
      <c r="HX464"/>
      <c r="HY464"/>
      <c r="HZ464"/>
      <c r="IA464"/>
      <c r="IB464"/>
      <c r="IC464"/>
      <c r="ID464">
        <v>2</v>
      </c>
      <c r="IE464">
        <v>4</v>
      </c>
      <c r="IF464">
        <v>2</v>
      </c>
      <c r="IG464">
        <v>2</v>
      </c>
      <c r="IH464">
        <v>4</v>
      </c>
      <c r="II464">
        <v>2</v>
      </c>
      <c r="IJ464">
        <v>2</v>
      </c>
      <c r="IK464">
        <v>4</v>
      </c>
      <c r="IL464">
        <v>2</v>
      </c>
      <c r="IM464">
        <v>2</v>
      </c>
      <c r="IN464">
        <v>4</v>
      </c>
      <c r="IO464">
        <v>2</v>
      </c>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v>1</v>
      </c>
      <c r="NE464"/>
      <c r="NF464"/>
      <c r="NG464"/>
      <c r="NH464"/>
      <c r="NI464"/>
      <c r="NJ464"/>
      <c r="NK464"/>
      <c r="NL464"/>
      <c r="NM464"/>
      <c r="NN464"/>
      <c r="NO464"/>
      <c r="NP464"/>
      <c r="NR464" s="2" t="str">
        <f t="shared" si="439"/>
        <v>Yumbe District</v>
      </c>
      <c r="NS464" s="2" t="str">
        <f t="shared" si="440"/>
        <v>Lodonga Health Centre IV</v>
      </c>
      <c r="NT464" s="2" t="str">
        <f>VLOOKUP(C464,Weeks!$A$1:$B$53,2,0)</f>
        <v>Week 5</v>
      </c>
      <c r="NU464" s="2">
        <f t="shared" si="441"/>
        <v>40</v>
      </c>
      <c r="NV464" s="2">
        <f t="shared" si="442"/>
        <v>2</v>
      </c>
      <c r="NW464" s="2">
        <f t="shared" si="443"/>
        <v>0</v>
      </c>
      <c r="NX464" s="2">
        <f t="shared" si="444"/>
        <v>2</v>
      </c>
      <c r="NY464" s="2">
        <f t="shared" si="445"/>
        <v>1</v>
      </c>
      <c r="NZ464" s="2">
        <f t="shared" si="446"/>
        <v>0</v>
      </c>
      <c r="OA464" s="2">
        <f t="shared" si="447"/>
        <v>0</v>
      </c>
      <c r="OB464" s="2">
        <f t="shared" si="448"/>
        <v>0</v>
      </c>
      <c r="OC464" s="2">
        <f t="shared" si="449"/>
        <v>0</v>
      </c>
      <c r="OD464" s="2">
        <f t="shared" si="450"/>
        <v>6</v>
      </c>
      <c r="OE464" s="2">
        <f t="shared" si="451"/>
        <v>0</v>
      </c>
      <c r="OF464" s="2">
        <f t="shared" si="452"/>
        <v>18</v>
      </c>
      <c r="OG464" s="2">
        <f t="shared" si="453"/>
        <v>1</v>
      </c>
      <c r="OH464" s="2">
        <f t="shared" si="454"/>
        <v>0</v>
      </c>
      <c r="OI464" s="2">
        <f t="shared" si="455"/>
        <v>0</v>
      </c>
      <c r="OJ464" s="2">
        <f t="shared" si="456"/>
        <v>0</v>
      </c>
      <c r="OK464" s="2">
        <f t="shared" si="457"/>
        <v>0</v>
      </c>
      <c r="OL464" s="2">
        <f t="shared" si="458"/>
        <v>0</v>
      </c>
      <c r="OM464" s="2">
        <f t="shared" si="459"/>
        <v>0</v>
      </c>
      <c r="ON464" s="2">
        <f t="shared" si="460"/>
        <v>16</v>
      </c>
      <c r="OO464" s="2">
        <f t="shared" si="461"/>
        <v>1</v>
      </c>
      <c r="OP464" s="2">
        <f t="shared" si="462"/>
        <v>0</v>
      </c>
      <c r="OQ464" s="2">
        <f t="shared" si="463"/>
        <v>0</v>
      </c>
      <c r="OR464" s="2">
        <f t="shared" si="464"/>
        <v>0</v>
      </c>
      <c r="OS464" s="2">
        <f t="shared" si="465"/>
        <v>0</v>
      </c>
      <c r="OT464" s="2">
        <f t="shared" si="466"/>
        <v>0</v>
      </c>
      <c r="OU464" s="2">
        <f t="shared" si="467"/>
        <v>0</v>
      </c>
      <c r="OV464" s="2">
        <f t="shared" si="468"/>
        <v>0</v>
      </c>
      <c r="OW464" s="2">
        <f t="shared" si="469"/>
        <v>0</v>
      </c>
      <c r="OX464" s="2">
        <f t="shared" si="470"/>
        <v>0</v>
      </c>
      <c r="OY464" s="2">
        <f t="shared" si="471"/>
        <v>0</v>
      </c>
      <c r="OZ464" s="2">
        <f t="shared" si="472"/>
        <v>0</v>
      </c>
      <c r="PA464" s="2">
        <f t="shared" si="473"/>
        <v>0</v>
      </c>
      <c r="PB464" s="2">
        <f t="shared" si="474"/>
        <v>0</v>
      </c>
      <c r="PC464" s="2">
        <f t="shared" si="475"/>
        <v>0</v>
      </c>
      <c r="PD464" s="2">
        <f t="shared" si="476"/>
        <v>0</v>
      </c>
      <c r="PE464" s="2">
        <f t="shared" si="477"/>
        <v>0</v>
      </c>
      <c r="PF464" s="2">
        <f t="shared" si="478"/>
        <v>0</v>
      </c>
      <c r="PG464" s="2">
        <f t="shared" si="479"/>
        <v>0</v>
      </c>
      <c r="PH464" s="2">
        <f t="shared" si="480"/>
        <v>0</v>
      </c>
      <c r="PI464" s="2">
        <f t="shared" si="481"/>
        <v>0</v>
      </c>
      <c r="PJ464" s="2">
        <f t="shared" si="482"/>
        <v>0</v>
      </c>
      <c r="PK464" s="2">
        <f t="shared" si="483"/>
        <v>0</v>
      </c>
      <c r="PL464" s="2">
        <f t="shared" si="484"/>
        <v>0</v>
      </c>
      <c r="PM464" s="2">
        <f t="shared" si="485"/>
        <v>0</v>
      </c>
      <c r="PN464" s="2">
        <f t="shared" si="486"/>
        <v>8</v>
      </c>
      <c r="PO464" s="2">
        <f t="shared" si="487"/>
        <v>8</v>
      </c>
      <c r="PP464" s="2">
        <f t="shared" si="488"/>
        <v>0</v>
      </c>
      <c r="PQ464" s="2">
        <f t="shared" si="489"/>
        <v>0</v>
      </c>
      <c r="PR464" s="2">
        <f t="shared" si="490"/>
        <v>8</v>
      </c>
      <c r="PS464" s="2">
        <f t="shared" si="491"/>
        <v>0</v>
      </c>
      <c r="PT464" s="2">
        <f t="shared" si="492"/>
        <v>0</v>
      </c>
      <c r="PU464" s="2">
        <f t="shared" si="493"/>
        <v>8</v>
      </c>
      <c r="PV464" s="2">
        <f t="shared" si="494"/>
        <v>0</v>
      </c>
      <c r="PW464" s="2">
        <f t="shared" si="495"/>
        <v>0</v>
      </c>
      <c r="PX464" s="2">
        <f t="shared" si="496"/>
        <v>8</v>
      </c>
      <c r="PY464" s="2">
        <f t="shared" si="497"/>
        <v>0</v>
      </c>
      <c r="PZ464" s="2">
        <f t="shared" si="498"/>
        <v>0</v>
      </c>
    </row>
    <row r="465" spans="1:442" x14ac:dyDescent="0.35">
      <c r="A465" t="s">
        <v>73</v>
      </c>
      <c r="B465" t="s">
        <v>14</v>
      </c>
      <c r="C465" t="s">
        <v>335</v>
      </c>
      <c r="D465">
        <v>0</v>
      </c>
      <c r="E465">
        <v>0</v>
      </c>
      <c r="F465">
        <v>0</v>
      </c>
      <c r="G465">
        <v>0</v>
      </c>
      <c r="H465"/>
      <c r="I465">
        <v>0</v>
      </c>
      <c r="J465"/>
      <c r="K465">
        <v>0</v>
      </c>
      <c r="L465"/>
      <c r="M465">
        <v>0</v>
      </c>
      <c r="N465"/>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1</v>
      </c>
      <c r="DA465">
        <v>0</v>
      </c>
      <c r="DB465">
        <v>1</v>
      </c>
      <c r="DC465">
        <v>2</v>
      </c>
      <c r="DD465">
        <v>6</v>
      </c>
      <c r="DE465">
        <v>20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2</v>
      </c>
      <c r="FA465">
        <v>18</v>
      </c>
      <c r="FB465">
        <v>0</v>
      </c>
      <c r="FC465">
        <v>1</v>
      </c>
      <c r="FD465">
        <v>8</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2</v>
      </c>
      <c r="HV465">
        <v>5</v>
      </c>
      <c r="HW465">
        <v>1</v>
      </c>
      <c r="HX465">
        <v>0</v>
      </c>
      <c r="HY465">
        <v>0</v>
      </c>
      <c r="HZ465">
        <v>0</v>
      </c>
      <c r="IA465">
        <v>0</v>
      </c>
      <c r="IB465">
        <v>0</v>
      </c>
      <c r="IC465">
        <v>0</v>
      </c>
      <c r="ID465">
        <v>2</v>
      </c>
      <c r="IE465">
        <v>5</v>
      </c>
      <c r="IF465">
        <v>1</v>
      </c>
      <c r="IG465">
        <v>2</v>
      </c>
      <c r="IH465">
        <v>5</v>
      </c>
      <c r="II465">
        <v>1</v>
      </c>
      <c r="IJ465">
        <v>2</v>
      </c>
      <c r="IK465">
        <v>5</v>
      </c>
      <c r="IL465">
        <v>1</v>
      </c>
      <c r="IM465">
        <v>2</v>
      </c>
      <c r="IN465">
        <v>5</v>
      </c>
      <c r="IO465">
        <v>1</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R465" s="2" t="str">
        <f t="shared" si="439"/>
        <v>Yumbe District</v>
      </c>
      <c r="NS465" s="2" t="str">
        <f t="shared" si="440"/>
        <v>Lodonga Health Centre IV</v>
      </c>
      <c r="NT465" s="2" t="str">
        <f>VLOOKUP(C465,Weeks!$A$1:$B$53,2,0)</f>
        <v>Week 6</v>
      </c>
      <c r="NU465" s="2">
        <f t="shared" si="441"/>
        <v>59</v>
      </c>
      <c r="NV465" s="2">
        <f t="shared" si="442"/>
        <v>0</v>
      </c>
      <c r="NW465" s="2">
        <f t="shared" si="443"/>
        <v>0</v>
      </c>
      <c r="NX465" s="2">
        <f t="shared" si="444"/>
        <v>0</v>
      </c>
      <c r="NY465" s="2">
        <f t="shared" si="445"/>
        <v>0</v>
      </c>
      <c r="NZ465" s="2">
        <f t="shared" si="446"/>
        <v>0</v>
      </c>
      <c r="OA465" s="2">
        <f t="shared" si="447"/>
        <v>0</v>
      </c>
      <c r="OB465" s="2">
        <f t="shared" si="448"/>
        <v>0</v>
      </c>
      <c r="OC465" s="2">
        <f t="shared" si="449"/>
        <v>0</v>
      </c>
      <c r="OD465" s="2">
        <f t="shared" si="450"/>
        <v>9</v>
      </c>
      <c r="OE465" s="2">
        <f t="shared" si="451"/>
        <v>0</v>
      </c>
      <c r="OF465" s="2">
        <f t="shared" si="452"/>
        <v>20</v>
      </c>
      <c r="OG465" s="2">
        <f t="shared" si="453"/>
        <v>0</v>
      </c>
      <c r="OH465" s="2">
        <f t="shared" si="454"/>
        <v>0</v>
      </c>
      <c r="OI465" s="2">
        <f t="shared" si="455"/>
        <v>0</v>
      </c>
      <c r="OJ465" s="2">
        <f t="shared" si="456"/>
        <v>0</v>
      </c>
      <c r="OK465" s="2">
        <f t="shared" si="457"/>
        <v>0</v>
      </c>
      <c r="OL465" s="2">
        <f t="shared" si="458"/>
        <v>0</v>
      </c>
      <c r="OM465" s="2">
        <f t="shared" si="459"/>
        <v>0</v>
      </c>
      <c r="ON465" s="2">
        <f t="shared" si="460"/>
        <v>30</v>
      </c>
      <c r="OO465" s="2">
        <f t="shared" si="461"/>
        <v>0</v>
      </c>
      <c r="OP465" s="2">
        <f t="shared" si="462"/>
        <v>0</v>
      </c>
      <c r="OQ465" s="2">
        <f t="shared" si="463"/>
        <v>0</v>
      </c>
      <c r="OR465" s="2">
        <f t="shared" si="464"/>
        <v>0</v>
      </c>
      <c r="OS465" s="2">
        <f t="shared" si="465"/>
        <v>0</v>
      </c>
      <c r="OT465" s="2">
        <f t="shared" si="466"/>
        <v>0</v>
      </c>
      <c r="OU465" s="2">
        <f t="shared" si="467"/>
        <v>0</v>
      </c>
      <c r="OV465" s="2">
        <f t="shared" si="468"/>
        <v>0</v>
      </c>
      <c r="OW465" s="2">
        <f t="shared" si="469"/>
        <v>0</v>
      </c>
      <c r="OX465" s="2">
        <f t="shared" si="470"/>
        <v>0</v>
      </c>
      <c r="OY465" s="2">
        <f t="shared" si="471"/>
        <v>0</v>
      </c>
      <c r="OZ465" s="2">
        <f t="shared" si="472"/>
        <v>0</v>
      </c>
      <c r="PA465" s="2">
        <f t="shared" si="473"/>
        <v>0</v>
      </c>
      <c r="PB465" s="2">
        <f t="shared" si="474"/>
        <v>0</v>
      </c>
      <c r="PC465" s="2">
        <f t="shared" si="475"/>
        <v>0</v>
      </c>
      <c r="PD465" s="2">
        <f t="shared" si="476"/>
        <v>0</v>
      </c>
      <c r="PE465" s="2">
        <f t="shared" si="477"/>
        <v>0</v>
      </c>
      <c r="PF465" s="2">
        <f t="shared" si="478"/>
        <v>0</v>
      </c>
      <c r="PG465" s="2">
        <f t="shared" si="479"/>
        <v>0</v>
      </c>
      <c r="PH465" s="2">
        <f t="shared" si="480"/>
        <v>0</v>
      </c>
      <c r="PI465" s="2">
        <f t="shared" si="481"/>
        <v>0</v>
      </c>
      <c r="PJ465" s="2">
        <f t="shared" si="482"/>
        <v>0</v>
      </c>
      <c r="PK465" s="2">
        <f t="shared" si="483"/>
        <v>0</v>
      </c>
      <c r="PL465" s="2">
        <f t="shared" si="484"/>
        <v>0</v>
      </c>
      <c r="PM465" s="2">
        <f t="shared" si="485"/>
        <v>0</v>
      </c>
      <c r="PN465" s="2">
        <f t="shared" si="486"/>
        <v>8</v>
      </c>
      <c r="PO465" s="2">
        <f t="shared" si="487"/>
        <v>8</v>
      </c>
      <c r="PP465" s="2">
        <f t="shared" si="488"/>
        <v>0</v>
      </c>
      <c r="PQ465" s="2">
        <f t="shared" si="489"/>
        <v>0</v>
      </c>
      <c r="PR465" s="2">
        <f t="shared" si="490"/>
        <v>8</v>
      </c>
      <c r="PS465" s="2">
        <f t="shared" si="491"/>
        <v>0</v>
      </c>
      <c r="PT465" s="2">
        <f t="shared" si="492"/>
        <v>0</v>
      </c>
      <c r="PU465" s="2">
        <f t="shared" si="493"/>
        <v>8</v>
      </c>
      <c r="PV465" s="2">
        <f t="shared" si="494"/>
        <v>0</v>
      </c>
      <c r="PW465" s="2">
        <f t="shared" si="495"/>
        <v>0</v>
      </c>
      <c r="PX465" s="2">
        <f t="shared" si="496"/>
        <v>8</v>
      </c>
      <c r="PY465" s="2">
        <f t="shared" si="497"/>
        <v>0</v>
      </c>
      <c r="PZ465" s="2">
        <f t="shared" si="498"/>
        <v>0</v>
      </c>
    </row>
    <row r="466" spans="1:442" x14ac:dyDescent="0.35">
      <c r="A466" t="s">
        <v>73</v>
      </c>
      <c r="B466" t="s">
        <v>14</v>
      </c>
      <c r="C466" t="s">
        <v>333</v>
      </c>
      <c r="D466">
        <v>0</v>
      </c>
      <c r="E466">
        <v>0</v>
      </c>
      <c r="F466">
        <v>0</v>
      </c>
      <c r="G466">
        <v>0</v>
      </c>
      <c r="H466"/>
      <c r="I466">
        <v>0</v>
      </c>
      <c r="J466"/>
      <c r="K466">
        <v>0</v>
      </c>
      <c r="L466"/>
      <c r="M466">
        <v>0</v>
      </c>
      <c r="N466"/>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2</v>
      </c>
      <c r="DA466">
        <v>1</v>
      </c>
      <c r="DB466">
        <v>1</v>
      </c>
      <c r="DC466">
        <v>0</v>
      </c>
      <c r="DD466">
        <v>9</v>
      </c>
      <c r="DE466">
        <v>12</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3</v>
      </c>
      <c r="FA466">
        <v>11</v>
      </c>
      <c r="FB466">
        <v>0</v>
      </c>
      <c r="FC466">
        <v>3</v>
      </c>
      <c r="FD466">
        <v>13</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2</v>
      </c>
      <c r="HV466">
        <v>4</v>
      </c>
      <c r="HW466">
        <v>2</v>
      </c>
      <c r="HX466">
        <v>0</v>
      </c>
      <c r="HY466">
        <v>0</v>
      </c>
      <c r="HZ466">
        <v>0</v>
      </c>
      <c r="IA466">
        <v>0</v>
      </c>
      <c r="IB466">
        <v>0</v>
      </c>
      <c r="IC466">
        <v>0</v>
      </c>
      <c r="ID466">
        <v>2</v>
      </c>
      <c r="IE466">
        <v>4</v>
      </c>
      <c r="IF466">
        <v>2</v>
      </c>
      <c r="IG466">
        <v>2</v>
      </c>
      <c r="IH466">
        <v>4</v>
      </c>
      <c r="II466">
        <v>2</v>
      </c>
      <c r="IJ466">
        <v>2</v>
      </c>
      <c r="IK466">
        <v>4</v>
      </c>
      <c r="IL466">
        <v>2</v>
      </c>
      <c r="IM466">
        <v>2</v>
      </c>
      <c r="IN466">
        <v>4</v>
      </c>
      <c r="IO466">
        <v>2</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2</v>
      </c>
      <c r="KR466">
        <v>0</v>
      </c>
      <c r="KS466">
        <v>0</v>
      </c>
      <c r="KT466">
        <v>0</v>
      </c>
      <c r="KU466">
        <v>0</v>
      </c>
      <c r="KV466">
        <v>0</v>
      </c>
      <c r="KW466">
        <v>0</v>
      </c>
      <c r="KX466">
        <v>0</v>
      </c>
      <c r="KY466">
        <v>1</v>
      </c>
      <c r="KZ466">
        <v>0</v>
      </c>
      <c r="LA466">
        <v>0</v>
      </c>
      <c r="LB466">
        <v>0</v>
      </c>
      <c r="LC466">
        <v>0</v>
      </c>
      <c r="LD466">
        <v>0</v>
      </c>
      <c r="LE466">
        <v>0</v>
      </c>
      <c r="LF466">
        <v>0</v>
      </c>
      <c r="LG466">
        <v>1</v>
      </c>
      <c r="LH466">
        <v>0</v>
      </c>
      <c r="LI466">
        <v>0</v>
      </c>
      <c r="LJ466">
        <v>0</v>
      </c>
      <c r="LK466">
        <v>0</v>
      </c>
      <c r="LL466">
        <v>0</v>
      </c>
      <c r="LM466">
        <v>0</v>
      </c>
      <c r="LN466">
        <v>0</v>
      </c>
      <c r="LO466">
        <v>1</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0</v>
      </c>
      <c r="NK466">
        <v>0</v>
      </c>
      <c r="NL466">
        <v>0</v>
      </c>
      <c r="NM466">
        <v>0</v>
      </c>
      <c r="NN466">
        <v>0</v>
      </c>
      <c r="NO466">
        <v>0</v>
      </c>
      <c r="NP466">
        <v>0</v>
      </c>
      <c r="NR466" s="2" t="str">
        <f t="shared" si="439"/>
        <v>Yumbe District</v>
      </c>
      <c r="NS466" s="2" t="str">
        <f t="shared" si="440"/>
        <v>Lodonga Health Centre IV</v>
      </c>
      <c r="NT466" s="2" t="str">
        <f>VLOOKUP(C466,Weeks!$A$1:$B$53,2,0)</f>
        <v>Week 7</v>
      </c>
      <c r="NU466" s="2">
        <f t="shared" si="441"/>
        <v>55</v>
      </c>
      <c r="NV466" s="2">
        <f t="shared" si="442"/>
        <v>0</v>
      </c>
      <c r="NW466" s="2">
        <f t="shared" si="443"/>
        <v>0</v>
      </c>
      <c r="NX466" s="2">
        <f t="shared" si="444"/>
        <v>0</v>
      </c>
      <c r="NY466" s="2">
        <f t="shared" si="445"/>
        <v>0</v>
      </c>
      <c r="NZ466" s="2">
        <f t="shared" si="446"/>
        <v>0</v>
      </c>
      <c r="OA466" s="2">
        <f t="shared" si="447"/>
        <v>0</v>
      </c>
      <c r="OB466" s="2">
        <f t="shared" si="448"/>
        <v>0</v>
      </c>
      <c r="OC466" s="2">
        <f t="shared" si="449"/>
        <v>0</v>
      </c>
      <c r="OD466" s="2">
        <f t="shared" si="450"/>
        <v>16</v>
      </c>
      <c r="OE466" s="2">
        <f t="shared" si="451"/>
        <v>0</v>
      </c>
      <c r="OF466" s="2">
        <f t="shared" si="452"/>
        <v>14</v>
      </c>
      <c r="OG466" s="2">
        <f t="shared" si="453"/>
        <v>0</v>
      </c>
      <c r="OH466" s="2">
        <f t="shared" si="454"/>
        <v>0</v>
      </c>
      <c r="OI466" s="2">
        <f t="shared" si="455"/>
        <v>0</v>
      </c>
      <c r="OJ466" s="2">
        <f t="shared" si="456"/>
        <v>0</v>
      </c>
      <c r="OK466" s="2">
        <f t="shared" si="457"/>
        <v>0</v>
      </c>
      <c r="OL466" s="2">
        <f t="shared" si="458"/>
        <v>0</v>
      </c>
      <c r="OM466" s="2">
        <f t="shared" si="459"/>
        <v>0</v>
      </c>
      <c r="ON466" s="2">
        <f t="shared" si="460"/>
        <v>25</v>
      </c>
      <c r="OO466" s="2">
        <f t="shared" si="461"/>
        <v>0</v>
      </c>
      <c r="OP466" s="2">
        <f t="shared" si="462"/>
        <v>0</v>
      </c>
      <c r="OQ466" s="2">
        <f t="shared" si="463"/>
        <v>0</v>
      </c>
      <c r="OR466" s="2">
        <f t="shared" si="464"/>
        <v>0</v>
      </c>
      <c r="OS466" s="2">
        <f t="shared" si="465"/>
        <v>0</v>
      </c>
      <c r="OT466" s="2">
        <f t="shared" si="466"/>
        <v>0</v>
      </c>
      <c r="OU466" s="2">
        <f t="shared" si="467"/>
        <v>0</v>
      </c>
      <c r="OV466" s="2">
        <f t="shared" si="468"/>
        <v>0</v>
      </c>
      <c r="OW466" s="2">
        <f t="shared" si="469"/>
        <v>0</v>
      </c>
      <c r="OX466" s="2">
        <f t="shared" si="470"/>
        <v>0</v>
      </c>
      <c r="OY466" s="2">
        <f t="shared" si="471"/>
        <v>0</v>
      </c>
      <c r="OZ466" s="2">
        <f t="shared" si="472"/>
        <v>0</v>
      </c>
      <c r="PA466" s="2">
        <f t="shared" si="473"/>
        <v>0</v>
      </c>
      <c r="PB466" s="2">
        <f t="shared" si="474"/>
        <v>2</v>
      </c>
      <c r="PC466" s="2">
        <f t="shared" si="475"/>
        <v>1</v>
      </c>
      <c r="PD466" s="2">
        <f t="shared" si="476"/>
        <v>1</v>
      </c>
      <c r="PE466" s="2">
        <f t="shared" si="477"/>
        <v>1</v>
      </c>
      <c r="PF466" s="2">
        <f t="shared" si="478"/>
        <v>0</v>
      </c>
      <c r="PG466" s="2">
        <f t="shared" si="479"/>
        <v>0</v>
      </c>
      <c r="PH466" s="2">
        <f t="shared" si="480"/>
        <v>0</v>
      </c>
      <c r="PI466" s="2">
        <f t="shared" si="481"/>
        <v>0</v>
      </c>
      <c r="PJ466" s="2">
        <f t="shared" si="482"/>
        <v>0</v>
      </c>
      <c r="PK466" s="2">
        <f t="shared" si="483"/>
        <v>0</v>
      </c>
      <c r="PL466" s="2">
        <f t="shared" si="484"/>
        <v>0</v>
      </c>
      <c r="PM466" s="2">
        <f t="shared" si="485"/>
        <v>0</v>
      </c>
      <c r="PN466" s="2">
        <f t="shared" si="486"/>
        <v>8</v>
      </c>
      <c r="PO466" s="2">
        <f t="shared" si="487"/>
        <v>8</v>
      </c>
      <c r="PP466" s="2">
        <f t="shared" si="488"/>
        <v>0</v>
      </c>
      <c r="PQ466" s="2">
        <f t="shared" si="489"/>
        <v>0</v>
      </c>
      <c r="PR466" s="2">
        <f t="shared" si="490"/>
        <v>8</v>
      </c>
      <c r="PS466" s="2">
        <f t="shared" si="491"/>
        <v>0</v>
      </c>
      <c r="PT466" s="2">
        <f t="shared" si="492"/>
        <v>0</v>
      </c>
      <c r="PU466" s="2">
        <f t="shared" si="493"/>
        <v>8</v>
      </c>
      <c r="PV466" s="2">
        <f t="shared" si="494"/>
        <v>0</v>
      </c>
      <c r="PW466" s="2">
        <f t="shared" si="495"/>
        <v>0</v>
      </c>
      <c r="PX466" s="2">
        <f t="shared" si="496"/>
        <v>8</v>
      </c>
      <c r="PY466" s="2">
        <f t="shared" si="497"/>
        <v>0</v>
      </c>
      <c r="PZ466" s="2">
        <f t="shared" si="498"/>
        <v>0</v>
      </c>
    </row>
    <row r="467" spans="1:442" x14ac:dyDescent="0.35">
      <c r="A467" t="s">
        <v>73</v>
      </c>
      <c r="B467" t="s">
        <v>14</v>
      </c>
      <c r="C467" t="s">
        <v>331</v>
      </c>
      <c r="D467">
        <v>0</v>
      </c>
      <c r="E467">
        <v>0</v>
      </c>
      <c r="F467">
        <v>0</v>
      </c>
      <c r="G467">
        <v>0</v>
      </c>
      <c r="H467">
        <v>1</v>
      </c>
      <c r="I467"/>
      <c r="J467">
        <v>1</v>
      </c>
      <c r="K467">
        <v>0</v>
      </c>
      <c r="L467">
        <v>1</v>
      </c>
      <c r="M467"/>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2</v>
      </c>
      <c r="DB467">
        <v>1</v>
      </c>
      <c r="DC467">
        <v>0</v>
      </c>
      <c r="DD467">
        <v>14</v>
      </c>
      <c r="DE467">
        <v>30</v>
      </c>
      <c r="DF467">
        <v>0</v>
      </c>
      <c r="DG467">
        <v>0</v>
      </c>
      <c r="DH467">
        <v>0</v>
      </c>
      <c r="DI467">
        <v>0</v>
      </c>
      <c r="DJ467">
        <v>0</v>
      </c>
      <c r="DK467">
        <v>0</v>
      </c>
      <c r="DL467">
        <v>0</v>
      </c>
      <c r="DM467">
        <v>0</v>
      </c>
      <c r="DN467">
        <v>0</v>
      </c>
      <c r="DO467">
        <v>0</v>
      </c>
      <c r="DP467">
        <v>1</v>
      </c>
      <c r="DQ467">
        <v>1</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4</v>
      </c>
      <c r="FA467">
        <v>23</v>
      </c>
      <c r="FB467">
        <v>0</v>
      </c>
      <c r="FC467">
        <v>1</v>
      </c>
      <c r="FD467">
        <v>13</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2</v>
      </c>
      <c r="HV467">
        <v>4</v>
      </c>
      <c r="HW467">
        <v>2</v>
      </c>
      <c r="HX467"/>
      <c r="HY467"/>
      <c r="HZ467"/>
      <c r="IA467"/>
      <c r="IB467"/>
      <c r="IC467"/>
      <c r="ID467">
        <v>2</v>
      </c>
      <c r="IE467">
        <v>4</v>
      </c>
      <c r="IF467">
        <v>2</v>
      </c>
      <c r="IG467"/>
      <c r="IH467"/>
      <c r="II467"/>
      <c r="IJ467">
        <v>2</v>
      </c>
      <c r="IK467">
        <v>4</v>
      </c>
      <c r="IL467">
        <v>2</v>
      </c>
      <c r="IM467">
        <v>0</v>
      </c>
      <c r="IN467">
        <v>4</v>
      </c>
      <c r="IO467">
        <v>2</v>
      </c>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v>0</v>
      </c>
      <c r="KG467">
        <v>0</v>
      </c>
      <c r="KH467">
        <v>0</v>
      </c>
      <c r="KI467">
        <v>0</v>
      </c>
      <c r="KJ467">
        <v>0</v>
      </c>
      <c r="KK467">
        <v>0</v>
      </c>
      <c r="KL467">
        <v>0</v>
      </c>
      <c r="KM467">
        <v>0</v>
      </c>
      <c r="KN467">
        <v>0</v>
      </c>
      <c r="KO467">
        <v>0</v>
      </c>
      <c r="KP467">
        <v>0</v>
      </c>
      <c r="KQ467">
        <v>2</v>
      </c>
      <c r="KR467">
        <v>0</v>
      </c>
      <c r="KS467">
        <v>0</v>
      </c>
      <c r="KT467">
        <v>0</v>
      </c>
      <c r="KU467">
        <v>0</v>
      </c>
      <c r="KV467">
        <v>0</v>
      </c>
      <c r="KW467">
        <v>0</v>
      </c>
      <c r="KX467">
        <v>0</v>
      </c>
      <c r="KY467">
        <v>1</v>
      </c>
      <c r="KZ467">
        <v>0</v>
      </c>
      <c r="LA467">
        <v>0</v>
      </c>
      <c r="LB467">
        <v>0</v>
      </c>
      <c r="LC467">
        <v>1</v>
      </c>
      <c r="LD467">
        <v>0</v>
      </c>
      <c r="LE467">
        <v>0</v>
      </c>
      <c r="LF467">
        <v>0</v>
      </c>
      <c r="LG467">
        <v>1</v>
      </c>
      <c r="LH467">
        <v>0</v>
      </c>
      <c r="LI467">
        <v>0</v>
      </c>
      <c r="LJ467">
        <v>0</v>
      </c>
      <c r="LK467">
        <v>1</v>
      </c>
      <c r="LL467">
        <v>0</v>
      </c>
      <c r="LM467">
        <v>0</v>
      </c>
      <c r="LN467">
        <v>0</v>
      </c>
      <c r="LO467">
        <v>1</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1</v>
      </c>
      <c r="NE467">
        <v>1</v>
      </c>
      <c r="NF467">
        <v>0</v>
      </c>
      <c r="NG467">
        <v>0</v>
      </c>
      <c r="NH467">
        <v>0</v>
      </c>
      <c r="NI467">
        <v>0</v>
      </c>
      <c r="NJ467">
        <v>0</v>
      </c>
      <c r="NK467">
        <v>0</v>
      </c>
      <c r="NL467">
        <v>0</v>
      </c>
      <c r="NM467">
        <v>0</v>
      </c>
      <c r="NN467">
        <v>0</v>
      </c>
      <c r="NO467">
        <v>0</v>
      </c>
      <c r="NP467">
        <v>0</v>
      </c>
      <c r="NR467" s="2" t="str">
        <f t="shared" si="439"/>
        <v>Yumbe District</v>
      </c>
      <c r="NS467" s="2" t="str">
        <f t="shared" si="440"/>
        <v>Lodonga Health Centre IV</v>
      </c>
      <c r="NT467" s="2" t="str">
        <f>VLOOKUP(C467,Weeks!$A$1:$B$53,2,0)</f>
        <v>Week 8</v>
      </c>
      <c r="NU467" s="2">
        <f t="shared" si="441"/>
        <v>90</v>
      </c>
      <c r="NV467" s="2">
        <f t="shared" si="442"/>
        <v>0</v>
      </c>
      <c r="NW467" s="2">
        <f t="shared" si="443"/>
        <v>2</v>
      </c>
      <c r="NX467" s="2">
        <f t="shared" si="444"/>
        <v>2</v>
      </c>
      <c r="NY467" s="2">
        <f t="shared" si="445"/>
        <v>2</v>
      </c>
      <c r="NZ467" s="2">
        <f t="shared" si="446"/>
        <v>0</v>
      </c>
      <c r="OA467" s="2">
        <f t="shared" si="447"/>
        <v>0</v>
      </c>
      <c r="OB467" s="2">
        <f t="shared" si="448"/>
        <v>0</v>
      </c>
      <c r="OC467" s="2">
        <f t="shared" si="449"/>
        <v>0</v>
      </c>
      <c r="OD467" s="2">
        <f t="shared" si="450"/>
        <v>14</v>
      </c>
      <c r="OE467" s="2">
        <f t="shared" si="451"/>
        <v>0</v>
      </c>
      <c r="OF467" s="2">
        <f t="shared" si="452"/>
        <v>27</v>
      </c>
      <c r="OG467" s="2">
        <f t="shared" si="453"/>
        <v>0</v>
      </c>
      <c r="OH467" s="2">
        <f t="shared" si="454"/>
        <v>0</v>
      </c>
      <c r="OI467" s="2">
        <f t="shared" si="455"/>
        <v>0</v>
      </c>
      <c r="OJ467" s="2">
        <f t="shared" si="456"/>
        <v>0</v>
      </c>
      <c r="OK467" s="2">
        <f t="shared" si="457"/>
        <v>0</v>
      </c>
      <c r="OL467" s="2">
        <f t="shared" si="458"/>
        <v>0</v>
      </c>
      <c r="OM467" s="2">
        <f t="shared" si="459"/>
        <v>0</v>
      </c>
      <c r="ON467" s="2">
        <f t="shared" si="460"/>
        <v>49</v>
      </c>
      <c r="OO467" s="2">
        <f t="shared" si="461"/>
        <v>2</v>
      </c>
      <c r="OP467" s="2">
        <f t="shared" si="462"/>
        <v>0</v>
      </c>
      <c r="OQ467" s="2">
        <f t="shared" si="463"/>
        <v>0</v>
      </c>
      <c r="OR467" s="2">
        <f t="shared" si="464"/>
        <v>0</v>
      </c>
      <c r="OS467" s="2">
        <f t="shared" si="465"/>
        <v>0</v>
      </c>
      <c r="OT467" s="2">
        <f t="shared" si="466"/>
        <v>0</v>
      </c>
      <c r="OU467" s="2">
        <f t="shared" si="467"/>
        <v>0</v>
      </c>
      <c r="OV467" s="2">
        <f t="shared" si="468"/>
        <v>0</v>
      </c>
      <c r="OW467" s="2">
        <f t="shared" si="469"/>
        <v>0</v>
      </c>
      <c r="OX467" s="2">
        <f t="shared" si="470"/>
        <v>0</v>
      </c>
      <c r="OY467" s="2">
        <f t="shared" si="471"/>
        <v>0</v>
      </c>
      <c r="OZ467" s="2">
        <f t="shared" si="472"/>
        <v>0</v>
      </c>
      <c r="PA467" s="2">
        <f t="shared" si="473"/>
        <v>0</v>
      </c>
      <c r="PB467" s="2">
        <f t="shared" si="474"/>
        <v>2</v>
      </c>
      <c r="PC467" s="2">
        <f t="shared" si="475"/>
        <v>1</v>
      </c>
      <c r="PD467" s="2">
        <f t="shared" si="476"/>
        <v>2</v>
      </c>
      <c r="PE467" s="2">
        <f t="shared" si="477"/>
        <v>2</v>
      </c>
      <c r="PF467" s="2">
        <f t="shared" si="478"/>
        <v>0</v>
      </c>
      <c r="PG467" s="2">
        <f t="shared" si="479"/>
        <v>0</v>
      </c>
      <c r="PH467" s="2">
        <f t="shared" si="480"/>
        <v>0</v>
      </c>
      <c r="PI467" s="2">
        <f t="shared" si="481"/>
        <v>0</v>
      </c>
      <c r="PJ467" s="2">
        <f t="shared" si="482"/>
        <v>0</v>
      </c>
      <c r="PK467" s="2">
        <f t="shared" si="483"/>
        <v>0</v>
      </c>
      <c r="PL467" s="2">
        <f t="shared" si="484"/>
        <v>0</v>
      </c>
      <c r="PM467" s="2">
        <f t="shared" si="485"/>
        <v>0</v>
      </c>
      <c r="PN467" s="2">
        <f t="shared" si="486"/>
        <v>8</v>
      </c>
      <c r="PO467" s="2">
        <f t="shared" si="487"/>
        <v>6</v>
      </c>
      <c r="PP467" s="2">
        <f t="shared" si="488"/>
        <v>0</v>
      </c>
      <c r="PQ467" s="2">
        <f t="shared" si="489"/>
        <v>0</v>
      </c>
      <c r="PR467" s="2">
        <f t="shared" si="490"/>
        <v>8</v>
      </c>
      <c r="PS467" s="2">
        <f t="shared" si="491"/>
        <v>0</v>
      </c>
      <c r="PT467" s="2">
        <f t="shared" si="492"/>
        <v>0</v>
      </c>
      <c r="PU467" s="2">
        <f t="shared" si="493"/>
        <v>8</v>
      </c>
      <c r="PV467" s="2">
        <f t="shared" si="494"/>
        <v>0</v>
      </c>
      <c r="PW467" s="2">
        <f t="shared" si="495"/>
        <v>0</v>
      </c>
      <c r="PX467" s="2">
        <f t="shared" si="496"/>
        <v>0</v>
      </c>
      <c r="PY467" s="2">
        <f t="shared" si="497"/>
        <v>0</v>
      </c>
      <c r="PZ467" s="2">
        <f t="shared" si="498"/>
        <v>0</v>
      </c>
    </row>
    <row r="468" spans="1:442" x14ac:dyDescent="0.35">
      <c r="A468" t="s">
        <v>73</v>
      </c>
      <c r="B468" t="s">
        <v>14</v>
      </c>
      <c r="C468" t="s">
        <v>327</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1</v>
      </c>
      <c r="DB468">
        <v>0</v>
      </c>
      <c r="DC468">
        <v>0</v>
      </c>
      <c r="DD468">
        <v>11</v>
      </c>
      <c r="DE468">
        <v>85</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9</v>
      </c>
      <c r="FA468">
        <v>45</v>
      </c>
      <c r="FB468">
        <v>0</v>
      </c>
      <c r="FC468">
        <v>10</v>
      </c>
      <c r="FD468">
        <v>39</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2</v>
      </c>
      <c r="HV468">
        <v>4</v>
      </c>
      <c r="HW468">
        <v>2</v>
      </c>
      <c r="HX468">
        <v>0</v>
      </c>
      <c r="HY468">
        <v>0</v>
      </c>
      <c r="HZ468">
        <v>0</v>
      </c>
      <c r="IA468">
        <v>0</v>
      </c>
      <c r="IB468">
        <v>0</v>
      </c>
      <c r="IC468">
        <v>0</v>
      </c>
      <c r="ID468">
        <v>0</v>
      </c>
      <c r="IE468">
        <v>4</v>
      </c>
      <c r="IF468">
        <v>2</v>
      </c>
      <c r="IG468">
        <v>0</v>
      </c>
      <c r="IH468">
        <v>4</v>
      </c>
      <c r="II468">
        <v>2</v>
      </c>
      <c r="IJ468">
        <v>0</v>
      </c>
      <c r="IK468">
        <v>4</v>
      </c>
      <c r="IL468">
        <v>2</v>
      </c>
      <c r="IM468">
        <v>0</v>
      </c>
      <c r="IN468">
        <v>4</v>
      </c>
      <c r="IO468">
        <v>2</v>
      </c>
      <c r="IP468">
        <v>0</v>
      </c>
      <c r="IQ468">
        <v>0</v>
      </c>
      <c r="IR468">
        <v>1</v>
      </c>
      <c r="IS468">
        <v>0</v>
      </c>
      <c r="IT468">
        <v>0</v>
      </c>
      <c r="IU468">
        <v>0</v>
      </c>
      <c r="IV468">
        <v>0</v>
      </c>
      <c r="IW468">
        <v>0</v>
      </c>
      <c r="IX468">
        <v>1</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1</v>
      </c>
      <c r="JW468">
        <v>0</v>
      </c>
      <c r="JX468">
        <v>0</v>
      </c>
      <c r="JY468">
        <v>0</v>
      </c>
      <c r="JZ468">
        <v>0</v>
      </c>
      <c r="KA468">
        <v>0</v>
      </c>
      <c r="KB468">
        <v>1</v>
      </c>
      <c r="KC468">
        <v>0</v>
      </c>
      <c r="KD468">
        <v>0</v>
      </c>
      <c r="KE468">
        <v>0</v>
      </c>
      <c r="KF468">
        <v>0</v>
      </c>
      <c r="KG468">
        <v>0</v>
      </c>
      <c r="KH468">
        <v>0</v>
      </c>
      <c r="KI468">
        <v>0</v>
      </c>
      <c r="KJ468">
        <v>0</v>
      </c>
      <c r="KK468">
        <v>0</v>
      </c>
      <c r="KL468">
        <v>0</v>
      </c>
      <c r="KM468">
        <v>1</v>
      </c>
      <c r="KN468">
        <v>0</v>
      </c>
      <c r="KO468">
        <v>0</v>
      </c>
      <c r="KP468">
        <v>0</v>
      </c>
      <c r="KQ468">
        <v>1</v>
      </c>
      <c r="KR468">
        <v>0</v>
      </c>
      <c r="KS468">
        <v>0</v>
      </c>
      <c r="KT468">
        <v>0</v>
      </c>
      <c r="KU468">
        <v>1</v>
      </c>
      <c r="KV468">
        <v>0</v>
      </c>
      <c r="KW468">
        <v>0</v>
      </c>
      <c r="KX468">
        <v>0</v>
      </c>
      <c r="KY468">
        <v>1</v>
      </c>
      <c r="KZ468">
        <v>0</v>
      </c>
      <c r="LA468">
        <v>0</v>
      </c>
      <c r="LB468">
        <v>0</v>
      </c>
      <c r="LC468">
        <v>1</v>
      </c>
      <c r="LD468">
        <v>0</v>
      </c>
      <c r="LE468">
        <v>0</v>
      </c>
      <c r="LF468">
        <v>0</v>
      </c>
      <c r="LG468">
        <v>1</v>
      </c>
      <c r="LH468">
        <v>0</v>
      </c>
      <c r="LI468">
        <v>0</v>
      </c>
      <c r="LJ468">
        <v>0</v>
      </c>
      <c r="LK468">
        <v>1</v>
      </c>
      <c r="LL468">
        <v>0</v>
      </c>
      <c r="LM468">
        <v>0</v>
      </c>
      <c r="LN468">
        <v>0</v>
      </c>
      <c r="LO468">
        <v>1</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R468" s="2" t="str">
        <f t="shared" si="439"/>
        <v>Yumbe District</v>
      </c>
      <c r="NS468" s="2" t="str">
        <f t="shared" si="440"/>
        <v>Lodonga Health Centre IV</v>
      </c>
      <c r="NT468" s="2" t="str">
        <f>VLOOKUP(C468,Weeks!$A$1:$B$53,2,0)</f>
        <v>Week 10</v>
      </c>
      <c r="NU468" s="2">
        <f t="shared" si="441"/>
        <v>200</v>
      </c>
      <c r="NV468" s="2">
        <f t="shared" si="442"/>
        <v>0</v>
      </c>
      <c r="NW468" s="2">
        <f t="shared" si="443"/>
        <v>0</v>
      </c>
      <c r="NX468" s="2">
        <f t="shared" si="444"/>
        <v>0</v>
      </c>
      <c r="NY468" s="2">
        <f t="shared" si="445"/>
        <v>0</v>
      </c>
      <c r="NZ468" s="2">
        <f t="shared" si="446"/>
        <v>0</v>
      </c>
      <c r="OA468" s="2">
        <f t="shared" si="447"/>
        <v>0</v>
      </c>
      <c r="OB468" s="2">
        <f t="shared" si="448"/>
        <v>0</v>
      </c>
      <c r="OC468" s="2">
        <f t="shared" si="449"/>
        <v>0</v>
      </c>
      <c r="OD468" s="2">
        <f t="shared" si="450"/>
        <v>49</v>
      </c>
      <c r="OE468" s="2">
        <f t="shared" si="451"/>
        <v>0</v>
      </c>
      <c r="OF468" s="2">
        <f t="shared" si="452"/>
        <v>54</v>
      </c>
      <c r="OG468" s="2">
        <f t="shared" si="453"/>
        <v>0</v>
      </c>
      <c r="OH468" s="2">
        <f t="shared" si="454"/>
        <v>0</v>
      </c>
      <c r="OI468" s="2">
        <f t="shared" si="455"/>
        <v>0</v>
      </c>
      <c r="OJ468" s="2">
        <f t="shared" si="456"/>
        <v>0</v>
      </c>
      <c r="OK468" s="2">
        <f t="shared" si="457"/>
        <v>0</v>
      </c>
      <c r="OL468" s="2">
        <f t="shared" si="458"/>
        <v>0</v>
      </c>
      <c r="OM468" s="2">
        <f t="shared" si="459"/>
        <v>0</v>
      </c>
      <c r="ON468" s="2">
        <f t="shared" si="460"/>
        <v>97</v>
      </c>
      <c r="OO468" s="2">
        <f t="shared" si="461"/>
        <v>0</v>
      </c>
      <c r="OP468" s="2">
        <f t="shared" si="462"/>
        <v>0</v>
      </c>
      <c r="OQ468" s="2">
        <f t="shared" si="463"/>
        <v>0</v>
      </c>
      <c r="OR468" s="2">
        <f t="shared" si="464"/>
        <v>0</v>
      </c>
      <c r="OS468" s="2">
        <f t="shared" si="465"/>
        <v>0</v>
      </c>
      <c r="OT468" s="2">
        <f t="shared" si="466"/>
        <v>0</v>
      </c>
      <c r="OU468" s="2">
        <f t="shared" si="467"/>
        <v>0</v>
      </c>
      <c r="OV468" s="2">
        <f t="shared" si="468"/>
        <v>0</v>
      </c>
      <c r="OW468" s="2">
        <f t="shared" si="469"/>
        <v>0</v>
      </c>
      <c r="OX468" s="2">
        <f t="shared" si="470"/>
        <v>0</v>
      </c>
      <c r="OY468" s="2">
        <f t="shared" si="471"/>
        <v>0</v>
      </c>
      <c r="OZ468" s="2">
        <f t="shared" si="472"/>
        <v>0</v>
      </c>
      <c r="PA468" s="2">
        <f t="shared" si="473"/>
        <v>0</v>
      </c>
      <c r="PB468" s="2">
        <f t="shared" si="474"/>
        <v>2</v>
      </c>
      <c r="PC468" s="2">
        <f t="shared" si="475"/>
        <v>2</v>
      </c>
      <c r="PD468" s="2">
        <f t="shared" si="476"/>
        <v>2</v>
      </c>
      <c r="PE468" s="2">
        <f t="shared" si="477"/>
        <v>2</v>
      </c>
      <c r="PF468" s="2">
        <f t="shared" si="478"/>
        <v>0</v>
      </c>
      <c r="PG468" s="2">
        <f t="shared" si="479"/>
        <v>0</v>
      </c>
      <c r="PH468" s="2">
        <f t="shared" si="480"/>
        <v>0</v>
      </c>
      <c r="PI468" s="2">
        <f t="shared" si="481"/>
        <v>0</v>
      </c>
      <c r="PJ468" s="2">
        <f t="shared" si="482"/>
        <v>0</v>
      </c>
      <c r="PK468" s="2">
        <f t="shared" si="483"/>
        <v>0</v>
      </c>
      <c r="PL468" s="2">
        <f t="shared" si="484"/>
        <v>0</v>
      </c>
      <c r="PM468" s="2">
        <f t="shared" si="485"/>
        <v>0</v>
      </c>
      <c r="PN468" s="2">
        <f t="shared" si="486"/>
        <v>8</v>
      </c>
      <c r="PO468" s="2">
        <f t="shared" si="487"/>
        <v>6</v>
      </c>
      <c r="PP468" s="2">
        <f t="shared" si="488"/>
        <v>1</v>
      </c>
      <c r="PQ468" s="2">
        <f t="shared" si="489"/>
        <v>1</v>
      </c>
      <c r="PR468" s="2">
        <f t="shared" si="490"/>
        <v>6</v>
      </c>
      <c r="PS468" s="2">
        <f t="shared" si="491"/>
        <v>1</v>
      </c>
      <c r="PT468" s="2">
        <f t="shared" si="492"/>
        <v>1</v>
      </c>
      <c r="PU468" s="2">
        <f t="shared" si="493"/>
        <v>6</v>
      </c>
      <c r="PV468" s="2">
        <f t="shared" si="494"/>
        <v>0</v>
      </c>
      <c r="PW468" s="2">
        <f t="shared" si="495"/>
        <v>0</v>
      </c>
      <c r="PX468" s="2">
        <f t="shared" si="496"/>
        <v>6</v>
      </c>
      <c r="PY468" s="2">
        <f t="shared" si="497"/>
        <v>0</v>
      </c>
      <c r="PZ468" s="2">
        <f t="shared" si="498"/>
        <v>0</v>
      </c>
    </row>
    <row r="469" spans="1:442" x14ac:dyDescent="0.35">
      <c r="A469" t="s">
        <v>73</v>
      </c>
      <c r="B469" t="s">
        <v>14</v>
      </c>
      <c r="C469" t="s">
        <v>325</v>
      </c>
      <c r="D469">
        <v>0</v>
      </c>
      <c r="E469">
        <v>0</v>
      </c>
      <c r="F469">
        <v>0</v>
      </c>
      <c r="G469">
        <v>0</v>
      </c>
      <c r="H469"/>
      <c r="I469">
        <v>0</v>
      </c>
      <c r="J469">
        <v>1</v>
      </c>
      <c r="K469">
        <v>0</v>
      </c>
      <c r="L469">
        <v>1</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1</v>
      </c>
      <c r="AM469">
        <v>0</v>
      </c>
      <c r="AN469">
        <v>1</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1</v>
      </c>
      <c r="DE469">
        <v>3</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12</v>
      </c>
      <c r="FA469">
        <v>40</v>
      </c>
      <c r="FB469">
        <v>0</v>
      </c>
      <c r="FC469">
        <v>3</v>
      </c>
      <c r="FD469">
        <v>15</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43</v>
      </c>
      <c r="GV469">
        <v>61</v>
      </c>
      <c r="GW469">
        <v>6</v>
      </c>
      <c r="GX469">
        <v>1</v>
      </c>
      <c r="GY469">
        <v>1</v>
      </c>
      <c r="GZ469">
        <v>1</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2</v>
      </c>
      <c r="HV469">
        <v>4</v>
      </c>
      <c r="HW469">
        <v>2</v>
      </c>
      <c r="HX469">
        <v>0</v>
      </c>
      <c r="HY469">
        <v>0</v>
      </c>
      <c r="HZ469">
        <v>0</v>
      </c>
      <c r="IA469">
        <v>0</v>
      </c>
      <c r="IB469">
        <v>0</v>
      </c>
      <c r="IC469">
        <v>0</v>
      </c>
      <c r="ID469">
        <v>2</v>
      </c>
      <c r="IE469">
        <v>4</v>
      </c>
      <c r="IF469">
        <v>2</v>
      </c>
      <c r="IG469">
        <v>2</v>
      </c>
      <c r="IH469">
        <v>4</v>
      </c>
      <c r="II469">
        <v>2</v>
      </c>
      <c r="IJ469">
        <v>2</v>
      </c>
      <c r="IK469">
        <v>4</v>
      </c>
      <c r="IL469">
        <v>2</v>
      </c>
      <c r="IM469">
        <v>2</v>
      </c>
      <c r="IN469">
        <v>4</v>
      </c>
      <c r="IO469">
        <v>2</v>
      </c>
      <c r="IP469">
        <v>0</v>
      </c>
      <c r="IQ469">
        <v>0</v>
      </c>
      <c r="IR469">
        <v>0</v>
      </c>
      <c r="IS469">
        <v>0</v>
      </c>
      <c r="IT469">
        <v>0</v>
      </c>
      <c r="IU469">
        <v>0</v>
      </c>
      <c r="IV469">
        <v>0</v>
      </c>
      <c r="IW469">
        <v>0</v>
      </c>
      <c r="IX469">
        <v>0</v>
      </c>
      <c r="IY469">
        <v>0</v>
      </c>
      <c r="IZ469">
        <v>0</v>
      </c>
      <c r="JA469">
        <v>0</v>
      </c>
      <c r="JB469">
        <v>0</v>
      </c>
      <c r="JC469">
        <v>0</v>
      </c>
      <c r="JD469"/>
      <c r="JE469"/>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3</v>
      </c>
      <c r="KN469">
        <v>0</v>
      </c>
      <c r="KO469">
        <v>0</v>
      </c>
      <c r="KP469">
        <v>0</v>
      </c>
      <c r="KQ469">
        <v>1</v>
      </c>
      <c r="KR469">
        <v>0</v>
      </c>
      <c r="KS469">
        <v>0</v>
      </c>
      <c r="KT469">
        <v>0</v>
      </c>
      <c r="KU469">
        <v>1</v>
      </c>
      <c r="KV469">
        <v>0</v>
      </c>
      <c r="KW469">
        <v>0</v>
      </c>
      <c r="KX469">
        <v>0</v>
      </c>
      <c r="KY469">
        <v>1</v>
      </c>
      <c r="KZ469">
        <v>0</v>
      </c>
      <c r="LA469">
        <v>0</v>
      </c>
      <c r="LB469">
        <v>0</v>
      </c>
      <c r="LC469">
        <v>1</v>
      </c>
      <c r="LD469">
        <v>0</v>
      </c>
      <c r="LE469">
        <v>0</v>
      </c>
      <c r="LF469">
        <v>0</v>
      </c>
      <c r="LG469">
        <v>1</v>
      </c>
      <c r="LH469">
        <v>0</v>
      </c>
      <c r="LI469">
        <v>0</v>
      </c>
      <c r="LJ469">
        <v>0</v>
      </c>
      <c r="LK469">
        <v>1</v>
      </c>
      <c r="LL469">
        <v>0</v>
      </c>
      <c r="LM469">
        <v>0</v>
      </c>
      <c r="LN469">
        <v>0</v>
      </c>
      <c r="LO469">
        <v>1</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1</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c r="NO469">
        <v>0</v>
      </c>
      <c r="NP469">
        <v>0</v>
      </c>
      <c r="NR469" s="2" t="str">
        <f t="shared" si="439"/>
        <v>Yumbe District</v>
      </c>
      <c r="NS469" s="2" t="str">
        <f t="shared" si="440"/>
        <v>Lodonga Health Centre IV</v>
      </c>
      <c r="NT469" s="2" t="str">
        <f>VLOOKUP(C469,Weeks!$A$1:$B$53,2,0)</f>
        <v>Week 11</v>
      </c>
      <c r="NU469" s="2">
        <f t="shared" si="441"/>
        <v>187</v>
      </c>
      <c r="NV469" s="2">
        <f t="shared" si="442"/>
        <v>0</v>
      </c>
      <c r="NW469" s="2">
        <f t="shared" si="443"/>
        <v>0</v>
      </c>
      <c r="NX469" s="2">
        <f t="shared" si="444"/>
        <v>0</v>
      </c>
      <c r="NY469" s="2">
        <f t="shared" si="445"/>
        <v>0</v>
      </c>
      <c r="NZ469" s="2">
        <f t="shared" si="446"/>
        <v>0</v>
      </c>
      <c r="OA469" s="2">
        <f t="shared" si="447"/>
        <v>0</v>
      </c>
      <c r="OB469" s="2">
        <f t="shared" si="448"/>
        <v>0</v>
      </c>
      <c r="OC469" s="2">
        <f t="shared" si="449"/>
        <v>0</v>
      </c>
      <c r="OD469" s="2">
        <f t="shared" si="450"/>
        <v>18</v>
      </c>
      <c r="OE469" s="2">
        <f t="shared" si="451"/>
        <v>0</v>
      </c>
      <c r="OF469" s="2">
        <f t="shared" si="452"/>
        <v>52</v>
      </c>
      <c r="OG469" s="2">
        <f t="shared" si="453"/>
        <v>0</v>
      </c>
      <c r="OH469" s="2">
        <f t="shared" si="454"/>
        <v>0</v>
      </c>
      <c r="OI469" s="2">
        <f t="shared" si="455"/>
        <v>0</v>
      </c>
      <c r="OJ469" s="2">
        <f t="shared" si="456"/>
        <v>0</v>
      </c>
      <c r="OK469" s="2">
        <f t="shared" si="457"/>
        <v>0</v>
      </c>
      <c r="OL469" s="2">
        <f t="shared" si="458"/>
        <v>0</v>
      </c>
      <c r="OM469" s="2">
        <f t="shared" si="459"/>
        <v>0</v>
      </c>
      <c r="ON469" s="2">
        <f t="shared" si="460"/>
        <v>4</v>
      </c>
      <c r="OO469" s="2">
        <f t="shared" si="461"/>
        <v>0</v>
      </c>
      <c r="OP469" s="2">
        <f t="shared" si="462"/>
        <v>70</v>
      </c>
      <c r="OQ469" s="2">
        <f t="shared" si="463"/>
        <v>0</v>
      </c>
      <c r="OR469" s="2">
        <f t="shared" si="464"/>
        <v>0</v>
      </c>
      <c r="OS469" s="2">
        <f t="shared" si="465"/>
        <v>0</v>
      </c>
      <c r="OT469" s="2">
        <f t="shared" si="466"/>
        <v>0</v>
      </c>
      <c r="OU469" s="2">
        <f t="shared" si="467"/>
        <v>0</v>
      </c>
      <c r="OV469" s="2">
        <f t="shared" si="468"/>
        <v>0</v>
      </c>
      <c r="OW469" s="2">
        <f t="shared" si="469"/>
        <v>0</v>
      </c>
      <c r="OX469" s="2">
        <f t="shared" si="470"/>
        <v>1</v>
      </c>
      <c r="OY469" s="2">
        <f t="shared" si="471"/>
        <v>0</v>
      </c>
      <c r="OZ469" s="2">
        <f t="shared" si="472"/>
        <v>0</v>
      </c>
      <c r="PA469" s="2">
        <f t="shared" si="473"/>
        <v>0</v>
      </c>
      <c r="PB469" s="2">
        <f t="shared" si="474"/>
        <v>4</v>
      </c>
      <c r="PC469" s="2">
        <f t="shared" si="475"/>
        <v>2</v>
      </c>
      <c r="PD469" s="2">
        <f t="shared" si="476"/>
        <v>2</v>
      </c>
      <c r="PE469" s="2">
        <f t="shared" si="477"/>
        <v>2</v>
      </c>
      <c r="PF469" s="2">
        <f t="shared" si="478"/>
        <v>0</v>
      </c>
      <c r="PG469" s="2">
        <f t="shared" si="479"/>
        <v>0</v>
      </c>
      <c r="PH469" s="2">
        <f t="shared" si="480"/>
        <v>0</v>
      </c>
      <c r="PI469" s="2">
        <f t="shared" si="481"/>
        <v>0</v>
      </c>
      <c r="PJ469" s="2">
        <f t="shared" si="482"/>
        <v>0</v>
      </c>
      <c r="PK469" s="2">
        <f t="shared" si="483"/>
        <v>0</v>
      </c>
      <c r="PL469" s="2">
        <f t="shared" si="484"/>
        <v>0</v>
      </c>
      <c r="PM469" s="2">
        <f t="shared" si="485"/>
        <v>0</v>
      </c>
      <c r="PN469" s="2">
        <f t="shared" si="486"/>
        <v>8</v>
      </c>
      <c r="PO469" s="2">
        <f t="shared" si="487"/>
        <v>8</v>
      </c>
      <c r="PP469" s="2">
        <f t="shared" si="488"/>
        <v>0</v>
      </c>
      <c r="PQ469" s="2">
        <f t="shared" si="489"/>
        <v>0</v>
      </c>
      <c r="PR469" s="2">
        <f t="shared" si="490"/>
        <v>8</v>
      </c>
      <c r="PS469" s="2">
        <f t="shared" si="491"/>
        <v>0</v>
      </c>
      <c r="PT469" s="2">
        <f t="shared" si="492"/>
        <v>0</v>
      </c>
      <c r="PU469" s="2">
        <f t="shared" si="493"/>
        <v>8</v>
      </c>
      <c r="PV469" s="2">
        <f t="shared" si="494"/>
        <v>0</v>
      </c>
      <c r="PW469" s="2">
        <f t="shared" si="495"/>
        <v>0</v>
      </c>
      <c r="PX469" s="2">
        <f t="shared" si="496"/>
        <v>8</v>
      </c>
      <c r="PY469" s="2">
        <f t="shared" si="497"/>
        <v>0</v>
      </c>
      <c r="PZ469" s="2">
        <f t="shared" si="498"/>
        <v>0</v>
      </c>
    </row>
    <row r="470" spans="1:442" x14ac:dyDescent="0.35">
      <c r="A470" t="s">
        <v>68</v>
      </c>
      <c r="B470" t="s">
        <v>20</v>
      </c>
      <c r="C470" t="s">
        <v>72</v>
      </c>
      <c r="D470">
        <v>0</v>
      </c>
      <c r="E470">
        <v>0</v>
      </c>
      <c r="F470">
        <v>0</v>
      </c>
      <c r="G470">
        <v>0</v>
      </c>
      <c r="H470"/>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1</v>
      </c>
      <c r="DA470">
        <v>0</v>
      </c>
      <c r="DB470">
        <v>4</v>
      </c>
      <c r="DC470">
        <v>0</v>
      </c>
      <c r="DD470">
        <v>15</v>
      </c>
      <c r="DE470">
        <v>9</v>
      </c>
      <c r="DF470">
        <v>0</v>
      </c>
      <c r="DG470">
        <v>0</v>
      </c>
      <c r="DH470">
        <v>0</v>
      </c>
      <c r="DI470">
        <v>0</v>
      </c>
      <c r="DJ470">
        <v>1</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1</v>
      </c>
      <c r="EL470">
        <v>2</v>
      </c>
      <c r="EM470">
        <v>0</v>
      </c>
      <c r="EN470">
        <v>0</v>
      </c>
      <c r="EO470">
        <v>0</v>
      </c>
      <c r="EP470">
        <v>0</v>
      </c>
      <c r="EQ470">
        <v>0</v>
      </c>
      <c r="ER470">
        <v>0</v>
      </c>
      <c r="ES470">
        <v>0</v>
      </c>
      <c r="ET470">
        <v>0</v>
      </c>
      <c r="EU470">
        <v>0</v>
      </c>
      <c r="EV470">
        <v>0</v>
      </c>
      <c r="EW470">
        <v>0</v>
      </c>
      <c r="EX470">
        <v>0</v>
      </c>
      <c r="EY470">
        <v>0</v>
      </c>
      <c r="EZ470">
        <v>0</v>
      </c>
      <c r="FA470">
        <v>0</v>
      </c>
      <c r="FB470">
        <v>0</v>
      </c>
      <c r="FC470">
        <v>1</v>
      </c>
      <c r="FD470">
        <v>6</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1</v>
      </c>
      <c r="HV470">
        <v>2</v>
      </c>
      <c r="HW470">
        <v>0</v>
      </c>
      <c r="HX470">
        <v>0</v>
      </c>
      <c r="HY470">
        <v>0</v>
      </c>
      <c r="HZ470">
        <v>0</v>
      </c>
      <c r="IA470">
        <v>0</v>
      </c>
      <c r="IB470">
        <v>0</v>
      </c>
      <c r="IC470">
        <v>0</v>
      </c>
      <c r="ID470">
        <v>1</v>
      </c>
      <c r="IE470">
        <v>2</v>
      </c>
      <c r="IF470">
        <v>0</v>
      </c>
      <c r="IG470">
        <v>1</v>
      </c>
      <c r="IH470">
        <v>2</v>
      </c>
      <c r="II470">
        <v>0</v>
      </c>
      <c r="IJ470">
        <v>1</v>
      </c>
      <c r="IK470">
        <v>2</v>
      </c>
      <c r="IL470">
        <v>0</v>
      </c>
      <c r="IM470">
        <v>1</v>
      </c>
      <c r="IN470">
        <v>2</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c r="KG470"/>
      <c r="KH470"/>
      <c r="KI470"/>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1</v>
      </c>
      <c r="NE470">
        <v>0</v>
      </c>
      <c r="NF470">
        <v>0</v>
      </c>
      <c r="NG470">
        <v>0</v>
      </c>
      <c r="NH470">
        <v>0</v>
      </c>
      <c r="NI470">
        <v>0</v>
      </c>
      <c r="NJ470">
        <v>0</v>
      </c>
      <c r="NK470">
        <v>0</v>
      </c>
      <c r="NL470">
        <v>0</v>
      </c>
      <c r="NM470">
        <v>0</v>
      </c>
      <c r="NN470">
        <v>0</v>
      </c>
      <c r="NO470">
        <v>0</v>
      </c>
      <c r="NP470">
        <v>0</v>
      </c>
      <c r="NR470" s="2" t="str">
        <f t="shared" si="439"/>
        <v>Zombo District</v>
      </c>
      <c r="NS470" s="2" t="str">
        <f t="shared" si="440"/>
        <v>Agiermach Health Centre III</v>
      </c>
      <c r="NT470" s="2" t="str">
        <f>VLOOKUP(C470,Weeks!$A$1:$B$53,2,0)</f>
        <v>Week 40</v>
      </c>
      <c r="NU470" s="2">
        <f t="shared" si="441"/>
        <v>40</v>
      </c>
      <c r="NV470" s="2">
        <f t="shared" si="442"/>
        <v>1</v>
      </c>
      <c r="NW470" s="2">
        <f t="shared" si="443"/>
        <v>0</v>
      </c>
      <c r="NX470" s="2">
        <f t="shared" si="444"/>
        <v>1</v>
      </c>
      <c r="NY470" s="2">
        <f t="shared" si="445"/>
        <v>1</v>
      </c>
      <c r="NZ470" s="2">
        <f t="shared" si="446"/>
        <v>0</v>
      </c>
      <c r="OA470" s="2">
        <f t="shared" si="447"/>
        <v>0</v>
      </c>
      <c r="OB470" s="2">
        <f t="shared" si="448"/>
        <v>0</v>
      </c>
      <c r="OC470" s="2">
        <f t="shared" si="449"/>
        <v>0</v>
      </c>
      <c r="OD470" s="2">
        <f t="shared" si="450"/>
        <v>7</v>
      </c>
      <c r="OE470" s="2">
        <f t="shared" si="451"/>
        <v>0</v>
      </c>
      <c r="OF470" s="2">
        <f t="shared" si="452"/>
        <v>3</v>
      </c>
      <c r="OG470" s="2">
        <f t="shared" si="453"/>
        <v>0</v>
      </c>
      <c r="OH470" s="2">
        <f t="shared" si="454"/>
        <v>0</v>
      </c>
      <c r="OI470" s="2">
        <f t="shared" si="455"/>
        <v>0</v>
      </c>
      <c r="OJ470" s="2">
        <f t="shared" si="456"/>
        <v>0</v>
      </c>
      <c r="OK470" s="2">
        <f t="shared" si="457"/>
        <v>0</v>
      </c>
      <c r="OL470" s="2">
        <f t="shared" si="458"/>
        <v>0</v>
      </c>
      <c r="OM470" s="2">
        <f t="shared" si="459"/>
        <v>0</v>
      </c>
      <c r="ON470" s="2">
        <f t="shared" si="460"/>
        <v>30</v>
      </c>
      <c r="OO470" s="2">
        <f t="shared" si="461"/>
        <v>1</v>
      </c>
      <c r="OP470" s="2">
        <f t="shared" si="462"/>
        <v>0</v>
      </c>
      <c r="OQ470" s="2">
        <f t="shared" si="463"/>
        <v>0</v>
      </c>
      <c r="OR470" s="2">
        <f t="shared" si="464"/>
        <v>0</v>
      </c>
      <c r="OS470" s="2">
        <f t="shared" si="465"/>
        <v>0</v>
      </c>
      <c r="OT470" s="2">
        <f t="shared" si="466"/>
        <v>0</v>
      </c>
      <c r="OU470" s="2">
        <f t="shared" si="467"/>
        <v>0</v>
      </c>
      <c r="OV470" s="2">
        <f t="shared" si="468"/>
        <v>0</v>
      </c>
      <c r="OW470" s="2">
        <f t="shared" si="469"/>
        <v>0</v>
      </c>
      <c r="OX470" s="2">
        <f t="shared" si="470"/>
        <v>0</v>
      </c>
      <c r="OY470" s="2">
        <f t="shared" si="471"/>
        <v>0</v>
      </c>
      <c r="OZ470" s="2">
        <f t="shared" si="472"/>
        <v>0</v>
      </c>
      <c r="PA470" s="2">
        <f t="shared" si="473"/>
        <v>0</v>
      </c>
      <c r="PB470" s="2">
        <f t="shared" si="474"/>
        <v>0</v>
      </c>
      <c r="PC470" s="2">
        <f t="shared" si="475"/>
        <v>0</v>
      </c>
      <c r="PD470" s="2">
        <f t="shared" si="476"/>
        <v>0</v>
      </c>
      <c r="PE470" s="2">
        <f t="shared" si="477"/>
        <v>0</v>
      </c>
      <c r="PF470" s="2">
        <f t="shared" si="478"/>
        <v>0</v>
      </c>
      <c r="PG470" s="2">
        <f t="shared" si="479"/>
        <v>0</v>
      </c>
      <c r="PH470" s="2">
        <f t="shared" si="480"/>
        <v>0</v>
      </c>
      <c r="PI470" s="2">
        <f t="shared" si="481"/>
        <v>0</v>
      </c>
      <c r="PJ470" s="2">
        <f t="shared" si="482"/>
        <v>0</v>
      </c>
      <c r="PK470" s="2">
        <f t="shared" si="483"/>
        <v>0</v>
      </c>
      <c r="PL470" s="2">
        <f t="shared" si="484"/>
        <v>0</v>
      </c>
      <c r="PM470" s="2">
        <f t="shared" si="485"/>
        <v>0</v>
      </c>
      <c r="PN470" s="2">
        <f t="shared" si="486"/>
        <v>3</v>
      </c>
      <c r="PO470" s="2">
        <f t="shared" si="487"/>
        <v>3</v>
      </c>
      <c r="PP470" s="2">
        <f t="shared" si="488"/>
        <v>0</v>
      </c>
      <c r="PQ470" s="2">
        <f t="shared" si="489"/>
        <v>0</v>
      </c>
      <c r="PR470" s="2">
        <f t="shared" si="490"/>
        <v>3</v>
      </c>
      <c r="PS470" s="2">
        <f t="shared" si="491"/>
        <v>0</v>
      </c>
      <c r="PT470" s="2">
        <f t="shared" si="492"/>
        <v>0</v>
      </c>
      <c r="PU470" s="2">
        <f t="shared" si="493"/>
        <v>3</v>
      </c>
      <c r="PV470" s="2">
        <f t="shared" si="494"/>
        <v>0</v>
      </c>
      <c r="PW470" s="2">
        <f t="shared" si="495"/>
        <v>0</v>
      </c>
      <c r="PX470" s="2">
        <f t="shared" si="496"/>
        <v>3</v>
      </c>
      <c r="PY470" s="2">
        <f t="shared" si="497"/>
        <v>0</v>
      </c>
      <c r="PZ470" s="2">
        <f t="shared" si="498"/>
        <v>0</v>
      </c>
    </row>
    <row r="471" spans="1:442" x14ac:dyDescent="0.35">
      <c r="A471" t="s">
        <v>68</v>
      </c>
      <c r="B471" t="s">
        <v>20</v>
      </c>
      <c r="C471" t="s">
        <v>71</v>
      </c>
      <c r="D471">
        <v>0</v>
      </c>
      <c r="E471">
        <v>0</v>
      </c>
      <c r="F471">
        <v>0</v>
      </c>
      <c r="G471">
        <v>0</v>
      </c>
      <c r="H471"/>
      <c r="I471">
        <v>0</v>
      </c>
      <c r="J471"/>
      <c r="K471">
        <v>1</v>
      </c>
      <c r="L471"/>
      <c r="M471">
        <v>0</v>
      </c>
      <c r="N471"/>
      <c r="O471">
        <v>1</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1</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2</v>
      </c>
      <c r="DB471">
        <v>2</v>
      </c>
      <c r="DC471">
        <v>0</v>
      </c>
      <c r="DD471">
        <v>12</v>
      </c>
      <c r="DE471">
        <v>9</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3</v>
      </c>
      <c r="FD471">
        <v>7</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2</v>
      </c>
      <c r="HX471">
        <v>0</v>
      </c>
      <c r="HY471">
        <v>0</v>
      </c>
      <c r="HZ471">
        <v>0</v>
      </c>
      <c r="IA471">
        <v>0</v>
      </c>
      <c r="IB471">
        <v>0</v>
      </c>
      <c r="IC471">
        <v>0</v>
      </c>
      <c r="ID471">
        <v>0</v>
      </c>
      <c r="IE471">
        <v>0</v>
      </c>
      <c r="IF471">
        <v>1</v>
      </c>
      <c r="IG471">
        <v>0</v>
      </c>
      <c r="IH471">
        <v>0</v>
      </c>
      <c r="II471">
        <v>1</v>
      </c>
      <c r="IJ471">
        <v>0</v>
      </c>
      <c r="IK471">
        <v>0</v>
      </c>
      <c r="IL471">
        <v>1</v>
      </c>
      <c r="IM471">
        <v>0</v>
      </c>
      <c r="IN471">
        <v>0</v>
      </c>
      <c r="IO471">
        <v>1</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c r="KG471"/>
      <c r="KH471"/>
      <c r="KI471"/>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R471" s="2" t="str">
        <f t="shared" si="439"/>
        <v>Zombo District</v>
      </c>
      <c r="NS471" s="2" t="str">
        <f t="shared" si="440"/>
        <v>Agiermach Health Centre III</v>
      </c>
      <c r="NT471" s="2" t="str">
        <f>VLOOKUP(C471,Weeks!$A$1:$B$53,2,0)</f>
        <v>Week 41</v>
      </c>
      <c r="NU471" s="2">
        <f t="shared" si="441"/>
        <v>35</v>
      </c>
      <c r="NV471" s="2">
        <f t="shared" si="442"/>
        <v>0</v>
      </c>
      <c r="NW471" s="2">
        <f t="shared" si="443"/>
        <v>0</v>
      </c>
      <c r="NX471" s="2">
        <f t="shared" si="444"/>
        <v>0</v>
      </c>
      <c r="NY471" s="2">
        <f t="shared" si="445"/>
        <v>0</v>
      </c>
      <c r="NZ471" s="2">
        <f t="shared" si="446"/>
        <v>0</v>
      </c>
      <c r="OA471" s="2">
        <f t="shared" si="447"/>
        <v>0</v>
      </c>
      <c r="OB471" s="2">
        <f t="shared" si="448"/>
        <v>0</v>
      </c>
      <c r="OC471" s="2">
        <f t="shared" si="449"/>
        <v>0</v>
      </c>
      <c r="OD471" s="2">
        <f t="shared" si="450"/>
        <v>10</v>
      </c>
      <c r="OE471" s="2">
        <f t="shared" si="451"/>
        <v>0</v>
      </c>
      <c r="OF471" s="2">
        <f t="shared" si="452"/>
        <v>0</v>
      </c>
      <c r="OG471" s="2">
        <f t="shared" si="453"/>
        <v>0</v>
      </c>
      <c r="OH471" s="2">
        <f t="shared" si="454"/>
        <v>0</v>
      </c>
      <c r="OI471" s="2">
        <f t="shared" si="455"/>
        <v>0</v>
      </c>
      <c r="OJ471" s="2">
        <f t="shared" si="456"/>
        <v>0</v>
      </c>
      <c r="OK471" s="2">
        <f t="shared" si="457"/>
        <v>0</v>
      </c>
      <c r="OL471" s="2">
        <f t="shared" si="458"/>
        <v>0</v>
      </c>
      <c r="OM471" s="2">
        <f t="shared" si="459"/>
        <v>0</v>
      </c>
      <c r="ON471" s="2">
        <f t="shared" si="460"/>
        <v>25</v>
      </c>
      <c r="OO471" s="2">
        <f t="shared" si="461"/>
        <v>0</v>
      </c>
      <c r="OP471" s="2">
        <f t="shared" si="462"/>
        <v>0</v>
      </c>
      <c r="OQ471" s="2">
        <f t="shared" si="463"/>
        <v>0</v>
      </c>
      <c r="OR471" s="2">
        <f t="shared" si="464"/>
        <v>0</v>
      </c>
      <c r="OS471" s="2">
        <f t="shared" si="465"/>
        <v>0</v>
      </c>
      <c r="OT471" s="2">
        <f t="shared" si="466"/>
        <v>0</v>
      </c>
      <c r="OU471" s="2">
        <f t="shared" si="467"/>
        <v>0</v>
      </c>
      <c r="OV471" s="2">
        <f t="shared" si="468"/>
        <v>0</v>
      </c>
      <c r="OW471" s="2">
        <f t="shared" si="469"/>
        <v>0</v>
      </c>
      <c r="OX471" s="2">
        <f t="shared" si="470"/>
        <v>0</v>
      </c>
      <c r="OY471" s="2">
        <f t="shared" si="471"/>
        <v>0</v>
      </c>
      <c r="OZ471" s="2">
        <f t="shared" si="472"/>
        <v>0</v>
      </c>
      <c r="PA471" s="2">
        <f t="shared" si="473"/>
        <v>0</v>
      </c>
      <c r="PB471" s="2">
        <f t="shared" si="474"/>
        <v>0</v>
      </c>
      <c r="PC471" s="2">
        <f t="shared" si="475"/>
        <v>0</v>
      </c>
      <c r="PD471" s="2">
        <f t="shared" si="476"/>
        <v>0</v>
      </c>
      <c r="PE471" s="2">
        <f t="shared" si="477"/>
        <v>0</v>
      </c>
      <c r="PF471" s="2">
        <f t="shared" si="478"/>
        <v>0</v>
      </c>
      <c r="PG471" s="2">
        <f t="shared" si="479"/>
        <v>0</v>
      </c>
      <c r="PH471" s="2">
        <f t="shared" si="480"/>
        <v>0</v>
      </c>
      <c r="PI471" s="2">
        <f t="shared" si="481"/>
        <v>1</v>
      </c>
      <c r="PJ471" s="2">
        <f t="shared" si="482"/>
        <v>1</v>
      </c>
      <c r="PK471" s="2">
        <f t="shared" si="483"/>
        <v>0</v>
      </c>
      <c r="PL471" s="2">
        <f t="shared" si="484"/>
        <v>0</v>
      </c>
      <c r="PM471" s="2">
        <f t="shared" si="485"/>
        <v>0</v>
      </c>
      <c r="PN471" s="2">
        <f t="shared" si="486"/>
        <v>2</v>
      </c>
      <c r="PO471" s="2">
        <f t="shared" si="487"/>
        <v>1</v>
      </c>
      <c r="PP471" s="2">
        <f t="shared" si="488"/>
        <v>0</v>
      </c>
      <c r="PQ471" s="2">
        <f t="shared" si="489"/>
        <v>0</v>
      </c>
      <c r="PR471" s="2">
        <f t="shared" si="490"/>
        <v>1</v>
      </c>
      <c r="PS471" s="2">
        <f t="shared" si="491"/>
        <v>0</v>
      </c>
      <c r="PT471" s="2">
        <f t="shared" si="492"/>
        <v>0</v>
      </c>
      <c r="PU471" s="2">
        <f t="shared" si="493"/>
        <v>1</v>
      </c>
      <c r="PV471" s="2">
        <f t="shared" si="494"/>
        <v>0</v>
      </c>
      <c r="PW471" s="2">
        <f t="shared" si="495"/>
        <v>0</v>
      </c>
      <c r="PX471" s="2">
        <f t="shared" si="496"/>
        <v>1</v>
      </c>
      <c r="PY471" s="2">
        <f t="shared" si="497"/>
        <v>0</v>
      </c>
      <c r="PZ471" s="2">
        <f t="shared" si="498"/>
        <v>0</v>
      </c>
    </row>
    <row r="472" spans="1:442" x14ac:dyDescent="0.35">
      <c r="A472" t="s">
        <v>68</v>
      </c>
      <c r="B472" t="s">
        <v>20</v>
      </c>
      <c r="C472" t="s">
        <v>70</v>
      </c>
      <c r="D472">
        <v>0</v>
      </c>
      <c r="E472">
        <v>0</v>
      </c>
      <c r="F472">
        <v>0</v>
      </c>
      <c r="G472">
        <v>0</v>
      </c>
      <c r="H472"/>
      <c r="I472">
        <v>0</v>
      </c>
      <c r="J472"/>
      <c r="K472">
        <v>1</v>
      </c>
      <c r="L472"/>
      <c r="M472">
        <v>0</v>
      </c>
      <c r="N472"/>
      <c r="O472">
        <v>1</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1</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2</v>
      </c>
      <c r="DB472">
        <v>5</v>
      </c>
      <c r="DC472">
        <v>2</v>
      </c>
      <c r="DD472">
        <v>12</v>
      </c>
      <c r="DE472">
        <v>5</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1</v>
      </c>
      <c r="EL472">
        <v>3</v>
      </c>
      <c r="EM472">
        <v>0</v>
      </c>
      <c r="EN472">
        <v>0</v>
      </c>
      <c r="EO472">
        <v>0</v>
      </c>
      <c r="EP472">
        <v>0</v>
      </c>
      <c r="EQ472">
        <v>0</v>
      </c>
      <c r="ER472">
        <v>0</v>
      </c>
      <c r="ES472">
        <v>0</v>
      </c>
      <c r="ET472">
        <v>0</v>
      </c>
      <c r="EU472">
        <v>0</v>
      </c>
      <c r="EV472">
        <v>0</v>
      </c>
      <c r="EW472">
        <v>0</v>
      </c>
      <c r="EX472">
        <v>0</v>
      </c>
      <c r="EY472">
        <v>0</v>
      </c>
      <c r="EZ472">
        <v>0</v>
      </c>
      <c r="FA472">
        <v>0</v>
      </c>
      <c r="FB472">
        <v>0</v>
      </c>
      <c r="FC472">
        <v>1</v>
      </c>
      <c r="FD472">
        <v>4</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5</v>
      </c>
      <c r="HW472">
        <v>0</v>
      </c>
      <c r="HX472">
        <v>0</v>
      </c>
      <c r="HY472">
        <v>0</v>
      </c>
      <c r="HZ472">
        <v>0</v>
      </c>
      <c r="IA472">
        <v>0</v>
      </c>
      <c r="IB472">
        <v>0</v>
      </c>
      <c r="IC472">
        <v>0</v>
      </c>
      <c r="ID472">
        <v>0</v>
      </c>
      <c r="IE472">
        <v>5</v>
      </c>
      <c r="IF472">
        <v>0</v>
      </c>
      <c r="IG472">
        <v>0</v>
      </c>
      <c r="IH472">
        <v>5</v>
      </c>
      <c r="II472">
        <v>0</v>
      </c>
      <c r="IJ472">
        <v>0</v>
      </c>
      <c r="IK472">
        <v>5</v>
      </c>
      <c r="IL472">
        <v>0</v>
      </c>
      <c r="IM472">
        <v>0</v>
      </c>
      <c r="IN472">
        <v>5</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c r="KG472"/>
      <c r="KH472"/>
      <c r="KI472"/>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0</v>
      </c>
      <c r="NR472" s="2" t="str">
        <f t="shared" si="439"/>
        <v>Zombo District</v>
      </c>
      <c r="NS472" s="2" t="str">
        <f t="shared" si="440"/>
        <v>Agiermach Health Centre III</v>
      </c>
      <c r="NT472" s="2" t="str">
        <f>VLOOKUP(C472,Weeks!$A$1:$B$53,2,0)</f>
        <v>Week 42</v>
      </c>
      <c r="NU472" s="2">
        <f t="shared" si="441"/>
        <v>35</v>
      </c>
      <c r="NV472" s="2">
        <f t="shared" si="442"/>
        <v>0</v>
      </c>
      <c r="NW472" s="2">
        <f t="shared" si="443"/>
        <v>0</v>
      </c>
      <c r="NX472" s="2">
        <f t="shared" si="444"/>
        <v>0</v>
      </c>
      <c r="NY472" s="2">
        <f t="shared" si="445"/>
        <v>0</v>
      </c>
      <c r="NZ472" s="2">
        <f t="shared" si="446"/>
        <v>0</v>
      </c>
      <c r="OA472" s="2">
        <f t="shared" si="447"/>
        <v>0</v>
      </c>
      <c r="OB472" s="2">
        <f t="shared" si="448"/>
        <v>0</v>
      </c>
      <c r="OC472" s="2">
        <f t="shared" si="449"/>
        <v>0</v>
      </c>
      <c r="OD472" s="2">
        <f t="shared" si="450"/>
        <v>5</v>
      </c>
      <c r="OE472" s="2">
        <f t="shared" si="451"/>
        <v>0</v>
      </c>
      <c r="OF472" s="2">
        <f t="shared" si="452"/>
        <v>4</v>
      </c>
      <c r="OG472" s="2">
        <f t="shared" si="453"/>
        <v>0</v>
      </c>
      <c r="OH472" s="2">
        <f t="shared" si="454"/>
        <v>0</v>
      </c>
      <c r="OI472" s="2">
        <f t="shared" si="455"/>
        <v>0</v>
      </c>
      <c r="OJ472" s="2">
        <f t="shared" si="456"/>
        <v>0</v>
      </c>
      <c r="OK472" s="2">
        <f t="shared" si="457"/>
        <v>0</v>
      </c>
      <c r="OL472" s="2">
        <f t="shared" si="458"/>
        <v>0</v>
      </c>
      <c r="OM472" s="2">
        <f t="shared" si="459"/>
        <v>0</v>
      </c>
      <c r="ON472" s="2">
        <f t="shared" si="460"/>
        <v>26</v>
      </c>
      <c r="OO472" s="2">
        <f t="shared" si="461"/>
        <v>0</v>
      </c>
      <c r="OP472" s="2">
        <f t="shared" si="462"/>
        <v>0</v>
      </c>
      <c r="OQ472" s="2">
        <f t="shared" si="463"/>
        <v>0</v>
      </c>
      <c r="OR472" s="2">
        <f t="shared" si="464"/>
        <v>0</v>
      </c>
      <c r="OS472" s="2">
        <f t="shared" si="465"/>
        <v>0</v>
      </c>
      <c r="OT472" s="2">
        <f t="shared" si="466"/>
        <v>0</v>
      </c>
      <c r="OU472" s="2">
        <f t="shared" si="467"/>
        <v>0</v>
      </c>
      <c r="OV472" s="2">
        <f t="shared" si="468"/>
        <v>0</v>
      </c>
      <c r="OW472" s="2">
        <f t="shared" si="469"/>
        <v>0</v>
      </c>
      <c r="OX472" s="2">
        <f t="shared" si="470"/>
        <v>0</v>
      </c>
      <c r="OY472" s="2">
        <f t="shared" si="471"/>
        <v>0</v>
      </c>
      <c r="OZ472" s="2">
        <f t="shared" si="472"/>
        <v>0</v>
      </c>
      <c r="PA472" s="2">
        <f t="shared" si="473"/>
        <v>0</v>
      </c>
      <c r="PB472" s="2">
        <f t="shared" si="474"/>
        <v>0</v>
      </c>
      <c r="PC472" s="2">
        <f t="shared" si="475"/>
        <v>0</v>
      </c>
      <c r="PD472" s="2">
        <f t="shared" si="476"/>
        <v>0</v>
      </c>
      <c r="PE472" s="2">
        <f t="shared" si="477"/>
        <v>0</v>
      </c>
      <c r="PF472" s="2">
        <f t="shared" si="478"/>
        <v>0</v>
      </c>
      <c r="PG472" s="2">
        <f t="shared" si="479"/>
        <v>0</v>
      </c>
      <c r="PH472" s="2">
        <f t="shared" si="480"/>
        <v>0</v>
      </c>
      <c r="PI472" s="2">
        <f t="shared" si="481"/>
        <v>1</v>
      </c>
      <c r="PJ472" s="2">
        <f t="shared" si="482"/>
        <v>1</v>
      </c>
      <c r="PK472" s="2">
        <f t="shared" si="483"/>
        <v>0</v>
      </c>
      <c r="PL472" s="2">
        <f t="shared" si="484"/>
        <v>0</v>
      </c>
      <c r="PM472" s="2">
        <f t="shared" si="485"/>
        <v>0</v>
      </c>
      <c r="PN472" s="2">
        <f t="shared" si="486"/>
        <v>5</v>
      </c>
      <c r="PO472" s="2">
        <f t="shared" si="487"/>
        <v>5</v>
      </c>
      <c r="PP472" s="2">
        <f t="shared" si="488"/>
        <v>0</v>
      </c>
      <c r="PQ472" s="2">
        <f t="shared" si="489"/>
        <v>0</v>
      </c>
      <c r="PR472" s="2">
        <f t="shared" si="490"/>
        <v>5</v>
      </c>
      <c r="PS472" s="2">
        <f t="shared" si="491"/>
        <v>0</v>
      </c>
      <c r="PT472" s="2">
        <f t="shared" si="492"/>
        <v>0</v>
      </c>
      <c r="PU472" s="2">
        <f t="shared" si="493"/>
        <v>5</v>
      </c>
      <c r="PV472" s="2">
        <f t="shared" si="494"/>
        <v>0</v>
      </c>
      <c r="PW472" s="2">
        <f t="shared" si="495"/>
        <v>0</v>
      </c>
      <c r="PX472" s="2">
        <f t="shared" si="496"/>
        <v>5</v>
      </c>
      <c r="PY472" s="2">
        <f t="shared" si="497"/>
        <v>0</v>
      </c>
      <c r="PZ472" s="2">
        <f t="shared" si="498"/>
        <v>0</v>
      </c>
    </row>
    <row r="473" spans="1:442" x14ac:dyDescent="0.35">
      <c r="A473" t="s">
        <v>68</v>
      </c>
      <c r="B473" t="s">
        <v>20</v>
      </c>
      <c r="C473" t="s">
        <v>69</v>
      </c>
      <c r="D473">
        <v>0</v>
      </c>
      <c r="E473">
        <v>0</v>
      </c>
      <c r="F473">
        <v>0</v>
      </c>
      <c r="G473">
        <v>0</v>
      </c>
      <c r="H473"/>
      <c r="I473">
        <v>0</v>
      </c>
      <c r="J473"/>
      <c r="K473">
        <v>0</v>
      </c>
      <c r="L473"/>
      <c r="M473">
        <v>0</v>
      </c>
      <c r="N473"/>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2</v>
      </c>
      <c r="DC473">
        <v>0</v>
      </c>
      <c r="DD473">
        <v>9</v>
      </c>
      <c r="DE473">
        <v>7</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2</v>
      </c>
      <c r="EL473">
        <v>2</v>
      </c>
      <c r="EM473">
        <v>0</v>
      </c>
      <c r="EN473">
        <v>0</v>
      </c>
      <c r="EO473">
        <v>0</v>
      </c>
      <c r="EP473">
        <v>0</v>
      </c>
      <c r="EQ473">
        <v>0</v>
      </c>
      <c r="ER473">
        <v>0</v>
      </c>
      <c r="ES473">
        <v>0</v>
      </c>
      <c r="ET473">
        <v>0</v>
      </c>
      <c r="EU473">
        <v>0</v>
      </c>
      <c r="EV473">
        <v>0</v>
      </c>
      <c r="EW473">
        <v>0</v>
      </c>
      <c r="EX473">
        <v>0</v>
      </c>
      <c r="EY473">
        <v>0</v>
      </c>
      <c r="EZ473">
        <v>0</v>
      </c>
      <c r="FA473">
        <v>0</v>
      </c>
      <c r="FB473">
        <v>0</v>
      </c>
      <c r="FC473">
        <v>0</v>
      </c>
      <c r="FD473">
        <v>4</v>
      </c>
      <c r="FE473">
        <v>0</v>
      </c>
      <c r="FF473">
        <v>0</v>
      </c>
      <c r="FG473">
        <v>0</v>
      </c>
      <c r="FH473">
        <v>0</v>
      </c>
      <c r="FI473">
        <v>0</v>
      </c>
      <c r="FJ473">
        <v>0</v>
      </c>
      <c r="FK473">
        <v>0</v>
      </c>
      <c r="FL473">
        <v>0</v>
      </c>
      <c r="FM473">
        <v>0</v>
      </c>
      <c r="FN473">
        <v>0</v>
      </c>
      <c r="FO473">
        <v>0</v>
      </c>
      <c r="FP473">
        <v>3</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1</v>
      </c>
      <c r="HW473">
        <v>8</v>
      </c>
      <c r="HX473">
        <v>0</v>
      </c>
      <c r="HY473">
        <v>0</v>
      </c>
      <c r="HZ473">
        <v>0</v>
      </c>
      <c r="IA473">
        <v>0</v>
      </c>
      <c r="IB473">
        <v>0</v>
      </c>
      <c r="IC473">
        <v>0</v>
      </c>
      <c r="ID473">
        <v>0</v>
      </c>
      <c r="IE473">
        <v>1</v>
      </c>
      <c r="IF473">
        <v>8</v>
      </c>
      <c r="IG473">
        <v>0</v>
      </c>
      <c r="IH473">
        <v>1</v>
      </c>
      <c r="II473">
        <v>8</v>
      </c>
      <c r="IJ473">
        <v>0</v>
      </c>
      <c r="IK473">
        <v>1</v>
      </c>
      <c r="IL473">
        <v>8</v>
      </c>
      <c r="IM473">
        <v>0</v>
      </c>
      <c r="IN473">
        <v>1</v>
      </c>
      <c r="IO473">
        <v>8</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c r="KG473"/>
      <c r="KH473"/>
      <c r="KI473"/>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R473" s="2" t="str">
        <f t="shared" si="439"/>
        <v>Zombo District</v>
      </c>
      <c r="NS473" s="2" t="str">
        <f t="shared" si="440"/>
        <v>Agiermach Health Centre III</v>
      </c>
      <c r="NT473" s="2" t="str">
        <f>VLOOKUP(C473,Weeks!$A$1:$B$53,2,0)</f>
        <v>Week 43</v>
      </c>
      <c r="NU473" s="2">
        <f t="shared" si="441"/>
        <v>29</v>
      </c>
      <c r="NV473" s="2">
        <f t="shared" si="442"/>
        <v>0</v>
      </c>
      <c r="NW473" s="2">
        <f t="shared" si="443"/>
        <v>0</v>
      </c>
      <c r="NX473" s="2">
        <f t="shared" si="444"/>
        <v>0</v>
      </c>
      <c r="NY473" s="2">
        <f t="shared" si="445"/>
        <v>0</v>
      </c>
      <c r="NZ473" s="2">
        <f t="shared" si="446"/>
        <v>0</v>
      </c>
      <c r="OA473" s="2">
        <f t="shared" si="447"/>
        <v>0</v>
      </c>
      <c r="OB473" s="2">
        <f t="shared" si="448"/>
        <v>3</v>
      </c>
      <c r="OC473" s="2">
        <f t="shared" si="449"/>
        <v>0</v>
      </c>
      <c r="OD473" s="2">
        <f t="shared" si="450"/>
        <v>4</v>
      </c>
      <c r="OE473" s="2">
        <f t="shared" si="451"/>
        <v>0</v>
      </c>
      <c r="OF473" s="2">
        <f t="shared" si="452"/>
        <v>4</v>
      </c>
      <c r="OG473" s="2">
        <f t="shared" si="453"/>
        <v>0</v>
      </c>
      <c r="OH473" s="2">
        <f t="shared" si="454"/>
        <v>0</v>
      </c>
      <c r="OI473" s="2">
        <f t="shared" si="455"/>
        <v>0</v>
      </c>
      <c r="OJ473" s="2">
        <f t="shared" si="456"/>
        <v>0</v>
      </c>
      <c r="OK473" s="2">
        <f t="shared" si="457"/>
        <v>0</v>
      </c>
      <c r="OL473" s="2">
        <f t="shared" si="458"/>
        <v>0</v>
      </c>
      <c r="OM473" s="2">
        <f t="shared" si="459"/>
        <v>0</v>
      </c>
      <c r="ON473" s="2">
        <f t="shared" si="460"/>
        <v>18</v>
      </c>
      <c r="OO473" s="2">
        <f t="shared" si="461"/>
        <v>0</v>
      </c>
      <c r="OP473" s="2">
        <f t="shared" si="462"/>
        <v>0</v>
      </c>
      <c r="OQ473" s="2">
        <f t="shared" si="463"/>
        <v>0</v>
      </c>
      <c r="OR473" s="2">
        <f t="shared" si="464"/>
        <v>0</v>
      </c>
      <c r="OS473" s="2">
        <f t="shared" si="465"/>
        <v>0</v>
      </c>
      <c r="OT473" s="2">
        <f t="shared" si="466"/>
        <v>0</v>
      </c>
      <c r="OU473" s="2">
        <f t="shared" si="467"/>
        <v>0</v>
      </c>
      <c r="OV473" s="2">
        <f t="shared" si="468"/>
        <v>0</v>
      </c>
      <c r="OW473" s="2">
        <f t="shared" si="469"/>
        <v>0</v>
      </c>
      <c r="OX473" s="2">
        <f t="shared" si="470"/>
        <v>0</v>
      </c>
      <c r="OY473" s="2">
        <f t="shared" si="471"/>
        <v>0</v>
      </c>
      <c r="OZ473" s="2">
        <f t="shared" si="472"/>
        <v>0</v>
      </c>
      <c r="PA473" s="2">
        <f t="shared" si="473"/>
        <v>0</v>
      </c>
      <c r="PB473" s="2">
        <f t="shared" si="474"/>
        <v>0</v>
      </c>
      <c r="PC473" s="2">
        <f t="shared" si="475"/>
        <v>0</v>
      </c>
      <c r="PD473" s="2">
        <f t="shared" si="476"/>
        <v>0</v>
      </c>
      <c r="PE473" s="2">
        <f t="shared" si="477"/>
        <v>0</v>
      </c>
      <c r="PF473" s="2">
        <f t="shared" si="478"/>
        <v>0</v>
      </c>
      <c r="PG473" s="2">
        <f t="shared" si="479"/>
        <v>0</v>
      </c>
      <c r="PH473" s="2">
        <f t="shared" si="480"/>
        <v>0</v>
      </c>
      <c r="PI473" s="2">
        <f t="shared" si="481"/>
        <v>0</v>
      </c>
      <c r="PJ473" s="2">
        <f t="shared" si="482"/>
        <v>0</v>
      </c>
      <c r="PK473" s="2">
        <f t="shared" si="483"/>
        <v>0</v>
      </c>
      <c r="PL473" s="2">
        <f t="shared" si="484"/>
        <v>0</v>
      </c>
      <c r="PM473" s="2">
        <f t="shared" si="485"/>
        <v>0</v>
      </c>
      <c r="PN473" s="2">
        <f t="shared" si="486"/>
        <v>9</v>
      </c>
      <c r="PO473" s="2">
        <f t="shared" si="487"/>
        <v>9</v>
      </c>
      <c r="PP473" s="2">
        <f t="shared" si="488"/>
        <v>0</v>
      </c>
      <c r="PQ473" s="2">
        <f t="shared" si="489"/>
        <v>0</v>
      </c>
      <c r="PR473" s="2">
        <f t="shared" si="490"/>
        <v>9</v>
      </c>
      <c r="PS473" s="2">
        <f t="shared" si="491"/>
        <v>0</v>
      </c>
      <c r="PT473" s="2">
        <f t="shared" si="492"/>
        <v>0</v>
      </c>
      <c r="PU473" s="2">
        <f t="shared" si="493"/>
        <v>9</v>
      </c>
      <c r="PV473" s="2">
        <f t="shared" si="494"/>
        <v>0</v>
      </c>
      <c r="PW473" s="2">
        <f t="shared" si="495"/>
        <v>0</v>
      </c>
      <c r="PX473" s="2">
        <f t="shared" si="496"/>
        <v>9</v>
      </c>
      <c r="PY473" s="2">
        <f t="shared" si="497"/>
        <v>0</v>
      </c>
      <c r="PZ473" s="2">
        <f t="shared" si="498"/>
        <v>0</v>
      </c>
    </row>
    <row r="474" spans="1:442" x14ac:dyDescent="0.35">
      <c r="A474" t="s">
        <v>68</v>
      </c>
      <c r="B474" t="s">
        <v>20</v>
      </c>
      <c r="C474" t="s">
        <v>67</v>
      </c>
      <c r="D474">
        <v>0</v>
      </c>
      <c r="E474">
        <v>0</v>
      </c>
      <c r="F474">
        <v>0</v>
      </c>
      <c r="G474">
        <v>0</v>
      </c>
      <c r="H474"/>
      <c r="I474">
        <v>0</v>
      </c>
      <c r="J474"/>
      <c r="K474">
        <v>0</v>
      </c>
      <c r="L474"/>
      <c r="M474">
        <v>0</v>
      </c>
      <c r="N474"/>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2</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1</v>
      </c>
      <c r="DA474">
        <v>1</v>
      </c>
      <c r="DB474">
        <v>4</v>
      </c>
      <c r="DC474">
        <v>1</v>
      </c>
      <c r="DD474">
        <v>16</v>
      </c>
      <c r="DE474">
        <v>14</v>
      </c>
      <c r="DF474">
        <v>0</v>
      </c>
      <c r="DG474">
        <v>0</v>
      </c>
      <c r="DH474">
        <v>0</v>
      </c>
      <c r="DI474">
        <v>0</v>
      </c>
      <c r="DJ474">
        <v>0</v>
      </c>
      <c r="DK474">
        <v>1</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2</v>
      </c>
      <c r="EM474">
        <v>0</v>
      </c>
      <c r="EN474">
        <v>0</v>
      </c>
      <c r="EO474">
        <v>0</v>
      </c>
      <c r="EP474">
        <v>0</v>
      </c>
      <c r="EQ474">
        <v>0</v>
      </c>
      <c r="ER474">
        <v>0</v>
      </c>
      <c r="ES474">
        <v>0</v>
      </c>
      <c r="ET474">
        <v>0</v>
      </c>
      <c r="EU474">
        <v>0</v>
      </c>
      <c r="EV474">
        <v>0</v>
      </c>
      <c r="EW474">
        <v>0</v>
      </c>
      <c r="EX474">
        <v>0</v>
      </c>
      <c r="EY474">
        <v>0</v>
      </c>
      <c r="EZ474">
        <v>0</v>
      </c>
      <c r="FA474">
        <v>0</v>
      </c>
      <c r="FB474">
        <v>0</v>
      </c>
      <c r="FC474">
        <v>0</v>
      </c>
      <c r="FD474">
        <v>9</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1</v>
      </c>
      <c r="HV474">
        <v>6</v>
      </c>
      <c r="HW474">
        <v>0</v>
      </c>
      <c r="HX474">
        <v>0</v>
      </c>
      <c r="HY474">
        <v>0</v>
      </c>
      <c r="HZ474">
        <v>0</v>
      </c>
      <c r="IA474">
        <v>0</v>
      </c>
      <c r="IB474">
        <v>0</v>
      </c>
      <c r="IC474">
        <v>0</v>
      </c>
      <c r="ID474">
        <v>1</v>
      </c>
      <c r="IE474">
        <v>6</v>
      </c>
      <c r="IF474">
        <v>0</v>
      </c>
      <c r="IG474">
        <v>1</v>
      </c>
      <c r="IH474">
        <v>6</v>
      </c>
      <c r="II474">
        <v>0</v>
      </c>
      <c r="IJ474">
        <v>1</v>
      </c>
      <c r="IK474">
        <v>6</v>
      </c>
      <c r="IL474">
        <v>0</v>
      </c>
      <c r="IM474">
        <v>1</v>
      </c>
      <c r="IN474">
        <v>6</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c r="KG474"/>
      <c r="KH474"/>
      <c r="KI474"/>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1</v>
      </c>
      <c r="NF474">
        <v>0</v>
      </c>
      <c r="NG474">
        <v>0</v>
      </c>
      <c r="NH474">
        <v>0</v>
      </c>
      <c r="NI474">
        <v>0</v>
      </c>
      <c r="NJ474">
        <v>0</v>
      </c>
      <c r="NK474">
        <v>0</v>
      </c>
      <c r="NL474">
        <v>0</v>
      </c>
      <c r="NM474">
        <v>0</v>
      </c>
      <c r="NN474">
        <v>0</v>
      </c>
      <c r="NO474">
        <v>0</v>
      </c>
      <c r="NP474">
        <v>0</v>
      </c>
      <c r="NR474" s="2" t="str">
        <f t="shared" si="439"/>
        <v>Zombo District</v>
      </c>
      <c r="NS474" s="2" t="str">
        <f t="shared" si="440"/>
        <v>Agiermach Health Centre III</v>
      </c>
      <c r="NT474" s="2" t="str">
        <f>VLOOKUP(C474,Weeks!$A$1:$B$53,2,0)</f>
        <v>Week 44</v>
      </c>
      <c r="NU474" s="2">
        <f t="shared" si="441"/>
        <v>51</v>
      </c>
      <c r="NV474" s="2">
        <f t="shared" si="442"/>
        <v>1</v>
      </c>
      <c r="NW474" s="2">
        <f t="shared" si="443"/>
        <v>0</v>
      </c>
      <c r="NX474" s="2">
        <f t="shared" si="444"/>
        <v>1</v>
      </c>
      <c r="NY474" s="2">
        <f t="shared" si="445"/>
        <v>1</v>
      </c>
      <c r="NZ474" s="2">
        <f t="shared" si="446"/>
        <v>2</v>
      </c>
      <c r="OA474" s="2">
        <f t="shared" si="447"/>
        <v>0</v>
      </c>
      <c r="OB474" s="2">
        <f t="shared" si="448"/>
        <v>0</v>
      </c>
      <c r="OC474" s="2">
        <f t="shared" si="449"/>
        <v>0</v>
      </c>
      <c r="OD474" s="2">
        <f t="shared" si="450"/>
        <v>9</v>
      </c>
      <c r="OE474" s="2">
        <f t="shared" si="451"/>
        <v>0</v>
      </c>
      <c r="OF474" s="2">
        <f t="shared" si="452"/>
        <v>2</v>
      </c>
      <c r="OG474" s="2">
        <f t="shared" si="453"/>
        <v>0</v>
      </c>
      <c r="OH474" s="2">
        <f t="shared" si="454"/>
        <v>0</v>
      </c>
      <c r="OI474" s="2">
        <f t="shared" si="455"/>
        <v>0</v>
      </c>
      <c r="OJ474" s="2">
        <f t="shared" si="456"/>
        <v>0</v>
      </c>
      <c r="OK474" s="2">
        <f t="shared" si="457"/>
        <v>0</v>
      </c>
      <c r="OL474" s="2">
        <f t="shared" si="458"/>
        <v>0</v>
      </c>
      <c r="OM474" s="2">
        <f t="shared" si="459"/>
        <v>0</v>
      </c>
      <c r="ON474" s="2">
        <f t="shared" si="460"/>
        <v>38</v>
      </c>
      <c r="OO474" s="2">
        <f t="shared" si="461"/>
        <v>1</v>
      </c>
      <c r="OP474" s="2">
        <f t="shared" si="462"/>
        <v>0</v>
      </c>
      <c r="OQ474" s="2">
        <f t="shared" si="463"/>
        <v>0</v>
      </c>
      <c r="OR474" s="2">
        <f t="shared" si="464"/>
        <v>0</v>
      </c>
      <c r="OS474" s="2">
        <f t="shared" si="465"/>
        <v>0</v>
      </c>
      <c r="OT474" s="2">
        <f t="shared" si="466"/>
        <v>0</v>
      </c>
      <c r="OU474" s="2">
        <f t="shared" si="467"/>
        <v>0</v>
      </c>
      <c r="OV474" s="2">
        <f t="shared" si="468"/>
        <v>0</v>
      </c>
      <c r="OW474" s="2">
        <f t="shared" si="469"/>
        <v>0</v>
      </c>
      <c r="OX474" s="2">
        <f t="shared" si="470"/>
        <v>0</v>
      </c>
      <c r="OY474" s="2">
        <f t="shared" si="471"/>
        <v>0</v>
      </c>
      <c r="OZ474" s="2">
        <f t="shared" si="472"/>
        <v>0</v>
      </c>
      <c r="PA474" s="2">
        <f t="shared" si="473"/>
        <v>0</v>
      </c>
      <c r="PB474" s="2">
        <f t="shared" si="474"/>
        <v>0</v>
      </c>
      <c r="PC474" s="2">
        <f t="shared" si="475"/>
        <v>0</v>
      </c>
      <c r="PD474" s="2">
        <f t="shared" si="476"/>
        <v>0</v>
      </c>
      <c r="PE474" s="2">
        <f t="shared" si="477"/>
        <v>0</v>
      </c>
      <c r="PF474" s="2">
        <f t="shared" si="478"/>
        <v>0</v>
      </c>
      <c r="PG474" s="2">
        <f t="shared" si="479"/>
        <v>0</v>
      </c>
      <c r="PH474" s="2">
        <f t="shared" si="480"/>
        <v>0</v>
      </c>
      <c r="PI474" s="2">
        <f t="shared" si="481"/>
        <v>0</v>
      </c>
      <c r="PJ474" s="2">
        <f t="shared" si="482"/>
        <v>0</v>
      </c>
      <c r="PK474" s="2">
        <f t="shared" si="483"/>
        <v>0</v>
      </c>
      <c r="PL474" s="2">
        <f t="shared" si="484"/>
        <v>0</v>
      </c>
      <c r="PM474" s="2">
        <f t="shared" si="485"/>
        <v>0</v>
      </c>
      <c r="PN474" s="2">
        <f t="shared" si="486"/>
        <v>7</v>
      </c>
      <c r="PO474" s="2">
        <f t="shared" si="487"/>
        <v>7</v>
      </c>
      <c r="PP474" s="2">
        <f t="shared" si="488"/>
        <v>0</v>
      </c>
      <c r="PQ474" s="2">
        <f t="shared" si="489"/>
        <v>0</v>
      </c>
      <c r="PR474" s="2">
        <f t="shared" si="490"/>
        <v>7</v>
      </c>
      <c r="PS474" s="2">
        <f t="shared" si="491"/>
        <v>0</v>
      </c>
      <c r="PT474" s="2">
        <f t="shared" si="492"/>
        <v>0</v>
      </c>
      <c r="PU474" s="2">
        <f t="shared" si="493"/>
        <v>7</v>
      </c>
      <c r="PV474" s="2">
        <f t="shared" si="494"/>
        <v>0</v>
      </c>
      <c r="PW474" s="2">
        <f t="shared" si="495"/>
        <v>0</v>
      </c>
      <c r="PX474" s="2">
        <f t="shared" si="496"/>
        <v>7</v>
      </c>
      <c r="PY474" s="2">
        <f t="shared" si="497"/>
        <v>0</v>
      </c>
      <c r="PZ474" s="2">
        <f t="shared" si="498"/>
        <v>0</v>
      </c>
    </row>
    <row r="475" spans="1:442" x14ac:dyDescent="0.35">
      <c r="A475" t="s">
        <v>68</v>
      </c>
      <c r="B475" t="s">
        <v>20</v>
      </c>
      <c r="C475" t="s">
        <v>361</v>
      </c>
      <c r="D475">
        <v>0</v>
      </c>
      <c r="E475">
        <v>0</v>
      </c>
      <c r="F475">
        <v>0</v>
      </c>
      <c r="G475">
        <v>0</v>
      </c>
      <c r="H475"/>
      <c r="I475">
        <v>0</v>
      </c>
      <c r="J475"/>
      <c r="K475">
        <v>0</v>
      </c>
      <c r="L475"/>
      <c r="M475">
        <v>0</v>
      </c>
      <c r="N475"/>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2</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2</v>
      </c>
      <c r="DA475">
        <v>1</v>
      </c>
      <c r="DB475">
        <v>3</v>
      </c>
      <c r="DC475">
        <v>0</v>
      </c>
      <c r="DD475">
        <v>20</v>
      </c>
      <c r="DE475">
        <v>9</v>
      </c>
      <c r="DF475">
        <v>0</v>
      </c>
      <c r="DG475">
        <v>0</v>
      </c>
      <c r="DH475">
        <v>0</v>
      </c>
      <c r="DI475">
        <v>0</v>
      </c>
      <c r="DJ475">
        <v>0</v>
      </c>
      <c r="DK475">
        <v>1</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6</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2</v>
      </c>
      <c r="HW475">
        <v>3</v>
      </c>
      <c r="HX475">
        <v>0</v>
      </c>
      <c r="HY475">
        <v>0</v>
      </c>
      <c r="HZ475">
        <v>0</v>
      </c>
      <c r="IA475">
        <v>0</v>
      </c>
      <c r="IB475">
        <v>0</v>
      </c>
      <c r="IC475">
        <v>0</v>
      </c>
      <c r="ID475">
        <v>0</v>
      </c>
      <c r="IE475">
        <v>2</v>
      </c>
      <c r="IF475">
        <v>2</v>
      </c>
      <c r="IG475">
        <v>0</v>
      </c>
      <c r="IH475">
        <v>2</v>
      </c>
      <c r="II475">
        <v>2</v>
      </c>
      <c r="IJ475">
        <v>0</v>
      </c>
      <c r="IK475">
        <v>2</v>
      </c>
      <c r="IL475">
        <v>2</v>
      </c>
      <c r="IM475">
        <v>0</v>
      </c>
      <c r="IN475">
        <v>2</v>
      </c>
      <c r="IO475">
        <v>2</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c r="KG475"/>
      <c r="KH475"/>
      <c r="KI475"/>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1</v>
      </c>
      <c r="NF475">
        <v>0</v>
      </c>
      <c r="NG475">
        <v>0</v>
      </c>
      <c r="NH475">
        <v>0</v>
      </c>
      <c r="NI475">
        <v>0</v>
      </c>
      <c r="NJ475">
        <v>0</v>
      </c>
      <c r="NK475">
        <v>0</v>
      </c>
      <c r="NL475">
        <v>0</v>
      </c>
      <c r="NM475">
        <v>0</v>
      </c>
      <c r="NN475">
        <v>0</v>
      </c>
      <c r="NO475">
        <v>0</v>
      </c>
      <c r="NP475">
        <v>0</v>
      </c>
      <c r="NR475" s="2" t="str">
        <f t="shared" si="439"/>
        <v>Zombo District</v>
      </c>
      <c r="NS475" s="2" t="str">
        <f t="shared" si="440"/>
        <v>Agiermach Health Centre III</v>
      </c>
      <c r="NT475" s="2" t="str">
        <f>VLOOKUP(C475,Weeks!$A$1:$B$53,2,0)</f>
        <v>Week 45</v>
      </c>
      <c r="NU475" s="2">
        <f t="shared" si="441"/>
        <v>44</v>
      </c>
      <c r="NV475" s="2">
        <f t="shared" si="442"/>
        <v>1</v>
      </c>
      <c r="NW475" s="2">
        <f t="shared" si="443"/>
        <v>0</v>
      </c>
      <c r="NX475" s="2">
        <f t="shared" si="444"/>
        <v>1</v>
      </c>
      <c r="NY475" s="2">
        <f t="shared" si="445"/>
        <v>1</v>
      </c>
      <c r="NZ475" s="2">
        <f t="shared" si="446"/>
        <v>2</v>
      </c>
      <c r="OA475" s="2">
        <f t="shared" si="447"/>
        <v>0</v>
      </c>
      <c r="OB475" s="2">
        <f t="shared" si="448"/>
        <v>0</v>
      </c>
      <c r="OC475" s="2">
        <f t="shared" si="449"/>
        <v>0</v>
      </c>
      <c r="OD475" s="2">
        <f t="shared" si="450"/>
        <v>6</v>
      </c>
      <c r="OE475" s="2">
        <f t="shared" si="451"/>
        <v>0</v>
      </c>
      <c r="OF475" s="2">
        <f t="shared" si="452"/>
        <v>0</v>
      </c>
      <c r="OG475" s="2">
        <f t="shared" si="453"/>
        <v>0</v>
      </c>
      <c r="OH475" s="2">
        <f t="shared" si="454"/>
        <v>0</v>
      </c>
      <c r="OI475" s="2">
        <f t="shared" si="455"/>
        <v>0</v>
      </c>
      <c r="OJ475" s="2">
        <f t="shared" si="456"/>
        <v>0</v>
      </c>
      <c r="OK475" s="2">
        <f t="shared" si="457"/>
        <v>0</v>
      </c>
      <c r="OL475" s="2">
        <f t="shared" si="458"/>
        <v>0</v>
      </c>
      <c r="OM475" s="2">
        <f t="shared" si="459"/>
        <v>0</v>
      </c>
      <c r="ON475" s="2">
        <f t="shared" si="460"/>
        <v>36</v>
      </c>
      <c r="OO475" s="2">
        <f t="shared" si="461"/>
        <v>1</v>
      </c>
      <c r="OP475" s="2">
        <f t="shared" si="462"/>
        <v>0</v>
      </c>
      <c r="OQ475" s="2">
        <f t="shared" si="463"/>
        <v>0</v>
      </c>
      <c r="OR475" s="2">
        <f t="shared" si="464"/>
        <v>0</v>
      </c>
      <c r="OS475" s="2">
        <f t="shared" si="465"/>
        <v>0</v>
      </c>
      <c r="OT475" s="2">
        <f t="shared" si="466"/>
        <v>0</v>
      </c>
      <c r="OU475" s="2">
        <f t="shared" si="467"/>
        <v>0</v>
      </c>
      <c r="OV475" s="2">
        <f t="shared" si="468"/>
        <v>0</v>
      </c>
      <c r="OW475" s="2">
        <f t="shared" si="469"/>
        <v>0</v>
      </c>
      <c r="OX475" s="2">
        <f t="shared" si="470"/>
        <v>0</v>
      </c>
      <c r="OY475" s="2">
        <f t="shared" si="471"/>
        <v>0</v>
      </c>
      <c r="OZ475" s="2">
        <f t="shared" si="472"/>
        <v>0</v>
      </c>
      <c r="PA475" s="2">
        <f t="shared" si="473"/>
        <v>0</v>
      </c>
      <c r="PB475" s="2">
        <f t="shared" si="474"/>
        <v>0</v>
      </c>
      <c r="PC475" s="2">
        <f t="shared" si="475"/>
        <v>0</v>
      </c>
      <c r="PD475" s="2">
        <f t="shared" si="476"/>
        <v>0</v>
      </c>
      <c r="PE475" s="2">
        <f t="shared" si="477"/>
        <v>0</v>
      </c>
      <c r="PF475" s="2">
        <f t="shared" si="478"/>
        <v>0</v>
      </c>
      <c r="PG475" s="2">
        <f t="shared" si="479"/>
        <v>0</v>
      </c>
      <c r="PH475" s="2">
        <f t="shared" si="480"/>
        <v>0</v>
      </c>
      <c r="PI475" s="2">
        <f t="shared" si="481"/>
        <v>0</v>
      </c>
      <c r="PJ475" s="2">
        <f t="shared" si="482"/>
        <v>0</v>
      </c>
      <c r="PK475" s="2">
        <f t="shared" si="483"/>
        <v>0</v>
      </c>
      <c r="PL475" s="2">
        <f t="shared" si="484"/>
        <v>0</v>
      </c>
      <c r="PM475" s="2">
        <f t="shared" si="485"/>
        <v>0</v>
      </c>
      <c r="PN475" s="2">
        <f t="shared" si="486"/>
        <v>5</v>
      </c>
      <c r="PO475" s="2">
        <f t="shared" si="487"/>
        <v>4</v>
      </c>
      <c r="PP475" s="2">
        <f t="shared" si="488"/>
        <v>0</v>
      </c>
      <c r="PQ475" s="2">
        <f t="shared" si="489"/>
        <v>0</v>
      </c>
      <c r="PR475" s="2">
        <f t="shared" si="490"/>
        <v>4</v>
      </c>
      <c r="PS475" s="2">
        <f t="shared" si="491"/>
        <v>0</v>
      </c>
      <c r="PT475" s="2">
        <f t="shared" si="492"/>
        <v>0</v>
      </c>
      <c r="PU475" s="2">
        <f t="shared" si="493"/>
        <v>4</v>
      </c>
      <c r="PV475" s="2">
        <f t="shared" si="494"/>
        <v>0</v>
      </c>
      <c r="PW475" s="2">
        <f t="shared" si="495"/>
        <v>0</v>
      </c>
      <c r="PX475" s="2">
        <f t="shared" si="496"/>
        <v>4</v>
      </c>
      <c r="PY475" s="2">
        <f t="shared" si="497"/>
        <v>0</v>
      </c>
      <c r="PZ475" s="2">
        <f t="shared" si="498"/>
        <v>0</v>
      </c>
    </row>
    <row r="476" spans="1:442" x14ac:dyDescent="0.35">
      <c r="A476" t="s">
        <v>68</v>
      </c>
      <c r="B476" t="s">
        <v>20</v>
      </c>
      <c r="C476" t="s">
        <v>359</v>
      </c>
      <c r="D476">
        <v>0</v>
      </c>
      <c r="E476">
        <v>0</v>
      </c>
      <c r="F476">
        <v>0</v>
      </c>
      <c r="G476">
        <v>0</v>
      </c>
      <c r="H476"/>
      <c r="I476">
        <v>1</v>
      </c>
      <c r="J476"/>
      <c r="K476">
        <v>0</v>
      </c>
      <c r="L476"/>
      <c r="M476">
        <v>1</v>
      </c>
      <c r="N476"/>
      <c r="O476">
        <v>0</v>
      </c>
      <c r="P476">
        <v>0</v>
      </c>
      <c r="Q476">
        <v>0</v>
      </c>
      <c r="R476">
        <v>0</v>
      </c>
      <c r="S476">
        <v>0</v>
      </c>
      <c r="T476">
        <v>1</v>
      </c>
      <c r="U476">
        <v>4</v>
      </c>
      <c r="V476">
        <v>7</v>
      </c>
      <c r="W476">
        <v>12</v>
      </c>
      <c r="X476">
        <v>0</v>
      </c>
      <c r="Y476">
        <v>0</v>
      </c>
      <c r="Z476">
        <v>0</v>
      </c>
      <c r="AA476">
        <v>0</v>
      </c>
      <c r="AB476">
        <v>0</v>
      </c>
      <c r="AC476">
        <v>0</v>
      </c>
      <c r="AD476">
        <v>0</v>
      </c>
      <c r="AE476">
        <v>0</v>
      </c>
      <c r="AF476">
        <v>0</v>
      </c>
      <c r="AG476">
        <v>0</v>
      </c>
      <c r="AH476">
        <v>0</v>
      </c>
      <c r="AI476">
        <v>0</v>
      </c>
      <c r="AJ476">
        <v>0</v>
      </c>
      <c r="AK476">
        <v>0</v>
      </c>
      <c r="AL476">
        <v>0</v>
      </c>
      <c r="AM476">
        <v>1</v>
      </c>
      <c r="AN476">
        <v>0</v>
      </c>
      <c r="AO476">
        <v>1</v>
      </c>
      <c r="AP476">
        <v>0</v>
      </c>
      <c r="AQ476">
        <v>0</v>
      </c>
      <c r="AR476">
        <v>13</v>
      </c>
      <c r="AS476">
        <v>0</v>
      </c>
      <c r="AT476">
        <v>2</v>
      </c>
      <c r="AU476">
        <v>1</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2</v>
      </c>
      <c r="DB476">
        <v>2</v>
      </c>
      <c r="DC476">
        <v>0</v>
      </c>
      <c r="DD476">
        <v>17</v>
      </c>
      <c r="DE476">
        <v>13</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2</v>
      </c>
      <c r="FD476">
        <v>2</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8</v>
      </c>
      <c r="HW476">
        <v>0</v>
      </c>
      <c r="HX476">
        <v>0</v>
      </c>
      <c r="HY476">
        <v>0</v>
      </c>
      <c r="HZ476">
        <v>0</v>
      </c>
      <c r="IA476">
        <v>0</v>
      </c>
      <c r="IB476">
        <v>0</v>
      </c>
      <c r="IC476">
        <v>0</v>
      </c>
      <c r="ID476">
        <v>0</v>
      </c>
      <c r="IE476">
        <v>5</v>
      </c>
      <c r="IF476">
        <v>0</v>
      </c>
      <c r="IG476">
        <v>0</v>
      </c>
      <c r="IH476">
        <v>5</v>
      </c>
      <c r="II476">
        <v>0</v>
      </c>
      <c r="IJ476">
        <v>0</v>
      </c>
      <c r="IK476">
        <v>5</v>
      </c>
      <c r="IL476">
        <v>0</v>
      </c>
      <c r="IM476">
        <v>0</v>
      </c>
      <c r="IN476">
        <v>5</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1</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R476" s="2" t="str">
        <f t="shared" si="439"/>
        <v>Zombo District</v>
      </c>
      <c r="NS476" s="2" t="str">
        <f t="shared" si="440"/>
        <v>Agiermach Health Centre III</v>
      </c>
      <c r="NT476" s="2" t="str">
        <f>VLOOKUP(C476,Weeks!$A$1:$B$53,2,0)</f>
        <v>Week 46</v>
      </c>
      <c r="NU476" s="2">
        <f t="shared" si="441"/>
        <v>54</v>
      </c>
      <c r="NV476" s="2">
        <f t="shared" si="442"/>
        <v>0</v>
      </c>
      <c r="NW476" s="2">
        <f t="shared" si="443"/>
        <v>0</v>
      </c>
      <c r="NX476" s="2">
        <f t="shared" si="444"/>
        <v>0</v>
      </c>
      <c r="NY476" s="2">
        <f t="shared" si="445"/>
        <v>0</v>
      </c>
      <c r="NZ476" s="2">
        <f t="shared" si="446"/>
        <v>16</v>
      </c>
      <c r="OA476" s="2">
        <f t="shared" si="447"/>
        <v>0</v>
      </c>
      <c r="OB476" s="2">
        <f t="shared" si="448"/>
        <v>0</v>
      </c>
      <c r="OC476" s="2">
        <f t="shared" si="449"/>
        <v>0</v>
      </c>
      <c r="OD476" s="2">
        <f t="shared" si="450"/>
        <v>4</v>
      </c>
      <c r="OE476" s="2">
        <f t="shared" si="451"/>
        <v>0</v>
      </c>
      <c r="OF476" s="2">
        <f t="shared" si="452"/>
        <v>0</v>
      </c>
      <c r="OG476" s="2">
        <f t="shared" si="453"/>
        <v>0</v>
      </c>
      <c r="OH476" s="2">
        <f t="shared" si="454"/>
        <v>0</v>
      </c>
      <c r="OI476" s="2">
        <f t="shared" si="455"/>
        <v>0</v>
      </c>
      <c r="OJ476" s="2">
        <f t="shared" si="456"/>
        <v>0</v>
      </c>
      <c r="OK476" s="2">
        <f t="shared" si="457"/>
        <v>0</v>
      </c>
      <c r="OL476" s="2">
        <f t="shared" si="458"/>
        <v>0</v>
      </c>
      <c r="OM476" s="2">
        <f t="shared" si="459"/>
        <v>0</v>
      </c>
      <c r="ON476" s="2">
        <f t="shared" si="460"/>
        <v>34</v>
      </c>
      <c r="OO476" s="2">
        <f t="shared" si="461"/>
        <v>0</v>
      </c>
      <c r="OP476" s="2">
        <f t="shared" si="462"/>
        <v>0</v>
      </c>
      <c r="OQ476" s="2">
        <f t="shared" si="463"/>
        <v>0</v>
      </c>
      <c r="OR476" s="2">
        <f t="shared" si="464"/>
        <v>0</v>
      </c>
      <c r="OS476" s="2">
        <f t="shared" si="465"/>
        <v>0</v>
      </c>
      <c r="OT476" s="2">
        <f t="shared" si="466"/>
        <v>0</v>
      </c>
      <c r="OU476" s="2">
        <f t="shared" si="467"/>
        <v>24</v>
      </c>
      <c r="OV476" s="2">
        <f t="shared" si="468"/>
        <v>0</v>
      </c>
      <c r="OW476" s="2">
        <f t="shared" si="469"/>
        <v>0</v>
      </c>
      <c r="OX476" s="2">
        <f t="shared" si="470"/>
        <v>0</v>
      </c>
      <c r="OY476" s="2">
        <f t="shared" si="471"/>
        <v>0</v>
      </c>
      <c r="OZ476" s="2">
        <f t="shared" si="472"/>
        <v>0</v>
      </c>
      <c r="PA476" s="2">
        <f t="shared" si="473"/>
        <v>0</v>
      </c>
      <c r="PB476" s="2">
        <f t="shared" si="474"/>
        <v>0</v>
      </c>
      <c r="PC476" s="2">
        <f t="shared" si="475"/>
        <v>1</v>
      </c>
      <c r="PD476" s="2">
        <f t="shared" si="476"/>
        <v>0</v>
      </c>
      <c r="PE476" s="2">
        <f t="shared" si="477"/>
        <v>0</v>
      </c>
      <c r="PF476" s="2">
        <f t="shared" si="478"/>
        <v>0</v>
      </c>
      <c r="PG476" s="2">
        <f t="shared" si="479"/>
        <v>1</v>
      </c>
      <c r="PH476" s="2">
        <f t="shared" si="480"/>
        <v>1</v>
      </c>
      <c r="PI476" s="2">
        <f t="shared" si="481"/>
        <v>0</v>
      </c>
      <c r="PJ476" s="2">
        <f t="shared" si="482"/>
        <v>0</v>
      </c>
      <c r="PK476" s="2">
        <f t="shared" si="483"/>
        <v>0</v>
      </c>
      <c r="PL476" s="2">
        <f t="shared" si="484"/>
        <v>0</v>
      </c>
      <c r="PM476" s="2">
        <f t="shared" si="485"/>
        <v>0</v>
      </c>
      <c r="PN476" s="2">
        <f t="shared" si="486"/>
        <v>8</v>
      </c>
      <c r="PO476" s="2">
        <f t="shared" si="487"/>
        <v>5</v>
      </c>
      <c r="PP476" s="2">
        <f t="shared" si="488"/>
        <v>0</v>
      </c>
      <c r="PQ476" s="2">
        <f t="shared" si="489"/>
        <v>0</v>
      </c>
      <c r="PR476" s="2">
        <f t="shared" si="490"/>
        <v>5</v>
      </c>
      <c r="PS476" s="2">
        <f t="shared" si="491"/>
        <v>0</v>
      </c>
      <c r="PT476" s="2">
        <f t="shared" si="492"/>
        <v>0</v>
      </c>
      <c r="PU476" s="2">
        <f t="shared" si="493"/>
        <v>5</v>
      </c>
      <c r="PV476" s="2">
        <f t="shared" si="494"/>
        <v>0</v>
      </c>
      <c r="PW476" s="2">
        <f t="shared" si="495"/>
        <v>0</v>
      </c>
      <c r="PX476" s="2">
        <f t="shared" si="496"/>
        <v>5</v>
      </c>
      <c r="PY476" s="2">
        <f t="shared" si="497"/>
        <v>0</v>
      </c>
      <c r="PZ476" s="2">
        <f t="shared" si="498"/>
        <v>0</v>
      </c>
    </row>
    <row r="477" spans="1:442" x14ac:dyDescent="0.35">
      <c r="A477" t="s">
        <v>68</v>
      </c>
      <c r="B477" t="s">
        <v>20</v>
      </c>
      <c r="C477" t="s">
        <v>357</v>
      </c>
      <c r="D477">
        <v>0</v>
      </c>
      <c r="E477">
        <v>0</v>
      </c>
      <c r="F477">
        <v>0</v>
      </c>
      <c r="G477">
        <v>0</v>
      </c>
      <c r="H477"/>
      <c r="I477">
        <v>0</v>
      </c>
      <c r="J477"/>
      <c r="K477">
        <v>0</v>
      </c>
      <c r="L477"/>
      <c r="M477">
        <v>0</v>
      </c>
      <c r="N477"/>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3</v>
      </c>
      <c r="BM477">
        <v>7</v>
      </c>
      <c r="BN477">
        <v>3</v>
      </c>
      <c r="BO477">
        <v>8</v>
      </c>
      <c r="BP477">
        <v>0</v>
      </c>
      <c r="BQ477">
        <v>0</v>
      </c>
      <c r="BR477">
        <v>0</v>
      </c>
      <c r="BS477">
        <v>0</v>
      </c>
      <c r="BT477">
        <v>1</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1</v>
      </c>
      <c r="DB477">
        <v>1</v>
      </c>
      <c r="DC477">
        <v>1</v>
      </c>
      <c r="DD477">
        <v>7</v>
      </c>
      <c r="DE477">
        <v>10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4</v>
      </c>
      <c r="FE477">
        <v>0</v>
      </c>
      <c r="FF477">
        <v>0</v>
      </c>
      <c r="FG477">
        <v>0</v>
      </c>
      <c r="FH477">
        <v>0</v>
      </c>
      <c r="FI477">
        <v>0</v>
      </c>
      <c r="FJ477">
        <v>0</v>
      </c>
      <c r="FK477">
        <v>1</v>
      </c>
      <c r="FL477">
        <v>1</v>
      </c>
      <c r="FM477">
        <v>1</v>
      </c>
      <c r="FN477">
        <v>5</v>
      </c>
      <c r="FO477">
        <v>12</v>
      </c>
      <c r="FP477">
        <v>52</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2</v>
      </c>
      <c r="HV477">
        <v>4</v>
      </c>
      <c r="HW477">
        <v>1</v>
      </c>
      <c r="HX477">
        <v>0</v>
      </c>
      <c r="HY477">
        <v>0</v>
      </c>
      <c r="HZ477">
        <v>0</v>
      </c>
      <c r="IA477">
        <v>0</v>
      </c>
      <c r="IB477">
        <v>0</v>
      </c>
      <c r="IC477">
        <v>0</v>
      </c>
      <c r="ID477">
        <v>2</v>
      </c>
      <c r="IE477">
        <v>3</v>
      </c>
      <c r="IF477">
        <v>1</v>
      </c>
      <c r="IG477">
        <v>2</v>
      </c>
      <c r="IH477">
        <v>3</v>
      </c>
      <c r="II477">
        <v>1</v>
      </c>
      <c r="IJ477">
        <v>2</v>
      </c>
      <c r="IK477">
        <v>3</v>
      </c>
      <c r="IL477">
        <v>1</v>
      </c>
      <c r="IM477">
        <v>2</v>
      </c>
      <c r="IN477">
        <v>3</v>
      </c>
      <c r="IO477">
        <v>1</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1</v>
      </c>
      <c r="NE477">
        <v>0</v>
      </c>
      <c r="NF477">
        <v>0</v>
      </c>
      <c r="NG477">
        <v>0</v>
      </c>
      <c r="NH477">
        <v>0</v>
      </c>
      <c r="NI477">
        <v>0</v>
      </c>
      <c r="NJ477">
        <v>0</v>
      </c>
      <c r="NK477">
        <v>0</v>
      </c>
      <c r="NL477">
        <v>0</v>
      </c>
      <c r="NM477">
        <v>0</v>
      </c>
      <c r="NN477">
        <v>0</v>
      </c>
      <c r="NO477">
        <v>0</v>
      </c>
      <c r="NP477">
        <v>0</v>
      </c>
      <c r="NR477" s="2" t="str">
        <f t="shared" si="439"/>
        <v>Zombo District</v>
      </c>
      <c r="NS477" s="2" t="str">
        <f t="shared" si="440"/>
        <v>Agiermach Health Centre III</v>
      </c>
      <c r="NT477" s="2" t="str">
        <f>VLOOKUP(C477,Weeks!$A$1:$B$53,2,0)</f>
        <v>Week 47</v>
      </c>
      <c r="NU477" s="2">
        <f t="shared" si="441"/>
        <v>118</v>
      </c>
      <c r="NV477" s="2">
        <f t="shared" si="442"/>
        <v>1</v>
      </c>
      <c r="NW477" s="2">
        <f t="shared" si="443"/>
        <v>0</v>
      </c>
      <c r="NX477" s="2">
        <f t="shared" si="444"/>
        <v>1</v>
      </c>
      <c r="NY477" s="2">
        <f t="shared" si="445"/>
        <v>1</v>
      </c>
      <c r="NZ477" s="2">
        <f t="shared" si="446"/>
        <v>22</v>
      </c>
      <c r="OA477" s="2">
        <f t="shared" si="447"/>
        <v>1</v>
      </c>
      <c r="OB477" s="2">
        <f t="shared" si="448"/>
        <v>72</v>
      </c>
      <c r="OC477" s="2">
        <f t="shared" si="449"/>
        <v>0</v>
      </c>
      <c r="OD477" s="2">
        <f t="shared" si="450"/>
        <v>4</v>
      </c>
      <c r="OE477" s="2">
        <f t="shared" si="451"/>
        <v>0</v>
      </c>
      <c r="OF477" s="2">
        <f t="shared" si="452"/>
        <v>0</v>
      </c>
      <c r="OG477" s="2">
        <f t="shared" si="453"/>
        <v>0</v>
      </c>
      <c r="OH477" s="2">
        <f t="shared" si="454"/>
        <v>0</v>
      </c>
      <c r="OI477" s="2">
        <f t="shared" si="455"/>
        <v>0</v>
      </c>
      <c r="OJ477" s="2">
        <f t="shared" si="456"/>
        <v>0</v>
      </c>
      <c r="OK477" s="2">
        <f t="shared" si="457"/>
        <v>0</v>
      </c>
      <c r="OL477" s="2">
        <f t="shared" si="458"/>
        <v>0</v>
      </c>
      <c r="OM477" s="2">
        <f t="shared" si="459"/>
        <v>0</v>
      </c>
      <c r="ON477" s="2">
        <f t="shared" si="460"/>
        <v>20</v>
      </c>
      <c r="OO477" s="2">
        <f t="shared" si="461"/>
        <v>0</v>
      </c>
      <c r="OP477" s="2">
        <f t="shared" si="462"/>
        <v>0</v>
      </c>
      <c r="OQ477" s="2">
        <f t="shared" si="463"/>
        <v>0</v>
      </c>
      <c r="OR477" s="2">
        <f t="shared" si="464"/>
        <v>0</v>
      </c>
      <c r="OS477" s="2">
        <f t="shared" si="465"/>
        <v>0</v>
      </c>
      <c r="OT477" s="2">
        <f t="shared" si="466"/>
        <v>0</v>
      </c>
      <c r="OU477" s="2">
        <f t="shared" si="467"/>
        <v>0</v>
      </c>
      <c r="OV477" s="2">
        <f t="shared" si="468"/>
        <v>0</v>
      </c>
      <c r="OW477" s="2">
        <f t="shared" si="469"/>
        <v>0</v>
      </c>
      <c r="OX477" s="2">
        <f t="shared" si="470"/>
        <v>0</v>
      </c>
      <c r="OY477" s="2">
        <f t="shared" si="471"/>
        <v>0</v>
      </c>
      <c r="OZ477" s="2">
        <f t="shared" si="472"/>
        <v>0</v>
      </c>
      <c r="PA477" s="2">
        <f t="shared" si="473"/>
        <v>0</v>
      </c>
      <c r="PB477" s="2">
        <f t="shared" si="474"/>
        <v>0</v>
      </c>
      <c r="PC477" s="2">
        <f t="shared" si="475"/>
        <v>0</v>
      </c>
      <c r="PD477" s="2">
        <f t="shared" si="476"/>
        <v>0</v>
      </c>
      <c r="PE477" s="2">
        <f t="shared" si="477"/>
        <v>0</v>
      </c>
      <c r="PF477" s="2">
        <f t="shared" si="478"/>
        <v>0</v>
      </c>
      <c r="PG477" s="2">
        <f t="shared" si="479"/>
        <v>0</v>
      </c>
      <c r="PH477" s="2">
        <f t="shared" si="480"/>
        <v>0</v>
      </c>
      <c r="PI477" s="2">
        <f t="shared" si="481"/>
        <v>0</v>
      </c>
      <c r="PJ477" s="2">
        <f t="shared" si="482"/>
        <v>0</v>
      </c>
      <c r="PK477" s="2">
        <f t="shared" si="483"/>
        <v>0</v>
      </c>
      <c r="PL477" s="2">
        <f t="shared" si="484"/>
        <v>0</v>
      </c>
      <c r="PM477" s="2">
        <f t="shared" si="485"/>
        <v>0</v>
      </c>
      <c r="PN477" s="2">
        <f t="shared" si="486"/>
        <v>7</v>
      </c>
      <c r="PO477" s="2">
        <f t="shared" si="487"/>
        <v>6</v>
      </c>
      <c r="PP477" s="2">
        <f t="shared" si="488"/>
        <v>0</v>
      </c>
      <c r="PQ477" s="2">
        <f t="shared" si="489"/>
        <v>0</v>
      </c>
      <c r="PR477" s="2">
        <f t="shared" si="490"/>
        <v>6</v>
      </c>
      <c r="PS477" s="2">
        <f t="shared" si="491"/>
        <v>0</v>
      </c>
      <c r="PT477" s="2">
        <f t="shared" si="492"/>
        <v>0</v>
      </c>
      <c r="PU477" s="2">
        <f t="shared" si="493"/>
        <v>6</v>
      </c>
      <c r="PV477" s="2">
        <f t="shared" si="494"/>
        <v>0</v>
      </c>
      <c r="PW477" s="2">
        <f t="shared" si="495"/>
        <v>0</v>
      </c>
      <c r="PX477" s="2">
        <f t="shared" si="496"/>
        <v>6</v>
      </c>
      <c r="PY477" s="2">
        <f t="shared" si="497"/>
        <v>0</v>
      </c>
      <c r="PZ477" s="2">
        <f t="shared" si="498"/>
        <v>0</v>
      </c>
    </row>
    <row r="478" spans="1:442" x14ac:dyDescent="0.35">
      <c r="A478" t="s">
        <v>68</v>
      </c>
      <c r="B478" t="s">
        <v>20</v>
      </c>
      <c r="C478" t="s">
        <v>355</v>
      </c>
      <c r="D478">
        <v>0</v>
      </c>
      <c r="E478">
        <v>0</v>
      </c>
      <c r="F478">
        <v>0</v>
      </c>
      <c r="G478">
        <v>0</v>
      </c>
      <c r="H478"/>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1</v>
      </c>
      <c r="AM478">
        <v>0</v>
      </c>
      <c r="AN478">
        <v>1</v>
      </c>
      <c r="AO478">
        <v>0</v>
      </c>
      <c r="AP478">
        <v>0</v>
      </c>
      <c r="AQ478">
        <v>0</v>
      </c>
      <c r="AR478">
        <v>13</v>
      </c>
      <c r="AS478">
        <v>17</v>
      </c>
      <c r="AT478">
        <v>11</v>
      </c>
      <c r="AU478">
        <v>29</v>
      </c>
      <c r="AV478">
        <v>0</v>
      </c>
      <c r="AW478">
        <v>0</v>
      </c>
      <c r="AX478">
        <v>0</v>
      </c>
      <c r="AY478">
        <v>0</v>
      </c>
      <c r="AZ478">
        <v>1</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6</v>
      </c>
      <c r="DE478">
        <v>4</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1</v>
      </c>
      <c r="FD478">
        <v>4</v>
      </c>
      <c r="FE478">
        <v>0</v>
      </c>
      <c r="FF478">
        <v>0</v>
      </c>
      <c r="FG478">
        <v>0</v>
      </c>
      <c r="FH478">
        <v>0</v>
      </c>
      <c r="FI478">
        <v>0</v>
      </c>
      <c r="FJ478">
        <v>0</v>
      </c>
      <c r="FK478">
        <v>0</v>
      </c>
      <c r="FL478">
        <v>0</v>
      </c>
      <c r="FM478">
        <v>0</v>
      </c>
      <c r="FN478">
        <v>0</v>
      </c>
      <c r="FO478">
        <v>55</v>
      </c>
      <c r="FP478">
        <v>112</v>
      </c>
      <c r="FQ478">
        <v>0</v>
      </c>
      <c r="FR478">
        <v>0</v>
      </c>
      <c r="FS478">
        <v>0</v>
      </c>
      <c r="FT478">
        <v>0</v>
      </c>
      <c r="FU478">
        <v>0</v>
      </c>
      <c r="FV478">
        <v>1</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2</v>
      </c>
      <c r="HV478">
        <v>5</v>
      </c>
      <c r="HW478">
        <v>1</v>
      </c>
      <c r="HX478">
        <v>0</v>
      </c>
      <c r="HY478">
        <v>0</v>
      </c>
      <c r="HZ478">
        <v>0</v>
      </c>
      <c r="IA478">
        <v>0</v>
      </c>
      <c r="IB478">
        <v>0</v>
      </c>
      <c r="IC478">
        <v>0</v>
      </c>
      <c r="ID478">
        <v>2</v>
      </c>
      <c r="IE478">
        <v>5</v>
      </c>
      <c r="IF478">
        <v>1</v>
      </c>
      <c r="IG478">
        <v>2</v>
      </c>
      <c r="IH478">
        <v>5</v>
      </c>
      <c r="II478">
        <v>1</v>
      </c>
      <c r="IJ478">
        <v>2</v>
      </c>
      <c r="IK478">
        <v>5</v>
      </c>
      <c r="IL478">
        <v>1</v>
      </c>
      <c r="IM478">
        <v>2</v>
      </c>
      <c r="IN478">
        <v>5</v>
      </c>
      <c r="IO478">
        <v>1</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1</v>
      </c>
      <c r="KE478">
        <v>1</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1</v>
      </c>
      <c r="NC478">
        <v>0</v>
      </c>
      <c r="ND478">
        <v>0</v>
      </c>
      <c r="NE478">
        <v>1</v>
      </c>
      <c r="NF478">
        <v>0</v>
      </c>
      <c r="NG478">
        <v>0</v>
      </c>
      <c r="NH478">
        <v>0</v>
      </c>
      <c r="NI478">
        <v>0</v>
      </c>
      <c r="NJ478">
        <v>0</v>
      </c>
      <c r="NK478">
        <v>0</v>
      </c>
      <c r="NL478">
        <v>0</v>
      </c>
      <c r="NM478">
        <v>0</v>
      </c>
      <c r="NN478">
        <v>0</v>
      </c>
      <c r="NO478">
        <v>0</v>
      </c>
      <c r="NP478">
        <v>0</v>
      </c>
      <c r="NR478" s="2" t="str">
        <f t="shared" si="439"/>
        <v>Zombo District</v>
      </c>
      <c r="NS478" s="2" t="str">
        <f t="shared" si="440"/>
        <v>Agiermach Health Centre III</v>
      </c>
      <c r="NT478" s="2" t="str">
        <f>VLOOKUP(C478,Weeks!$A$1:$B$53,2,0)</f>
        <v>Week 48</v>
      </c>
      <c r="NU478" s="2">
        <f t="shared" si="441"/>
        <v>254</v>
      </c>
      <c r="NV478" s="2">
        <f t="shared" si="442"/>
        <v>2</v>
      </c>
      <c r="NW478" s="2">
        <f t="shared" si="443"/>
        <v>0</v>
      </c>
      <c r="NX478" s="2">
        <f t="shared" si="444"/>
        <v>2</v>
      </c>
      <c r="NY478" s="2">
        <f t="shared" si="445"/>
        <v>2</v>
      </c>
      <c r="NZ478" s="2">
        <f t="shared" si="446"/>
        <v>71</v>
      </c>
      <c r="OA478" s="2">
        <f t="shared" si="447"/>
        <v>1</v>
      </c>
      <c r="OB478" s="2">
        <f t="shared" si="448"/>
        <v>168</v>
      </c>
      <c r="OC478" s="2">
        <f t="shared" si="449"/>
        <v>1</v>
      </c>
      <c r="OD478" s="2">
        <f t="shared" si="450"/>
        <v>5</v>
      </c>
      <c r="OE478" s="2">
        <f t="shared" si="451"/>
        <v>0</v>
      </c>
      <c r="OF478" s="2">
        <f t="shared" si="452"/>
        <v>0</v>
      </c>
      <c r="OG478" s="2">
        <f t="shared" si="453"/>
        <v>0</v>
      </c>
      <c r="OH478" s="2">
        <f t="shared" si="454"/>
        <v>0</v>
      </c>
      <c r="OI478" s="2">
        <f t="shared" si="455"/>
        <v>0</v>
      </c>
      <c r="OJ478" s="2">
        <f t="shared" si="456"/>
        <v>0</v>
      </c>
      <c r="OK478" s="2">
        <f t="shared" si="457"/>
        <v>0</v>
      </c>
      <c r="OL478" s="2">
        <f t="shared" si="458"/>
        <v>0</v>
      </c>
      <c r="OM478" s="2">
        <f t="shared" si="459"/>
        <v>0</v>
      </c>
      <c r="ON478" s="2">
        <f t="shared" si="460"/>
        <v>10</v>
      </c>
      <c r="OO478" s="2">
        <f t="shared" si="461"/>
        <v>0</v>
      </c>
      <c r="OP478" s="2">
        <f t="shared" si="462"/>
        <v>0</v>
      </c>
      <c r="OQ478" s="2">
        <f t="shared" si="463"/>
        <v>0</v>
      </c>
      <c r="OR478" s="2">
        <f t="shared" si="464"/>
        <v>0</v>
      </c>
      <c r="OS478" s="2">
        <f t="shared" si="465"/>
        <v>0</v>
      </c>
      <c r="OT478" s="2">
        <f t="shared" si="466"/>
        <v>0</v>
      </c>
      <c r="OU478" s="2">
        <f t="shared" si="467"/>
        <v>0</v>
      </c>
      <c r="OV478" s="2">
        <f t="shared" si="468"/>
        <v>0</v>
      </c>
      <c r="OW478" s="2">
        <f t="shared" si="469"/>
        <v>0</v>
      </c>
      <c r="OX478" s="2">
        <f t="shared" si="470"/>
        <v>0</v>
      </c>
      <c r="OY478" s="2">
        <f t="shared" si="471"/>
        <v>0</v>
      </c>
      <c r="OZ478" s="2">
        <f t="shared" si="472"/>
        <v>0</v>
      </c>
      <c r="PA478" s="2">
        <f t="shared" si="473"/>
        <v>0</v>
      </c>
      <c r="PB478" s="2">
        <f t="shared" si="474"/>
        <v>0</v>
      </c>
      <c r="PC478" s="2">
        <f t="shared" si="475"/>
        <v>0</v>
      </c>
      <c r="PD478" s="2">
        <f t="shared" si="476"/>
        <v>0</v>
      </c>
      <c r="PE478" s="2">
        <f t="shared" si="477"/>
        <v>0</v>
      </c>
      <c r="PF478" s="2">
        <f t="shared" si="478"/>
        <v>0</v>
      </c>
      <c r="PG478" s="2">
        <f t="shared" si="479"/>
        <v>0</v>
      </c>
      <c r="PH478" s="2">
        <f t="shared" si="480"/>
        <v>0</v>
      </c>
      <c r="PI478" s="2">
        <f t="shared" si="481"/>
        <v>0</v>
      </c>
      <c r="PJ478" s="2">
        <f t="shared" si="482"/>
        <v>0</v>
      </c>
      <c r="PK478" s="2">
        <f t="shared" si="483"/>
        <v>0</v>
      </c>
      <c r="PL478" s="2">
        <f t="shared" si="484"/>
        <v>0</v>
      </c>
      <c r="PM478" s="2">
        <f t="shared" si="485"/>
        <v>0</v>
      </c>
      <c r="PN478" s="2">
        <f t="shared" si="486"/>
        <v>8</v>
      </c>
      <c r="PO478" s="2">
        <f t="shared" si="487"/>
        <v>8</v>
      </c>
      <c r="PP478" s="2">
        <f t="shared" si="488"/>
        <v>2</v>
      </c>
      <c r="PQ478" s="2">
        <f t="shared" si="489"/>
        <v>0</v>
      </c>
      <c r="PR478" s="2">
        <f t="shared" si="490"/>
        <v>8</v>
      </c>
      <c r="PS478" s="2">
        <f t="shared" si="491"/>
        <v>0</v>
      </c>
      <c r="PT478" s="2">
        <f t="shared" si="492"/>
        <v>0</v>
      </c>
      <c r="PU478" s="2">
        <f t="shared" si="493"/>
        <v>8</v>
      </c>
      <c r="PV478" s="2">
        <f t="shared" si="494"/>
        <v>0</v>
      </c>
      <c r="PW478" s="2">
        <f t="shared" si="495"/>
        <v>0</v>
      </c>
      <c r="PX478" s="2">
        <f t="shared" si="496"/>
        <v>8</v>
      </c>
      <c r="PY478" s="2">
        <f t="shared" si="497"/>
        <v>0</v>
      </c>
      <c r="PZ478" s="2">
        <f t="shared" si="498"/>
        <v>0</v>
      </c>
    </row>
    <row r="479" spans="1:442" x14ac:dyDescent="0.35">
      <c r="A479" t="s">
        <v>68</v>
      </c>
      <c r="B479" t="s">
        <v>20</v>
      </c>
      <c r="C479" t="s">
        <v>353</v>
      </c>
      <c r="D479">
        <v>0</v>
      </c>
      <c r="E479">
        <v>0</v>
      </c>
      <c r="F479">
        <v>0</v>
      </c>
      <c r="G479">
        <v>0</v>
      </c>
      <c r="H479">
        <v>0</v>
      </c>
      <c r="I479">
        <v>0</v>
      </c>
      <c r="J479">
        <v>0</v>
      </c>
      <c r="K479">
        <v>0</v>
      </c>
      <c r="L479">
        <v>0</v>
      </c>
      <c r="M479">
        <v>0</v>
      </c>
      <c r="N479">
        <v>0</v>
      </c>
      <c r="O479">
        <v>0</v>
      </c>
      <c r="P479">
        <v>0</v>
      </c>
      <c r="Q479">
        <v>0</v>
      </c>
      <c r="R479">
        <v>0</v>
      </c>
      <c r="S479">
        <v>0</v>
      </c>
      <c r="T479">
        <v>0</v>
      </c>
      <c r="U479">
        <v>1</v>
      </c>
      <c r="V479">
        <v>0</v>
      </c>
      <c r="W479">
        <v>4</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2</v>
      </c>
      <c r="DA479">
        <v>0</v>
      </c>
      <c r="DB479">
        <v>0</v>
      </c>
      <c r="DC479">
        <v>0</v>
      </c>
      <c r="DD479">
        <v>16</v>
      </c>
      <c r="DE479">
        <v>10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4</v>
      </c>
      <c r="EM479">
        <v>0</v>
      </c>
      <c r="EN479">
        <v>0</v>
      </c>
      <c r="EO479">
        <v>0</v>
      </c>
      <c r="EP479">
        <v>0</v>
      </c>
      <c r="EQ479">
        <v>0</v>
      </c>
      <c r="ER479">
        <v>0</v>
      </c>
      <c r="ES479">
        <v>0</v>
      </c>
      <c r="ET479">
        <v>0</v>
      </c>
      <c r="EU479">
        <v>0</v>
      </c>
      <c r="EV479">
        <v>0</v>
      </c>
      <c r="EW479">
        <v>0</v>
      </c>
      <c r="EX479">
        <v>0</v>
      </c>
      <c r="EY479">
        <v>0</v>
      </c>
      <c r="EZ479">
        <v>0</v>
      </c>
      <c r="FA479">
        <v>0</v>
      </c>
      <c r="FB479">
        <v>0</v>
      </c>
      <c r="FC479">
        <v>0</v>
      </c>
      <c r="FD479">
        <v>6</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9</v>
      </c>
      <c r="HW479">
        <v>1</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1</v>
      </c>
      <c r="NJ479">
        <v>0</v>
      </c>
      <c r="NK479">
        <v>0</v>
      </c>
      <c r="NL479">
        <v>0</v>
      </c>
      <c r="NM479">
        <v>1</v>
      </c>
      <c r="NN479">
        <v>0</v>
      </c>
      <c r="NO479">
        <v>0</v>
      </c>
      <c r="NP479">
        <v>0</v>
      </c>
      <c r="NR479" s="2" t="str">
        <f t="shared" si="439"/>
        <v>Zombo District</v>
      </c>
      <c r="NS479" s="2" t="str">
        <f t="shared" si="440"/>
        <v>Agiermach Health Centre III</v>
      </c>
      <c r="NT479" s="2" t="str">
        <f>VLOOKUP(C479,Weeks!$A$1:$B$53,2,0)</f>
        <v>Week 49</v>
      </c>
      <c r="NU479" s="2">
        <f t="shared" si="441"/>
        <v>38</v>
      </c>
      <c r="NV479" s="2">
        <f t="shared" si="442"/>
        <v>0</v>
      </c>
      <c r="NW479" s="2">
        <f t="shared" si="443"/>
        <v>0</v>
      </c>
      <c r="NX479" s="2">
        <f t="shared" si="444"/>
        <v>0</v>
      </c>
      <c r="NY479" s="2">
        <f t="shared" si="445"/>
        <v>0</v>
      </c>
      <c r="NZ479" s="2">
        <f t="shared" si="446"/>
        <v>0</v>
      </c>
      <c r="OA479" s="2">
        <f t="shared" si="447"/>
        <v>0</v>
      </c>
      <c r="OB479" s="2">
        <f t="shared" si="448"/>
        <v>0</v>
      </c>
      <c r="OC479" s="2">
        <f t="shared" si="449"/>
        <v>0</v>
      </c>
      <c r="OD479" s="2">
        <f t="shared" si="450"/>
        <v>6</v>
      </c>
      <c r="OE479" s="2">
        <f t="shared" si="451"/>
        <v>0</v>
      </c>
      <c r="OF479" s="2">
        <f t="shared" si="452"/>
        <v>4</v>
      </c>
      <c r="OG479" s="2">
        <f t="shared" si="453"/>
        <v>0</v>
      </c>
      <c r="OH479" s="2">
        <f t="shared" si="454"/>
        <v>0</v>
      </c>
      <c r="OI479" s="2">
        <f t="shared" si="455"/>
        <v>0</v>
      </c>
      <c r="OJ479" s="2">
        <f t="shared" si="456"/>
        <v>0</v>
      </c>
      <c r="OK479" s="2">
        <f t="shared" si="457"/>
        <v>0</v>
      </c>
      <c r="OL479" s="2">
        <f t="shared" si="458"/>
        <v>0</v>
      </c>
      <c r="OM479" s="2">
        <f t="shared" si="459"/>
        <v>0</v>
      </c>
      <c r="ON479" s="2">
        <f t="shared" si="460"/>
        <v>28</v>
      </c>
      <c r="OO479" s="2">
        <f t="shared" si="461"/>
        <v>0</v>
      </c>
      <c r="OP479" s="2">
        <f t="shared" si="462"/>
        <v>0</v>
      </c>
      <c r="OQ479" s="2">
        <f t="shared" si="463"/>
        <v>0</v>
      </c>
      <c r="OR479" s="2">
        <f t="shared" si="464"/>
        <v>0</v>
      </c>
      <c r="OS479" s="2">
        <f t="shared" si="465"/>
        <v>0</v>
      </c>
      <c r="OT479" s="2">
        <f t="shared" si="466"/>
        <v>0</v>
      </c>
      <c r="OU479" s="2">
        <f t="shared" si="467"/>
        <v>5</v>
      </c>
      <c r="OV479" s="2">
        <f t="shared" si="468"/>
        <v>0</v>
      </c>
      <c r="OW479" s="2">
        <f t="shared" si="469"/>
        <v>0</v>
      </c>
      <c r="OX479" s="2">
        <f t="shared" si="470"/>
        <v>0</v>
      </c>
      <c r="OY479" s="2">
        <f t="shared" si="471"/>
        <v>0</v>
      </c>
      <c r="OZ479" s="2">
        <f t="shared" si="472"/>
        <v>0</v>
      </c>
      <c r="PA479" s="2">
        <f t="shared" si="473"/>
        <v>0</v>
      </c>
      <c r="PB479" s="2">
        <f t="shared" si="474"/>
        <v>0</v>
      </c>
      <c r="PC479" s="2">
        <f t="shared" si="475"/>
        <v>0</v>
      </c>
      <c r="PD479" s="2">
        <f t="shared" si="476"/>
        <v>0</v>
      </c>
      <c r="PE479" s="2">
        <f t="shared" si="477"/>
        <v>0</v>
      </c>
      <c r="PF479" s="2">
        <f t="shared" si="478"/>
        <v>0</v>
      </c>
      <c r="PG479" s="2">
        <f t="shared" si="479"/>
        <v>0</v>
      </c>
      <c r="PH479" s="2">
        <f t="shared" si="480"/>
        <v>0</v>
      </c>
      <c r="PI479" s="2">
        <f t="shared" si="481"/>
        <v>0</v>
      </c>
      <c r="PJ479" s="2">
        <f t="shared" si="482"/>
        <v>0</v>
      </c>
      <c r="PK479" s="2">
        <f t="shared" si="483"/>
        <v>1</v>
      </c>
      <c r="PL479" s="2">
        <f t="shared" si="484"/>
        <v>1</v>
      </c>
      <c r="PM479" s="2">
        <f t="shared" si="485"/>
        <v>0</v>
      </c>
      <c r="PN479" s="2">
        <f t="shared" si="486"/>
        <v>10</v>
      </c>
      <c r="PO479" s="2">
        <f t="shared" si="487"/>
        <v>0</v>
      </c>
      <c r="PP479" s="2">
        <f t="shared" si="488"/>
        <v>0</v>
      </c>
      <c r="PQ479" s="2">
        <f t="shared" si="489"/>
        <v>0</v>
      </c>
      <c r="PR479" s="2">
        <f t="shared" si="490"/>
        <v>0</v>
      </c>
      <c r="PS479" s="2">
        <f t="shared" si="491"/>
        <v>0</v>
      </c>
      <c r="PT479" s="2">
        <f t="shared" si="492"/>
        <v>0</v>
      </c>
      <c r="PU479" s="2">
        <f t="shared" si="493"/>
        <v>0</v>
      </c>
      <c r="PV479" s="2">
        <f t="shared" si="494"/>
        <v>0</v>
      </c>
      <c r="PW479" s="2">
        <f t="shared" si="495"/>
        <v>0</v>
      </c>
      <c r="PX479" s="2">
        <f t="shared" si="496"/>
        <v>0</v>
      </c>
      <c r="PY479" s="2">
        <f t="shared" si="497"/>
        <v>0</v>
      </c>
      <c r="PZ479" s="2">
        <f t="shared" si="498"/>
        <v>0</v>
      </c>
    </row>
    <row r="480" spans="1:442" x14ac:dyDescent="0.35">
      <c r="A480" t="s">
        <v>68</v>
      </c>
      <c r="B480" t="s">
        <v>20</v>
      </c>
      <c r="C480" t="s">
        <v>351</v>
      </c>
      <c r="D480">
        <v>0</v>
      </c>
      <c r="E480">
        <v>0</v>
      </c>
      <c r="F480">
        <v>0</v>
      </c>
      <c r="G480">
        <v>0</v>
      </c>
      <c r="H480"/>
      <c r="I480">
        <v>0</v>
      </c>
      <c r="J480"/>
      <c r="K480">
        <v>0</v>
      </c>
      <c r="L480"/>
      <c r="M480">
        <v>0</v>
      </c>
      <c r="N480"/>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1</v>
      </c>
      <c r="DC480">
        <v>0</v>
      </c>
      <c r="DD480">
        <v>7</v>
      </c>
      <c r="DE480">
        <v>6</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5</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7</v>
      </c>
      <c r="HW480">
        <v>2</v>
      </c>
      <c r="HX480">
        <v>0</v>
      </c>
      <c r="HY480">
        <v>0</v>
      </c>
      <c r="HZ480">
        <v>0</v>
      </c>
      <c r="IA480">
        <v>0</v>
      </c>
      <c r="IB480">
        <v>0</v>
      </c>
      <c r="IC480">
        <v>0</v>
      </c>
      <c r="ID480">
        <v>0</v>
      </c>
      <c r="IE480">
        <v>7</v>
      </c>
      <c r="IF480">
        <v>2</v>
      </c>
      <c r="IG480">
        <v>0</v>
      </c>
      <c r="IH480">
        <v>7</v>
      </c>
      <c r="II480">
        <v>2</v>
      </c>
      <c r="IJ480">
        <v>0</v>
      </c>
      <c r="IK480">
        <v>7</v>
      </c>
      <c r="IL480">
        <v>2</v>
      </c>
      <c r="IM480">
        <v>0</v>
      </c>
      <c r="IN480">
        <v>7</v>
      </c>
      <c r="IO480">
        <v>2</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R480" s="2" t="str">
        <f t="shared" si="439"/>
        <v>Zombo District</v>
      </c>
      <c r="NS480" s="2" t="str">
        <f t="shared" si="440"/>
        <v>Agiermach Health Centre III</v>
      </c>
      <c r="NT480" s="2" t="str">
        <f>VLOOKUP(C480,Weeks!$A$1:$B$53,2,0)</f>
        <v>Week 50</v>
      </c>
      <c r="NU480" s="2">
        <f t="shared" si="441"/>
        <v>19</v>
      </c>
      <c r="NV480" s="2">
        <f t="shared" si="442"/>
        <v>0</v>
      </c>
      <c r="NW480" s="2">
        <f t="shared" si="443"/>
        <v>0</v>
      </c>
      <c r="NX480" s="2">
        <f t="shared" si="444"/>
        <v>0</v>
      </c>
      <c r="NY480" s="2">
        <f t="shared" si="445"/>
        <v>0</v>
      </c>
      <c r="NZ480" s="2">
        <f t="shared" si="446"/>
        <v>0</v>
      </c>
      <c r="OA480" s="2">
        <f t="shared" si="447"/>
        <v>0</v>
      </c>
      <c r="OB480" s="2">
        <f t="shared" si="448"/>
        <v>0</v>
      </c>
      <c r="OC480" s="2">
        <f t="shared" si="449"/>
        <v>0</v>
      </c>
      <c r="OD480" s="2">
        <f t="shared" si="450"/>
        <v>5</v>
      </c>
      <c r="OE480" s="2">
        <f t="shared" si="451"/>
        <v>0</v>
      </c>
      <c r="OF480" s="2">
        <f t="shared" si="452"/>
        <v>0</v>
      </c>
      <c r="OG480" s="2">
        <f t="shared" si="453"/>
        <v>0</v>
      </c>
      <c r="OH480" s="2">
        <f t="shared" si="454"/>
        <v>0</v>
      </c>
      <c r="OI480" s="2">
        <f t="shared" si="455"/>
        <v>0</v>
      </c>
      <c r="OJ480" s="2">
        <f t="shared" si="456"/>
        <v>0</v>
      </c>
      <c r="OK480" s="2">
        <f t="shared" si="457"/>
        <v>0</v>
      </c>
      <c r="OL480" s="2">
        <f t="shared" si="458"/>
        <v>0</v>
      </c>
      <c r="OM480" s="2">
        <f t="shared" si="459"/>
        <v>0</v>
      </c>
      <c r="ON480" s="2">
        <f t="shared" si="460"/>
        <v>14</v>
      </c>
      <c r="OO480" s="2">
        <f t="shared" si="461"/>
        <v>0</v>
      </c>
      <c r="OP480" s="2">
        <f t="shared" si="462"/>
        <v>0</v>
      </c>
      <c r="OQ480" s="2">
        <f t="shared" si="463"/>
        <v>0</v>
      </c>
      <c r="OR480" s="2">
        <f t="shared" si="464"/>
        <v>0</v>
      </c>
      <c r="OS480" s="2">
        <f t="shared" si="465"/>
        <v>0</v>
      </c>
      <c r="OT480" s="2">
        <f t="shared" si="466"/>
        <v>0</v>
      </c>
      <c r="OU480" s="2">
        <f t="shared" si="467"/>
        <v>0</v>
      </c>
      <c r="OV480" s="2">
        <f t="shared" si="468"/>
        <v>0</v>
      </c>
      <c r="OW480" s="2">
        <f t="shared" si="469"/>
        <v>0</v>
      </c>
      <c r="OX480" s="2">
        <f t="shared" si="470"/>
        <v>0</v>
      </c>
      <c r="OY480" s="2">
        <f t="shared" si="471"/>
        <v>0</v>
      </c>
      <c r="OZ480" s="2">
        <f t="shared" si="472"/>
        <v>0</v>
      </c>
      <c r="PA480" s="2">
        <f t="shared" si="473"/>
        <v>0</v>
      </c>
      <c r="PB480" s="2">
        <f t="shared" si="474"/>
        <v>0</v>
      </c>
      <c r="PC480" s="2">
        <f t="shared" si="475"/>
        <v>0</v>
      </c>
      <c r="PD480" s="2">
        <f t="shared" si="476"/>
        <v>0</v>
      </c>
      <c r="PE480" s="2">
        <f t="shared" si="477"/>
        <v>0</v>
      </c>
      <c r="PF480" s="2">
        <f t="shared" si="478"/>
        <v>0</v>
      </c>
      <c r="PG480" s="2">
        <f t="shared" si="479"/>
        <v>0</v>
      </c>
      <c r="PH480" s="2">
        <f t="shared" si="480"/>
        <v>0</v>
      </c>
      <c r="PI480" s="2">
        <f t="shared" si="481"/>
        <v>0</v>
      </c>
      <c r="PJ480" s="2">
        <f t="shared" si="482"/>
        <v>0</v>
      </c>
      <c r="PK480" s="2">
        <f t="shared" si="483"/>
        <v>0</v>
      </c>
      <c r="PL480" s="2">
        <f t="shared" si="484"/>
        <v>0</v>
      </c>
      <c r="PM480" s="2">
        <f t="shared" si="485"/>
        <v>0</v>
      </c>
      <c r="PN480" s="2">
        <f t="shared" si="486"/>
        <v>9</v>
      </c>
      <c r="PO480" s="2">
        <f t="shared" si="487"/>
        <v>9</v>
      </c>
      <c r="PP480" s="2">
        <f t="shared" si="488"/>
        <v>0</v>
      </c>
      <c r="PQ480" s="2">
        <f t="shared" si="489"/>
        <v>0</v>
      </c>
      <c r="PR480" s="2">
        <f t="shared" si="490"/>
        <v>9</v>
      </c>
      <c r="PS480" s="2">
        <f t="shared" si="491"/>
        <v>0</v>
      </c>
      <c r="PT480" s="2">
        <f t="shared" si="492"/>
        <v>0</v>
      </c>
      <c r="PU480" s="2">
        <f t="shared" si="493"/>
        <v>9</v>
      </c>
      <c r="PV480" s="2">
        <f t="shared" si="494"/>
        <v>0</v>
      </c>
      <c r="PW480" s="2">
        <f t="shared" si="495"/>
        <v>0</v>
      </c>
      <c r="PX480" s="2">
        <f t="shared" si="496"/>
        <v>9</v>
      </c>
      <c r="PY480" s="2">
        <f t="shared" si="497"/>
        <v>0</v>
      </c>
      <c r="PZ480" s="2">
        <f t="shared" si="498"/>
        <v>0</v>
      </c>
    </row>
    <row r="481" spans="1:442" x14ac:dyDescent="0.35">
      <c r="A481" t="s">
        <v>68</v>
      </c>
      <c r="B481" t="s">
        <v>20</v>
      </c>
      <c r="C481" t="s">
        <v>349</v>
      </c>
      <c r="D481">
        <v>0</v>
      </c>
      <c r="E481">
        <v>0</v>
      </c>
      <c r="F481">
        <v>0</v>
      </c>
      <c r="G481">
        <v>0</v>
      </c>
      <c r="H481"/>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1</v>
      </c>
      <c r="DA481">
        <v>1</v>
      </c>
      <c r="DB481">
        <v>4</v>
      </c>
      <c r="DC481">
        <v>0</v>
      </c>
      <c r="DD481">
        <v>10</v>
      </c>
      <c r="DE481">
        <v>5</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1</v>
      </c>
      <c r="FA481">
        <v>3</v>
      </c>
      <c r="FB481">
        <v>0</v>
      </c>
      <c r="FC481">
        <v>0</v>
      </c>
      <c r="FD481">
        <v>2</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1</v>
      </c>
      <c r="HV481">
        <v>10</v>
      </c>
      <c r="HW481">
        <v>1</v>
      </c>
      <c r="HX481">
        <v>0</v>
      </c>
      <c r="HY481">
        <v>0</v>
      </c>
      <c r="HZ481">
        <v>0</v>
      </c>
      <c r="IA481">
        <v>0</v>
      </c>
      <c r="IB481">
        <v>0</v>
      </c>
      <c r="IC481">
        <v>0</v>
      </c>
      <c r="ID481">
        <v>1</v>
      </c>
      <c r="IE481">
        <v>10</v>
      </c>
      <c r="IF481">
        <v>1</v>
      </c>
      <c r="IG481">
        <v>1</v>
      </c>
      <c r="IH481">
        <v>10</v>
      </c>
      <c r="II481">
        <v>1</v>
      </c>
      <c r="IJ481">
        <v>1</v>
      </c>
      <c r="IK481">
        <v>10</v>
      </c>
      <c r="IL481">
        <v>1</v>
      </c>
      <c r="IM481">
        <v>1</v>
      </c>
      <c r="IN481">
        <v>10</v>
      </c>
      <c r="IO481">
        <v>1</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R481" s="2" t="str">
        <f t="shared" si="439"/>
        <v>Zombo District</v>
      </c>
      <c r="NS481" s="2" t="str">
        <f t="shared" si="440"/>
        <v>Agiermach Health Centre III</v>
      </c>
      <c r="NT481" s="2" t="str">
        <f>VLOOKUP(C481,Weeks!$A$1:$B$53,2,0)</f>
        <v>Week 51</v>
      </c>
      <c r="NU481" s="2">
        <f t="shared" si="441"/>
        <v>27</v>
      </c>
      <c r="NV481" s="2">
        <f t="shared" si="442"/>
        <v>0</v>
      </c>
      <c r="NW481" s="2">
        <f t="shared" si="443"/>
        <v>0</v>
      </c>
      <c r="NX481" s="2">
        <f t="shared" si="444"/>
        <v>0</v>
      </c>
      <c r="NY481" s="2">
        <f t="shared" si="445"/>
        <v>0</v>
      </c>
      <c r="NZ481" s="2">
        <f t="shared" si="446"/>
        <v>0</v>
      </c>
      <c r="OA481" s="2">
        <f t="shared" si="447"/>
        <v>0</v>
      </c>
      <c r="OB481" s="2">
        <f t="shared" si="448"/>
        <v>0</v>
      </c>
      <c r="OC481" s="2">
        <f t="shared" si="449"/>
        <v>0</v>
      </c>
      <c r="OD481" s="2">
        <f t="shared" si="450"/>
        <v>2</v>
      </c>
      <c r="OE481" s="2">
        <f t="shared" si="451"/>
        <v>0</v>
      </c>
      <c r="OF481" s="2">
        <f t="shared" si="452"/>
        <v>4</v>
      </c>
      <c r="OG481" s="2">
        <f t="shared" si="453"/>
        <v>0</v>
      </c>
      <c r="OH481" s="2">
        <f t="shared" si="454"/>
        <v>0</v>
      </c>
      <c r="OI481" s="2">
        <f t="shared" si="455"/>
        <v>0</v>
      </c>
      <c r="OJ481" s="2">
        <f t="shared" si="456"/>
        <v>0</v>
      </c>
      <c r="OK481" s="2">
        <f t="shared" si="457"/>
        <v>0</v>
      </c>
      <c r="OL481" s="2">
        <f t="shared" si="458"/>
        <v>0</v>
      </c>
      <c r="OM481" s="2">
        <f t="shared" si="459"/>
        <v>0</v>
      </c>
      <c r="ON481" s="2">
        <f t="shared" si="460"/>
        <v>21</v>
      </c>
      <c r="OO481" s="2">
        <f t="shared" si="461"/>
        <v>0</v>
      </c>
      <c r="OP481" s="2">
        <f t="shared" si="462"/>
        <v>0</v>
      </c>
      <c r="OQ481" s="2">
        <f t="shared" si="463"/>
        <v>0</v>
      </c>
      <c r="OR481" s="2">
        <f t="shared" si="464"/>
        <v>0</v>
      </c>
      <c r="OS481" s="2">
        <f t="shared" si="465"/>
        <v>0</v>
      </c>
      <c r="OT481" s="2">
        <f t="shared" si="466"/>
        <v>0</v>
      </c>
      <c r="OU481" s="2">
        <f t="shared" si="467"/>
        <v>0</v>
      </c>
      <c r="OV481" s="2">
        <f t="shared" si="468"/>
        <v>0</v>
      </c>
      <c r="OW481" s="2">
        <f t="shared" si="469"/>
        <v>0</v>
      </c>
      <c r="OX481" s="2">
        <f t="shared" si="470"/>
        <v>0</v>
      </c>
      <c r="OY481" s="2">
        <f t="shared" si="471"/>
        <v>0</v>
      </c>
      <c r="OZ481" s="2">
        <f t="shared" si="472"/>
        <v>0</v>
      </c>
      <c r="PA481" s="2">
        <f t="shared" si="473"/>
        <v>0</v>
      </c>
      <c r="PB481" s="2">
        <f t="shared" si="474"/>
        <v>0</v>
      </c>
      <c r="PC481" s="2">
        <f t="shared" si="475"/>
        <v>0</v>
      </c>
      <c r="PD481" s="2">
        <f t="shared" si="476"/>
        <v>0</v>
      </c>
      <c r="PE481" s="2">
        <f t="shared" si="477"/>
        <v>0</v>
      </c>
      <c r="PF481" s="2">
        <f t="shared" si="478"/>
        <v>0</v>
      </c>
      <c r="PG481" s="2">
        <f t="shared" si="479"/>
        <v>0</v>
      </c>
      <c r="PH481" s="2">
        <f t="shared" si="480"/>
        <v>0</v>
      </c>
      <c r="PI481" s="2">
        <f t="shared" si="481"/>
        <v>0</v>
      </c>
      <c r="PJ481" s="2">
        <f t="shared" si="482"/>
        <v>0</v>
      </c>
      <c r="PK481" s="2">
        <f t="shared" si="483"/>
        <v>0</v>
      </c>
      <c r="PL481" s="2">
        <f t="shared" si="484"/>
        <v>0</v>
      </c>
      <c r="PM481" s="2">
        <f t="shared" si="485"/>
        <v>0</v>
      </c>
      <c r="PN481" s="2">
        <f t="shared" si="486"/>
        <v>12</v>
      </c>
      <c r="PO481" s="2">
        <f t="shared" si="487"/>
        <v>12</v>
      </c>
      <c r="PP481" s="2">
        <f t="shared" si="488"/>
        <v>0</v>
      </c>
      <c r="PQ481" s="2">
        <f t="shared" si="489"/>
        <v>0</v>
      </c>
      <c r="PR481" s="2">
        <f t="shared" si="490"/>
        <v>12</v>
      </c>
      <c r="PS481" s="2">
        <f t="shared" si="491"/>
        <v>0</v>
      </c>
      <c r="PT481" s="2">
        <f t="shared" si="492"/>
        <v>0</v>
      </c>
      <c r="PU481" s="2">
        <f t="shared" si="493"/>
        <v>12</v>
      </c>
      <c r="PV481" s="2">
        <f t="shared" si="494"/>
        <v>0</v>
      </c>
      <c r="PW481" s="2">
        <f t="shared" si="495"/>
        <v>0</v>
      </c>
      <c r="PX481" s="2">
        <f t="shared" si="496"/>
        <v>12</v>
      </c>
      <c r="PY481" s="2">
        <f t="shared" si="497"/>
        <v>0</v>
      </c>
      <c r="PZ481" s="2">
        <f t="shared" si="498"/>
        <v>0</v>
      </c>
    </row>
    <row r="482" spans="1:442" x14ac:dyDescent="0.35">
      <c r="A482" t="s">
        <v>68</v>
      </c>
      <c r="B482" t="s">
        <v>20</v>
      </c>
      <c r="C482" t="s">
        <v>347</v>
      </c>
      <c r="D482">
        <v>0</v>
      </c>
      <c r="E482">
        <v>0</v>
      </c>
      <c r="F482">
        <v>0</v>
      </c>
      <c r="G482">
        <v>0</v>
      </c>
      <c r="H482"/>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1</v>
      </c>
      <c r="DB482">
        <v>2</v>
      </c>
      <c r="DC482">
        <v>1</v>
      </c>
      <c r="DD482">
        <v>9</v>
      </c>
      <c r="DE482">
        <v>4</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2</v>
      </c>
      <c r="FD482">
        <v>2</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1</v>
      </c>
      <c r="NI482">
        <v>0</v>
      </c>
      <c r="NJ482">
        <v>0</v>
      </c>
      <c r="NK482">
        <v>0</v>
      </c>
      <c r="NL482">
        <v>1</v>
      </c>
      <c r="NM482">
        <v>0</v>
      </c>
      <c r="NN482">
        <v>0</v>
      </c>
      <c r="NO482">
        <v>0</v>
      </c>
      <c r="NP482">
        <v>0</v>
      </c>
      <c r="NR482" s="2" t="str">
        <f t="shared" si="439"/>
        <v>Zombo District</v>
      </c>
      <c r="NS482" s="2" t="str">
        <f t="shared" si="440"/>
        <v>Agiermach Health Centre III</v>
      </c>
      <c r="NT482" s="2" t="str">
        <f>VLOOKUP(C482,Weeks!$A$1:$B$53,2,0)</f>
        <v>Week 52</v>
      </c>
      <c r="NU482" s="2">
        <f t="shared" si="441"/>
        <v>21</v>
      </c>
      <c r="NV482" s="2">
        <f t="shared" si="442"/>
        <v>0</v>
      </c>
      <c r="NW482" s="2">
        <f t="shared" si="443"/>
        <v>0</v>
      </c>
      <c r="NX482" s="2">
        <f t="shared" si="444"/>
        <v>0</v>
      </c>
      <c r="NY482" s="2">
        <f t="shared" si="445"/>
        <v>0</v>
      </c>
      <c r="NZ482" s="2">
        <f t="shared" si="446"/>
        <v>0</v>
      </c>
      <c r="OA482" s="2">
        <f t="shared" si="447"/>
        <v>0</v>
      </c>
      <c r="OB482" s="2">
        <f t="shared" si="448"/>
        <v>0</v>
      </c>
      <c r="OC482" s="2">
        <f t="shared" si="449"/>
        <v>0</v>
      </c>
      <c r="OD482" s="2">
        <f t="shared" si="450"/>
        <v>4</v>
      </c>
      <c r="OE482" s="2">
        <f t="shared" si="451"/>
        <v>0</v>
      </c>
      <c r="OF482" s="2">
        <f t="shared" si="452"/>
        <v>0</v>
      </c>
      <c r="OG482" s="2">
        <f t="shared" si="453"/>
        <v>0</v>
      </c>
      <c r="OH482" s="2">
        <f t="shared" si="454"/>
        <v>0</v>
      </c>
      <c r="OI482" s="2">
        <f t="shared" si="455"/>
        <v>0</v>
      </c>
      <c r="OJ482" s="2">
        <f t="shared" si="456"/>
        <v>0</v>
      </c>
      <c r="OK482" s="2">
        <f t="shared" si="457"/>
        <v>0</v>
      </c>
      <c r="OL482" s="2">
        <f t="shared" si="458"/>
        <v>0</v>
      </c>
      <c r="OM482" s="2">
        <f t="shared" si="459"/>
        <v>0</v>
      </c>
      <c r="ON482" s="2">
        <f t="shared" si="460"/>
        <v>17</v>
      </c>
      <c r="OO482" s="2">
        <f t="shared" si="461"/>
        <v>0</v>
      </c>
      <c r="OP482" s="2">
        <f t="shared" si="462"/>
        <v>0</v>
      </c>
      <c r="OQ482" s="2">
        <f t="shared" si="463"/>
        <v>0</v>
      </c>
      <c r="OR482" s="2">
        <f t="shared" si="464"/>
        <v>0</v>
      </c>
      <c r="OS482" s="2">
        <f t="shared" si="465"/>
        <v>0</v>
      </c>
      <c r="OT482" s="2">
        <f t="shared" si="466"/>
        <v>0</v>
      </c>
      <c r="OU482" s="2">
        <f t="shared" si="467"/>
        <v>0</v>
      </c>
      <c r="OV482" s="2">
        <f t="shared" si="468"/>
        <v>0</v>
      </c>
      <c r="OW482" s="2">
        <f t="shared" si="469"/>
        <v>0</v>
      </c>
      <c r="OX482" s="2">
        <f t="shared" si="470"/>
        <v>0</v>
      </c>
      <c r="OY482" s="2">
        <f t="shared" si="471"/>
        <v>0</v>
      </c>
      <c r="OZ482" s="2">
        <f t="shared" si="472"/>
        <v>0</v>
      </c>
      <c r="PA482" s="2">
        <f t="shared" si="473"/>
        <v>0</v>
      </c>
      <c r="PB482" s="2">
        <f t="shared" si="474"/>
        <v>0</v>
      </c>
      <c r="PC482" s="2">
        <f t="shared" si="475"/>
        <v>0</v>
      </c>
      <c r="PD482" s="2">
        <f t="shared" si="476"/>
        <v>0</v>
      </c>
      <c r="PE482" s="2">
        <f t="shared" si="477"/>
        <v>0</v>
      </c>
      <c r="PF482" s="2">
        <f t="shared" si="478"/>
        <v>0</v>
      </c>
      <c r="PG482" s="2">
        <f t="shared" si="479"/>
        <v>0</v>
      </c>
      <c r="PH482" s="2">
        <f t="shared" si="480"/>
        <v>0</v>
      </c>
      <c r="PI482" s="2">
        <f t="shared" si="481"/>
        <v>0</v>
      </c>
      <c r="PJ482" s="2">
        <f t="shared" si="482"/>
        <v>0</v>
      </c>
      <c r="PK482" s="2">
        <f t="shared" si="483"/>
        <v>1</v>
      </c>
      <c r="PL482" s="2">
        <f t="shared" si="484"/>
        <v>1</v>
      </c>
      <c r="PM482" s="2">
        <f t="shared" si="485"/>
        <v>0</v>
      </c>
      <c r="PN482" s="2">
        <f t="shared" si="486"/>
        <v>0</v>
      </c>
      <c r="PO482" s="2">
        <f t="shared" si="487"/>
        <v>0</v>
      </c>
      <c r="PP482" s="2">
        <f t="shared" si="488"/>
        <v>0</v>
      </c>
      <c r="PQ482" s="2">
        <f t="shared" si="489"/>
        <v>0</v>
      </c>
      <c r="PR482" s="2">
        <f t="shared" si="490"/>
        <v>0</v>
      </c>
      <c r="PS482" s="2">
        <f t="shared" si="491"/>
        <v>0</v>
      </c>
      <c r="PT482" s="2">
        <f t="shared" si="492"/>
        <v>0</v>
      </c>
      <c r="PU482" s="2">
        <f t="shared" si="493"/>
        <v>0</v>
      </c>
      <c r="PV482" s="2">
        <f t="shared" si="494"/>
        <v>0</v>
      </c>
      <c r="PW482" s="2">
        <f t="shared" si="495"/>
        <v>0</v>
      </c>
      <c r="PX482" s="2">
        <f t="shared" si="496"/>
        <v>0</v>
      </c>
      <c r="PY482" s="2">
        <f t="shared" si="497"/>
        <v>0</v>
      </c>
      <c r="PZ482" s="2">
        <f t="shared" si="498"/>
        <v>0</v>
      </c>
    </row>
    <row r="483" spans="1:442" x14ac:dyDescent="0.35">
      <c r="A483" t="s">
        <v>68</v>
      </c>
      <c r="B483" t="s">
        <v>20</v>
      </c>
      <c r="C483" t="s">
        <v>345</v>
      </c>
      <c r="D483">
        <v>0</v>
      </c>
      <c r="E483">
        <v>0</v>
      </c>
      <c r="F483">
        <v>0</v>
      </c>
      <c r="G483">
        <v>0</v>
      </c>
      <c r="H483"/>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1</v>
      </c>
      <c r="DA483">
        <v>1</v>
      </c>
      <c r="DB483">
        <v>2</v>
      </c>
      <c r="DC483">
        <v>0</v>
      </c>
      <c r="DD483">
        <v>11</v>
      </c>
      <c r="DE483">
        <v>9</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2</v>
      </c>
      <c r="FD483">
        <v>10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2</v>
      </c>
      <c r="HW483">
        <v>0</v>
      </c>
      <c r="HX483">
        <v>0</v>
      </c>
      <c r="HY483">
        <v>0</v>
      </c>
      <c r="HZ483">
        <v>0</v>
      </c>
      <c r="IA483">
        <v>0</v>
      </c>
      <c r="IB483">
        <v>0</v>
      </c>
      <c r="IC483">
        <v>0</v>
      </c>
      <c r="ID483">
        <v>0</v>
      </c>
      <c r="IE483">
        <v>2</v>
      </c>
      <c r="IF483">
        <v>0</v>
      </c>
      <c r="IG483">
        <v>0</v>
      </c>
      <c r="IH483">
        <v>2</v>
      </c>
      <c r="II483">
        <v>0</v>
      </c>
      <c r="IJ483">
        <v>0</v>
      </c>
      <c r="IK483">
        <v>2</v>
      </c>
      <c r="IL483">
        <v>0</v>
      </c>
      <c r="IM483">
        <v>0</v>
      </c>
      <c r="IN483">
        <v>2</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1</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R483" s="2" t="str">
        <f t="shared" si="439"/>
        <v>Zombo District</v>
      </c>
      <c r="NS483" s="2" t="str">
        <f t="shared" si="440"/>
        <v>Agiermach Health Centre III</v>
      </c>
      <c r="NT483" s="2" t="str">
        <f>VLOOKUP(C483,Weeks!$A$1:$B$53,2,0)</f>
        <v>Week 1</v>
      </c>
      <c r="NU483" s="2">
        <f t="shared" si="441"/>
        <v>36</v>
      </c>
      <c r="NV483" s="2">
        <f t="shared" si="442"/>
        <v>0</v>
      </c>
      <c r="NW483" s="2">
        <f t="shared" si="443"/>
        <v>0</v>
      </c>
      <c r="NX483" s="2">
        <f t="shared" si="444"/>
        <v>0</v>
      </c>
      <c r="NY483" s="2">
        <f t="shared" si="445"/>
        <v>0</v>
      </c>
      <c r="NZ483" s="2">
        <f t="shared" si="446"/>
        <v>0</v>
      </c>
      <c r="OA483" s="2">
        <f t="shared" si="447"/>
        <v>0</v>
      </c>
      <c r="OB483" s="2">
        <f t="shared" si="448"/>
        <v>0</v>
      </c>
      <c r="OC483" s="2">
        <f t="shared" si="449"/>
        <v>0</v>
      </c>
      <c r="OD483" s="2">
        <f t="shared" si="450"/>
        <v>12</v>
      </c>
      <c r="OE483" s="2">
        <f t="shared" si="451"/>
        <v>0</v>
      </c>
      <c r="OF483" s="2">
        <f t="shared" si="452"/>
        <v>0</v>
      </c>
      <c r="OG483" s="2">
        <f t="shared" si="453"/>
        <v>0</v>
      </c>
      <c r="OH483" s="2">
        <f t="shared" si="454"/>
        <v>0</v>
      </c>
      <c r="OI483" s="2">
        <f t="shared" si="455"/>
        <v>0</v>
      </c>
      <c r="OJ483" s="2">
        <f t="shared" si="456"/>
        <v>0</v>
      </c>
      <c r="OK483" s="2">
        <f t="shared" si="457"/>
        <v>0</v>
      </c>
      <c r="OL483" s="2">
        <f t="shared" si="458"/>
        <v>0</v>
      </c>
      <c r="OM483" s="2">
        <f t="shared" si="459"/>
        <v>0</v>
      </c>
      <c r="ON483" s="2">
        <f t="shared" si="460"/>
        <v>24</v>
      </c>
      <c r="OO483" s="2">
        <f t="shared" si="461"/>
        <v>0</v>
      </c>
      <c r="OP483" s="2">
        <f t="shared" si="462"/>
        <v>0</v>
      </c>
      <c r="OQ483" s="2">
        <f t="shared" si="463"/>
        <v>0</v>
      </c>
      <c r="OR483" s="2">
        <f t="shared" si="464"/>
        <v>0</v>
      </c>
      <c r="OS483" s="2">
        <f t="shared" si="465"/>
        <v>0</v>
      </c>
      <c r="OT483" s="2">
        <f t="shared" si="466"/>
        <v>0</v>
      </c>
      <c r="OU483" s="2">
        <f t="shared" si="467"/>
        <v>0</v>
      </c>
      <c r="OV483" s="2">
        <f t="shared" si="468"/>
        <v>0</v>
      </c>
      <c r="OW483" s="2">
        <f t="shared" si="469"/>
        <v>0</v>
      </c>
      <c r="OX483" s="2">
        <f t="shared" si="470"/>
        <v>0</v>
      </c>
      <c r="OY483" s="2">
        <f t="shared" si="471"/>
        <v>0</v>
      </c>
      <c r="OZ483" s="2">
        <f t="shared" si="472"/>
        <v>0</v>
      </c>
      <c r="PA483" s="2">
        <f t="shared" si="473"/>
        <v>0</v>
      </c>
      <c r="PB483" s="2">
        <f t="shared" si="474"/>
        <v>1</v>
      </c>
      <c r="PC483" s="2">
        <f t="shared" si="475"/>
        <v>0</v>
      </c>
      <c r="PD483" s="2">
        <f t="shared" si="476"/>
        <v>0</v>
      </c>
      <c r="PE483" s="2">
        <f t="shared" si="477"/>
        <v>0</v>
      </c>
      <c r="PF483" s="2">
        <f t="shared" si="478"/>
        <v>0</v>
      </c>
      <c r="PG483" s="2">
        <f t="shared" si="479"/>
        <v>0</v>
      </c>
      <c r="PH483" s="2">
        <f t="shared" si="480"/>
        <v>0</v>
      </c>
      <c r="PI483" s="2">
        <f t="shared" si="481"/>
        <v>0</v>
      </c>
      <c r="PJ483" s="2">
        <f t="shared" si="482"/>
        <v>0</v>
      </c>
      <c r="PK483" s="2">
        <f t="shared" si="483"/>
        <v>0</v>
      </c>
      <c r="PL483" s="2">
        <f t="shared" si="484"/>
        <v>0</v>
      </c>
      <c r="PM483" s="2">
        <f t="shared" si="485"/>
        <v>0</v>
      </c>
      <c r="PN483" s="2">
        <f t="shared" si="486"/>
        <v>2</v>
      </c>
      <c r="PO483" s="2">
        <f t="shared" si="487"/>
        <v>2</v>
      </c>
      <c r="PP483" s="2">
        <f t="shared" si="488"/>
        <v>0</v>
      </c>
      <c r="PQ483" s="2">
        <f t="shared" si="489"/>
        <v>0</v>
      </c>
      <c r="PR483" s="2">
        <f t="shared" si="490"/>
        <v>2</v>
      </c>
      <c r="PS483" s="2">
        <f t="shared" si="491"/>
        <v>0</v>
      </c>
      <c r="PT483" s="2">
        <f t="shared" si="492"/>
        <v>0</v>
      </c>
      <c r="PU483" s="2">
        <f t="shared" si="493"/>
        <v>2</v>
      </c>
      <c r="PV483" s="2">
        <f t="shared" si="494"/>
        <v>0</v>
      </c>
      <c r="PW483" s="2">
        <f t="shared" si="495"/>
        <v>0</v>
      </c>
      <c r="PX483" s="2">
        <f t="shared" si="496"/>
        <v>2</v>
      </c>
      <c r="PY483" s="2">
        <f t="shared" si="497"/>
        <v>0</v>
      </c>
      <c r="PZ483" s="2">
        <f t="shared" si="498"/>
        <v>0</v>
      </c>
    </row>
    <row r="484" spans="1:442" x14ac:dyDescent="0.35">
      <c r="A484" t="s">
        <v>68</v>
      </c>
      <c r="B484" t="s">
        <v>20</v>
      </c>
      <c r="C484" t="s">
        <v>343</v>
      </c>
      <c r="D484">
        <v>0</v>
      </c>
      <c r="E484">
        <v>0</v>
      </c>
      <c r="F484">
        <v>0</v>
      </c>
      <c r="G484">
        <v>0</v>
      </c>
      <c r="H484"/>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4</v>
      </c>
      <c r="DC484">
        <v>1</v>
      </c>
      <c r="DD484">
        <v>8</v>
      </c>
      <c r="DE484">
        <v>8</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3</v>
      </c>
      <c r="EL484">
        <v>9</v>
      </c>
      <c r="EM484">
        <v>0</v>
      </c>
      <c r="EN484">
        <v>0</v>
      </c>
      <c r="EO484">
        <v>0</v>
      </c>
      <c r="EP484">
        <v>0</v>
      </c>
      <c r="EQ484">
        <v>0</v>
      </c>
      <c r="ER484">
        <v>0</v>
      </c>
      <c r="ES484">
        <v>0</v>
      </c>
      <c r="ET484">
        <v>0</v>
      </c>
      <c r="EU484">
        <v>0</v>
      </c>
      <c r="EV484">
        <v>0</v>
      </c>
      <c r="EW484">
        <v>0</v>
      </c>
      <c r="EX484">
        <v>0</v>
      </c>
      <c r="EY484">
        <v>0</v>
      </c>
      <c r="EZ484">
        <v>0</v>
      </c>
      <c r="FA484">
        <v>0</v>
      </c>
      <c r="FB484">
        <v>0</v>
      </c>
      <c r="FC484">
        <v>3</v>
      </c>
      <c r="FD484">
        <v>9</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10</v>
      </c>
      <c r="HW484">
        <v>3</v>
      </c>
      <c r="HX484">
        <v>0</v>
      </c>
      <c r="HY484">
        <v>0</v>
      </c>
      <c r="HZ484">
        <v>0</v>
      </c>
      <c r="IA484">
        <v>0</v>
      </c>
      <c r="IB484">
        <v>0</v>
      </c>
      <c r="IC484">
        <v>0</v>
      </c>
      <c r="ID484">
        <v>0</v>
      </c>
      <c r="IE484">
        <v>10</v>
      </c>
      <c r="IF484">
        <v>3</v>
      </c>
      <c r="IG484">
        <v>0</v>
      </c>
      <c r="IH484">
        <v>10</v>
      </c>
      <c r="II484">
        <v>3</v>
      </c>
      <c r="IJ484">
        <v>0</v>
      </c>
      <c r="IK484">
        <v>10</v>
      </c>
      <c r="IL484">
        <v>3</v>
      </c>
      <c r="IM484">
        <v>0</v>
      </c>
      <c r="IN484">
        <v>10</v>
      </c>
      <c r="IO484">
        <v>3</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R484" s="2" t="str">
        <f t="shared" si="439"/>
        <v>Zombo District</v>
      </c>
      <c r="NS484" s="2" t="str">
        <f t="shared" si="440"/>
        <v>Agiermach Health Centre III</v>
      </c>
      <c r="NT484" s="2" t="str">
        <f>VLOOKUP(C484,Weeks!$A$1:$B$53,2,0)</f>
        <v>Week 2</v>
      </c>
      <c r="NU484" s="2">
        <f t="shared" si="441"/>
        <v>45</v>
      </c>
      <c r="NV484" s="2">
        <f t="shared" si="442"/>
        <v>0</v>
      </c>
      <c r="NW484" s="2">
        <f t="shared" si="443"/>
        <v>0</v>
      </c>
      <c r="NX484" s="2">
        <f t="shared" si="444"/>
        <v>0</v>
      </c>
      <c r="NY484" s="2">
        <f t="shared" si="445"/>
        <v>0</v>
      </c>
      <c r="NZ484" s="2">
        <f t="shared" si="446"/>
        <v>0</v>
      </c>
      <c r="OA484" s="2">
        <f t="shared" si="447"/>
        <v>0</v>
      </c>
      <c r="OB484" s="2">
        <f t="shared" si="448"/>
        <v>0</v>
      </c>
      <c r="OC484" s="2">
        <f t="shared" si="449"/>
        <v>0</v>
      </c>
      <c r="OD484" s="2">
        <f t="shared" si="450"/>
        <v>12</v>
      </c>
      <c r="OE484" s="2">
        <f t="shared" si="451"/>
        <v>0</v>
      </c>
      <c r="OF484" s="2">
        <f t="shared" si="452"/>
        <v>12</v>
      </c>
      <c r="OG484" s="2">
        <f t="shared" si="453"/>
        <v>0</v>
      </c>
      <c r="OH484" s="2">
        <f t="shared" si="454"/>
        <v>0</v>
      </c>
      <c r="OI484" s="2">
        <f t="shared" si="455"/>
        <v>0</v>
      </c>
      <c r="OJ484" s="2">
        <f t="shared" si="456"/>
        <v>0</v>
      </c>
      <c r="OK484" s="2">
        <f t="shared" si="457"/>
        <v>0</v>
      </c>
      <c r="OL484" s="2">
        <f t="shared" si="458"/>
        <v>0</v>
      </c>
      <c r="OM484" s="2">
        <f t="shared" si="459"/>
        <v>0</v>
      </c>
      <c r="ON484" s="2">
        <f t="shared" si="460"/>
        <v>21</v>
      </c>
      <c r="OO484" s="2">
        <f t="shared" si="461"/>
        <v>0</v>
      </c>
      <c r="OP484" s="2">
        <f t="shared" si="462"/>
        <v>0</v>
      </c>
      <c r="OQ484" s="2">
        <f t="shared" si="463"/>
        <v>0</v>
      </c>
      <c r="OR484" s="2">
        <f t="shared" si="464"/>
        <v>0</v>
      </c>
      <c r="OS484" s="2">
        <f t="shared" si="465"/>
        <v>0</v>
      </c>
      <c r="OT484" s="2">
        <f t="shared" si="466"/>
        <v>0</v>
      </c>
      <c r="OU484" s="2">
        <f t="shared" si="467"/>
        <v>0</v>
      </c>
      <c r="OV484" s="2">
        <f t="shared" si="468"/>
        <v>0</v>
      </c>
      <c r="OW484" s="2">
        <f t="shared" si="469"/>
        <v>0</v>
      </c>
      <c r="OX484" s="2">
        <f t="shared" si="470"/>
        <v>0</v>
      </c>
      <c r="OY484" s="2">
        <f t="shared" si="471"/>
        <v>0</v>
      </c>
      <c r="OZ484" s="2">
        <f t="shared" si="472"/>
        <v>0</v>
      </c>
      <c r="PA484" s="2">
        <f t="shared" si="473"/>
        <v>0</v>
      </c>
      <c r="PB484" s="2">
        <f t="shared" si="474"/>
        <v>0</v>
      </c>
      <c r="PC484" s="2">
        <f t="shared" si="475"/>
        <v>0</v>
      </c>
      <c r="PD484" s="2">
        <f t="shared" si="476"/>
        <v>0</v>
      </c>
      <c r="PE484" s="2">
        <f t="shared" si="477"/>
        <v>0</v>
      </c>
      <c r="PF484" s="2">
        <f t="shared" si="478"/>
        <v>0</v>
      </c>
      <c r="PG484" s="2">
        <f t="shared" si="479"/>
        <v>0</v>
      </c>
      <c r="PH484" s="2">
        <f t="shared" si="480"/>
        <v>0</v>
      </c>
      <c r="PI484" s="2">
        <f t="shared" si="481"/>
        <v>0</v>
      </c>
      <c r="PJ484" s="2">
        <f t="shared" si="482"/>
        <v>0</v>
      </c>
      <c r="PK484" s="2">
        <f t="shared" si="483"/>
        <v>0</v>
      </c>
      <c r="PL484" s="2">
        <f t="shared" si="484"/>
        <v>0</v>
      </c>
      <c r="PM484" s="2">
        <f t="shared" si="485"/>
        <v>0</v>
      </c>
      <c r="PN484" s="2">
        <f t="shared" si="486"/>
        <v>13</v>
      </c>
      <c r="PO484" s="2">
        <f t="shared" si="487"/>
        <v>13</v>
      </c>
      <c r="PP484" s="2">
        <f t="shared" si="488"/>
        <v>0</v>
      </c>
      <c r="PQ484" s="2">
        <f t="shared" si="489"/>
        <v>0</v>
      </c>
      <c r="PR484" s="2">
        <f t="shared" si="490"/>
        <v>13</v>
      </c>
      <c r="PS484" s="2">
        <f t="shared" si="491"/>
        <v>0</v>
      </c>
      <c r="PT484" s="2">
        <f t="shared" si="492"/>
        <v>0</v>
      </c>
      <c r="PU484" s="2">
        <f t="shared" si="493"/>
        <v>13</v>
      </c>
      <c r="PV484" s="2">
        <f t="shared" si="494"/>
        <v>0</v>
      </c>
      <c r="PW484" s="2">
        <f t="shared" si="495"/>
        <v>0</v>
      </c>
      <c r="PX484" s="2">
        <f t="shared" si="496"/>
        <v>13</v>
      </c>
      <c r="PY484" s="2">
        <f t="shared" si="497"/>
        <v>0</v>
      </c>
      <c r="PZ484" s="2">
        <f t="shared" si="498"/>
        <v>0</v>
      </c>
    </row>
    <row r="485" spans="1:442" x14ac:dyDescent="0.35">
      <c r="A485" t="s">
        <v>68</v>
      </c>
      <c r="B485" t="s">
        <v>20</v>
      </c>
      <c r="C485" t="s">
        <v>341</v>
      </c>
      <c r="D485">
        <v>0</v>
      </c>
      <c r="E485">
        <v>0</v>
      </c>
      <c r="F485">
        <v>0</v>
      </c>
      <c r="G485">
        <v>0</v>
      </c>
      <c r="H485">
        <v>1</v>
      </c>
      <c r="I485">
        <v>0</v>
      </c>
      <c r="J485">
        <v>0</v>
      </c>
      <c r="K485">
        <v>0</v>
      </c>
      <c r="L485">
        <v>1</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c r="AS485"/>
      <c r="AT485"/>
      <c r="AU485"/>
      <c r="AV485"/>
      <c r="AW485"/>
      <c r="AX485"/>
      <c r="AY485"/>
      <c r="AZ485"/>
      <c r="BA485"/>
      <c r="BB485"/>
      <c r="BC485"/>
      <c r="BD485"/>
      <c r="BE485"/>
      <c r="BF485"/>
      <c r="BG485"/>
      <c r="BH485"/>
      <c r="BI485"/>
      <c r="BJ485"/>
      <c r="BK485">
        <v>1</v>
      </c>
      <c r="BL485">
        <v>1</v>
      </c>
      <c r="BM485"/>
      <c r="BN485">
        <v>2</v>
      </c>
      <c r="BO485">
        <v>1</v>
      </c>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v>1</v>
      </c>
      <c r="DA485">
        <v>1</v>
      </c>
      <c r="DB485">
        <v>3</v>
      </c>
      <c r="DC485">
        <v>3</v>
      </c>
      <c r="DD485">
        <v>12</v>
      </c>
      <c r="DE485">
        <v>11</v>
      </c>
      <c r="DF485"/>
      <c r="DG485"/>
      <c r="DH485"/>
      <c r="DI485"/>
      <c r="DJ485">
        <v>1</v>
      </c>
      <c r="DK485"/>
      <c r="DL485"/>
      <c r="DM485"/>
      <c r="DN485"/>
      <c r="DO485"/>
      <c r="DP485"/>
      <c r="DQ485"/>
      <c r="DR485"/>
      <c r="DS485"/>
      <c r="DT485"/>
      <c r="DU485"/>
      <c r="DV485"/>
      <c r="DW485"/>
      <c r="DX485"/>
      <c r="DY485"/>
      <c r="DZ485"/>
      <c r="EA485"/>
      <c r="EB485"/>
      <c r="EC485"/>
      <c r="ED485"/>
      <c r="EE485"/>
      <c r="EF485"/>
      <c r="EG485"/>
      <c r="EH485"/>
      <c r="EI485"/>
      <c r="EJ485"/>
      <c r="EK485">
        <v>1</v>
      </c>
      <c r="EL485">
        <v>1</v>
      </c>
      <c r="EM485"/>
      <c r="EN485"/>
      <c r="EO485"/>
      <c r="EP485"/>
      <c r="EQ485"/>
      <c r="ER485"/>
      <c r="ES485"/>
      <c r="ET485"/>
      <c r="EU485"/>
      <c r="EV485"/>
      <c r="EW485"/>
      <c r="EX485"/>
      <c r="EY485"/>
      <c r="EZ485"/>
      <c r="FA485"/>
      <c r="FB485"/>
      <c r="FC485">
        <v>3</v>
      </c>
      <c r="FD485">
        <v>9</v>
      </c>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v>0</v>
      </c>
      <c r="HN485">
        <v>0</v>
      </c>
      <c r="HO485">
        <v>0</v>
      </c>
      <c r="HP485">
        <v>0</v>
      </c>
      <c r="HQ485">
        <v>0</v>
      </c>
      <c r="HR485">
        <v>0</v>
      </c>
      <c r="HS485">
        <v>0</v>
      </c>
      <c r="HT485">
        <v>0</v>
      </c>
      <c r="HU485">
        <v>3</v>
      </c>
      <c r="HV485">
        <v>8</v>
      </c>
      <c r="HW485">
        <v>2</v>
      </c>
      <c r="HX485"/>
      <c r="HY485"/>
      <c r="HZ485"/>
      <c r="IA485"/>
      <c r="IB485"/>
      <c r="IC485"/>
      <c r="ID485">
        <v>2</v>
      </c>
      <c r="IE485">
        <v>7</v>
      </c>
      <c r="IF485">
        <v>2</v>
      </c>
      <c r="IG485">
        <v>2</v>
      </c>
      <c r="IH485">
        <v>7</v>
      </c>
      <c r="II485">
        <v>2</v>
      </c>
      <c r="IJ485">
        <v>2</v>
      </c>
      <c r="IK485">
        <v>7</v>
      </c>
      <c r="IL485">
        <v>2</v>
      </c>
      <c r="IM485">
        <v>2</v>
      </c>
      <c r="IN485">
        <v>7</v>
      </c>
      <c r="IO485">
        <v>2</v>
      </c>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v>0</v>
      </c>
      <c r="KG485">
        <v>0</v>
      </c>
      <c r="KH485">
        <v>0</v>
      </c>
      <c r="KI485">
        <v>0</v>
      </c>
      <c r="KJ485">
        <v>0</v>
      </c>
      <c r="KK485">
        <v>0</v>
      </c>
      <c r="KL485">
        <v>1</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c r="NA485"/>
      <c r="NB485"/>
      <c r="NC485"/>
      <c r="ND485"/>
      <c r="NE485">
        <v>1</v>
      </c>
      <c r="NF485">
        <v>0</v>
      </c>
      <c r="NG485">
        <v>0</v>
      </c>
      <c r="NH485">
        <v>0</v>
      </c>
      <c r="NI485">
        <v>0</v>
      </c>
      <c r="NJ485">
        <v>0</v>
      </c>
      <c r="NK485">
        <v>0</v>
      </c>
      <c r="NL485">
        <v>0</v>
      </c>
      <c r="NM485">
        <v>0</v>
      </c>
      <c r="NN485">
        <v>0</v>
      </c>
      <c r="NO485">
        <v>0</v>
      </c>
      <c r="NP485">
        <v>0</v>
      </c>
      <c r="NR485" s="2" t="str">
        <f t="shared" si="439"/>
        <v>Zombo District</v>
      </c>
      <c r="NS485" s="2" t="str">
        <f t="shared" si="440"/>
        <v>Agiermach Health Centre III</v>
      </c>
      <c r="NT485" s="2" t="str">
        <f>VLOOKUP(C485,Weeks!$A$1:$B$53,2,0)</f>
        <v>Week 3</v>
      </c>
      <c r="NU485" s="2">
        <f t="shared" si="441"/>
        <v>51</v>
      </c>
      <c r="NV485" s="2">
        <f t="shared" si="442"/>
        <v>1</v>
      </c>
      <c r="NW485" s="2">
        <f t="shared" si="443"/>
        <v>0</v>
      </c>
      <c r="NX485" s="2">
        <f t="shared" si="444"/>
        <v>1</v>
      </c>
      <c r="NY485" s="2">
        <f t="shared" si="445"/>
        <v>1</v>
      </c>
      <c r="NZ485" s="2">
        <f t="shared" si="446"/>
        <v>5</v>
      </c>
      <c r="OA485" s="2">
        <f t="shared" si="447"/>
        <v>0</v>
      </c>
      <c r="OB485" s="2">
        <f t="shared" si="448"/>
        <v>0</v>
      </c>
      <c r="OC485" s="2">
        <f t="shared" si="449"/>
        <v>0</v>
      </c>
      <c r="OD485" s="2">
        <f t="shared" si="450"/>
        <v>12</v>
      </c>
      <c r="OE485" s="2">
        <f t="shared" si="451"/>
        <v>0</v>
      </c>
      <c r="OF485" s="2">
        <f t="shared" si="452"/>
        <v>2</v>
      </c>
      <c r="OG485" s="2">
        <f t="shared" si="453"/>
        <v>0</v>
      </c>
      <c r="OH485" s="2">
        <f t="shared" si="454"/>
        <v>0</v>
      </c>
      <c r="OI485" s="2">
        <f t="shared" si="455"/>
        <v>0</v>
      </c>
      <c r="OJ485" s="2">
        <f t="shared" si="456"/>
        <v>0</v>
      </c>
      <c r="OK485" s="2">
        <f t="shared" si="457"/>
        <v>0</v>
      </c>
      <c r="OL485" s="2">
        <f t="shared" si="458"/>
        <v>0</v>
      </c>
      <c r="OM485" s="2">
        <f t="shared" si="459"/>
        <v>0</v>
      </c>
      <c r="ON485" s="2">
        <f t="shared" si="460"/>
        <v>32</v>
      </c>
      <c r="OO485" s="2">
        <f t="shared" si="461"/>
        <v>1</v>
      </c>
      <c r="OP485" s="2">
        <f t="shared" si="462"/>
        <v>0</v>
      </c>
      <c r="OQ485" s="2">
        <f t="shared" si="463"/>
        <v>0</v>
      </c>
      <c r="OR485" s="2">
        <f t="shared" si="464"/>
        <v>0</v>
      </c>
      <c r="OS485" s="2">
        <f t="shared" si="465"/>
        <v>0</v>
      </c>
      <c r="OT485" s="2">
        <f t="shared" si="466"/>
        <v>0</v>
      </c>
      <c r="OU485" s="2">
        <f t="shared" si="467"/>
        <v>0</v>
      </c>
      <c r="OV485" s="2">
        <f t="shared" si="468"/>
        <v>0</v>
      </c>
      <c r="OW485" s="2">
        <f t="shared" si="469"/>
        <v>0</v>
      </c>
      <c r="OX485" s="2">
        <f t="shared" si="470"/>
        <v>0</v>
      </c>
      <c r="OY485" s="2">
        <f t="shared" si="471"/>
        <v>0</v>
      </c>
      <c r="OZ485" s="2">
        <f t="shared" si="472"/>
        <v>0</v>
      </c>
      <c r="PA485" s="2">
        <f t="shared" si="473"/>
        <v>0</v>
      </c>
      <c r="PB485" s="2">
        <f t="shared" si="474"/>
        <v>1</v>
      </c>
      <c r="PC485" s="2">
        <f t="shared" si="475"/>
        <v>0</v>
      </c>
      <c r="PD485" s="2">
        <f t="shared" si="476"/>
        <v>0</v>
      </c>
      <c r="PE485" s="2">
        <f t="shared" si="477"/>
        <v>0</v>
      </c>
      <c r="PF485" s="2">
        <f t="shared" si="478"/>
        <v>0</v>
      </c>
      <c r="PG485" s="2">
        <f t="shared" si="479"/>
        <v>0</v>
      </c>
      <c r="PH485" s="2">
        <f t="shared" si="480"/>
        <v>0</v>
      </c>
      <c r="PI485" s="2">
        <f t="shared" si="481"/>
        <v>0</v>
      </c>
      <c r="PJ485" s="2">
        <f t="shared" si="482"/>
        <v>0</v>
      </c>
      <c r="PK485" s="2">
        <f t="shared" si="483"/>
        <v>0</v>
      </c>
      <c r="PL485" s="2">
        <f t="shared" si="484"/>
        <v>0</v>
      </c>
      <c r="PM485" s="2">
        <f t="shared" si="485"/>
        <v>0</v>
      </c>
      <c r="PN485" s="2">
        <f t="shared" si="486"/>
        <v>13</v>
      </c>
      <c r="PO485" s="2">
        <f t="shared" si="487"/>
        <v>11</v>
      </c>
      <c r="PP485" s="2">
        <f t="shared" si="488"/>
        <v>0</v>
      </c>
      <c r="PQ485" s="2">
        <f t="shared" si="489"/>
        <v>0</v>
      </c>
      <c r="PR485" s="2">
        <f t="shared" si="490"/>
        <v>11</v>
      </c>
      <c r="PS485" s="2">
        <f t="shared" si="491"/>
        <v>0</v>
      </c>
      <c r="PT485" s="2">
        <f t="shared" si="492"/>
        <v>0</v>
      </c>
      <c r="PU485" s="2">
        <f t="shared" si="493"/>
        <v>11</v>
      </c>
      <c r="PV485" s="2">
        <f t="shared" si="494"/>
        <v>0</v>
      </c>
      <c r="PW485" s="2">
        <f t="shared" si="495"/>
        <v>0</v>
      </c>
      <c r="PX485" s="2">
        <f t="shared" si="496"/>
        <v>11</v>
      </c>
      <c r="PY485" s="2">
        <f t="shared" si="497"/>
        <v>0</v>
      </c>
      <c r="PZ485" s="2">
        <f t="shared" si="498"/>
        <v>0</v>
      </c>
    </row>
    <row r="486" spans="1:442" x14ac:dyDescent="0.35">
      <c r="A486" t="s">
        <v>68</v>
      </c>
      <c r="B486" t="s">
        <v>20</v>
      </c>
      <c r="C486" t="s">
        <v>339</v>
      </c>
      <c r="D486">
        <v>0</v>
      </c>
      <c r="E486">
        <v>0</v>
      </c>
      <c r="F486">
        <v>0</v>
      </c>
      <c r="G486">
        <v>0</v>
      </c>
      <c r="H486"/>
      <c r="I486">
        <v>0</v>
      </c>
      <c r="J486"/>
      <c r="K486">
        <v>0</v>
      </c>
      <c r="L486"/>
      <c r="M486">
        <v>0</v>
      </c>
      <c r="N486"/>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1</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1</v>
      </c>
      <c r="DA486">
        <v>0</v>
      </c>
      <c r="DB486">
        <v>1</v>
      </c>
      <c r="DC486">
        <v>0</v>
      </c>
      <c r="DD486">
        <v>18</v>
      </c>
      <c r="DE486">
        <v>15</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2</v>
      </c>
      <c r="EL486">
        <v>3</v>
      </c>
      <c r="EM486">
        <v>0</v>
      </c>
      <c r="EN486">
        <v>0</v>
      </c>
      <c r="EO486">
        <v>0</v>
      </c>
      <c r="EP486">
        <v>0</v>
      </c>
      <c r="EQ486">
        <v>0</v>
      </c>
      <c r="ER486">
        <v>0</v>
      </c>
      <c r="ES486">
        <v>0</v>
      </c>
      <c r="ET486">
        <v>0</v>
      </c>
      <c r="EU486">
        <v>0</v>
      </c>
      <c r="EV486">
        <v>0</v>
      </c>
      <c r="EW486">
        <v>0</v>
      </c>
      <c r="EX486">
        <v>0</v>
      </c>
      <c r="EY486">
        <v>0</v>
      </c>
      <c r="EZ486">
        <v>0</v>
      </c>
      <c r="FA486">
        <v>0</v>
      </c>
      <c r="FB486">
        <v>0</v>
      </c>
      <c r="FC486">
        <v>0</v>
      </c>
      <c r="FD486">
        <v>11</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5</v>
      </c>
      <c r="HW486">
        <v>3</v>
      </c>
      <c r="HX486">
        <v>0</v>
      </c>
      <c r="HY486">
        <v>0</v>
      </c>
      <c r="HZ486">
        <v>0</v>
      </c>
      <c r="IA486">
        <v>0</v>
      </c>
      <c r="IB486">
        <v>0</v>
      </c>
      <c r="IC486">
        <v>0</v>
      </c>
      <c r="ID486">
        <v>0</v>
      </c>
      <c r="IE486">
        <v>5</v>
      </c>
      <c r="IF486">
        <v>3</v>
      </c>
      <c r="IG486">
        <v>0</v>
      </c>
      <c r="IH486">
        <v>5</v>
      </c>
      <c r="II486">
        <v>3</v>
      </c>
      <c r="IJ486">
        <v>0</v>
      </c>
      <c r="IK486">
        <v>5</v>
      </c>
      <c r="IL486">
        <v>3</v>
      </c>
      <c r="IM486">
        <v>0</v>
      </c>
      <c r="IN486">
        <v>5</v>
      </c>
      <c r="IO486">
        <v>3</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R486" s="2" t="str">
        <f t="shared" si="439"/>
        <v>Zombo District</v>
      </c>
      <c r="NS486" s="2" t="str">
        <f t="shared" si="440"/>
        <v>Agiermach Health Centre III</v>
      </c>
      <c r="NT486" s="2" t="str">
        <f>VLOOKUP(C486,Weeks!$A$1:$B$53,2,0)</f>
        <v>Week 4</v>
      </c>
      <c r="NU486" s="2">
        <f t="shared" si="441"/>
        <v>52</v>
      </c>
      <c r="NV486" s="2">
        <f t="shared" si="442"/>
        <v>0</v>
      </c>
      <c r="NW486" s="2">
        <f t="shared" si="443"/>
        <v>0</v>
      </c>
      <c r="NX486" s="2">
        <f t="shared" si="444"/>
        <v>0</v>
      </c>
      <c r="NY486" s="2">
        <f t="shared" si="445"/>
        <v>0</v>
      </c>
      <c r="NZ486" s="2">
        <f t="shared" si="446"/>
        <v>1</v>
      </c>
      <c r="OA486" s="2">
        <f t="shared" si="447"/>
        <v>0</v>
      </c>
      <c r="OB486" s="2">
        <f t="shared" si="448"/>
        <v>0</v>
      </c>
      <c r="OC486" s="2">
        <f t="shared" si="449"/>
        <v>0</v>
      </c>
      <c r="OD486" s="2">
        <f t="shared" si="450"/>
        <v>11</v>
      </c>
      <c r="OE486" s="2">
        <f t="shared" si="451"/>
        <v>0</v>
      </c>
      <c r="OF486" s="2">
        <f t="shared" si="452"/>
        <v>5</v>
      </c>
      <c r="OG486" s="2">
        <f t="shared" si="453"/>
        <v>0</v>
      </c>
      <c r="OH486" s="2">
        <f t="shared" si="454"/>
        <v>0</v>
      </c>
      <c r="OI486" s="2">
        <f t="shared" si="455"/>
        <v>0</v>
      </c>
      <c r="OJ486" s="2">
        <f t="shared" si="456"/>
        <v>0</v>
      </c>
      <c r="OK486" s="2">
        <f t="shared" si="457"/>
        <v>0</v>
      </c>
      <c r="OL486" s="2">
        <f t="shared" si="458"/>
        <v>0</v>
      </c>
      <c r="OM486" s="2">
        <f t="shared" si="459"/>
        <v>0</v>
      </c>
      <c r="ON486" s="2">
        <f t="shared" si="460"/>
        <v>35</v>
      </c>
      <c r="OO486" s="2">
        <f t="shared" si="461"/>
        <v>0</v>
      </c>
      <c r="OP486" s="2">
        <f t="shared" si="462"/>
        <v>0</v>
      </c>
      <c r="OQ486" s="2">
        <f t="shared" si="463"/>
        <v>0</v>
      </c>
      <c r="OR486" s="2">
        <f t="shared" si="464"/>
        <v>0</v>
      </c>
      <c r="OS486" s="2">
        <f t="shared" si="465"/>
        <v>0</v>
      </c>
      <c r="OT486" s="2">
        <f t="shared" si="466"/>
        <v>0</v>
      </c>
      <c r="OU486" s="2">
        <f t="shared" si="467"/>
        <v>0</v>
      </c>
      <c r="OV486" s="2">
        <f t="shared" si="468"/>
        <v>0</v>
      </c>
      <c r="OW486" s="2">
        <f t="shared" si="469"/>
        <v>0</v>
      </c>
      <c r="OX486" s="2">
        <f t="shared" si="470"/>
        <v>0</v>
      </c>
      <c r="OY486" s="2">
        <f t="shared" si="471"/>
        <v>0</v>
      </c>
      <c r="OZ486" s="2">
        <f t="shared" si="472"/>
        <v>0</v>
      </c>
      <c r="PA486" s="2">
        <f t="shared" si="473"/>
        <v>0</v>
      </c>
      <c r="PB486" s="2">
        <f t="shared" si="474"/>
        <v>0</v>
      </c>
      <c r="PC486" s="2">
        <f t="shared" si="475"/>
        <v>0</v>
      </c>
      <c r="PD486" s="2">
        <f t="shared" si="476"/>
        <v>0</v>
      </c>
      <c r="PE486" s="2">
        <f t="shared" si="477"/>
        <v>0</v>
      </c>
      <c r="PF486" s="2">
        <f t="shared" si="478"/>
        <v>0</v>
      </c>
      <c r="PG486" s="2">
        <f t="shared" si="479"/>
        <v>0</v>
      </c>
      <c r="PH486" s="2">
        <f t="shared" si="480"/>
        <v>0</v>
      </c>
      <c r="PI486" s="2">
        <f t="shared" si="481"/>
        <v>0</v>
      </c>
      <c r="PJ486" s="2">
        <f t="shared" si="482"/>
        <v>0</v>
      </c>
      <c r="PK486" s="2">
        <f t="shared" si="483"/>
        <v>0</v>
      </c>
      <c r="PL486" s="2">
        <f t="shared" si="484"/>
        <v>0</v>
      </c>
      <c r="PM486" s="2">
        <f t="shared" si="485"/>
        <v>0</v>
      </c>
      <c r="PN486" s="2">
        <f t="shared" si="486"/>
        <v>8</v>
      </c>
      <c r="PO486" s="2">
        <f t="shared" si="487"/>
        <v>8</v>
      </c>
      <c r="PP486" s="2">
        <f t="shared" si="488"/>
        <v>0</v>
      </c>
      <c r="PQ486" s="2">
        <f t="shared" si="489"/>
        <v>0</v>
      </c>
      <c r="PR486" s="2">
        <f t="shared" si="490"/>
        <v>8</v>
      </c>
      <c r="PS486" s="2">
        <f t="shared" si="491"/>
        <v>0</v>
      </c>
      <c r="PT486" s="2">
        <f t="shared" si="492"/>
        <v>0</v>
      </c>
      <c r="PU486" s="2">
        <f t="shared" si="493"/>
        <v>8</v>
      </c>
      <c r="PV486" s="2">
        <f t="shared" si="494"/>
        <v>0</v>
      </c>
      <c r="PW486" s="2">
        <f t="shared" si="495"/>
        <v>0</v>
      </c>
      <c r="PX486" s="2">
        <f t="shared" si="496"/>
        <v>8</v>
      </c>
      <c r="PY486" s="2">
        <f t="shared" si="497"/>
        <v>0</v>
      </c>
      <c r="PZ486" s="2">
        <f t="shared" si="498"/>
        <v>0</v>
      </c>
    </row>
    <row r="487" spans="1:442" x14ac:dyDescent="0.35">
      <c r="A487" t="s">
        <v>68</v>
      </c>
      <c r="B487" t="s">
        <v>20</v>
      </c>
      <c r="C487" t="s">
        <v>337</v>
      </c>
      <c r="D487">
        <v>0</v>
      </c>
      <c r="E487">
        <v>0</v>
      </c>
      <c r="F487">
        <v>0</v>
      </c>
      <c r="G487">
        <v>0</v>
      </c>
      <c r="H487"/>
      <c r="I487">
        <v>0</v>
      </c>
      <c r="J487"/>
      <c r="K487">
        <v>0</v>
      </c>
      <c r="L487"/>
      <c r="M487">
        <v>0</v>
      </c>
      <c r="N487"/>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1</v>
      </c>
      <c r="DA487">
        <v>1</v>
      </c>
      <c r="DB487">
        <v>1</v>
      </c>
      <c r="DC487">
        <v>2</v>
      </c>
      <c r="DD487">
        <v>6</v>
      </c>
      <c r="DE487">
        <v>7</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1</v>
      </c>
      <c r="FD487">
        <v>6</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1</v>
      </c>
      <c r="HW487">
        <v>0</v>
      </c>
      <c r="HX487">
        <v>0</v>
      </c>
      <c r="HY487">
        <v>0</v>
      </c>
      <c r="HZ487">
        <v>0</v>
      </c>
      <c r="IA487">
        <v>0</v>
      </c>
      <c r="IB487">
        <v>0</v>
      </c>
      <c r="IC487">
        <v>0</v>
      </c>
      <c r="ID487">
        <v>0</v>
      </c>
      <c r="IE487">
        <v>1</v>
      </c>
      <c r="IF487">
        <v>0</v>
      </c>
      <c r="IG487">
        <v>0</v>
      </c>
      <c r="IH487">
        <v>1</v>
      </c>
      <c r="II487">
        <v>0</v>
      </c>
      <c r="IJ487">
        <v>0</v>
      </c>
      <c r="IK487">
        <v>1</v>
      </c>
      <c r="IL487">
        <v>0</v>
      </c>
      <c r="IM487">
        <v>0</v>
      </c>
      <c r="IN487">
        <v>1</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0</v>
      </c>
      <c r="NO487">
        <v>0</v>
      </c>
      <c r="NP487">
        <v>0</v>
      </c>
      <c r="NR487" s="2" t="str">
        <f t="shared" si="439"/>
        <v>Zombo District</v>
      </c>
      <c r="NS487" s="2" t="str">
        <f t="shared" si="440"/>
        <v>Agiermach Health Centre III</v>
      </c>
      <c r="NT487" s="2" t="str">
        <f>VLOOKUP(C487,Weeks!$A$1:$B$53,2,0)</f>
        <v>Week 5</v>
      </c>
      <c r="NU487" s="2">
        <f t="shared" si="441"/>
        <v>25</v>
      </c>
      <c r="NV487" s="2">
        <f t="shared" si="442"/>
        <v>0</v>
      </c>
      <c r="NW487" s="2">
        <f t="shared" si="443"/>
        <v>0</v>
      </c>
      <c r="NX487" s="2">
        <f t="shared" si="444"/>
        <v>0</v>
      </c>
      <c r="NY487" s="2">
        <f t="shared" si="445"/>
        <v>0</v>
      </c>
      <c r="NZ487" s="2">
        <f t="shared" si="446"/>
        <v>0</v>
      </c>
      <c r="OA487" s="2">
        <f t="shared" si="447"/>
        <v>0</v>
      </c>
      <c r="OB487" s="2">
        <f t="shared" si="448"/>
        <v>0</v>
      </c>
      <c r="OC487" s="2">
        <f t="shared" si="449"/>
        <v>0</v>
      </c>
      <c r="OD487" s="2">
        <f t="shared" si="450"/>
        <v>7</v>
      </c>
      <c r="OE487" s="2">
        <f t="shared" si="451"/>
        <v>0</v>
      </c>
      <c r="OF487" s="2">
        <f t="shared" si="452"/>
        <v>0</v>
      </c>
      <c r="OG487" s="2">
        <f t="shared" si="453"/>
        <v>0</v>
      </c>
      <c r="OH487" s="2">
        <f t="shared" si="454"/>
        <v>0</v>
      </c>
      <c r="OI487" s="2">
        <f t="shared" si="455"/>
        <v>0</v>
      </c>
      <c r="OJ487" s="2">
        <f t="shared" si="456"/>
        <v>0</v>
      </c>
      <c r="OK487" s="2">
        <f t="shared" si="457"/>
        <v>0</v>
      </c>
      <c r="OL487" s="2">
        <f t="shared" si="458"/>
        <v>0</v>
      </c>
      <c r="OM487" s="2">
        <f t="shared" si="459"/>
        <v>0</v>
      </c>
      <c r="ON487" s="2">
        <f t="shared" si="460"/>
        <v>18</v>
      </c>
      <c r="OO487" s="2">
        <f t="shared" si="461"/>
        <v>0</v>
      </c>
      <c r="OP487" s="2">
        <f t="shared" si="462"/>
        <v>0</v>
      </c>
      <c r="OQ487" s="2">
        <f t="shared" si="463"/>
        <v>0</v>
      </c>
      <c r="OR487" s="2">
        <f t="shared" si="464"/>
        <v>0</v>
      </c>
      <c r="OS487" s="2">
        <f t="shared" si="465"/>
        <v>0</v>
      </c>
      <c r="OT487" s="2">
        <f t="shared" si="466"/>
        <v>0</v>
      </c>
      <c r="OU487" s="2">
        <f t="shared" si="467"/>
        <v>0</v>
      </c>
      <c r="OV487" s="2">
        <f t="shared" si="468"/>
        <v>0</v>
      </c>
      <c r="OW487" s="2">
        <f t="shared" si="469"/>
        <v>0</v>
      </c>
      <c r="OX487" s="2">
        <f t="shared" si="470"/>
        <v>0</v>
      </c>
      <c r="OY487" s="2">
        <f t="shared" si="471"/>
        <v>0</v>
      </c>
      <c r="OZ487" s="2">
        <f t="shared" si="472"/>
        <v>0</v>
      </c>
      <c r="PA487" s="2">
        <f t="shared" si="473"/>
        <v>0</v>
      </c>
      <c r="PB487" s="2">
        <f t="shared" si="474"/>
        <v>0</v>
      </c>
      <c r="PC487" s="2">
        <f t="shared" si="475"/>
        <v>0</v>
      </c>
      <c r="PD487" s="2">
        <f t="shared" si="476"/>
        <v>0</v>
      </c>
      <c r="PE487" s="2">
        <f t="shared" si="477"/>
        <v>0</v>
      </c>
      <c r="PF487" s="2">
        <f t="shared" si="478"/>
        <v>0</v>
      </c>
      <c r="PG487" s="2">
        <f t="shared" si="479"/>
        <v>0</v>
      </c>
      <c r="PH487" s="2">
        <f t="shared" si="480"/>
        <v>0</v>
      </c>
      <c r="PI487" s="2">
        <f t="shared" si="481"/>
        <v>0</v>
      </c>
      <c r="PJ487" s="2">
        <f t="shared" si="482"/>
        <v>0</v>
      </c>
      <c r="PK487" s="2">
        <f t="shared" si="483"/>
        <v>0</v>
      </c>
      <c r="PL487" s="2">
        <f t="shared" si="484"/>
        <v>0</v>
      </c>
      <c r="PM487" s="2">
        <f t="shared" si="485"/>
        <v>0</v>
      </c>
      <c r="PN487" s="2">
        <f t="shared" si="486"/>
        <v>1</v>
      </c>
      <c r="PO487" s="2">
        <f t="shared" si="487"/>
        <v>1</v>
      </c>
      <c r="PP487" s="2">
        <f t="shared" si="488"/>
        <v>0</v>
      </c>
      <c r="PQ487" s="2">
        <f t="shared" si="489"/>
        <v>0</v>
      </c>
      <c r="PR487" s="2">
        <f t="shared" si="490"/>
        <v>1</v>
      </c>
      <c r="PS487" s="2">
        <f t="shared" si="491"/>
        <v>0</v>
      </c>
      <c r="PT487" s="2">
        <f t="shared" si="492"/>
        <v>0</v>
      </c>
      <c r="PU487" s="2">
        <f t="shared" si="493"/>
        <v>1</v>
      </c>
      <c r="PV487" s="2">
        <f t="shared" si="494"/>
        <v>0</v>
      </c>
      <c r="PW487" s="2">
        <f t="shared" si="495"/>
        <v>0</v>
      </c>
      <c r="PX487" s="2">
        <f t="shared" si="496"/>
        <v>1</v>
      </c>
      <c r="PY487" s="2">
        <f t="shared" si="497"/>
        <v>0</v>
      </c>
      <c r="PZ487" s="2">
        <f t="shared" si="498"/>
        <v>0</v>
      </c>
    </row>
    <row r="488" spans="1:442" x14ac:dyDescent="0.35">
      <c r="A488" t="s">
        <v>68</v>
      </c>
      <c r="B488" t="s">
        <v>20</v>
      </c>
      <c r="C488" t="s">
        <v>335</v>
      </c>
      <c r="D488">
        <v>0</v>
      </c>
      <c r="E488">
        <v>0</v>
      </c>
      <c r="F488">
        <v>0</v>
      </c>
      <c r="G488">
        <v>0</v>
      </c>
      <c r="H488"/>
      <c r="I488">
        <v>0</v>
      </c>
      <c r="J488"/>
      <c r="K488">
        <v>0</v>
      </c>
      <c r="L488"/>
      <c r="M488">
        <v>0</v>
      </c>
      <c r="N488"/>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2</v>
      </c>
      <c r="BM488">
        <v>0</v>
      </c>
      <c r="BN488">
        <v>3</v>
      </c>
      <c r="BO488">
        <v>2</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2</v>
      </c>
      <c r="DC488">
        <v>0</v>
      </c>
      <c r="DD488">
        <v>9</v>
      </c>
      <c r="DE488">
        <v>8</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5</v>
      </c>
      <c r="FD488">
        <v>10</v>
      </c>
      <c r="FE488">
        <v>0</v>
      </c>
      <c r="FF488">
        <v>0</v>
      </c>
      <c r="FG488">
        <v>1</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5</v>
      </c>
      <c r="HW488">
        <v>2</v>
      </c>
      <c r="HX488">
        <v>0</v>
      </c>
      <c r="HY488">
        <v>0</v>
      </c>
      <c r="HZ488">
        <v>0</v>
      </c>
      <c r="IA488">
        <v>0</v>
      </c>
      <c r="IB488">
        <v>0</v>
      </c>
      <c r="IC488">
        <v>0</v>
      </c>
      <c r="ID488">
        <v>0</v>
      </c>
      <c r="IE488">
        <v>5</v>
      </c>
      <c r="IF488">
        <v>2</v>
      </c>
      <c r="IG488">
        <v>0</v>
      </c>
      <c r="IH488">
        <v>5</v>
      </c>
      <c r="II488">
        <v>2</v>
      </c>
      <c r="IJ488">
        <v>0</v>
      </c>
      <c r="IK488">
        <v>5</v>
      </c>
      <c r="IL488">
        <v>2</v>
      </c>
      <c r="IM488">
        <v>0</v>
      </c>
      <c r="IN488">
        <v>5</v>
      </c>
      <c r="IO488">
        <v>2</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1</v>
      </c>
      <c r="NE488">
        <v>0</v>
      </c>
      <c r="NF488">
        <v>0</v>
      </c>
      <c r="NG488">
        <v>0</v>
      </c>
      <c r="NH488">
        <v>0</v>
      </c>
      <c r="NI488">
        <v>0</v>
      </c>
      <c r="NJ488">
        <v>0</v>
      </c>
      <c r="NK488">
        <v>0</v>
      </c>
      <c r="NL488">
        <v>0</v>
      </c>
      <c r="NM488">
        <v>0</v>
      </c>
      <c r="NN488">
        <v>0</v>
      </c>
      <c r="NO488">
        <v>0</v>
      </c>
      <c r="NP488">
        <v>0</v>
      </c>
      <c r="NR488" s="2" t="str">
        <f t="shared" si="439"/>
        <v>Zombo District</v>
      </c>
      <c r="NS488" s="2" t="str">
        <f t="shared" si="440"/>
        <v>Agiermach Health Centre III</v>
      </c>
      <c r="NT488" s="2" t="str">
        <f>VLOOKUP(C488,Weeks!$A$1:$B$53,2,0)</f>
        <v>Week 6</v>
      </c>
      <c r="NU488" s="2">
        <f t="shared" si="441"/>
        <v>42</v>
      </c>
      <c r="NV488" s="2">
        <f t="shared" si="442"/>
        <v>1</v>
      </c>
      <c r="NW488" s="2">
        <f t="shared" si="443"/>
        <v>0</v>
      </c>
      <c r="NX488" s="2">
        <f t="shared" si="444"/>
        <v>1</v>
      </c>
      <c r="NY488" s="2">
        <f t="shared" si="445"/>
        <v>1</v>
      </c>
      <c r="NZ488" s="2">
        <f t="shared" si="446"/>
        <v>7</v>
      </c>
      <c r="OA488" s="2">
        <f t="shared" si="447"/>
        <v>0</v>
      </c>
      <c r="OB488" s="2">
        <f t="shared" si="448"/>
        <v>0</v>
      </c>
      <c r="OC488" s="2">
        <f t="shared" si="449"/>
        <v>0</v>
      </c>
      <c r="OD488" s="2">
        <f t="shared" si="450"/>
        <v>16</v>
      </c>
      <c r="OE488" s="2">
        <f t="shared" si="451"/>
        <v>1</v>
      </c>
      <c r="OF488" s="2">
        <f t="shared" si="452"/>
        <v>0</v>
      </c>
      <c r="OG488" s="2">
        <f t="shared" si="453"/>
        <v>0</v>
      </c>
      <c r="OH488" s="2">
        <f t="shared" si="454"/>
        <v>0</v>
      </c>
      <c r="OI488" s="2">
        <f t="shared" si="455"/>
        <v>0</v>
      </c>
      <c r="OJ488" s="2">
        <f t="shared" si="456"/>
        <v>0</v>
      </c>
      <c r="OK488" s="2">
        <f t="shared" si="457"/>
        <v>0</v>
      </c>
      <c r="OL488" s="2">
        <f t="shared" si="458"/>
        <v>0</v>
      </c>
      <c r="OM488" s="2">
        <f t="shared" si="459"/>
        <v>0</v>
      </c>
      <c r="ON488" s="2">
        <f t="shared" si="460"/>
        <v>19</v>
      </c>
      <c r="OO488" s="2">
        <f t="shared" si="461"/>
        <v>0</v>
      </c>
      <c r="OP488" s="2">
        <f t="shared" si="462"/>
        <v>0</v>
      </c>
      <c r="OQ488" s="2">
        <f t="shared" si="463"/>
        <v>0</v>
      </c>
      <c r="OR488" s="2">
        <f t="shared" si="464"/>
        <v>0</v>
      </c>
      <c r="OS488" s="2">
        <f t="shared" si="465"/>
        <v>0</v>
      </c>
      <c r="OT488" s="2">
        <f t="shared" si="466"/>
        <v>0</v>
      </c>
      <c r="OU488" s="2">
        <f t="shared" si="467"/>
        <v>0</v>
      </c>
      <c r="OV488" s="2">
        <f t="shared" si="468"/>
        <v>0</v>
      </c>
      <c r="OW488" s="2">
        <f t="shared" si="469"/>
        <v>0</v>
      </c>
      <c r="OX488" s="2">
        <f t="shared" si="470"/>
        <v>0</v>
      </c>
      <c r="OY488" s="2">
        <f t="shared" si="471"/>
        <v>0</v>
      </c>
      <c r="OZ488" s="2">
        <f t="shared" si="472"/>
        <v>0</v>
      </c>
      <c r="PA488" s="2">
        <f t="shared" si="473"/>
        <v>0</v>
      </c>
      <c r="PB488" s="2">
        <f t="shared" si="474"/>
        <v>0</v>
      </c>
      <c r="PC488" s="2">
        <f t="shared" si="475"/>
        <v>0</v>
      </c>
      <c r="PD488" s="2">
        <f t="shared" si="476"/>
        <v>0</v>
      </c>
      <c r="PE488" s="2">
        <f t="shared" si="477"/>
        <v>0</v>
      </c>
      <c r="PF488" s="2">
        <f t="shared" si="478"/>
        <v>0</v>
      </c>
      <c r="PG488" s="2">
        <f t="shared" si="479"/>
        <v>0</v>
      </c>
      <c r="PH488" s="2">
        <f t="shared" si="480"/>
        <v>0</v>
      </c>
      <c r="PI488" s="2">
        <f t="shared" si="481"/>
        <v>0</v>
      </c>
      <c r="PJ488" s="2">
        <f t="shared" si="482"/>
        <v>0</v>
      </c>
      <c r="PK488" s="2">
        <f t="shared" si="483"/>
        <v>0</v>
      </c>
      <c r="PL488" s="2">
        <f t="shared" si="484"/>
        <v>0</v>
      </c>
      <c r="PM488" s="2">
        <f t="shared" si="485"/>
        <v>0</v>
      </c>
      <c r="PN488" s="2">
        <f t="shared" si="486"/>
        <v>7</v>
      </c>
      <c r="PO488" s="2">
        <f t="shared" si="487"/>
        <v>7</v>
      </c>
      <c r="PP488" s="2">
        <f t="shared" si="488"/>
        <v>0</v>
      </c>
      <c r="PQ488" s="2">
        <f t="shared" si="489"/>
        <v>0</v>
      </c>
      <c r="PR488" s="2">
        <f t="shared" si="490"/>
        <v>7</v>
      </c>
      <c r="PS488" s="2">
        <f t="shared" si="491"/>
        <v>0</v>
      </c>
      <c r="PT488" s="2">
        <f t="shared" si="492"/>
        <v>0</v>
      </c>
      <c r="PU488" s="2">
        <f t="shared" si="493"/>
        <v>7</v>
      </c>
      <c r="PV488" s="2">
        <f t="shared" si="494"/>
        <v>0</v>
      </c>
      <c r="PW488" s="2">
        <f t="shared" si="495"/>
        <v>0</v>
      </c>
      <c r="PX488" s="2">
        <f t="shared" si="496"/>
        <v>7</v>
      </c>
      <c r="PY488" s="2">
        <f t="shared" si="497"/>
        <v>0</v>
      </c>
      <c r="PZ488" s="2">
        <f t="shared" si="498"/>
        <v>0</v>
      </c>
    </row>
    <row r="489" spans="1:442" x14ac:dyDescent="0.35">
      <c r="A489" t="s">
        <v>68</v>
      </c>
      <c r="B489" t="s">
        <v>20</v>
      </c>
      <c r="C489" t="s">
        <v>333</v>
      </c>
      <c r="D489">
        <v>0</v>
      </c>
      <c r="E489">
        <v>0</v>
      </c>
      <c r="F489">
        <v>0</v>
      </c>
      <c r="G489">
        <v>0</v>
      </c>
      <c r="H489"/>
      <c r="I489">
        <v>0</v>
      </c>
      <c r="J489"/>
      <c r="K489">
        <v>0</v>
      </c>
      <c r="L489"/>
      <c r="M489">
        <v>0</v>
      </c>
      <c r="N489"/>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1</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2</v>
      </c>
      <c r="DA489">
        <v>2</v>
      </c>
      <c r="DB489">
        <v>5</v>
      </c>
      <c r="DC489">
        <v>0</v>
      </c>
      <c r="DD489">
        <v>15</v>
      </c>
      <c r="DE489">
        <v>8</v>
      </c>
      <c r="DF489">
        <v>0</v>
      </c>
      <c r="DG489">
        <v>0</v>
      </c>
      <c r="DH489">
        <v>0</v>
      </c>
      <c r="DI489">
        <v>0</v>
      </c>
      <c r="DJ489">
        <v>1</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2</v>
      </c>
      <c r="FD489">
        <v>10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6</v>
      </c>
      <c r="HW489">
        <v>1</v>
      </c>
      <c r="HX489">
        <v>0</v>
      </c>
      <c r="HY489">
        <v>0</v>
      </c>
      <c r="HZ489">
        <v>0</v>
      </c>
      <c r="IA489">
        <v>0</v>
      </c>
      <c r="IB489">
        <v>0</v>
      </c>
      <c r="IC489">
        <v>0</v>
      </c>
      <c r="ID489">
        <v>0</v>
      </c>
      <c r="IE489">
        <v>6</v>
      </c>
      <c r="IF489">
        <v>1</v>
      </c>
      <c r="IG489">
        <v>0</v>
      </c>
      <c r="IH489">
        <v>6</v>
      </c>
      <c r="II489">
        <v>1</v>
      </c>
      <c r="IJ489">
        <v>0</v>
      </c>
      <c r="IK489">
        <v>6</v>
      </c>
      <c r="IL489">
        <v>1</v>
      </c>
      <c r="IM489">
        <v>0</v>
      </c>
      <c r="IN489">
        <v>6</v>
      </c>
      <c r="IO489">
        <v>1</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0</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1</v>
      </c>
      <c r="NE489">
        <v>0</v>
      </c>
      <c r="NF489">
        <v>0</v>
      </c>
      <c r="NG489">
        <v>0</v>
      </c>
      <c r="NH489">
        <v>0</v>
      </c>
      <c r="NI489">
        <v>0</v>
      </c>
      <c r="NJ489">
        <v>0</v>
      </c>
      <c r="NK489">
        <v>0</v>
      </c>
      <c r="NL489">
        <v>0</v>
      </c>
      <c r="NM489">
        <v>0</v>
      </c>
      <c r="NN489">
        <v>0</v>
      </c>
      <c r="NO489">
        <v>0</v>
      </c>
      <c r="NP489">
        <v>0</v>
      </c>
      <c r="NR489" s="2" t="str">
        <f t="shared" si="439"/>
        <v>Zombo District</v>
      </c>
      <c r="NS489" s="2" t="str">
        <f t="shared" si="440"/>
        <v>Agiermach Health Centre III</v>
      </c>
      <c r="NT489" s="2" t="str">
        <f>VLOOKUP(C489,Weeks!$A$1:$B$53,2,0)</f>
        <v>Week 7</v>
      </c>
      <c r="NU489" s="2">
        <f t="shared" si="441"/>
        <v>46</v>
      </c>
      <c r="NV489" s="2">
        <f t="shared" si="442"/>
        <v>1</v>
      </c>
      <c r="NW489" s="2">
        <f t="shared" si="443"/>
        <v>0</v>
      </c>
      <c r="NX489" s="2">
        <f t="shared" si="444"/>
        <v>1</v>
      </c>
      <c r="NY489" s="2">
        <f t="shared" si="445"/>
        <v>1</v>
      </c>
      <c r="NZ489" s="2">
        <f t="shared" si="446"/>
        <v>1</v>
      </c>
      <c r="OA489" s="2">
        <f t="shared" si="447"/>
        <v>0</v>
      </c>
      <c r="OB489" s="2">
        <f t="shared" si="448"/>
        <v>0</v>
      </c>
      <c r="OC489" s="2">
        <f t="shared" si="449"/>
        <v>0</v>
      </c>
      <c r="OD489" s="2">
        <f t="shared" si="450"/>
        <v>12</v>
      </c>
      <c r="OE489" s="2">
        <f t="shared" si="451"/>
        <v>0</v>
      </c>
      <c r="OF489" s="2">
        <f t="shared" si="452"/>
        <v>0</v>
      </c>
      <c r="OG489" s="2">
        <f t="shared" si="453"/>
        <v>0</v>
      </c>
      <c r="OH489" s="2">
        <f t="shared" si="454"/>
        <v>0</v>
      </c>
      <c r="OI489" s="2">
        <f t="shared" si="455"/>
        <v>0</v>
      </c>
      <c r="OJ489" s="2">
        <f t="shared" si="456"/>
        <v>0</v>
      </c>
      <c r="OK489" s="2">
        <f t="shared" si="457"/>
        <v>0</v>
      </c>
      <c r="OL489" s="2">
        <f t="shared" si="458"/>
        <v>0</v>
      </c>
      <c r="OM489" s="2">
        <f t="shared" si="459"/>
        <v>0</v>
      </c>
      <c r="ON489" s="2">
        <f t="shared" si="460"/>
        <v>33</v>
      </c>
      <c r="OO489" s="2">
        <f t="shared" si="461"/>
        <v>1</v>
      </c>
      <c r="OP489" s="2">
        <f t="shared" si="462"/>
        <v>0</v>
      </c>
      <c r="OQ489" s="2">
        <f t="shared" si="463"/>
        <v>0</v>
      </c>
      <c r="OR489" s="2">
        <f t="shared" si="464"/>
        <v>0</v>
      </c>
      <c r="OS489" s="2">
        <f t="shared" si="465"/>
        <v>0</v>
      </c>
      <c r="OT489" s="2">
        <f t="shared" si="466"/>
        <v>0</v>
      </c>
      <c r="OU489" s="2">
        <f t="shared" si="467"/>
        <v>0</v>
      </c>
      <c r="OV489" s="2">
        <f t="shared" si="468"/>
        <v>0</v>
      </c>
      <c r="OW489" s="2">
        <f t="shared" si="469"/>
        <v>0</v>
      </c>
      <c r="OX489" s="2">
        <f t="shared" si="470"/>
        <v>0</v>
      </c>
      <c r="OY489" s="2">
        <f t="shared" si="471"/>
        <v>0</v>
      </c>
      <c r="OZ489" s="2">
        <f t="shared" si="472"/>
        <v>0</v>
      </c>
      <c r="PA489" s="2">
        <f t="shared" si="473"/>
        <v>0</v>
      </c>
      <c r="PB489" s="2">
        <f t="shared" si="474"/>
        <v>0</v>
      </c>
      <c r="PC489" s="2">
        <f t="shared" si="475"/>
        <v>0</v>
      </c>
      <c r="PD489" s="2">
        <f t="shared" si="476"/>
        <v>0</v>
      </c>
      <c r="PE489" s="2">
        <f t="shared" si="477"/>
        <v>0</v>
      </c>
      <c r="PF489" s="2">
        <f t="shared" si="478"/>
        <v>0</v>
      </c>
      <c r="PG489" s="2">
        <f t="shared" si="479"/>
        <v>0</v>
      </c>
      <c r="PH489" s="2">
        <f t="shared" si="480"/>
        <v>0</v>
      </c>
      <c r="PI489" s="2">
        <f t="shared" si="481"/>
        <v>0</v>
      </c>
      <c r="PJ489" s="2">
        <f t="shared" si="482"/>
        <v>0</v>
      </c>
      <c r="PK489" s="2">
        <f t="shared" si="483"/>
        <v>0</v>
      </c>
      <c r="PL489" s="2">
        <f t="shared" si="484"/>
        <v>0</v>
      </c>
      <c r="PM489" s="2">
        <f t="shared" si="485"/>
        <v>0</v>
      </c>
      <c r="PN489" s="2">
        <f t="shared" si="486"/>
        <v>7</v>
      </c>
      <c r="PO489" s="2">
        <f t="shared" si="487"/>
        <v>7</v>
      </c>
      <c r="PP489" s="2">
        <f t="shared" si="488"/>
        <v>0</v>
      </c>
      <c r="PQ489" s="2">
        <f t="shared" si="489"/>
        <v>0</v>
      </c>
      <c r="PR489" s="2">
        <f t="shared" si="490"/>
        <v>7</v>
      </c>
      <c r="PS489" s="2">
        <f t="shared" si="491"/>
        <v>0</v>
      </c>
      <c r="PT489" s="2">
        <f t="shared" si="492"/>
        <v>0</v>
      </c>
      <c r="PU489" s="2">
        <f t="shared" si="493"/>
        <v>7</v>
      </c>
      <c r="PV489" s="2">
        <f t="shared" si="494"/>
        <v>0</v>
      </c>
      <c r="PW489" s="2">
        <f t="shared" si="495"/>
        <v>0</v>
      </c>
      <c r="PX489" s="2">
        <f t="shared" si="496"/>
        <v>7</v>
      </c>
      <c r="PY489" s="2">
        <f t="shared" si="497"/>
        <v>0</v>
      </c>
      <c r="PZ489" s="2">
        <f t="shared" si="498"/>
        <v>0</v>
      </c>
    </row>
    <row r="490" spans="1:442" x14ac:dyDescent="0.35">
      <c r="A490" t="s">
        <v>68</v>
      </c>
      <c r="B490" t="s">
        <v>20</v>
      </c>
      <c r="C490" t="s">
        <v>331</v>
      </c>
      <c r="D490">
        <v>0</v>
      </c>
      <c r="E490">
        <v>0</v>
      </c>
      <c r="F490">
        <v>0</v>
      </c>
      <c r="G490">
        <v>0</v>
      </c>
      <c r="H490"/>
      <c r="I490">
        <v>0</v>
      </c>
      <c r="J490"/>
      <c r="K490">
        <v>0</v>
      </c>
      <c r="L490"/>
      <c r="M490">
        <v>0</v>
      </c>
      <c r="N490"/>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1</v>
      </c>
      <c r="DA490">
        <v>3</v>
      </c>
      <c r="DB490">
        <v>4</v>
      </c>
      <c r="DC490">
        <v>1</v>
      </c>
      <c r="DD490">
        <v>12</v>
      </c>
      <c r="DE490">
        <v>9</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1</v>
      </c>
      <c r="EL490">
        <v>2</v>
      </c>
      <c r="EM490">
        <v>0</v>
      </c>
      <c r="EN490">
        <v>0</v>
      </c>
      <c r="EO490">
        <v>0</v>
      </c>
      <c r="EP490">
        <v>0</v>
      </c>
      <c r="EQ490">
        <v>0</v>
      </c>
      <c r="ER490">
        <v>0</v>
      </c>
      <c r="ES490">
        <v>0</v>
      </c>
      <c r="ET490">
        <v>0</v>
      </c>
      <c r="EU490">
        <v>0</v>
      </c>
      <c r="EV490">
        <v>0</v>
      </c>
      <c r="EW490">
        <v>0</v>
      </c>
      <c r="EX490">
        <v>0</v>
      </c>
      <c r="EY490">
        <v>0</v>
      </c>
      <c r="EZ490">
        <v>0</v>
      </c>
      <c r="FA490">
        <v>0</v>
      </c>
      <c r="FB490">
        <v>1</v>
      </c>
      <c r="FC490">
        <v>1</v>
      </c>
      <c r="FD490">
        <v>5</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6</v>
      </c>
      <c r="HW490">
        <v>1</v>
      </c>
      <c r="HX490">
        <v>0</v>
      </c>
      <c r="HY490">
        <v>0</v>
      </c>
      <c r="HZ490">
        <v>0</v>
      </c>
      <c r="IA490">
        <v>0</v>
      </c>
      <c r="IB490">
        <v>0</v>
      </c>
      <c r="IC490">
        <v>0</v>
      </c>
      <c r="ID490">
        <v>0</v>
      </c>
      <c r="IE490">
        <v>6</v>
      </c>
      <c r="IF490">
        <v>1</v>
      </c>
      <c r="IG490">
        <v>0</v>
      </c>
      <c r="IH490">
        <v>6</v>
      </c>
      <c r="II490">
        <v>1</v>
      </c>
      <c r="IJ490">
        <v>0</v>
      </c>
      <c r="IK490">
        <v>6</v>
      </c>
      <c r="IL490">
        <v>1</v>
      </c>
      <c r="IM490">
        <v>0</v>
      </c>
      <c r="IN490">
        <v>6</v>
      </c>
      <c r="IO490">
        <v>1</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R490" s="2" t="str">
        <f t="shared" si="439"/>
        <v>Zombo District</v>
      </c>
      <c r="NS490" s="2" t="str">
        <f t="shared" si="440"/>
        <v>Agiermach Health Centre III</v>
      </c>
      <c r="NT490" s="2" t="str">
        <f>VLOOKUP(C490,Weeks!$A$1:$B$53,2,0)</f>
        <v>Week 8</v>
      </c>
      <c r="NU490" s="2">
        <f t="shared" si="441"/>
        <v>40</v>
      </c>
      <c r="NV490" s="2">
        <f t="shared" si="442"/>
        <v>0</v>
      </c>
      <c r="NW490" s="2">
        <f t="shared" si="443"/>
        <v>0</v>
      </c>
      <c r="NX490" s="2">
        <f t="shared" si="444"/>
        <v>0</v>
      </c>
      <c r="NY490" s="2">
        <f t="shared" si="445"/>
        <v>0</v>
      </c>
      <c r="NZ490" s="2">
        <f t="shared" si="446"/>
        <v>0</v>
      </c>
      <c r="OA490" s="2">
        <f t="shared" si="447"/>
        <v>0</v>
      </c>
      <c r="OB490" s="2">
        <f t="shared" si="448"/>
        <v>0</v>
      </c>
      <c r="OC490" s="2">
        <f t="shared" si="449"/>
        <v>0</v>
      </c>
      <c r="OD490" s="2">
        <f t="shared" si="450"/>
        <v>7</v>
      </c>
      <c r="OE490" s="2">
        <f t="shared" si="451"/>
        <v>0</v>
      </c>
      <c r="OF490" s="2">
        <f t="shared" si="452"/>
        <v>3</v>
      </c>
      <c r="OG490" s="2">
        <f t="shared" si="453"/>
        <v>0</v>
      </c>
      <c r="OH490" s="2">
        <f t="shared" si="454"/>
        <v>0</v>
      </c>
      <c r="OI490" s="2">
        <f t="shared" si="455"/>
        <v>0</v>
      </c>
      <c r="OJ490" s="2">
        <f t="shared" si="456"/>
        <v>0</v>
      </c>
      <c r="OK490" s="2">
        <f t="shared" si="457"/>
        <v>0</v>
      </c>
      <c r="OL490" s="2">
        <f t="shared" si="458"/>
        <v>0</v>
      </c>
      <c r="OM490" s="2">
        <f t="shared" si="459"/>
        <v>0</v>
      </c>
      <c r="ON490" s="2">
        <f t="shared" si="460"/>
        <v>30</v>
      </c>
      <c r="OO490" s="2">
        <f t="shared" si="461"/>
        <v>0</v>
      </c>
      <c r="OP490" s="2">
        <f t="shared" si="462"/>
        <v>0</v>
      </c>
      <c r="OQ490" s="2">
        <f t="shared" si="463"/>
        <v>0</v>
      </c>
      <c r="OR490" s="2">
        <f t="shared" si="464"/>
        <v>0</v>
      </c>
      <c r="OS490" s="2">
        <f t="shared" si="465"/>
        <v>0</v>
      </c>
      <c r="OT490" s="2">
        <f t="shared" si="466"/>
        <v>0</v>
      </c>
      <c r="OU490" s="2">
        <f t="shared" si="467"/>
        <v>0</v>
      </c>
      <c r="OV490" s="2">
        <f t="shared" si="468"/>
        <v>0</v>
      </c>
      <c r="OW490" s="2">
        <f t="shared" si="469"/>
        <v>0</v>
      </c>
      <c r="OX490" s="2">
        <f t="shared" si="470"/>
        <v>0</v>
      </c>
      <c r="OY490" s="2">
        <f t="shared" si="471"/>
        <v>0</v>
      </c>
      <c r="OZ490" s="2">
        <f t="shared" si="472"/>
        <v>0</v>
      </c>
      <c r="PA490" s="2">
        <f t="shared" si="473"/>
        <v>0</v>
      </c>
      <c r="PB490" s="2">
        <f t="shared" si="474"/>
        <v>0</v>
      </c>
      <c r="PC490" s="2">
        <f t="shared" si="475"/>
        <v>0</v>
      </c>
      <c r="PD490" s="2">
        <f t="shared" si="476"/>
        <v>0</v>
      </c>
      <c r="PE490" s="2">
        <f t="shared" si="477"/>
        <v>0</v>
      </c>
      <c r="PF490" s="2">
        <f t="shared" si="478"/>
        <v>0</v>
      </c>
      <c r="PG490" s="2">
        <f t="shared" si="479"/>
        <v>0</v>
      </c>
      <c r="PH490" s="2">
        <f t="shared" si="480"/>
        <v>0</v>
      </c>
      <c r="PI490" s="2">
        <f t="shared" si="481"/>
        <v>0</v>
      </c>
      <c r="PJ490" s="2">
        <f t="shared" si="482"/>
        <v>0</v>
      </c>
      <c r="PK490" s="2">
        <f t="shared" si="483"/>
        <v>0</v>
      </c>
      <c r="PL490" s="2">
        <f t="shared" si="484"/>
        <v>0</v>
      </c>
      <c r="PM490" s="2">
        <f t="shared" si="485"/>
        <v>0</v>
      </c>
      <c r="PN490" s="2">
        <f t="shared" si="486"/>
        <v>7</v>
      </c>
      <c r="PO490" s="2">
        <f t="shared" si="487"/>
        <v>7</v>
      </c>
      <c r="PP490" s="2">
        <f t="shared" si="488"/>
        <v>0</v>
      </c>
      <c r="PQ490" s="2">
        <f t="shared" si="489"/>
        <v>0</v>
      </c>
      <c r="PR490" s="2">
        <f t="shared" si="490"/>
        <v>7</v>
      </c>
      <c r="PS490" s="2">
        <f t="shared" si="491"/>
        <v>0</v>
      </c>
      <c r="PT490" s="2">
        <f t="shared" si="492"/>
        <v>0</v>
      </c>
      <c r="PU490" s="2">
        <f t="shared" si="493"/>
        <v>7</v>
      </c>
      <c r="PV490" s="2">
        <f t="shared" si="494"/>
        <v>0</v>
      </c>
      <c r="PW490" s="2">
        <f t="shared" si="495"/>
        <v>0</v>
      </c>
      <c r="PX490" s="2">
        <f t="shared" si="496"/>
        <v>7</v>
      </c>
      <c r="PY490" s="2">
        <f t="shared" si="497"/>
        <v>0</v>
      </c>
      <c r="PZ490" s="2">
        <f t="shared" si="498"/>
        <v>0</v>
      </c>
    </row>
    <row r="491" spans="1:442" x14ac:dyDescent="0.35">
      <c r="A491" t="s">
        <v>68</v>
      </c>
      <c r="B491" t="s">
        <v>20</v>
      </c>
      <c r="C491" t="s">
        <v>329</v>
      </c>
      <c r="D491">
        <v>0</v>
      </c>
      <c r="E491">
        <v>0</v>
      </c>
      <c r="F491">
        <v>0</v>
      </c>
      <c r="G491">
        <v>0</v>
      </c>
      <c r="H491"/>
      <c r="I491">
        <v>1</v>
      </c>
      <c r="J491">
        <v>0</v>
      </c>
      <c r="K491">
        <v>0</v>
      </c>
      <c r="L491">
        <v>0</v>
      </c>
      <c r="M491">
        <v>1</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2</v>
      </c>
      <c r="DA491">
        <v>0</v>
      </c>
      <c r="DB491">
        <v>4</v>
      </c>
      <c r="DC491">
        <v>0</v>
      </c>
      <c r="DD491">
        <v>15</v>
      </c>
      <c r="DE491">
        <v>8</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4</v>
      </c>
      <c r="FD491">
        <v>7</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3</v>
      </c>
      <c r="HW491">
        <v>3</v>
      </c>
      <c r="HX491">
        <v>0</v>
      </c>
      <c r="HY491">
        <v>0</v>
      </c>
      <c r="HZ491">
        <v>0</v>
      </c>
      <c r="IA491">
        <v>0</v>
      </c>
      <c r="IB491">
        <v>0</v>
      </c>
      <c r="IC491">
        <v>0</v>
      </c>
      <c r="ID491">
        <v>0</v>
      </c>
      <c r="IE491">
        <v>7</v>
      </c>
      <c r="IF491">
        <v>7</v>
      </c>
      <c r="IG491">
        <v>0</v>
      </c>
      <c r="IH491">
        <v>7</v>
      </c>
      <c r="II491">
        <v>7</v>
      </c>
      <c r="IJ491">
        <v>0</v>
      </c>
      <c r="IK491">
        <v>7</v>
      </c>
      <c r="IL491">
        <v>7</v>
      </c>
      <c r="IM491">
        <v>0</v>
      </c>
      <c r="IN491">
        <v>7</v>
      </c>
      <c r="IO491">
        <v>7</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1</v>
      </c>
      <c r="NI491">
        <v>0</v>
      </c>
      <c r="NJ491">
        <v>0</v>
      </c>
      <c r="NK491">
        <v>0</v>
      </c>
      <c r="NL491">
        <v>0</v>
      </c>
      <c r="NM491">
        <v>0</v>
      </c>
      <c r="NN491">
        <v>0</v>
      </c>
      <c r="NO491">
        <v>0</v>
      </c>
      <c r="NP491">
        <v>0</v>
      </c>
      <c r="NR491" s="2" t="str">
        <f t="shared" si="439"/>
        <v>Zombo District</v>
      </c>
      <c r="NS491" s="2" t="str">
        <f t="shared" si="440"/>
        <v>Agiermach Health Centre III</v>
      </c>
      <c r="NT491" s="2" t="str">
        <f>VLOOKUP(C491,Weeks!$A$1:$B$53,2,0)</f>
        <v>Week 9</v>
      </c>
      <c r="NU491" s="2">
        <f t="shared" si="441"/>
        <v>40</v>
      </c>
      <c r="NV491" s="2">
        <f t="shared" si="442"/>
        <v>0</v>
      </c>
      <c r="NW491" s="2">
        <f t="shared" si="443"/>
        <v>0</v>
      </c>
      <c r="NX491" s="2">
        <f t="shared" si="444"/>
        <v>0</v>
      </c>
      <c r="NY491" s="2">
        <f t="shared" si="445"/>
        <v>0</v>
      </c>
      <c r="NZ491" s="2">
        <f t="shared" si="446"/>
        <v>0</v>
      </c>
      <c r="OA491" s="2">
        <f t="shared" si="447"/>
        <v>0</v>
      </c>
      <c r="OB491" s="2">
        <f t="shared" si="448"/>
        <v>0</v>
      </c>
      <c r="OC491" s="2">
        <f t="shared" si="449"/>
        <v>0</v>
      </c>
      <c r="OD491" s="2">
        <f t="shared" si="450"/>
        <v>11</v>
      </c>
      <c r="OE491" s="2">
        <f t="shared" si="451"/>
        <v>0</v>
      </c>
      <c r="OF491" s="2">
        <f t="shared" si="452"/>
        <v>0</v>
      </c>
      <c r="OG491" s="2">
        <f t="shared" si="453"/>
        <v>0</v>
      </c>
      <c r="OH491" s="2">
        <f t="shared" si="454"/>
        <v>0</v>
      </c>
      <c r="OI491" s="2">
        <f t="shared" si="455"/>
        <v>0</v>
      </c>
      <c r="OJ491" s="2">
        <f t="shared" si="456"/>
        <v>0</v>
      </c>
      <c r="OK491" s="2">
        <f t="shared" si="457"/>
        <v>0</v>
      </c>
      <c r="OL491" s="2">
        <f t="shared" si="458"/>
        <v>0</v>
      </c>
      <c r="OM491" s="2">
        <f t="shared" si="459"/>
        <v>0</v>
      </c>
      <c r="ON491" s="2">
        <f t="shared" si="460"/>
        <v>29</v>
      </c>
      <c r="OO491" s="2">
        <f t="shared" si="461"/>
        <v>0</v>
      </c>
      <c r="OP491" s="2">
        <f t="shared" si="462"/>
        <v>0</v>
      </c>
      <c r="OQ491" s="2">
        <f t="shared" si="463"/>
        <v>0</v>
      </c>
      <c r="OR491" s="2">
        <f t="shared" si="464"/>
        <v>0</v>
      </c>
      <c r="OS491" s="2">
        <f t="shared" si="465"/>
        <v>0</v>
      </c>
      <c r="OT491" s="2">
        <f t="shared" si="466"/>
        <v>0</v>
      </c>
      <c r="OU491" s="2">
        <f t="shared" si="467"/>
        <v>0</v>
      </c>
      <c r="OV491" s="2">
        <f t="shared" si="468"/>
        <v>0</v>
      </c>
      <c r="OW491" s="2">
        <f t="shared" si="469"/>
        <v>0</v>
      </c>
      <c r="OX491" s="2">
        <f t="shared" si="470"/>
        <v>0</v>
      </c>
      <c r="OY491" s="2">
        <f t="shared" si="471"/>
        <v>0</v>
      </c>
      <c r="OZ491" s="2">
        <f t="shared" si="472"/>
        <v>0</v>
      </c>
      <c r="PA491" s="2">
        <f t="shared" si="473"/>
        <v>0</v>
      </c>
      <c r="PB491" s="2">
        <f t="shared" si="474"/>
        <v>0</v>
      </c>
      <c r="PC491" s="2">
        <f t="shared" si="475"/>
        <v>0</v>
      </c>
      <c r="PD491" s="2">
        <f t="shared" si="476"/>
        <v>0</v>
      </c>
      <c r="PE491" s="2">
        <f t="shared" si="477"/>
        <v>0</v>
      </c>
      <c r="PF491" s="2">
        <f t="shared" si="478"/>
        <v>0</v>
      </c>
      <c r="PG491" s="2">
        <f t="shared" si="479"/>
        <v>1</v>
      </c>
      <c r="PH491" s="2">
        <f t="shared" si="480"/>
        <v>1</v>
      </c>
      <c r="PI491" s="2">
        <f t="shared" si="481"/>
        <v>0</v>
      </c>
      <c r="PJ491" s="2">
        <f t="shared" si="482"/>
        <v>0</v>
      </c>
      <c r="PK491" s="2">
        <f t="shared" si="483"/>
        <v>1</v>
      </c>
      <c r="PL491" s="2">
        <f t="shared" si="484"/>
        <v>0</v>
      </c>
      <c r="PM491" s="2">
        <f t="shared" si="485"/>
        <v>0</v>
      </c>
      <c r="PN491" s="2">
        <f t="shared" si="486"/>
        <v>6</v>
      </c>
      <c r="PO491" s="2">
        <f t="shared" si="487"/>
        <v>14</v>
      </c>
      <c r="PP491" s="2">
        <f t="shared" si="488"/>
        <v>0</v>
      </c>
      <c r="PQ491" s="2">
        <f t="shared" si="489"/>
        <v>0</v>
      </c>
      <c r="PR491" s="2">
        <f t="shared" si="490"/>
        <v>14</v>
      </c>
      <c r="PS491" s="2">
        <f t="shared" si="491"/>
        <v>0</v>
      </c>
      <c r="PT491" s="2">
        <f t="shared" si="492"/>
        <v>0</v>
      </c>
      <c r="PU491" s="2">
        <f t="shared" si="493"/>
        <v>14</v>
      </c>
      <c r="PV491" s="2">
        <f t="shared" si="494"/>
        <v>0</v>
      </c>
      <c r="PW491" s="2">
        <f t="shared" si="495"/>
        <v>0</v>
      </c>
      <c r="PX491" s="2">
        <f t="shared" si="496"/>
        <v>14</v>
      </c>
      <c r="PY491" s="2">
        <f t="shared" si="497"/>
        <v>0</v>
      </c>
      <c r="PZ491" s="2">
        <f t="shared" si="498"/>
        <v>0</v>
      </c>
    </row>
    <row r="492" spans="1:442" x14ac:dyDescent="0.35">
      <c r="A492" t="s">
        <v>68</v>
      </c>
      <c r="B492" t="s">
        <v>20</v>
      </c>
      <c r="C492" t="s">
        <v>327</v>
      </c>
      <c r="D492">
        <v>0</v>
      </c>
      <c r="E492">
        <v>0</v>
      </c>
      <c r="F492">
        <v>0</v>
      </c>
      <c r="G492">
        <v>0</v>
      </c>
      <c r="H492"/>
      <c r="I492">
        <v>1</v>
      </c>
      <c r="J492">
        <v>0</v>
      </c>
      <c r="K492">
        <v>0</v>
      </c>
      <c r="L492"/>
      <c r="M492">
        <v>1</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4</v>
      </c>
      <c r="DC492">
        <v>0</v>
      </c>
      <c r="DD492">
        <v>15</v>
      </c>
      <c r="DE492">
        <v>8</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4</v>
      </c>
      <c r="FD492">
        <v>7</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7</v>
      </c>
      <c r="HW492">
        <v>7</v>
      </c>
      <c r="HX492"/>
      <c r="HY492"/>
      <c r="HZ492"/>
      <c r="IA492"/>
      <c r="IB492"/>
      <c r="IC492"/>
      <c r="ID492">
        <v>0</v>
      </c>
      <c r="IE492">
        <v>7</v>
      </c>
      <c r="IF492">
        <v>7</v>
      </c>
      <c r="IG492">
        <v>0</v>
      </c>
      <c r="IH492">
        <v>7</v>
      </c>
      <c r="II492">
        <v>7</v>
      </c>
      <c r="IJ492">
        <v>0</v>
      </c>
      <c r="IK492">
        <v>7</v>
      </c>
      <c r="IL492">
        <v>7</v>
      </c>
      <c r="IM492">
        <v>0</v>
      </c>
      <c r="IN492">
        <v>7</v>
      </c>
      <c r="IO492">
        <v>7</v>
      </c>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1</v>
      </c>
      <c r="NI492">
        <v>0</v>
      </c>
      <c r="NJ492">
        <v>0</v>
      </c>
      <c r="NK492">
        <v>0</v>
      </c>
      <c r="NL492">
        <v>0</v>
      </c>
      <c r="NM492">
        <v>0</v>
      </c>
      <c r="NN492">
        <v>0</v>
      </c>
      <c r="NO492">
        <v>0</v>
      </c>
      <c r="NP492">
        <v>0</v>
      </c>
      <c r="NR492" s="2" t="str">
        <f t="shared" si="439"/>
        <v>Zombo District</v>
      </c>
      <c r="NS492" s="2" t="str">
        <f t="shared" si="440"/>
        <v>Agiermach Health Centre III</v>
      </c>
      <c r="NT492" s="2" t="str">
        <f>VLOOKUP(C492,Weeks!$A$1:$B$53,2,0)</f>
        <v>Week 10</v>
      </c>
      <c r="NU492" s="2">
        <f t="shared" si="441"/>
        <v>38</v>
      </c>
      <c r="NV492" s="2">
        <f t="shared" si="442"/>
        <v>0</v>
      </c>
      <c r="NW492" s="2">
        <f t="shared" si="443"/>
        <v>0</v>
      </c>
      <c r="NX492" s="2">
        <f t="shared" si="444"/>
        <v>0</v>
      </c>
      <c r="NY492" s="2">
        <f t="shared" si="445"/>
        <v>0</v>
      </c>
      <c r="NZ492" s="2">
        <f t="shared" si="446"/>
        <v>0</v>
      </c>
      <c r="OA492" s="2">
        <f t="shared" si="447"/>
        <v>0</v>
      </c>
      <c r="OB492" s="2">
        <f t="shared" si="448"/>
        <v>0</v>
      </c>
      <c r="OC492" s="2">
        <f t="shared" si="449"/>
        <v>0</v>
      </c>
      <c r="OD492" s="2">
        <f t="shared" si="450"/>
        <v>11</v>
      </c>
      <c r="OE492" s="2">
        <f t="shared" si="451"/>
        <v>0</v>
      </c>
      <c r="OF492" s="2">
        <f t="shared" si="452"/>
        <v>0</v>
      </c>
      <c r="OG492" s="2">
        <f t="shared" si="453"/>
        <v>0</v>
      </c>
      <c r="OH492" s="2">
        <f t="shared" si="454"/>
        <v>0</v>
      </c>
      <c r="OI492" s="2">
        <f t="shared" si="455"/>
        <v>0</v>
      </c>
      <c r="OJ492" s="2">
        <f t="shared" si="456"/>
        <v>0</v>
      </c>
      <c r="OK492" s="2">
        <f t="shared" si="457"/>
        <v>0</v>
      </c>
      <c r="OL492" s="2">
        <f t="shared" si="458"/>
        <v>0</v>
      </c>
      <c r="OM492" s="2">
        <f t="shared" si="459"/>
        <v>0</v>
      </c>
      <c r="ON492" s="2">
        <f t="shared" si="460"/>
        <v>27</v>
      </c>
      <c r="OO492" s="2">
        <f t="shared" si="461"/>
        <v>0</v>
      </c>
      <c r="OP492" s="2">
        <f t="shared" si="462"/>
        <v>0</v>
      </c>
      <c r="OQ492" s="2">
        <f t="shared" si="463"/>
        <v>0</v>
      </c>
      <c r="OR492" s="2">
        <f t="shared" si="464"/>
        <v>0</v>
      </c>
      <c r="OS492" s="2">
        <f t="shared" si="465"/>
        <v>0</v>
      </c>
      <c r="OT492" s="2">
        <f t="shared" si="466"/>
        <v>0</v>
      </c>
      <c r="OU492" s="2">
        <f t="shared" si="467"/>
        <v>0</v>
      </c>
      <c r="OV492" s="2">
        <f t="shared" si="468"/>
        <v>0</v>
      </c>
      <c r="OW492" s="2">
        <f t="shared" si="469"/>
        <v>0</v>
      </c>
      <c r="OX492" s="2">
        <f t="shared" si="470"/>
        <v>0</v>
      </c>
      <c r="OY492" s="2">
        <f t="shared" si="471"/>
        <v>0</v>
      </c>
      <c r="OZ492" s="2">
        <f t="shared" si="472"/>
        <v>0</v>
      </c>
      <c r="PA492" s="2">
        <f t="shared" si="473"/>
        <v>0</v>
      </c>
      <c r="PB492" s="2">
        <f t="shared" si="474"/>
        <v>0</v>
      </c>
      <c r="PC492" s="2">
        <f t="shared" si="475"/>
        <v>0</v>
      </c>
      <c r="PD492" s="2">
        <f t="shared" si="476"/>
        <v>0</v>
      </c>
      <c r="PE492" s="2">
        <f t="shared" si="477"/>
        <v>0</v>
      </c>
      <c r="PF492" s="2">
        <f t="shared" si="478"/>
        <v>0</v>
      </c>
      <c r="PG492" s="2">
        <f t="shared" si="479"/>
        <v>1</v>
      </c>
      <c r="PH492" s="2">
        <f t="shared" si="480"/>
        <v>1</v>
      </c>
      <c r="PI492" s="2">
        <f t="shared" si="481"/>
        <v>0</v>
      </c>
      <c r="PJ492" s="2">
        <f t="shared" si="482"/>
        <v>0</v>
      </c>
      <c r="PK492" s="2">
        <f t="shared" si="483"/>
        <v>1</v>
      </c>
      <c r="PL492" s="2">
        <f t="shared" si="484"/>
        <v>0</v>
      </c>
      <c r="PM492" s="2">
        <f t="shared" si="485"/>
        <v>0</v>
      </c>
      <c r="PN492" s="2">
        <f t="shared" si="486"/>
        <v>14</v>
      </c>
      <c r="PO492" s="2">
        <f t="shared" si="487"/>
        <v>14</v>
      </c>
      <c r="PP492" s="2">
        <f t="shared" si="488"/>
        <v>0</v>
      </c>
      <c r="PQ492" s="2">
        <f t="shared" si="489"/>
        <v>0</v>
      </c>
      <c r="PR492" s="2">
        <f t="shared" si="490"/>
        <v>14</v>
      </c>
      <c r="PS492" s="2">
        <f t="shared" si="491"/>
        <v>0</v>
      </c>
      <c r="PT492" s="2">
        <f t="shared" si="492"/>
        <v>0</v>
      </c>
      <c r="PU492" s="2">
        <f t="shared" si="493"/>
        <v>14</v>
      </c>
      <c r="PV492" s="2">
        <f t="shared" si="494"/>
        <v>0</v>
      </c>
      <c r="PW492" s="2">
        <f t="shared" si="495"/>
        <v>0</v>
      </c>
      <c r="PX492" s="2">
        <f t="shared" si="496"/>
        <v>14</v>
      </c>
      <c r="PY492" s="2">
        <f t="shared" si="497"/>
        <v>0</v>
      </c>
      <c r="PZ492" s="2">
        <f t="shared" si="498"/>
        <v>0</v>
      </c>
    </row>
    <row r="493" spans="1:442" x14ac:dyDescent="0.35">
      <c r="A493" t="s">
        <v>68</v>
      </c>
      <c r="B493" t="s">
        <v>20</v>
      </c>
      <c r="C493" t="s">
        <v>325</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1</v>
      </c>
      <c r="BO493">
        <v>1</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1</v>
      </c>
      <c r="DA493">
        <v>1</v>
      </c>
      <c r="DB493">
        <v>3</v>
      </c>
      <c r="DC493">
        <v>1</v>
      </c>
      <c r="DD493">
        <v>9</v>
      </c>
      <c r="DE493">
        <v>3</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2</v>
      </c>
      <c r="FD493">
        <v>6</v>
      </c>
      <c r="FE493">
        <v>0</v>
      </c>
      <c r="FF493">
        <v>0</v>
      </c>
      <c r="FG493">
        <v>1</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9</v>
      </c>
      <c r="HW493">
        <v>3</v>
      </c>
      <c r="HX493">
        <v>0</v>
      </c>
      <c r="HY493">
        <v>0</v>
      </c>
      <c r="HZ493">
        <v>0</v>
      </c>
      <c r="IA493">
        <v>0</v>
      </c>
      <c r="IB493">
        <v>0</v>
      </c>
      <c r="IC493">
        <v>0</v>
      </c>
      <c r="ID493">
        <v>0</v>
      </c>
      <c r="IE493">
        <v>9</v>
      </c>
      <c r="IF493">
        <v>3</v>
      </c>
      <c r="IG493">
        <v>0</v>
      </c>
      <c r="IH493">
        <v>9</v>
      </c>
      <c r="II493">
        <v>3</v>
      </c>
      <c r="IJ493">
        <v>0</v>
      </c>
      <c r="IK493">
        <v>9</v>
      </c>
      <c r="IL493">
        <v>3</v>
      </c>
      <c r="IM493">
        <v>0</v>
      </c>
      <c r="IN493">
        <v>9</v>
      </c>
      <c r="IO493">
        <v>3</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1</v>
      </c>
      <c r="NE493">
        <v>0</v>
      </c>
      <c r="NF493">
        <v>0</v>
      </c>
      <c r="NG493">
        <v>0</v>
      </c>
      <c r="NH493">
        <v>0</v>
      </c>
      <c r="NI493">
        <v>0</v>
      </c>
      <c r="NJ493">
        <v>0</v>
      </c>
      <c r="NK493">
        <v>0</v>
      </c>
      <c r="NL493">
        <v>0</v>
      </c>
      <c r="NM493">
        <v>0</v>
      </c>
      <c r="NN493">
        <v>0</v>
      </c>
      <c r="NO493">
        <v>0</v>
      </c>
      <c r="NP493">
        <v>0</v>
      </c>
      <c r="NR493" s="2" t="str">
        <f t="shared" si="439"/>
        <v>Zombo District</v>
      </c>
      <c r="NS493" s="2" t="str">
        <f t="shared" si="440"/>
        <v>Agiermach Health Centre III</v>
      </c>
      <c r="NT493" s="2" t="str">
        <f>VLOOKUP(C493,Weeks!$A$1:$B$53,2,0)</f>
        <v>Week 11</v>
      </c>
      <c r="NU493" s="2">
        <f t="shared" si="441"/>
        <v>29</v>
      </c>
      <c r="NV493" s="2">
        <f t="shared" si="442"/>
        <v>1</v>
      </c>
      <c r="NW493" s="2">
        <f t="shared" si="443"/>
        <v>0</v>
      </c>
      <c r="NX493" s="2">
        <f t="shared" si="444"/>
        <v>1</v>
      </c>
      <c r="NY493" s="2">
        <f t="shared" si="445"/>
        <v>1</v>
      </c>
      <c r="NZ493" s="2">
        <f t="shared" si="446"/>
        <v>2</v>
      </c>
      <c r="OA493" s="2">
        <f t="shared" si="447"/>
        <v>0</v>
      </c>
      <c r="OB493" s="2">
        <f t="shared" si="448"/>
        <v>0</v>
      </c>
      <c r="OC493" s="2">
        <f t="shared" si="449"/>
        <v>0</v>
      </c>
      <c r="OD493" s="2">
        <f t="shared" si="450"/>
        <v>9</v>
      </c>
      <c r="OE493" s="2">
        <f t="shared" si="451"/>
        <v>1</v>
      </c>
      <c r="OF493" s="2">
        <f t="shared" si="452"/>
        <v>0</v>
      </c>
      <c r="OG493" s="2">
        <f t="shared" si="453"/>
        <v>0</v>
      </c>
      <c r="OH493" s="2">
        <f t="shared" si="454"/>
        <v>0</v>
      </c>
      <c r="OI493" s="2">
        <f t="shared" si="455"/>
        <v>0</v>
      </c>
      <c r="OJ493" s="2">
        <f t="shared" si="456"/>
        <v>0</v>
      </c>
      <c r="OK493" s="2">
        <f t="shared" si="457"/>
        <v>0</v>
      </c>
      <c r="OL493" s="2">
        <f t="shared" si="458"/>
        <v>0</v>
      </c>
      <c r="OM493" s="2">
        <f t="shared" si="459"/>
        <v>0</v>
      </c>
      <c r="ON493" s="2">
        <f t="shared" si="460"/>
        <v>18</v>
      </c>
      <c r="OO493" s="2">
        <f t="shared" si="461"/>
        <v>0</v>
      </c>
      <c r="OP493" s="2">
        <f t="shared" si="462"/>
        <v>0</v>
      </c>
      <c r="OQ493" s="2">
        <f t="shared" si="463"/>
        <v>0</v>
      </c>
      <c r="OR493" s="2">
        <f t="shared" si="464"/>
        <v>0</v>
      </c>
      <c r="OS493" s="2">
        <f t="shared" si="465"/>
        <v>0</v>
      </c>
      <c r="OT493" s="2">
        <f t="shared" si="466"/>
        <v>0</v>
      </c>
      <c r="OU493" s="2">
        <f t="shared" si="467"/>
        <v>0</v>
      </c>
      <c r="OV493" s="2">
        <f t="shared" si="468"/>
        <v>0</v>
      </c>
      <c r="OW493" s="2">
        <f t="shared" si="469"/>
        <v>0</v>
      </c>
      <c r="OX493" s="2">
        <f t="shared" si="470"/>
        <v>0</v>
      </c>
      <c r="OY493" s="2">
        <f t="shared" si="471"/>
        <v>0</v>
      </c>
      <c r="OZ493" s="2">
        <f t="shared" si="472"/>
        <v>0</v>
      </c>
      <c r="PA493" s="2">
        <f t="shared" si="473"/>
        <v>0</v>
      </c>
      <c r="PB493" s="2">
        <f t="shared" si="474"/>
        <v>0</v>
      </c>
      <c r="PC493" s="2">
        <f t="shared" si="475"/>
        <v>0</v>
      </c>
      <c r="PD493" s="2">
        <f t="shared" si="476"/>
        <v>0</v>
      </c>
      <c r="PE493" s="2">
        <f t="shared" si="477"/>
        <v>0</v>
      </c>
      <c r="PF493" s="2">
        <f t="shared" si="478"/>
        <v>0</v>
      </c>
      <c r="PG493" s="2">
        <f t="shared" si="479"/>
        <v>0</v>
      </c>
      <c r="PH493" s="2">
        <f t="shared" si="480"/>
        <v>0</v>
      </c>
      <c r="PI493" s="2">
        <f t="shared" si="481"/>
        <v>0</v>
      </c>
      <c r="PJ493" s="2">
        <f t="shared" si="482"/>
        <v>0</v>
      </c>
      <c r="PK493" s="2">
        <f t="shared" si="483"/>
        <v>0</v>
      </c>
      <c r="PL493" s="2">
        <f t="shared" si="484"/>
        <v>0</v>
      </c>
      <c r="PM493" s="2">
        <f t="shared" si="485"/>
        <v>0</v>
      </c>
      <c r="PN493" s="2">
        <f t="shared" si="486"/>
        <v>12</v>
      </c>
      <c r="PO493" s="2">
        <f t="shared" si="487"/>
        <v>12</v>
      </c>
      <c r="PP493" s="2">
        <f t="shared" si="488"/>
        <v>0</v>
      </c>
      <c r="PQ493" s="2">
        <f t="shared" si="489"/>
        <v>0</v>
      </c>
      <c r="PR493" s="2">
        <f t="shared" si="490"/>
        <v>12</v>
      </c>
      <c r="PS493" s="2">
        <f t="shared" si="491"/>
        <v>0</v>
      </c>
      <c r="PT493" s="2">
        <f t="shared" si="492"/>
        <v>0</v>
      </c>
      <c r="PU493" s="2">
        <f t="shared" si="493"/>
        <v>12</v>
      </c>
      <c r="PV493" s="2">
        <f t="shared" si="494"/>
        <v>0</v>
      </c>
      <c r="PW493" s="2">
        <f t="shared" si="495"/>
        <v>0</v>
      </c>
      <c r="PX493" s="2">
        <f t="shared" si="496"/>
        <v>12</v>
      </c>
      <c r="PY493" s="2">
        <f t="shared" si="497"/>
        <v>0</v>
      </c>
      <c r="PZ493" s="2">
        <f t="shared" si="498"/>
        <v>0</v>
      </c>
    </row>
    <row r="494" spans="1:442" x14ac:dyDescent="0.35">
      <c r="A494" t="s">
        <v>68</v>
      </c>
      <c r="B494" t="s">
        <v>11</v>
      </c>
      <c r="C494" t="s">
        <v>72</v>
      </c>
      <c r="D494">
        <v>0</v>
      </c>
      <c r="E494">
        <v>0</v>
      </c>
      <c r="F494">
        <v>0</v>
      </c>
      <c r="G494">
        <v>0</v>
      </c>
      <c r="H494">
        <v>0</v>
      </c>
      <c r="I494">
        <v>0</v>
      </c>
      <c r="J494">
        <v>0</v>
      </c>
      <c r="K494">
        <v>0</v>
      </c>
      <c r="L494">
        <v>0</v>
      </c>
      <c r="M494">
        <v>0</v>
      </c>
      <c r="N494">
        <v>0</v>
      </c>
      <c r="O494">
        <v>0</v>
      </c>
      <c r="P494">
        <v>0</v>
      </c>
      <c r="Q494">
        <v>0</v>
      </c>
      <c r="R494">
        <v>2</v>
      </c>
      <c r="S494">
        <v>3</v>
      </c>
      <c r="T494">
        <v>0</v>
      </c>
      <c r="U494">
        <v>0</v>
      </c>
      <c r="V494">
        <v>0</v>
      </c>
      <c r="W494">
        <v>2</v>
      </c>
      <c r="X494">
        <v>0</v>
      </c>
      <c r="Y494">
        <v>0</v>
      </c>
      <c r="Z494">
        <v>0</v>
      </c>
      <c r="AA494">
        <v>1</v>
      </c>
      <c r="AB494">
        <v>0</v>
      </c>
      <c r="AC494">
        <v>0</v>
      </c>
      <c r="AD494">
        <v>0</v>
      </c>
      <c r="AE494">
        <v>0</v>
      </c>
      <c r="AF494">
        <v>0</v>
      </c>
      <c r="AG494">
        <v>0</v>
      </c>
      <c r="AH494">
        <v>0</v>
      </c>
      <c r="AI494">
        <v>1</v>
      </c>
      <c r="AJ494">
        <v>0</v>
      </c>
      <c r="AK494">
        <v>0</v>
      </c>
      <c r="AL494">
        <v>0</v>
      </c>
      <c r="AM494">
        <v>0</v>
      </c>
      <c r="AN494">
        <v>0</v>
      </c>
      <c r="AO494">
        <v>0</v>
      </c>
      <c r="AP494">
        <v>0</v>
      </c>
      <c r="AQ494">
        <v>0</v>
      </c>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v>1</v>
      </c>
      <c r="DA494"/>
      <c r="DB494"/>
      <c r="DC494">
        <v>2</v>
      </c>
      <c r="DD494">
        <v>10</v>
      </c>
      <c r="DE494">
        <v>15</v>
      </c>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v>2</v>
      </c>
      <c r="EM494"/>
      <c r="EN494"/>
      <c r="EO494"/>
      <c r="EP494"/>
      <c r="EQ494"/>
      <c r="ER494"/>
      <c r="ES494"/>
      <c r="ET494"/>
      <c r="EU494"/>
      <c r="EV494"/>
      <c r="EW494"/>
      <c r="EX494"/>
      <c r="EY494"/>
      <c r="EZ494">
        <v>3</v>
      </c>
      <c r="FA494">
        <v>3</v>
      </c>
      <c r="FB494"/>
      <c r="FC494">
        <v>1</v>
      </c>
      <c r="FD494">
        <v>13</v>
      </c>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v>0</v>
      </c>
      <c r="HN494">
        <v>0</v>
      </c>
      <c r="HO494">
        <v>0</v>
      </c>
      <c r="HP494">
        <v>0</v>
      </c>
      <c r="HQ494">
        <v>0</v>
      </c>
      <c r="HR494">
        <v>0</v>
      </c>
      <c r="HS494">
        <v>0</v>
      </c>
      <c r="HT494">
        <v>0</v>
      </c>
      <c r="HU494">
        <v>2</v>
      </c>
      <c r="HV494">
        <v>18</v>
      </c>
      <c r="HW494">
        <v>4</v>
      </c>
      <c r="HX494"/>
      <c r="HY494"/>
      <c r="HZ494"/>
      <c r="IA494"/>
      <c r="IB494"/>
      <c r="IC494"/>
      <c r="ID494">
        <v>2</v>
      </c>
      <c r="IE494">
        <v>18</v>
      </c>
      <c r="IF494">
        <v>4</v>
      </c>
      <c r="IG494">
        <v>2</v>
      </c>
      <c r="IH494">
        <v>18</v>
      </c>
      <c r="II494">
        <v>4</v>
      </c>
      <c r="IJ494">
        <v>2</v>
      </c>
      <c r="IK494">
        <v>18</v>
      </c>
      <c r="IL494">
        <v>4</v>
      </c>
      <c r="IM494">
        <v>2</v>
      </c>
      <c r="IN494">
        <v>18</v>
      </c>
      <c r="IO494">
        <v>4</v>
      </c>
      <c r="IP494"/>
      <c r="IQ494"/>
      <c r="IR494"/>
      <c r="IS494"/>
      <c r="IT494"/>
      <c r="IU494"/>
      <c r="IV494"/>
      <c r="IW494"/>
      <c r="IX494">
        <v>1</v>
      </c>
      <c r="IY494"/>
      <c r="IZ494">
        <v>3</v>
      </c>
      <c r="JA494">
        <v>2</v>
      </c>
      <c r="JB494"/>
      <c r="JC494"/>
      <c r="JD494"/>
      <c r="JE494"/>
      <c r="JF494"/>
      <c r="JG494"/>
      <c r="JH494"/>
      <c r="JI494"/>
      <c r="JJ494"/>
      <c r="JK494"/>
      <c r="JL494"/>
      <c r="JM494"/>
      <c r="JN494"/>
      <c r="JO494"/>
      <c r="JP494"/>
      <c r="JQ494"/>
      <c r="JR494"/>
      <c r="JS494"/>
      <c r="JT494"/>
      <c r="JU494"/>
      <c r="JV494"/>
      <c r="JW494"/>
      <c r="JX494"/>
      <c r="JY494"/>
      <c r="JZ494"/>
      <c r="KA494"/>
      <c r="KB494">
        <v>1</v>
      </c>
      <c r="KC494"/>
      <c r="KD494">
        <v>3</v>
      </c>
      <c r="KE494">
        <v>2</v>
      </c>
      <c r="KF494"/>
      <c r="KG494"/>
      <c r="KH494"/>
      <c r="KI494"/>
      <c r="KJ494">
        <v>0</v>
      </c>
      <c r="KK494">
        <v>0</v>
      </c>
      <c r="KL494">
        <v>0</v>
      </c>
      <c r="KM494">
        <v>0</v>
      </c>
      <c r="KN494">
        <v>0</v>
      </c>
      <c r="KO494">
        <v>0</v>
      </c>
      <c r="KP494">
        <v>0</v>
      </c>
      <c r="KQ494">
        <v>1</v>
      </c>
      <c r="KR494">
        <v>0</v>
      </c>
      <c r="KS494">
        <v>0</v>
      </c>
      <c r="KT494">
        <v>0</v>
      </c>
      <c r="KU494">
        <v>0</v>
      </c>
      <c r="KV494">
        <v>0</v>
      </c>
      <c r="KW494">
        <v>0</v>
      </c>
      <c r="KX494">
        <v>0</v>
      </c>
      <c r="KY494">
        <v>1</v>
      </c>
      <c r="KZ494">
        <v>0</v>
      </c>
      <c r="LA494">
        <v>0</v>
      </c>
      <c r="LB494">
        <v>0</v>
      </c>
      <c r="LC494">
        <v>0</v>
      </c>
      <c r="LD494">
        <v>0</v>
      </c>
      <c r="LE494">
        <v>0</v>
      </c>
      <c r="LF494">
        <v>0</v>
      </c>
      <c r="LG494">
        <v>1</v>
      </c>
      <c r="LH494">
        <v>0</v>
      </c>
      <c r="LI494">
        <v>0</v>
      </c>
      <c r="LJ494">
        <v>0</v>
      </c>
      <c r="LK494">
        <v>0</v>
      </c>
      <c r="LL494">
        <v>0</v>
      </c>
      <c r="LM494">
        <v>0</v>
      </c>
      <c r="LN494">
        <v>0</v>
      </c>
      <c r="LO494">
        <v>1</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3</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R494" s="2" t="str">
        <f t="shared" si="439"/>
        <v>Zombo District</v>
      </c>
      <c r="NS494" s="2" t="str">
        <f t="shared" si="440"/>
        <v>Nyapea Hospital</v>
      </c>
      <c r="NT494" s="2" t="str">
        <f>VLOOKUP(C494,Weeks!$A$1:$B$53,2,0)</f>
        <v>Week 40</v>
      </c>
      <c r="NU494" s="2">
        <f t="shared" si="441"/>
        <v>50</v>
      </c>
      <c r="NV494" s="2">
        <f t="shared" si="442"/>
        <v>0</v>
      </c>
      <c r="NW494" s="2">
        <f t="shared" si="443"/>
        <v>0</v>
      </c>
      <c r="NX494" s="2">
        <f t="shared" si="444"/>
        <v>0</v>
      </c>
      <c r="NY494" s="2">
        <f t="shared" si="445"/>
        <v>0</v>
      </c>
      <c r="NZ494" s="2">
        <f t="shared" si="446"/>
        <v>0</v>
      </c>
      <c r="OA494" s="2">
        <f t="shared" si="447"/>
        <v>0</v>
      </c>
      <c r="OB494" s="2">
        <f t="shared" si="448"/>
        <v>0</v>
      </c>
      <c r="OC494" s="2">
        <f t="shared" si="449"/>
        <v>0</v>
      </c>
      <c r="OD494" s="2">
        <f t="shared" si="450"/>
        <v>14</v>
      </c>
      <c r="OE494" s="2">
        <f t="shared" si="451"/>
        <v>0</v>
      </c>
      <c r="OF494" s="2">
        <f t="shared" si="452"/>
        <v>8</v>
      </c>
      <c r="OG494" s="2">
        <f t="shared" si="453"/>
        <v>0</v>
      </c>
      <c r="OH494" s="2">
        <f t="shared" si="454"/>
        <v>0</v>
      </c>
      <c r="OI494" s="2">
        <f t="shared" si="455"/>
        <v>0</v>
      </c>
      <c r="OJ494" s="2">
        <f t="shared" si="456"/>
        <v>0</v>
      </c>
      <c r="OK494" s="2">
        <f t="shared" si="457"/>
        <v>0</v>
      </c>
      <c r="OL494" s="2">
        <f t="shared" si="458"/>
        <v>0</v>
      </c>
      <c r="OM494" s="2">
        <f t="shared" si="459"/>
        <v>0</v>
      </c>
      <c r="ON494" s="2">
        <f t="shared" si="460"/>
        <v>28</v>
      </c>
      <c r="OO494" s="2">
        <f t="shared" si="461"/>
        <v>0</v>
      </c>
      <c r="OP494" s="2">
        <f t="shared" si="462"/>
        <v>0</v>
      </c>
      <c r="OQ494" s="2">
        <f t="shared" si="463"/>
        <v>0</v>
      </c>
      <c r="OR494" s="2">
        <f t="shared" si="464"/>
        <v>0</v>
      </c>
      <c r="OS494" s="2">
        <f t="shared" si="465"/>
        <v>0</v>
      </c>
      <c r="OT494" s="2">
        <f t="shared" si="466"/>
        <v>0</v>
      </c>
      <c r="OU494" s="2">
        <f t="shared" si="467"/>
        <v>7</v>
      </c>
      <c r="OV494" s="2">
        <f t="shared" si="468"/>
        <v>1</v>
      </c>
      <c r="OW494" s="2">
        <f t="shared" si="469"/>
        <v>1</v>
      </c>
      <c r="OX494" s="2">
        <f t="shared" si="470"/>
        <v>3</v>
      </c>
      <c r="OY494" s="2">
        <f t="shared" si="471"/>
        <v>0</v>
      </c>
      <c r="OZ494" s="2">
        <f t="shared" si="472"/>
        <v>0</v>
      </c>
      <c r="PA494" s="2">
        <f t="shared" si="473"/>
        <v>0</v>
      </c>
      <c r="PB494" s="2">
        <f t="shared" si="474"/>
        <v>1</v>
      </c>
      <c r="PC494" s="2">
        <f t="shared" si="475"/>
        <v>1</v>
      </c>
      <c r="PD494" s="2">
        <f t="shared" si="476"/>
        <v>1</v>
      </c>
      <c r="PE494" s="2">
        <f t="shared" si="477"/>
        <v>1</v>
      </c>
      <c r="PF494" s="2">
        <f t="shared" si="478"/>
        <v>0</v>
      </c>
      <c r="PG494" s="2">
        <f t="shared" si="479"/>
        <v>0</v>
      </c>
      <c r="PH494" s="2">
        <f t="shared" si="480"/>
        <v>0</v>
      </c>
      <c r="PI494" s="2">
        <f t="shared" si="481"/>
        <v>0</v>
      </c>
      <c r="PJ494" s="2">
        <f t="shared" si="482"/>
        <v>0</v>
      </c>
      <c r="PK494" s="2">
        <f t="shared" si="483"/>
        <v>0</v>
      </c>
      <c r="PL494" s="2">
        <f t="shared" si="484"/>
        <v>0</v>
      </c>
      <c r="PM494" s="2">
        <f t="shared" si="485"/>
        <v>0</v>
      </c>
      <c r="PN494" s="2">
        <f t="shared" si="486"/>
        <v>24</v>
      </c>
      <c r="PO494" s="2">
        <f t="shared" si="487"/>
        <v>24</v>
      </c>
      <c r="PP494" s="2">
        <f t="shared" si="488"/>
        <v>6</v>
      </c>
      <c r="PQ494" s="2">
        <f t="shared" si="489"/>
        <v>6</v>
      </c>
      <c r="PR494" s="2">
        <f t="shared" si="490"/>
        <v>24</v>
      </c>
      <c r="PS494" s="2">
        <f t="shared" si="491"/>
        <v>0</v>
      </c>
      <c r="PT494" s="2">
        <f t="shared" si="492"/>
        <v>0</v>
      </c>
      <c r="PU494" s="2">
        <f t="shared" si="493"/>
        <v>24</v>
      </c>
      <c r="PV494" s="2">
        <f t="shared" si="494"/>
        <v>0</v>
      </c>
      <c r="PW494" s="2">
        <f t="shared" si="495"/>
        <v>0</v>
      </c>
      <c r="PX494" s="2">
        <f t="shared" si="496"/>
        <v>24</v>
      </c>
      <c r="PY494" s="2">
        <f t="shared" si="497"/>
        <v>0</v>
      </c>
      <c r="PZ494" s="2">
        <f t="shared" si="498"/>
        <v>0</v>
      </c>
    </row>
    <row r="495" spans="1:442" x14ac:dyDescent="0.35">
      <c r="A495" t="s">
        <v>68</v>
      </c>
      <c r="B495" t="s">
        <v>11</v>
      </c>
      <c r="C495" t="s">
        <v>71</v>
      </c>
      <c r="D495">
        <v>0</v>
      </c>
      <c r="E495">
        <v>0</v>
      </c>
      <c r="F495">
        <v>0</v>
      </c>
      <c r="G495">
        <v>0</v>
      </c>
      <c r="H495"/>
      <c r="I495">
        <v>0</v>
      </c>
      <c r="J495">
        <v>0</v>
      </c>
      <c r="K495">
        <v>0</v>
      </c>
      <c r="L495">
        <v>0</v>
      </c>
      <c r="M495">
        <v>0</v>
      </c>
      <c r="N495">
        <v>0</v>
      </c>
      <c r="O495">
        <v>0</v>
      </c>
      <c r="P495">
        <v>0</v>
      </c>
      <c r="Q495">
        <v>0</v>
      </c>
      <c r="R495">
        <v>0</v>
      </c>
      <c r="S495">
        <v>0</v>
      </c>
      <c r="T495">
        <v>0</v>
      </c>
      <c r="U495">
        <v>0</v>
      </c>
      <c r="V495">
        <v>1</v>
      </c>
      <c r="W495">
        <v>3</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2</v>
      </c>
      <c r="DB495">
        <v>1</v>
      </c>
      <c r="DC495">
        <v>2</v>
      </c>
      <c r="DD495">
        <v>18</v>
      </c>
      <c r="DE495">
        <v>22</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6</v>
      </c>
      <c r="EL495">
        <v>11</v>
      </c>
      <c r="EM495">
        <v>0</v>
      </c>
      <c r="EN495">
        <v>0</v>
      </c>
      <c r="EO495">
        <v>0</v>
      </c>
      <c r="EP495">
        <v>0</v>
      </c>
      <c r="EQ495">
        <v>0</v>
      </c>
      <c r="ER495">
        <v>0</v>
      </c>
      <c r="ES495">
        <v>0</v>
      </c>
      <c r="ET495">
        <v>0</v>
      </c>
      <c r="EU495">
        <v>0</v>
      </c>
      <c r="EV495">
        <v>0</v>
      </c>
      <c r="EW495">
        <v>0</v>
      </c>
      <c r="EX495">
        <v>0</v>
      </c>
      <c r="EY495">
        <v>0</v>
      </c>
      <c r="EZ495">
        <v>5</v>
      </c>
      <c r="FA495">
        <v>11</v>
      </c>
      <c r="FB495">
        <v>0</v>
      </c>
      <c r="FC495">
        <v>3</v>
      </c>
      <c r="FD495">
        <v>17</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2</v>
      </c>
      <c r="HV495">
        <v>22</v>
      </c>
      <c r="HW495">
        <v>8</v>
      </c>
      <c r="HX495">
        <v>0</v>
      </c>
      <c r="HY495">
        <v>0</v>
      </c>
      <c r="HZ495">
        <v>0</v>
      </c>
      <c r="IA495">
        <v>0</v>
      </c>
      <c r="IB495">
        <v>0</v>
      </c>
      <c r="IC495">
        <v>0</v>
      </c>
      <c r="ID495">
        <v>2</v>
      </c>
      <c r="IE495">
        <v>22</v>
      </c>
      <c r="IF495">
        <v>8</v>
      </c>
      <c r="IG495">
        <v>2</v>
      </c>
      <c r="IH495">
        <v>22</v>
      </c>
      <c r="II495">
        <v>8</v>
      </c>
      <c r="IJ495">
        <v>2</v>
      </c>
      <c r="IK495">
        <v>22</v>
      </c>
      <c r="IL495">
        <v>8</v>
      </c>
      <c r="IM495">
        <v>2</v>
      </c>
      <c r="IN495">
        <v>22</v>
      </c>
      <c r="IO495">
        <v>8</v>
      </c>
      <c r="IP495">
        <v>0</v>
      </c>
      <c r="IQ495">
        <v>0</v>
      </c>
      <c r="IR495">
        <v>0</v>
      </c>
      <c r="IS495">
        <v>0</v>
      </c>
      <c r="IT495">
        <v>0</v>
      </c>
      <c r="IU495">
        <v>0</v>
      </c>
      <c r="IV495">
        <v>0</v>
      </c>
      <c r="IW495">
        <v>1</v>
      </c>
      <c r="IX495">
        <v>2</v>
      </c>
      <c r="IY495">
        <v>0</v>
      </c>
      <c r="IZ495">
        <v>2</v>
      </c>
      <c r="JA495">
        <v>1</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1</v>
      </c>
      <c r="KB495">
        <v>2</v>
      </c>
      <c r="KC495">
        <v>0</v>
      </c>
      <c r="KD495">
        <v>2</v>
      </c>
      <c r="KE495">
        <v>1</v>
      </c>
      <c r="KF495"/>
      <c r="KG495"/>
      <c r="KH495"/>
      <c r="KI495"/>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1</v>
      </c>
      <c r="LD495">
        <v>0</v>
      </c>
      <c r="LE495">
        <v>0</v>
      </c>
      <c r="LF495">
        <v>0</v>
      </c>
      <c r="LG495">
        <v>0</v>
      </c>
      <c r="LH495">
        <v>0</v>
      </c>
      <c r="LI495">
        <v>0</v>
      </c>
      <c r="LJ495">
        <v>0</v>
      </c>
      <c r="LK495">
        <v>1</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1</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R495" s="2" t="str">
        <f t="shared" si="439"/>
        <v>Zombo District</v>
      </c>
      <c r="NS495" s="2" t="str">
        <f t="shared" si="440"/>
        <v>Nyapea Hospital</v>
      </c>
      <c r="NT495" s="2" t="str">
        <f>VLOOKUP(C495,Weeks!$A$1:$B$53,2,0)</f>
        <v>Week 41</v>
      </c>
      <c r="NU495" s="2">
        <f t="shared" si="441"/>
        <v>98</v>
      </c>
      <c r="NV495" s="2">
        <f t="shared" si="442"/>
        <v>0</v>
      </c>
      <c r="NW495" s="2">
        <f t="shared" si="443"/>
        <v>0</v>
      </c>
      <c r="NX495" s="2">
        <f t="shared" si="444"/>
        <v>0</v>
      </c>
      <c r="NY495" s="2">
        <f t="shared" si="445"/>
        <v>0</v>
      </c>
      <c r="NZ495" s="2">
        <f t="shared" si="446"/>
        <v>0</v>
      </c>
      <c r="OA495" s="2">
        <f t="shared" si="447"/>
        <v>0</v>
      </c>
      <c r="OB495" s="2">
        <f t="shared" si="448"/>
        <v>0</v>
      </c>
      <c r="OC495" s="2">
        <f t="shared" si="449"/>
        <v>0</v>
      </c>
      <c r="OD495" s="2">
        <f t="shared" si="450"/>
        <v>20</v>
      </c>
      <c r="OE495" s="2">
        <f t="shared" si="451"/>
        <v>0</v>
      </c>
      <c r="OF495" s="2">
        <f t="shared" si="452"/>
        <v>33</v>
      </c>
      <c r="OG495" s="2">
        <f t="shared" si="453"/>
        <v>0</v>
      </c>
      <c r="OH495" s="2">
        <f t="shared" si="454"/>
        <v>0</v>
      </c>
      <c r="OI495" s="2">
        <f t="shared" si="455"/>
        <v>0</v>
      </c>
      <c r="OJ495" s="2">
        <f t="shared" si="456"/>
        <v>0</v>
      </c>
      <c r="OK495" s="2">
        <f t="shared" si="457"/>
        <v>0</v>
      </c>
      <c r="OL495" s="2">
        <f t="shared" si="458"/>
        <v>0</v>
      </c>
      <c r="OM495" s="2">
        <f t="shared" si="459"/>
        <v>0</v>
      </c>
      <c r="ON495" s="2">
        <f t="shared" si="460"/>
        <v>45</v>
      </c>
      <c r="OO495" s="2">
        <f t="shared" si="461"/>
        <v>0</v>
      </c>
      <c r="OP495" s="2">
        <f t="shared" si="462"/>
        <v>0</v>
      </c>
      <c r="OQ495" s="2">
        <f t="shared" si="463"/>
        <v>0</v>
      </c>
      <c r="OR495" s="2">
        <f t="shared" si="464"/>
        <v>0</v>
      </c>
      <c r="OS495" s="2">
        <f t="shared" si="465"/>
        <v>0</v>
      </c>
      <c r="OT495" s="2">
        <f t="shared" si="466"/>
        <v>0</v>
      </c>
      <c r="OU495" s="2">
        <f t="shared" si="467"/>
        <v>4</v>
      </c>
      <c r="OV495" s="2">
        <f t="shared" si="468"/>
        <v>0</v>
      </c>
      <c r="OW495" s="2">
        <f t="shared" si="469"/>
        <v>0</v>
      </c>
      <c r="OX495" s="2">
        <f t="shared" si="470"/>
        <v>1</v>
      </c>
      <c r="OY495" s="2">
        <f t="shared" si="471"/>
        <v>0</v>
      </c>
      <c r="OZ495" s="2">
        <f t="shared" si="472"/>
        <v>0</v>
      </c>
      <c r="PA495" s="2">
        <f t="shared" si="473"/>
        <v>0</v>
      </c>
      <c r="PB495" s="2">
        <f t="shared" si="474"/>
        <v>0</v>
      </c>
      <c r="PC495" s="2">
        <f t="shared" si="475"/>
        <v>0</v>
      </c>
      <c r="PD495" s="2">
        <f t="shared" si="476"/>
        <v>1</v>
      </c>
      <c r="PE495" s="2">
        <f t="shared" si="477"/>
        <v>1</v>
      </c>
      <c r="PF495" s="2">
        <f t="shared" si="478"/>
        <v>0</v>
      </c>
      <c r="PG495" s="2">
        <f t="shared" si="479"/>
        <v>0</v>
      </c>
      <c r="PH495" s="2">
        <f t="shared" si="480"/>
        <v>0</v>
      </c>
      <c r="PI495" s="2">
        <f t="shared" si="481"/>
        <v>0</v>
      </c>
      <c r="PJ495" s="2">
        <f t="shared" si="482"/>
        <v>0</v>
      </c>
      <c r="PK495" s="2">
        <f t="shared" si="483"/>
        <v>0</v>
      </c>
      <c r="PL495" s="2">
        <f t="shared" si="484"/>
        <v>0</v>
      </c>
      <c r="PM495" s="2">
        <f t="shared" si="485"/>
        <v>0</v>
      </c>
      <c r="PN495" s="2">
        <f t="shared" si="486"/>
        <v>32</v>
      </c>
      <c r="PO495" s="2">
        <f t="shared" si="487"/>
        <v>32</v>
      </c>
      <c r="PP495" s="2">
        <f t="shared" si="488"/>
        <v>6</v>
      </c>
      <c r="PQ495" s="2">
        <f t="shared" si="489"/>
        <v>6</v>
      </c>
      <c r="PR495" s="2">
        <f t="shared" si="490"/>
        <v>32</v>
      </c>
      <c r="PS495" s="2">
        <f t="shared" si="491"/>
        <v>0</v>
      </c>
      <c r="PT495" s="2">
        <f t="shared" si="492"/>
        <v>0</v>
      </c>
      <c r="PU495" s="2">
        <f t="shared" si="493"/>
        <v>32</v>
      </c>
      <c r="PV495" s="2">
        <f t="shared" si="494"/>
        <v>0</v>
      </c>
      <c r="PW495" s="2">
        <f t="shared" si="495"/>
        <v>0</v>
      </c>
      <c r="PX495" s="2">
        <f t="shared" si="496"/>
        <v>32</v>
      </c>
      <c r="PY495" s="2">
        <f t="shared" si="497"/>
        <v>0</v>
      </c>
      <c r="PZ495" s="2">
        <f t="shared" si="498"/>
        <v>0</v>
      </c>
    </row>
    <row r="496" spans="1:442" x14ac:dyDescent="0.35">
      <c r="A496" t="s">
        <v>68</v>
      </c>
      <c r="B496" t="s">
        <v>11</v>
      </c>
      <c r="C496" t="s">
        <v>70</v>
      </c>
      <c r="D496">
        <v>0</v>
      </c>
      <c r="E496">
        <v>0</v>
      </c>
      <c r="F496">
        <v>1</v>
      </c>
      <c r="G496">
        <v>0</v>
      </c>
      <c r="H496"/>
      <c r="I496">
        <v>0</v>
      </c>
      <c r="J496"/>
      <c r="K496">
        <v>0</v>
      </c>
      <c r="L496"/>
      <c r="M496">
        <v>0</v>
      </c>
      <c r="N496"/>
      <c r="O496">
        <v>0</v>
      </c>
      <c r="P496">
        <v>0</v>
      </c>
      <c r="Q496">
        <v>0</v>
      </c>
      <c r="R496">
        <v>0</v>
      </c>
      <c r="S496">
        <v>1</v>
      </c>
      <c r="T496">
        <v>1</v>
      </c>
      <c r="U496">
        <v>0</v>
      </c>
      <c r="V496">
        <v>0</v>
      </c>
      <c r="W496">
        <v>4</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1</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1</v>
      </c>
      <c r="DA496">
        <v>3</v>
      </c>
      <c r="DB496">
        <v>4</v>
      </c>
      <c r="DC496">
        <v>4</v>
      </c>
      <c r="DD496">
        <v>16</v>
      </c>
      <c r="DE496">
        <v>21</v>
      </c>
      <c r="DF496">
        <v>0</v>
      </c>
      <c r="DG496">
        <v>0</v>
      </c>
      <c r="DH496">
        <v>0</v>
      </c>
      <c r="DI496">
        <v>0</v>
      </c>
      <c r="DJ496">
        <v>0</v>
      </c>
      <c r="DK496">
        <v>1</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1</v>
      </c>
      <c r="EL496">
        <v>0</v>
      </c>
      <c r="EM496">
        <v>0</v>
      </c>
      <c r="EN496">
        <v>0</v>
      </c>
      <c r="EO496">
        <v>0</v>
      </c>
      <c r="EP496">
        <v>0</v>
      </c>
      <c r="EQ496">
        <v>0</v>
      </c>
      <c r="ER496">
        <v>0</v>
      </c>
      <c r="ES496">
        <v>0</v>
      </c>
      <c r="ET496">
        <v>0</v>
      </c>
      <c r="EU496">
        <v>0</v>
      </c>
      <c r="EV496">
        <v>0</v>
      </c>
      <c r="EW496">
        <v>0</v>
      </c>
      <c r="EX496">
        <v>0</v>
      </c>
      <c r="EY496">
        <v>0</v>
      </c>
      <c r="EZ496">
        <v>3</v>
      </c>
      <c r="FA496">
        <v>10</v>
      </c>
      <c r="FB496">
        <v>0</v>
      </c>
      <c r="FC496">
        <v>6</v>
      </c>
      <c r="FD496">
        <v>14</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2</v>
      </c>
      <c r="HV496">
        <v>30</v>
      </c>
      <c r="HW496">
        <v>18</v>
      </c>
      <c r="HX496">
        <v>0</v>
      </c>
      <c r="HY496">
        <v>0</v>
      </c>
      <c r="HZ496">
        <v>0</v>
      </c>
      <c r="IA496">
        <v>0</v>
      </c>
      <c r="IB496">
        <v>0</v>
      </c>
      <c r="IC496">
        <v>0</v>
      </c>
      <c r="ID496">
        <v>2</v>
      </c>
      <c r="IE496">
        <v>30</v>
      </c>
      <c r="IF496">
        <v>18</v>
      </c>
      <c r="IG496">
        <v>2</v>
      </c>
      <c r="IH496">
        <v>30</v>
      </c>
      <c r="II496">
        <v>18</v>
      </c>
      <c r="IJ496">
        <v>2</v>
      </c>
      <c r="IK496">
        <v>30</v>
      </c>
      <c r="IL496">
        <v>18</v>
      </c>
      <c r="IM496">
        <v>2</v>
      </c>
      <c r="IN496">
        <v>30</v>
      </c>
      <c r="IO496">
        <v>18</v>
      </c>
      <c r="IP496">
        <v>0</v>
      </c>
      <c r="IQ496">
        <v>1</v>
      </c>
      <c r="IR496">
        <v>0</v>
      </c>
      <c r="IS496">
        <v>0</v>
      </c>
      <c r="IT496">
        <v>0</v>
      </c>
      <c r="IU496">
        <v>0</v>
      </c>
      <c r="IV496">
        <v>0</v>
      </c>
      <c r="IW496">
        <v>4</v>
      </c>
      <c r="IX496">
        <v>5</v>
      </c>
      <c r="IY496">
        <v>0</v>
      </c>
      <c r="IZ496">
        <v>4</v>
      </c>
      <c r="JA496">
        <v>3</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1</v>
      </c>
      <c r="JV496">
        <v>0</v>
      </c>
      <c r="JW496">
        <v>0</v>
      </c>
      <c r="JX496">
        <v>0</v>
      </c>
      <c r="JY496">
        <v>0</v>
      </c>
      <c r="JZ496">
        <v>0</v>
      </c>
      <c r="KA496">
        <v>4</v>
      </c>
      <c r="KB496">
        <v>5</v>
      </c>
      <c r="KC496">
        <v>0</v>
      </c>
      <c r="KD496">
        <v>4</v>
      </c>
      <c r="KE496">
        <v>3</v>
      </c>
      <c r="KF496"/>
      <c r="KG496"/>
      <c r="KH496"/>
      <c r="KI496"/>
      <c r="KJ496">
        <v>0</v>
      </c>
      <c r="KK496">
        <v>0</v>
      </c>
      <c r="KL496">
        <v>1</v>
      </c>
      <c r="KM496">
        <v>2</v>
      </c>
      <c r="KN496">
        <v>0</v>
      </c>
      <c r="KO496">
        <v>0</v>
      </c>
      <c r="KP496">
        <v>0</v>
      </c>
      <c r="KQ496">
        <v>0</v>
      </c>
      <c r="KR496">
        <v>0</v>
      </c>
      <c r="KS496">
        <v>0</v>
      </c>
      <c r="KT496">
        <v>1</v>
      </c>
      <c r="KU496">
        <v>2</v>
      </c>
      <c r="KV496">
        <v>0</v>
      </c>
      <c r="KW496">
        <v>0</v>
      </c>
      <c r="KX496">
        <v>0</v>
      </c>
      <c r="KY496">
        <v>0</v>
      </c>
      <c r="KZ496">
        <v>0</v>
      </c>
      <c r="LA496">
        <v>0</v>
      </c>
      <c r="LB496">
        <v>1</v>
      </c>
      <c r="LC496">
        <v>2</v>
      </c>
      <c r="LD496">
        <v>0</v>
      </c>
      <c r="LE496">
        <v>0</v>
      </c>
      <c r="LF496">
        <v>0</v>
      </c>
      <c r="LG496">
        <v>0</v>
      </c>
      <c r="LH496">
        <v>0</v>
      </c>
      <c r="LI496">
        <v>0</v>
      </c>
      <c r="LJ496">
        <v>1</v>
      </c>
      <c r="LK496">
        <v>2</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1</v>
      </c>
      <c r="NF496">
        <v>0</v>
      </c>
      <c r="NG496">
        <v>0</v>
      </c>
      <c r="NH496">
        <v>0</v>
      </c>
      <c r="NI496">
        <v>0</v>
      </c>
      <c r="NJ496">
        <v>0</v>
      </c>
      <c r="NK496">
        <v>0</v>
      </c>
      <c r="NL496">
        <v>0</v>
      </c>
      <c r="NM496">
        <v>0</v>
      </c>
      <c r="NN496">
        <v>0</v>
      </c>
      <c r="NO496">
        <v>0</v>
      </c>
      <c r="NP496">
        <v>0</v>
      </c>
      <c r="NR496" s="2" t="str">
        <f t="shared" si="439"/>
        <v>Zombo District</v>
      </c>
      <c r="NS496" s="2" t="str">
        <f t="shared" si="440"/>
        <v>Nyapea Hospital</v>
      </c>
      <c r="NT496" s="2" t="str">
        <f>VLOOKUP(C496,Weeks!$A$1:$B$53,2,0)</f>
        <v>Week 42</v>
      </c>
      <c r="NU496" s="2">
        <f t="shared" si="441"/>
        <v>84</v>
      </c>
      <c r="NV496" s="2">
        <f t="shared" si="442"/>
        <v>1</v>
      </c>
      <c r="NW496" s="2">
        <f t="shared" si="443"/>
        <v>0</v>
      </c>
      <c r="NX496" s="2">
        <f t="shared" si="444"/>
        <v>1</v>
      </c>
      <c r="NY496" s="2">
        <f t="shared" si="445"/>
        <v>1</v>
      </c>
      <c r="NZ496" s="2">
        <f t="shared" si="446"/>
        <v>0</v>
      </c>
      <c r="OA496" s="2">
        <f t="shared" si="447"/>
        <v>0</v>
      </c>
      <c r="OB496" s="2">
        <f t="shared" si="448"/>
        <v>0</v>
      </c>
      <c r="OC496" s="2">
        <f t="shared" si="449"/>
        <v>0</v>
      </c>
      <c r="OD496" s="2">
        <f t="shared" si="450"/>
        <v>20</v>
      </c>
      <c r="OE496" s="2">
        <f t="shared" si="451"/>
        <v>0</v>
      </c>
      <c r="OF496" s="2">
        <f t="shared" si="452"/>
        <v>14</v>
      </c>
      <c r="OG496" s="2">
        <f t="shared" si="453"/>
        <v>0</v>
      </c>
      <c r="OH496" s="2">
        <f t="shared" si="454"/>
        <v>0</v>
      </c>
      <c r="OI496" s="2">
        <f t="shared" si="455"/>
        <v>0</v>
      </c>
      <c r="OJ496" s="2">
        <f t="shared" si="456"/>
        <v>0</v>
      </c>
      <c r="OK496" s="2">
        <f t="shared" si="457"/>
        <v>0</v>
      </c>
      <c r="OL496" s="2">
        <f t="shared" si="458"/>
        <v>0</v>
      </c>
      <c r="OM496" s="2">
        <f t="shared" si="459"/>
        <v>0</v>
      </c>
      <c r="ON496" s="2">
        <f t="shared" si="460"/>
        <v>50</v>
      </c>
      <c r="OO496" s="2">
        <f t="shared" si="461"/>
        <v>1</v>
      </c>
      <c r="OP496" s="2">
        <f t="shared" si="462"/>
        <v>0</v>
      </c>
      <c r="OQ496" s="2">
        <f t="shared" si="463"/>
        <v>0</v>
      </c>
      <c r="OR496" s="2">
        <f t="shared" si="464"/>
        <v>0</v>
      </c>
      <c r="OS496" s="2">
        <f t="shared" si="465"/>
        <v>0</v>
      </c>
      <c r="OT496" s="2">
        <f t="shared" si="466"/>
        <v>1</v>
      </c>
      <c r="OU496" s="2">
        <f t="shared" si="467"/>
        <v>6</v>
      </c>
      <c r="OV496" s="2">
        <f t="shared" si="468"/>
        <v>0</v>
      </c>
      <c r="OW496" s="2">
        <f t="shared" si="469"/>
        <v>0</v>
      </c>
      <c r="OX496" s="2">
        <f t="shared" si="470"/>
        <v>0</v>
      </c>
      <c r="OY496" s="2">
        <f t="shared" si="471"/>
        <v>0</v>
      </c>
      <c r="OZ496" s="2">
        <f t="shared" si="472"/>
        <v>0</v>
      </c>
      <c r="PA496" s="2">
        <f t="shared" si="473"/>
        <v>0</v>
      </c>
      <c r="PB496" s="2">
        <f t="shared" si="474"/>
        <v>3</v>
      </c>
      <c r="PC496" s="2">
        <f t="shared" si="475"/>
        <v>3</v>
      </c>
      <c r="PD496" s="2">
        <f t="shared" si="476"/>
        <v>3</v>
      </c>
      <c r="PE496" s="2">
        <f t="shared" si="477"/>
        <v>3</v>
      </c>
      <c r="PF496" s="2">
        <f t="shared" si="478"/>
        <v>0</v>
      </c>
      <c r="PG496" s="2">
        <f t="shared" si="479"/>
        <v>0</v>
      </c>
      <c r="PH496" s="2">
        <f t="shared" si="480"/>
        <v>0</v>
      </c>
      <c r="PI496" s="2">
        <f t="shared" si="481"/>
        <v>0</v>
      </c>
      <c r="PJ496" s="2">
        <f t="shared" si="482"/>
        <v>0</v>
      </c>
      <c r="PK496" s="2">
        <f t="shared" si="483"/>
        <v>0</v>
      </c>
      <c r="PL496" s="2">
        <f t="shared" si="484"/>
        <v>0</v>
      </c>
      <c r="PM496" s="2">
        <f t="shared" si="485"/>
        <v>0</v>
      </c>
      <c r="PN496" s="2">
        <f t="shared" si="486"/>
        <v>50</v>
      </c>
      <c r="PO496" s="2">
        <f t="shared" si="487"/>
        <v>50</v>
      </c>
      <c r="PP496" s="2">
        <f t="shared" si="488"/>
        <v>16</v>
      </c>
      <c r="PQ496" s="2">
        <f t="shared" si="489"/>
        <v>16</v>
      </c>
      <c r="PR496" s="2">
        <f t="shared" si="490"/>
        <v>50</v>
      </c>
      <c r="PS496" s="2">
        <f t="shared" si="491"/>
        <v>1</v>
      </c>
      <c r="PT496" s="2">
        <f t="shared" si="492"/>
        <v>1</v>
      </c>
      <c r="PU496" s="2">
        <f t="shared" si="493"/>
        <v>50</v>
      </c>
      <c r="PV496" s="2">
        <f t="shared" si="494"/>
        <v>0</v>
      </c>
      <c r="PW496" s="2">
        <f t="shared" si="495"/>
        <v>0</v>
      </c>
      <c r="PX496" s="2">
        <f t="shared" si="496"/>
        <v>50</v>
      </c>
      <c r="PY496" s="2">
        <f t="shared" si="497"/>
        <v>0</v>
      </c>
      <c r="PZ496" s="2">
        <f t="shared" si="498"/>
        <v>0</v>
      </c>
    </row>
    <row r="497" spans="1:442" x14ac:dyDescent="0.35">
      <c r="A497" t="s">
        <v>68</v>
      </c>
      <c r="B497" t="s">
        <v>11</v>
      </c>
      <c r="C497" t="s">
        <v>69</v>
      </c>
      <c r="D497">
        <v>0</v>
      </c>
      <c r="E497">
        <v>0</v>
      </c>
      <c r="F497">
        <v>0</v>
      </c>
      <c r="G497">
        <v>0</v>
      </c>
      <c r="H497"/>
      <c r="I497">
        <v>2</v>
      </c>
      <c r="J497">
        <v>0</v>
      </c>
      <c r="K497">
        <v>1</v>
      </c>
      <c r="L497">
        <v>0</v>
      </c>
      <c r="M497">
        <v>2</v>
      </c>
      <c r="N497">
        <v>0</v>
      </c>
      <c r="O497">
        <v>1</v>
      </c>
      <c r="P497">
        <v>0</v>
      </c>
      <c r="Q497">
        <v>0</v>
      </c>
      <c r="R497">
        <v>0</v>
      </c>
      <c r="S497">
        <v>0</v>
      </c>
      <c r="T497">
        <v>0</v>
      </c>
      <c r="U497">
        <v>0</v>
      </c>
      <c r="V497">
        <v>1</v>
      </c>
      <c r="W497">
        <v>2</v>
      </c>
      <c r="X497">
        <v>0</v>
      </c>
      <c r="Y497">
        <v>0</v>
      </c>
      <c r="Z497">
        <v>0</v>
      </c>
      <c r="AA497">
        <v>0</v>
      </c>
      <c r="AB497">
        <v>0</v>
      </c>
      <c r="AC497">
        <v>0</v>
      </c>
      <c r="AD497">
        <v>0</v>
      </c>
      <c r="AE497">
        <v>0</v>
      </c>
      <c r="AF497">
        <v>0</v>
      </c>
      <c r="AG497">
        <v>0</v>
      </c>
      <c r="AH497">
        <v>0</v>
      </c>
      <c r="AI497">
        <v>0</v>
      </c>
      <c r="AJ497">
        <v>0</v>
      </c>
      <c r="AK497">
        <v>1</v>
      </c>
      <c r="AL497">
        <v>0</v>
      </c>
      <c r="AM497">
        <v>2</v>
      </c>
      <c r="AN497">
        <v>0</v>
      </c>
      <c r="AO497">
        <v>2</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2</v>
      </c>
      <c r="DC497">
        <v>4</v>
      </c>
      <c r="DD497">
        <v>9</v>
      </c>
      <c r="DE497">
        <v>26</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3</v>
      </c>
      <c r="EL497">
        <v>15</v>
      </c>
      <c r="EM497">
        <v>0</v>
      </c>
      <c r="EN497">
        <v>0</v>
      </c>
      <c r="EO497">
        <v>0</v>
      </c>
      <c r="EP497">
        <v>0</v>
      </c>
      <c r="EQ497">
        <v>0</v>
      </c>
      <c r="ER497">
        <v>0</v>
      </c>
      <c r="ES497">
        <v>0</v>
      </c>
      <c r="ET497">
        <v>0</v>
      </c>
      <c r="EU497">
        <v>0</v>
      </c>
      <c r="EV497">
        <v>0</v>
      </c>
      <c r="EW497">
        <v>0</v>
      </c>
      <c r="EX497">
        <v>0</v>
      </c>
      <c r="EY497">
        <v>0</v>
      </c>
      <c r="EZ497">
        <v>6</v>
      </c>
      <c r="FA497">
        <v>21</v>
      </c>
      <c r="FB497">
        <v>0</v>
      </c>
      <c r="FC497">
        <v>3</v>
      </c>
      <c r="FD497">
        <v>20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1</v>
      </c>
      <c r="GI497">
        <v>0</v>
      </c>
      <c r="GJ497">
        <v>0</v>
      </c>
      <c r="GK497">
        <v>0</v>
      </c>
      <c r="GL497">
        <v>0</v>
      </c>
      <c r="GM497">
        <v>0</v>
      </c>
      <c r="GN497">
        <v>0</v>
      </c>
      <c r="GO497">
        <v>0</v>
      </c>
      <c r="GP497">
        <v>0</v>
      </c>
      <c r="GQ497">
        <v>0</v>
      </c>
      <c r="GR497">
        <v>0</v>
      </c>
      <c r="GS497">
        <v>0</v>
      </c>
      <c r="GT497">
        <v>0</v>
      </c>
      <c r="GU497">
        <v>0</v>
      </c>
      <c r="GV497">
        <v>0</v>
      </c>
      <c r="GW497">
        <v>5</v>
      </c>
      <c r="GX497">
        <v>1</v>
      </c>
      <c r="GY497">
        <v>21</v>
      </c>
      <c r="GZ497">
        <v>2</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1</v>
      </c>
      <c r="HV497">
        <v>37</v>
      </c>
      <c r="HW497">
        <v>25</v>
      </c>
      <c r="HX497">
        <v>0</v>
      </c>
      <c r="HY497">
        <v>0</v>
      </c>
      <c r="HZ497">
        <v>0</v>
      </c>
      <c r="IA497">
        <v>0</v>
      </c>
      <c r="IB497">
        <v>0</v>
      </c>
      <c r="IC497">
        <v>0</v>
      </c>
      <c r="ID497">
        <v>1</v>
      </c>
      <c r="IE497">
        <v>37</v>
      </c>
      <c r="IF497">
        <v>25</v>
      </c>
      <c r="IG497">
        <v>1</v>
      </c>
      <c r="IH497">
        <v>37</v>
      </c>
      <c r="II497">
        <v>25</v>
      </c>
      <c r="IJ497">
        <v>1</v>
      </c>
      <c r="IK497">
        <v>37</v>
      </c>
      <c r="IL497">
        <v>25</v>
      </c>
      <c r="IM497">
        <v>1</v>
      </c>
      <c r="IN497">
        <v>37</v>
      </c>
      <c r="IO497">
        <v>25</v>
      </c>
      <c r="IP497">
        <v>0</v>
      </c>
      <c r="IQ497">
        <v>0</v>
      </c>
      <c r="IR497">
        <v>0</v>
      </c>
      <c r="IS497">
        <v>0</v>
      </c>
      <c r="IT497">
        <v>0</v>
      </c>
      <c r="IU497">
        <v>0</v>
      </c>
      <c r="IV497">
        <v>0</v>
      </c>
      <c r="IW497">
        <v>6</v>
      </c>
      <c r="IX497">
        <v>5</v>
      </c>
      <c r="IY497">
        <v>0</v>
      </c>
      <c r="IZ497">
        <v>6</v>
      </c>
      <c r="JA497">
        <v>0</v>
      </c>
      <c r="JB497">
        <v>0</v>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6</v>
      </c>
      <c r="KB497">
        <v>5</v>
      </c>
      <c r="KC497">
        <v>0</v>
      </c>
      <c r="KD497">
        <v>6</v>
      </c>
      <c r="KE497">
        <v>0</v>
      </c>
      <c r="KF497"/>
      <c r="KG497"/>
      <c r="KH497"/>
      <c r="KI497"/>
      <c r="KJ497">
        <v>0</v>
      </c>
      <c r="KK497">
        <v>0</v>
      </c>
      <c r="KL497">
        <v>1</v>
      </c>
      <c r="KM497">
        <v>1</v>
      </c>
      <c r="KN497">
        <v>0</v>
      </c>
      <c r="KO497">
        <v>0</v>
      </c>
      <c r="KP497">
        <v>0</v>
      </c>
      <c r="KQ497">
        <v>0</v>
      </c>
      <c r="KR497">
        <v>0</v>
      </c>
      <c r="KS497">
        <v>0</v>
      </c>
      <c r="KT497">
        <v>1</v>
      </c>
      <c r="KU497">
        <v>1</v>
      </c>
      <c r="KV497">
        <v>0</v>
      </c>
      <c r="KW497">
        <v>0</v>
      </c>
      <c r="KX497">
        <v>0</v>
      </c>
      <c r="KY497">
        <v>0</v>
      </c>
      <c r="KZ497">
        <v>0</v>
      </c>
      <c r="LA497">
        <v>0</v>
      </c>
      <c r="LB497">
        <v>1</v>
      </c>
      <c r="LC497">
        <v>1</v>
      </c>
      <c r="LD497">
        <v>0</v>
      </c>
      <c r="LE497">
        <v>0</v>
      </c>
      <c r="LF497">
        <v>0</v>
      </c>
      <c r="LG497">
        <v>0</v>
      </c>
      <c r="LH497">
        <v>0</v>
      </c>
      <c r="LI497">
        <v>0</v>
      </c>
      <c r="LJ497">
        <v>1</v>
      </c>
      <c r="LK497">
        <v>1</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2</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v>0</v>
      </c>
      <c r="NK497">
        <v>0</v>
      </c>
      <c r="NL497">
        <v>0</v>
      </c>
      <c r="NM497">
        <v>0</v>
      </c>
      <c r="NN497">
        <v>0</v>
      </c>
      <c r="NO497">
        <v>0</v>
      </c>
      <c r="NP497">
        <v>0</v>
      </c>
      <c r="NR497" s="2" t="str">
        <f t="shared" si="439"/>
        <v>Zombo District</v>
      </c>
      <c r="NS497" s="2" t="str">
        <f t="shared" si="440"/>
        <v>Nyapea Hospital</v>
      </c>
      <c r="NT497" s="2" t="str">
        <f>VLOOKUP(C497,Weeks!$A$1:$B$53,2,0)</f>
        <v>Week 43</v>
      </c>
      <c r="NU497" s="2">
        <f t="shared" si="441"/>
        <v>139</v>
      </c>
      <c r="NV497" s="2">
        <f t="shared" si="442"/>
        <v>0</v>
      </c>
      <c r="NW497" s="2">
        <f t="shared" si="443"/>
        <v>0</v>
      </c>
      <c r="NX497" s="2">
        <f t="shared" si="444"/>
        <v>0</v>
      </c>
      <c r="NY497" s="2">
        <f t="shared" si="445"/>
        <v>0</v>
      </c>
      <c r="NZ497" s="2">
        <f t="shared" si="446"/>
        <v>0</v>
      </c>
      <c r="OA497" s="2">
        <f t="shared" si="447"/>
        <v>0</v>
      </c>
      <c r="OB497" s="2">
        <f t="shared" si="448"/>
        <v>0</v>
      </c>
      <c r="OC497" s="2">
        <f t="shared" si="449"/>
        <v>0</v>
      </c>
      <c r="OD497" s="2">
        <f t="shared" si="450"/>
        <v>23</v>
      </c>
      <c r="OE497" s="2">
        <f t="shared" si="451"/>
        <v>0</v>
      </c>
      <c r="OF497" s="2">
        <f t="shared" si="452"/>
        <v>45</v>
      </c>
      <c r="OG497" s="2">
        <f t="shared" si="453"/>
        <v>0</v>
      </c>
      <c r="OH497" s="2">
        <f t="shared" si="454"/>
        <v>0</v>
      </c>
      <c r="OI497" s="2">
        <f t="shared" si="455"/>
        <v>0</v>
      </c>
      <c r="OJ497" s="2">
        <f t="shared" si="456"/>
        <v>0</v>
      </c>
      <c r="OK497" s="2">
        <f t="shared" si="457"/>
        <v>0</v>
      </c>
      <c r="OL497" s="2">
        <f t="shared" si="458"/>
        <v>1</v>
      </c>
      <c r="OM497" s="2">
        <f t="shared" si="459"/>
        <v>0</v>
      </c>
      <c r="ON497" s="2">
        <f t="shared" si="460"/>
        <v>41</v>
      </c>
      <c r="OO497" s="2">
        <f t="shared" si="461"/>
        <v>0</v>
      </c>
      <c r="OP497" s="2">
        <f t="shared" si="462"/>
        <v>29</v>
      </c>
      <c r="OQ497" s="2">
        <f t="shared" si="463"/>
        <v>0</v>
      </c>
      <c r="OR497" s="2">
        <f t="shared" si="464"/>
        <v>0</v>
      </c>
      <c r="OS497" s="2">
        <f t="shared" si="465"/>
        <v>0</v>
      </c>
      <c r="OT497" s="2">
        <f t="shared" si="466"/>
        <v>0</v>
      </c>
      <c r="OU497" s="2">
        <f t="shared" si="467"/>
        <v>3</v>
      </c>
      <c r="OV497" s="2">
        <f t="shared" si="468"/>
        <v>0</v>
      </c>
      <c r="OW497" s="2">
        <f t="shared" si="469"/>
        <v>0</v>
      </c>
      <c r="OX497" s="2">
        <f t="shared" si="470"/>
        <v>2</v>
      </c>
      <c r="OY497" s="2">
        <f t="shared" si="471"/>
        <v>0</v>
      </c>
      <c r="OZ497" s="2">
        <f t="shared" si="472"/>
        <v>0</v>
      </c>
      <c r="PA497" s="2">
        <f t="shared" si="473"/>
        <v>0</v>
      </c>
      <c r="PB497" s="2">
        <f t="shared" si="474"/>
        <v>2</v>
      </c>
      <c r="PC497" s="2">
        <f t="shared" si="475"/>
        <v>2</v>
      </c>
      <c r="PD497" s="2">
        <f t="shared" si="476"/>
        <v>2</v>
      </c>
      <c r="PE497" s="2">
        <f t="shared" si="477"/>
        <v>2</v>
      </c>
      <c r="PF497" s="2">
        <f t="shared" si="478"/>
        <v>0</v>
      </c>
      <c r="PG497" s="2">
        <f t="shared" si="479"/>
        <v>2</v>
      </c>
      <c r="PH497" s="2">
        <f t="shared" si="480"/>
        <v>2</v>
      </c>
      <c r="PI497" s="2">
        <f t="shared" si="481"/>
        <v>1</v>
      </c>
      <c r="PJ497" s="2">
        <f t="shared" si="482"/>
        <v>1</v>
      </c>
      <c r="PK497" s="2">
        <f t="shared" si="483"/>
        <v>0</v>
      </c>
      <c r="PL497" s="2">
        <f t="shared" si="484"/>
        <v>0</v>
      </c>
      <c r="PM497" s="2">
        <f t="shared" si="485"/>
        <v>0</v>
      </c>
      <c r="PN497" s="2">
        <f t="shared" si="486"/>
        <v>63</v>
      </c>
      <c r="PO497" s="2">
        <f t="shared" si="487"/>
        <v>63</v>
      </c>
      <c r="PP497" s="2">
        <f t="shared" si="488"/>
        <v>17</v>
      </c>
      <c r="PQ497" s="2">
        <f t="shared" si="489"/>
        <v>17</v>
      </c>
      <c r="PR497" s="2">
        <f t="shared" si="490"/>
        <v>63</v>
      </c>
      <c r="PS497" s="2">
        <f t="shared" si="491"/>
        <v>0</v>
      </c>
      <c r="PT497" s="2">
        <f t="shared" si="492"/>
        <v>0</v>
      </c>
      <c r="PU497" s="2">
        <f t="shared" si="493"/>
        <v>63</v>
      </c>
      <c r="PV497" s="2">
        <f t="shared" si="494"/>
        <v>0</v>
      </c>
      <c r="PW497" s="2">
        <f t="shared" si="495"/>
        <v>0</v>
      </c>
      <c r="PX497" s="2">
        <f t="shared" si="496"/>
        <v>63</v>
      </c>
      <c r="PY497" s="2">
        <f t="shared" si="497"/>
        <v>0</v>
      </c>
      <c r="PZ497" s="2">
        <f t="shared" si="498"/>
        <v>0</v>
      </c>
    </row>
    <row r="498" spans="1:442" x14ac:dyDescent="0.35">
      <c r="A498" t="s">
        <v>68</v>
      </c>
      <c r="B498" t="s">
        <v>11</v>
      </c>
      <c r="C498" t="s">
        <v>67</v>
      </c>
      <c r="D498">
        <v>0</v>
      </c>
      <c r="E498">
        <v>1</v>
      </c>
      <c r="F498">
        <v>0</v>
      </c>
      <c r="G498">
        <v>0</v>
      </c>
      <c r="H498"/>
      <c r="I498">
        <v>1</v>
      </c>
      <c r="J498">
        <v>0</v>
      </c>
      <c r="K498">
        <v>0</v>
      </c>
      <c r="L498">
        <v>0</v>
      </c>
      <c r="M498">
        <v>1</v>
      </c>
      <c r="N498">
        <v>0</v>
      </c>
      <c r="O498">
        <v>0</v>
      </c>
      <c r="P498">
        <v>0</v>
      </c>
      <c r="Q498">
        <v>0</v>
      </c>
      <c r="R498">
        <v>0</v>
      </c>
      <c r="S498">
        <v>1</v>
      </c>
      <c r="T498">
        <v>1</v>
      </c>
      <c r="U498">
        <v>1</v>
      </c>
      <c r="V498">
        <v>2</v>
      </c>
      <c r="W498">
        <v>3</v>
      </c>
      <c r="X498">
        <v>0</v>
      </c>
      <c r="Y498">
        <v>0</v>
      </c>
      <c r="Z498">
        <v>0</v>
      </c>
      <c r="AA498">
        <v>0</v>
      </c>
      <c r="AB498">
        <v>0</v>
      </c>
      <c r="AC498">
        <v>0</v>
      </c>
      <c r="AD498">
        <v>0</v>
      </c>
      <c r="AE498">
        <v>0</v>
      </c>
      <c r="AF498">
        <v>0</v>
      </c>
      <c r="AG498">
        <v>0</v>
      </c>
      <c r="AH498">
        <v>0</v>
      </c>
      <c r="AI498">
        <v>0</v>
      </c>
      <c r="AJ498">
        <v>0</v>
      </c>
      <c r="AK498">
        <v>0</v>
      </c>
      <c r="AL498">
        <v>0</v>
      </c>
      <c r="AM498">
        <v>1</v>
      </c>
      <c r="AN498">
        <v>0</v>
      </c>
      <c r="AO498">
        <v>1</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1</v>
      </c>
      <c r="BL498">
        <v>0</v>
      </c>
      <c r="BM498">
        <v>0</v>
      </c>
      <c r="BN498">
        <v>1</v>
      </c>
      <c r="BO498">
        <v>0</v>
      </c>
      <c r="BP498">
        <v>0</v>
      </c>
      <c r="BQ498">
        <v>0</v>
      </c>
      <c r="BR498">
        <v>0</v>
      </c>
      <c r="BS498">
        <v>0</v>
      </c>
      <c r="BT498">
        <v>1</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1</v>
      </c>
      <c r="DA498">
        <v>3</v>
      </c>
      <c r="DB498">
        <v>3</v>
      </c>
      <c r="DC498">
        <v>1</v>
      </c>
      <c r="DD498">
        <v>25</v>
      </c>
      <c r="DE498">
        <v>30</v>
      </c>
      <c r="DF498">
        <v>0</v>
      </c>
      <c r="DG498">
        <v>0</v>
      </c>
      <c r="DH498">
        <v>0</v>
      </c>
      <c r="DI498">
        <v>0</v>
      </c>
      <c r="DJ498">
        <v>1</v>
      </c>
      <c r="DK498">
        <v>2</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1</v>
      </c>
      <c r="EL498">
        <v>14</v>
      </c>
      <c r="EM498">
        <v>0</v>
      </c>
      <c r="EN498">
        <v>0</v>
      </c>
      <c r="EO498">
        <v>0</v>
      </c>
      <c r="EP498">
        <v>0</v>
      </c>
      <c r="EQ498">
        <v>0</v>
      </c>
      <c r="ER498">
        <v>0</v>
      </c>
      <c r="ES498">
        <v>0</v>
      </c>
      <c r="ET498">
        <v>0</v>
      </c>
      <c r="EU498">
        <v>0</v>
      </c>
      <c r="EV498">
        <v>0</v>
      </c>
      <c r="EW498">
        <v>0</v>
      </c>
      <c r="EX498">
        <v>0</v>
      </c>
      <c r="EY498">
        <v>0</v>
      </c>
      <c r="EZ498">
        <v>3</v>
      </c>
      <c r="FA498">
        <v>14</v>
      </c>
      <c r="FB498">
        <v>0</v>
      </c>
      <c r="FC498">
        <v>8</v>
      </c>
      <c r="FD498">
        <v>13</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2</v>
      </c>
      <c r="GH498">
        <v>1</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2</v>
      </c>
      <c r="HV498">
        <v>26</v>
      </c>
      <c r="HW498">
        <v>23</v>
      </c>
      <c r="HX498">
        <v>0</v>
      </c>
      <c r="HY498">
        <v>0</v>
      </c>
      <c r="HZ498">
        <v>0</v>
      </c>
      <c r="IA498">
        <v>0</v>
      </c>
      <c r="IB498">
        <v>0</v>
      </c>
      <c r="IC498">
        <v>0</v>
      </c>
      <c r="ID498">
        <v>2</v>
      </c>
      <c r="IE498">
        <v>26</v>
      </c>
      <c r="IF498">
        <v>23</v>
      </c>
      <c r="IG498">
        <v>2</v>
      </c>
      <c r="IH498">
        <v>26</v>
      </c>
      <c r="II498">
        <v>23</v>
      </c>
      <c r="IJ498">
        <v>2</v>
      </c>
      <c r="IK498">
        <v>26</v>
      </c>
      <c r="IL498">
        <v>23</v>
      </c>
      <c r="IM498">
        <v>2</v>
      </c>
      <c r="IN498">
        <v>26</v>
      </c>
      <c r="IO498">
        <v>23</v>
      </c>
      <c r="IP498">
        <v>0</v>
      </c>
      <c r="IQ498">
        <v>0</v>
      </c>
      <c r="IR498">
        <v>0</v>
      </c>
      <c r="IS498">
        <v>0</v>
      </c>
      <c r="IT498">
        <v>0</v>
      </c>
      <c r="IU498">
        <v>0</v>
      </c>
      <c r="IV498">
        <v>0</v>
      </c>
      <c r="IW498">
        <v>2</v>
      </c>
      <c r="IX498">
        <v>4</v>
      </c>
      <c r="IY498">
        <v>0</v>
      </c>
      <c r="IZ498">
        <v>3</v>
      </c>
      <c r="JA498">
        <v>6</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2</v>
      </c>
      <c r="KB498">
        <v>4</v>
      </c>
      <c r="KC498">
        <v>0</v>
      </c>
      <c r="KD498">
        <v>3</v>
      </c>
      <c r="KE498">
        <v>6</v>
      </c>
      <c r="KF498"/>
      <c r="KG498"/>
      <c r="KH498"/>
      <c r="KI498"/>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2</v>
      </c>
      <c r="ML498">
        <v>0</v>
      </c>
      <c r="MM498">
        <v>0</v>
      </c>
      <c r="MN498">
        <v>0</v>
      </c>
      <c r="MO498">
        <v>0</v>
      </c>
      <c r="MP498">
        <v>1</v>
      </c>
      <c r="MQ498">
        <v>0</v>
      </c>
      <c r="MR498">
        <v>0</v>
      </c>
      <c r="MS498">
        <v>0</v>
      </c>
      <c r="MT498">
        <v>0</v>
      </c>
      <c r="MU498">
        <v>0</v>
      </c>
      <c r="MV498">
        <v>0</v>
      </c>
      <c r="MW498">
        <v>1</v>
      </c>
      <c r="MX498">
        <v>0</v>
      </c>
      <c r="MY498">
        <v>0</v>
      </c>
      <c r="MZ498">
        <v>0</v>
      </c>
      <c r="NA498">
        <v>0</v>
      </c>
      <c r="NB498">
        <v>0</v>
      </c>
      <c r="NC498">
        <v>0</v>
      </c>
      <c r="ND498">
        <v>2</v>
      </c>
      <c r="NE498">
        <v>2</v>
      </c>
      <c r="NF498">
        <v>0</v>
      </c>
      <c r="NG498">
        <v>0</v>
      </c>
      <c r="NH498">
        <v>0</v>
      </c>
      <c r="NI498">
        <v>0</v>
      </c>
      <c r="NJ498">
        <v>0</v>
      </c>
      <c r="NK498">
        <v>0</v>
      </c>
      <c r="NL498">
        <v>0</v>
      </c>
      <c r="NM498">
        <v>0</v>
      </c>
      <c r="NN498">
        <v>0</v>
      </c>
      <c r="NO498">
        <v>0</v>
      </c>
      <c r="NP498">
        <v>0</v>
      </c>
      <c r="NR498" s="2" t="str">
        <f t="shared" si="439"/>
        <v>Zombo District</v>
      </c>
      <c r="NS498" s="2" t="str">
        <f t="shared" si="440"/>
        <v>Nyapea Hospital</v>
      </c>
      <c r="NT498" s="2" t="str">
        <f>VLOOKUP(C498,Weeks!$A$1:$B$53,2,0)</f>
        <v>Week 44</v>
      </c>
      <c r="NU498" s="2">
        <f t="shared" si="441"/>
        <v>125</v>
      </c>
      <c r="NV498" s="2">
        <f t="shared" si="442"/>
        <v>4</v>
      </c>
      <c r="NW498" s="2">
        <f t="shared" si="443"/>
        <v>0</v>
      </c>
      <c r="NX498" s="2">
        <f t="shared" si="444"/>
        <v>4</v>
      </c>
      <c r="NY498" s="2">
        <f t="shared" si="445"/>
        <v>4</v>
      </c>
      <c r="NZ498" s="2">
        <f t="shared" si="446"/>
        <v>3</v>
      </c>
      <c r="OA498" s="2">
        <f t="shared" si="447"/>
        <v>1</v>
      </c>
      <c r="OB498" s="2">
        <f t="shared" si="448"/>
        <v>0</v>
      </c>
      <c r="OC498" s="2">
        <f t="shared" si="449"/>
        <v>0</v>
      </c>
      <c r="OD498" s="2">
        <f t="shared" si="450"/>
        <v>21</v>
      </c>
      <c r="OE498" s="2">
        <f t="shared" si="451"/>
        <v>0</v>
      </c>
      <c r="OF498" s="2">
        <f t="shared" si="452"/>
        <v>32</v>
      </c>
      <c r="OG498" s="2">
        <f t="shared" si="453"/>
        <v>0</v>
      </c>
      <c r="OH498" s="2">
        <f t="shared" si="454"/>
        <v>0</v>
      </c>
      <c r="OI498" s="2">
        <f t="shared" si="455"/>
        <v>0</v>
      </c>
      <c r="OJ498" s="2">
        <f t="shared" si="456"/>
        <v>0</v>
      </c>
      <c r="OK498" s="2">
        <f t="shared" si="457"/>
        <v>0</v>
      </c>
      <c r="OL498" s="2">
        <f t="shared" si="458"/>
        <v>3</v>
      </c>
      <c r="OM498" s="2">
        <f t="shared" si="459"/>
        <v>0</v>
      </c>
      <c r="ON498" s="2">
        <f t="shared" si="460"/>
        <v>66</v>
      </c>
      <c r="OO498" s="2">
        <f t="shared" si="461"/>
        <v>3</v>
      </c>
      <c r="OP498" s="2">
        <f t="shared" si="462"/>
        <v>0</v>
      </c>
      <c r="OQ498" s="2">
        <f t="shared" si="463"/>
        <v>0</v>
      </c>
      <c r="OR498" s="2">
        <f t="shared" si="464"/>
        <v>0</v>
      </c>
      <c r="OS498" s="2">
        <f t="shared" si="465"/>
        <v>0</v>
      </c>
      <c r="OT498" s="2">
        <f t="shared" si="466"/>
        <v>0</v>
      </c>
      <c r="OU498" s="2">
        <f t="shared" si="467"/>
        <v>8</v>
      </c>
      <c r="OV498" s="2">
        <f t="shared" si="468"/>
        <v>0</v>
      </c>
      <c r="OW498" s="2">
        <f t="shared" si="469"/>
        <v>0</v>
      </c>
      <c r="OX498" s="2">
        <f t="shared" si="470"/>
        <v>3</v>
      </c>
      <c r="OY498" s="2">
        <f t="shared" si="471"/>
        <v>1</v>
      </c>
      <c r="OZ498" s="2">
        <f t="shared" si="472"/>
        <v>0</v>
      </c>
      <c r="PA498" s="2">
        <f t="shared" si="473"/>
        <v>0</v>
      </c>
      <c r="PB498" s="2">
        <f t="shared" si="474"/>
        <v>0</v>
      </c>
      <c r="PC498" s="2">
        <f t="shared" si="475"/>
        <v>0</v>
      </c>
      <c r="PD498" s="2">
        <f t="shared" si="476"/>
        <v>0</v>
      </c>
      <c r="PE498" s="2">
        <f t="shared" si="477"/>
        <v>0</v>
      </c>
      <c r="PF498" s="2">
        <f t="shared" si="478"/>
        <v>0</v>
      </c>
      <c r="PG498" s="2">
        <f t="shared" si="479"/>
        <v>1</v>
      </c>
      <c r="PH498" s="2">
        <f t="shared" si="480"/>
        <v>1</v>
      </c>
      <c r="PI498" s="2">
        <f t="shared" si="481"/>
        <v>0</v>
      </c>
      <c r="PJ498" s="2">
        <f t="shared" si="482"/>
        <v>0</v>
      </c>
      <c r="PK498" s="2">
        <f t="shared" si="483"/>
        <v>0</v>
      </c>
      <c r="PL498" s="2">
        <f t="shared" si="484"/>
        <v>0</v>
      </c>
      <c r="PM498" s="2">
        <f t="shared" si="485"/>
        <v>0</v>
      </c>
      <c r="PN498" s="2">
        <f t="shared" si="486"/>
        <v>51</v>
      </c>
      <c r="PO498" s="2">
        <f t="shared" si="487"/>
        <v>51</v>
      </c>
      <c r="PP498" s="2">
        <f t="shared" si="488"/>
        <v>15</v>
      </c>
      <c r="PQ498" s="2">
        <f t="shared" si="489"/>
        <v>15</v>
      </c>
      <c r="PR498" s="2">
        <f t="shared" si="490"/>
        <v>51</v>
      </c>
      <c r="PS498" s="2">
        <f t="shared" si="491"/>
        <v>0</v>
      </c>
      <c r="PT498" s="2">
        <f t="shared" si="492"/>
        <v>0</v>
      </c>
      <c r="PU498" s="2">
        <f t="shared" si="493"/>
        <v>51</v>
      </c>
      <c r="PV498" s="2">
        <f t="shared" si="494"/>
        <v>0</v>
      </c>
      <c r="PW498" s="2">
        <f t="shared" si="495"/>
        <v>0</v>
      </c>
      <c r="PX498" s="2">
        <f t="shared" si="496"/>
        <v>51</v>
      </c>
      <c r="PY498" s="2">
        <f t="shared" si="497"/>
        <v>0</v>
      </c>
      <c r="PZ498" s="2">
        <f t="shared" si="498"/>
        <v>0</v>
      </c>
    </row>
    <row r="499" spans="1:442" x14ac:dyDescent="0.35">
      <c r="A499" t="s">
        <v>68</v>
      </c>
      <c r="B499" t="s">
        <v>11</v>
      </c>
      <c r="C499" t="s">
        <v>361</v>
      </c>
      <c r="D499">
        <v>0</v>
      </c>
      <c r="E499">
        <v>0</v>
      </c>
      <c r="F499">
        <v>0</v>
      </c>
      <c r="G499">
        <v>0</v>
      </c>
      <c r="H499"/>
      <c r="I499">
        <v>2</v>
      </c>
      <c r="J499">
        <v>0</v>
      </c>
      <c r="K499">
        <v>0</v>
      </c>
      <c r="L499">
        <v>0</v>
      </c>
      <c r="M499">
        <v>2</v>
      </c>
      <c r="N499">
        <v>0</v>
      </c>
      <c r="O499">
        <v>0</v>
      </c>
      <c r="P499">
        <v>0</v>
      </c>
      <c r="Q499">
        <v>0</v>
      </c>
      <c r="R499">
        <v>0</v>
      </c>
      <c r="S499">
        <v>1</v>
      </c>
      <c r="T499">
        <v>1</v>
      </c>
      <c r="U499">
        <v>0</v>
      </c>
      <c r="V499">
        <v>0</v>
      </c>
      <c r="W499">
        <v>3</v>
      </c>
      <c r="X499">
        <v>0</v>
      </c>
      <c r="Y499">
        <v>0</v>
      </c>
      <c r="Z499">
        <v>0</v>
      </c>
      <c r="AA499">
        <v>0</v>
      </c>
      <c r="AB499">
        <v>0</v>
      </c>
      <c r="AC499">
        <v>0</v>
      </c>
      <c r="AD499">
        <v>0</v>
      </c>
      <c r="AE499">
        <v>1</v>
      </c>
      <c r="AF499">
        <v>0</v>
      </c>
      <c r="AG499">
        <v>0</v>
      </c>
      <c r="AH499">
        <v>0</v>
      </c>
      <c r="AI499">
        <v>1</v>
      </c>
      <c r="AJ499">
        <v>0</v>
      </c>
      <c r="AK499">
        <v>0</v>
      </c>
      <c r="AL499">
        <v>0</v>
      </c>
      <c r="AM499">
        <v>2</v>
      </c>
      <c r="AN499">
        <v>0</v>
      </c>
      <c r="AO499">
        <v>2</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1</v>
      </c>
      <c r="DB499">
        <v>2</v>
      </c>
      <c r="DC499">
        <v>3</v>
      </c>
      <c r="DD499">
        <v>15</v>
      </c>
      <c r="DE499">
        <v>17</v>
      </c>
      <c r="DF499">
        <v>0</v>
      </c>
      <c r="DG499">
        <v>0</v>
      </c>
      <c r="DH499">
        <v>0</v>
      </c>
      <c r="DI499">
        <v>0</v>
      </c>
      <c r="DJ499">
        <v>2</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17</v>
      </c>
      <c r="EM499">
        <v>0</v>
      </c>
      <c r="EN499">
        <v>0</v>
      </c>
      <c r="EO499">
        <v>0</v>
      </c>
      <c r="EP499">
        <v>0</v>
      </c>
      <c r="EQ499">
        <v>0</v>
      </c>
      <c r="ER499">
        <v>0</v>
      </c>
      <c r="ES499">
        <v>0</v>
      </c>
      <c r="ET499">
        <v>0</v>
      </c>
      <c r="EU499">
        <v>0</v>
      </c>
      <c r="EV499">
        <v>0</v>
      </c>
      <c r="EW499">
        <v>0</v>
      </c>
      <c r="EX499">
        <v>0</v>
      </c>
      <c r="EY499">
        <v>0</v>
      </c>
      <c r="EZ499">
        <v>2</v>
      </c>
      <c r="FA499">
        <v>13</v>
      </c>
      <c r="FB499">
        <v>0</v>
      </c>
      <c r="FC499">
        <v>6</v>
      </c>
      <c r="FD499">
        <v>24</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1</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2</v>
      </c>
      <c r="HV499">
        <v>32</v>
      </c>
      <c r="HW499">
        <v>17</v>
      </c>
      <c r="HX499">
        <v>0</v>
      </c>
      <c r="HY499">
        <v>0</v>
      </c>
      <c r="HZ499">
        <v>0</v>
      </c>
      <c r="IA499">
        <v>0</v>
      </c>
      <c r="IB499">
        <v>0</v>
      </c>
      <c r="IC499">
        <v>0</v>
      </c>
      <c r="ID499">
        <v>2</v>
      </c>
      <c r="IE499">
        <v>32</v>
      </c>
      <c r="IF499">
        <v>17</v>
      </c>
      <c r="IG499">
        <v>2</v>
      </c>
      <c r="IH499">
        <v>32</v>
      </c>
      <c r="II499">
        <v>17</v>
      </c>
      <c r="IJ499">
        <v>2</v>
      </c>
      <c r="IK499">
        <v>32</v>
      </c>
      <c r="IL499">
        <v>17</v>
      </c>
      <c r="IM499">
        <v>2</v>
      </c>
      <c r="IN499">
        <v>32</v>
      </c>
      <c r="IO499">
        <v>17</v>
      </c>
      <c r="IP499">
        <v>0</v>
      </c>
      <c r="IQ499">
        <v>0</v>
      </c>
      <c r="IR499">
        <v>0</v>
      </c>
      <c r="IS499">
        <v>0</v>
      </c>
      <c r="IT499">
        <v>0</v>
      </c>
      <c r="IU499">
        <v>0</v>
      </c>
      <c r="IV499">
        <v>0</v>
      </c>
      <c r="IW499">
        <v>0</v>
      </c>
      <c r="IX499">
        <v>1</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1</v>
      </c>
      <c r="KC499">
        <v>0</v>
      </c>
      <c r="KD499">
        <v>3</v>
      </c>
      <c r="KE499">
        <v>1</v>
      </c>
      <c r="KF499"/>
      <c r="KG499"/>
      <c r="KH499"/>
      <c r="KI499"/>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2</v>
      </c>
      <c r="ML499">
        <v>0</v>
      </c>
      <c r="MM499">
        <v>0</v>
      </c>
      <c r="MN499">
        <v>0</v>
      </c>
      <c r="MO499">
        <v>2</v>
      </c>
      <c r="MP499">
        <v>2</v>
      </c>
      <c r="MQ499">
        <v>0</v>
      </c>
      <c r="MR499">
        <v>0</v>
      </c>
      <c r="MS499">
        <v>0</v>
      </c>
      <c r="MT499">
        <v>0</v>
      </c>
      <c r="MU499">
        <v>0</v>
      </c>
      <c r="MV499">
        <v>0</v>
      </c>
      <c r="MW499">
        <v>0</v>
      </c>
      <c r="MX499">
        <v>0</v>
      </c>
      <c r="MY499">
        <v>0</v>
      </c>
      <c r="MZ499">
        <v>0</v>
      </c>
      <c r="NA499">
        <v>0</v>
      </c>
      <c r="NB499">
        <v>0</v>
      </c>
      <c r="NC499">
        <v>0</v>
      </c>
      <c r="ND499">
        <v>2</v>
      </c>
      <c r="NE499">
        <v>0</v>
      </c>
      <c r="NF499">
        <v>0</v>
      </c>
      <c r="NG499">
        <v>0</v>
      </c>
      <c r="NH499">
        <v>0</v>
      </c>
      <c r="NI499">
        <v>0</v>
      </c>
      <c r="NJ499">
        <v>0</v>
      </c>
      <c r="NK499">
        <v>0</v>
      </c>
      <c r="NL499">
        <v>0</v>
      </c>
      <c r="NM499">
        <v>0</v>
      </c>
      <c r="NN499">
        <v>0</v>
      </c>
      <c r="NO499">
        <v>0</v>
      </c>
      <c r="NP499">
        <v>0</v>
      </c>
      <c r="NR499" s="2" t="str">
        <f t="shared" si="439"/>
        <v>Zombo District</v>
      </c>
      <c r="NS499" s="2" t="str">
        <f t="shared" si="440"/>
        <v>Nyapea Hospital</v>
      </c>
      <c r="NT499" s="2" t="str">
        <f>VLOOKUP(C499,Weeks!$A$1:$B$53,2,0)</f>
        <v>Week 45</v>
      </c>
      <c r="NU499" s="2">
        <f t="shared" si="441"/>
        <v>103</v>
      </c>
      <c r="NV499" s="2">
        <f t="shared" si="442"/>
        <v>2</v>
      </c>
      <c r="NW499" s="2">
        <f t="shared" si="443"/>
        <v>0</v>
      </c>
      <c r="NX499" s="2">
        <f t="shared" si="444"/>
        <v>2</v>
      </c>
      <c r="NY499" s="2">
        <f t="shared" si="445"/>
        <v>2</v>
      </c>
      <c r="NZ499" s="2">
        <f t="shared" si="446"/>
        <v>0</v>
      </c>
      <c r="OA499" s="2">
        <f t="shared" si="447"/>
        <v>0</v>
      </c>
      <c r="OB499" s="2">
        <f t="shared" si="448"/>
        <v>0</v>
      </c>
      <c r="OC499" s="2">
        <f t="shared" si="449"/>
        <v>0</v>
      </c>
      <c r="OD499" s="2">
        <f t="shared" si="450"/>
        <v>30</v>
      </c>
      <c r="OE499" s="2">
        <f t="shared" si="451"/>
        <v>0</v>
      </c>
      <c r="OF499" s="2">
        <f t="shared" si="452"/>
        <v>32</v>
      </c>
      <c r="OG499" s="2">
        <f t="shared" si="453"/>
        <v>0</v>
      </c>
      <c r="OH499" s="2">
        <f t="shared" si="454"/>
        <v>0</v>
      </c>
      <c r="OI499" s="2">
        <f t="shared" si="455"/>
        <v>0</v>
      </c>
      <c r="OJ499" s="2">
        <f t="shared" si="456"/>
        <v>0</v>
      </c>
      <c r="OK499" s="2">
        <f t="shared" si="457"/>
        <v>0</v>
      </c>
      <c r="OL499" s="2">
        <f t="shared" si="458"/>
        <v>1</v>
      </c>
      <c r="OM499" s="2">
        <f t="shared" si="459"/>
        <v>0</v>
      </c>
      <c r="ON499" s="2">
        <f t="shared" si="460"/>
        <v>40</v>
      </c>
      <c r="OO499" s="2">
        <f t="shared" si="461"/>
        <v>2</v>
      </c>
      <c r="OP499" s="2">
        <f t="shared" si="462"/>
        <v>0</v>
      </c>
      <c r="OQ499" s="2">
        <f t="shared" si="463"/>
        <v>0</v>
      </c>
      <c r="OR499" s="2">
        <f t="shared" si="464"/>
        <v>0</v>
      </c>
      <c r="OS499" s="2">
        <f t="shared" si="465"/>
        <v>0</v>
      </c>
      <c r="OT499" s="2">
        <f t="shared" si="466"/>
        <v>0</v>
      </c>
      <c r="OU499" s="2">
        <f t="shared" si="467"/>
        <v>5</v>
      </c>
      <c r="OV499" s="2">
        <f t="shared" si="468"/>
        <v>1</v>
      </c>
      <c r="OW499" s="2">
        <f t="shared" si="469"/>
        <v>1</v>
      </c>
      <c r="OX499" s="2">
        <f t="shared" si="470"/>
        <v>6</v>
      </c>
      <c r="OY499" s="2">
        <f t="shared" si="471"/>
        <v>0</v>
      </c>
      <c r="OZ499" s="2">
        <f t="shared" si="472"/>
        <v>0</v>
      </c>
      <c r="PA499" s="2">
        <f t="shared" si="473"/>
        <v>0</v>
      </c>
      <c r="PB499" s="2">
        <f t="shared" si="474"/>
        <v>0</v>
      </c>
      <c r="PC499" s="2">
        <f t="shared" si="475"/>
        <v>0</v>
      </c>
      <c r="PD499" s="2">
        <f t="shared" si="476"/>
        <v>0</v>
      </c>
      <c r="PE499" s="2">
        <f t="shared" si="477"/>
        <v>0</v>
      </c>
      <c r="PF499" s="2">
        <f t="shared" si="478"/>
        <v>0</v>
      </c>
      <c r="PG499" s="2">
        <f t="shared" si="479"/>
        <v>2</v>
      </c>
      <c r="PH499" s="2">
        <f t="shared" si="480"/>
        <v>2</v>
      </c>
      <c r="PI499" s="2">
        <f t="shared" si="481"/>
        <v>0</v>
      </c>
      <c r="PJ499" s="2">
        <f t="shared" si="482"/>
        <v>0</v>
      </c>
      <c r="PK499" s="2">
        <f t="shared" si="483"/>
        <v>0</v>
      </c>
      <c r="PL499" s="2">
        <f t="shared" si="484"/>
        <v>0</v>
      </c>
      <c r="PM499" s="2">
        <f t="shared" si="485"/>
        <v>0</v>
      </c>
      <c r="PN499" s="2">
        <f t="shared" si="486"/>
        <v>51</v>
      </c>
      <c r="PO499" s="2">
        <f t="shared" si="487"/>
        <v>51</v>
      </c>
      <c r="PP499" s="2">
        <f t="shared" si="488"/>
        <v>5</v>
      </c>
      <c r="PQ499" s="2">
        <f t="shared" si="489"/>
        <v>1</v>
      </c>
      <c r="PR499" s="2">
        <f t="shared" si="490"/>
        <v>51</v>
      </c>
      <c r="PS499" s="2">
        <f t="shared" si="491"/>
        <v>0</v>
      </c>
      <c r="PT499" s="2">
        <f t="shared" si="492"/>
        <v>0</v>
      </c>
      <c r="PU499" s="2">
        <f t="shared" si="493"/>
        <v>51</v>
      </c>
      <c r="PV499" s="2">
        <f t="shared" si="494"/>
        <v>0</v>
      </c>
      <c r="PW499" s="2">
        <f t="shared" si="495"/>
        <v>0</v>
      </c>
      <c r="PX499" s="2">
        <f t="shared" si="496"/>
        <v>51</v>
      </c>
      <c r="PY499" s="2">
        <f t="shared" si="497"/>
        <v>0</v>
      </c>
      <c r="PZ499" s="2">
        <f t="shared" si="498"/>
        <v>0</v>
      </c>
    </row>
    <row r="500" spans="1:442" x14ac:dyDescent="0.35">
      <c r="A500" t="s">
        <v>68</v>
      </c>
      <c r="B500" t="s">
        <v>11</v>
      </c>
      <c r="C500" t="s">
        <v>359</v>
      </c>
      <c r="D500">
        <v>0</v>
      </c>
      <c r="E500">
        <v>0</v>
      </c>
      <c r="F500">
        <v>0</v>
      </c>
      <c r="G500">
        <v>0</v>
      </c>
      <c r="H500"/>
      <c r="I500">
        <v>0</v>
      </c>
      <c r="J500">
        <v>0</v>
      </c>
      <c r="K500">
        <v>0</v>
      </c>
      <c r="L500">
        <v>0</v>
      </c>
      <c r="M500">
        <v>0</v>
      </c>
      <c r="N500">
        <v>0</v>
      </c>
      <c r="O500">
        <v>0</v>
      </c>
      <c r="P500">
        <v>0</v>
      </c>
      <c r="Q500">
        <v>0</v>
      </c>
      <c r="R500">
        <v>2</v>
      </c>
      <c r="S500">
        <v>4</v>
      </c>
      <c r="T500">
        <v>0</v>
      </c>
      <c r="U500">
        <v>2</v>
      </c>
      <c r="V500">
        <v>1</v>
      </c>
      <c r="W500">
        <v>2</v>
      </c>
      <c r="X500">
        <v>0</v>
      </c>
      <c r="Y500">
        <v>0</v>
      </c>
      <c r="Z500">
        <v>1</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2</v>
      </c>
      <c r="BO500">
        <v>1</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1</v>
      </c>
      <c r="DB500">
        <v>1</v>
      </c>
      <c r="DC500">
        <v>3</v>
      </c>
      <c r="DD500">
        <v>17</v>
      </c>
      <c r="DE500">
        <v>20</v>
      </c>
      <c r="DF500">
        <v>0</v>
      </c>
      <c r="DG500">
        <v>0</v>
      </c>
      <c r="DH500">
        <v>0</v>
      </c>
      <c r="DI500">
        <v>0</v>
      </c>
      <c r="DJ500">
        <v>0</v>
      </c>
      <c r="DK500">
        <v>1</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2</v>
      </c>
      <c r="FA500">
        <v>8</v>
      </c>
      <c r="FB500">
        <v>0</v>
      </c>
      <c r="FC500">
        <v>2</v>
      </c>
      <c r="FD500">
        <v>17</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1</v>
      </c>
      <c r="GH500">
        <v>1</v>
      </c>
      <c r="GI500">
        <v>0</v>
      </c>
      <c r="GJ500">
        <v>0</v>
      </c>
      <c r="GK500">
        <v>0</v>
      </c>
      <c r="GL500">
        <v>0</v>
      </c>
      <c r="GM500">
        <v>0</v>
      </c>
      <c r="GN500">
        <v>0</v>
      </c>
      <c r="GO500">
        <v>0</v>
      </c>
      <c r="GP500">
        <v>0</v>
      </c>
      <c r="GQ500">
        <v>0</v>
      </c>
      <c r="GR500">
        <v>0</v>
      </c>
      <c r="GS500">
        <v>0</v>
      </c>
      <c r="GT500">
        <v>0</v>
      </c>
      <c r="GU500">
        <v>3</v>
      </c>
      <c r="GV500">
        <v>1</v>
      </c>
      <c r="GW500">
        <v>34</v>
      </c>
      <c r="GX500">
        <v>15</v>
      </c>
      <c r="GY500">
        <v>147</v>
      </c>
      <c r="GZ500">
        <v>34</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2</v>
      </c>
      <c r="HV500">
        <v>20</v>
      </c>
      <c r="HW500">
        <v>20</v>
      </c>
      <c r="HX500">
        <v>0</v>
      </c>
      <c r="HY500">
        <v>0</v>
      </c>
      <c r="HZ500">
        <v>0</v>
      </c>
      <c r="IA500">
        <v>0</v>
      </c>
      <c r="IB500">
        <v>0</v>
      </c>
      <c r="IC500">
        <v>0</v>
      </c>
      <c r="ID500">
        <v>2</v>
      </c>
      <c r="IE500">
        <v>20</v>
      </c>
      <c r="IF500">
        <v>20</v>
      </c>
      <c r="IG500">
        <v>2</v>
      </c>
      <c r="IH500">
        <v>20</v>
      </c>
      <c r="II500">
        <v>20</v>
      </c>
      <c r="IJ500">
        <v>2</v>
      </c>
      <c r="IK500">
        <v>20</v>
      </c>
      <c r="IL500">
        <v>20</v>
      </c>
      <c r="IM500">
        <v>2</v>
      </c>
      <c r="IN500">
        <v>20</v>
      </c>
      <c r="IO500">
        <v>20</v>
      </c>
      <c r="IP500">
        <v>0</v>
      </c>
      <c r="IQ500">
        <v>0</v>
      </c>
      <c r="IR500">
        <v>0</v>
      </c>
      <c r="IS500">
        <v>0</v>
      </c>
      <c r="IT500">
        <v>0</v>
      </c>
      <c r="IU500">
        <v>0</v>
      </c>
      <c r="IV500">
        <v>0</v>
      </c>
      <c r="IW500">
        <v>2</v>
      </c>
      <c r="IX500">
        <v>2</v>
      </c>
      <c r="IY500">
        <v>0</v>
      </c>
      <c r="IZ500">
        <v>1</v>
      </c>
      <c r="JA500">
        <v>2</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2</v>
      </c>
      <c r="KB500">
        <v>2</v>
      </c>
      <c r="KC500">
        <v>0</v>
      </c>
      <c r="KD500">
        <v>1</v>
      </c>
      <c r="KE500">
        <v>2</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1</v>
      </c>
      <c r="MM500">
        <v>0</v>
      </c>
      <c r="MN500">
        <v>0</v>
      </c>
      <c r="MO500">
        <v>0</v>
      </c>
      <c r="MP500">
        <v>0</v>
      </c>
      <c r="MQ500">
        <v>0</v>
      </c>
      <c r="MR500">
        <v>0</v>
      </c>
      <c r="MS500">
        <v>1</v>
      </c>
      <c r="MT500">
        <v>1</v>
      </c>
      <c r="MU500">
        <v>0</v>
      </c>
      <c r="MV500">
        <v>0</v>
      </c>
      <c r="MW500">
        <v>0</v>
      </c>
      <c r="MX500">
        <v>0</v>
      </c>
      <c r="MY500">
        <v>0</v>
      </c>
      <c r="MZ500">
        <v>0</v>
      </c>
      <c r="NA500">
        <v>0</v>
      </c>
      <c r="NB500">
        <v>0</v>
      </c>
      <c r="NC500">
        <v>0</v>
      </c>
      <c r="ND500">
        <v>0</v>
      </c>
      <c r="NE500">
        <v>1</v>
      </c>
      <c r="NF500">
        <v>0</v>
      </c>
      <c r="NG500">
        <v>0</v>
      </c>
      <c r="NH500">
        <v>0</v>
      </c>
      <c r="NI500">
        <v>0</v>
      </c>
      <c r="NJ500">
        <v>0</v>
      </c>
      <c r="NK500">
        <v>0</v>
      </c>
      <c r="NL500">
        <v>0</v>
      </c>
      <c r="NM500">
        <v>0</v>
      </c>
      <c r="NN500">
        <v>0</v>
      </c>
      <c r="NO500">
        <v>0</v>
      </c>
      <c r="NP500">
        <v>0</v>
      </c>
      <c r="NR500" s="2" t="str">
        <f t="shared" si="439"/>
        <v>Zombo District</v>
      </c>
      <c r="NS500" s="2" t="str">
        <f t="shared" si="440"/>
        <v>Nyapea Hospital</v>
      </c>
      <c r="NT500" s="2" t="str">
        <f>VLOOKUP(C500,Weeks!$A$1:$B$53,2,0)</f>
        <v>Week 46</v>
      </c>
      <c r="NU500" s="2">
        <f t="shared" si="441"/>
        <v>312</v>
      </c>
      <c r="NV500" s="2">
        <f t="shared" si="442"/>
        <v>1</v>
      </c>
      <c r="NW500" s="2">
        <f t="shared" si="443"/>
        <v>0</v>
      </c>
      <c r="NX500" s="2">
        <f t="shared" si="444"/>
        <v>1</v>
      </c>
      <c r="NY500" s="2">
        <f t="shared" si="445"/>
        <v>1</v>
      </c>
      <c r="NZ500" s="2">
        <f t="shared" si="446"/>
        <v>3</v>
      </c>
      <c r="OA500" s="2">
        <f t="shared" si="447"/>
        <v>0</v>
      </c>
      <c r="OB500" s="2">
        <f t="shared" si="448"/>
        <v>0</v>
      </c>
      <c r="OC500" s="2">
        <f t="shared" si="449"/>
        <v>0</v>
      </c>
      <c r="OD500" s="2">
        <f t="shared" si="450"/>
        <v>19</v>
      </c>
      <c r="OE500" s="2">
        <f t="shared" si="451"/>
        <v>0</v>
      </c>
      <c r="OF500" s="2">
        <f t="shared" si="452"/>
        <v>10</v>
      </c>
      <c r="OG500" s="2">
        <f t="shared" si="453"/>
        <v>0</v>
      </c>
      <c r="OH500" s="2">
        <f t="shared" si="454"/>
        <v>0</v>
      </c>
      <c r="OI500" s="2">
        <f t="shared" si="455"/>
        <v>0</v>
      </c>
      <c r="OJ500" s="2">
        <f t="shared" si="456"/>
        <v>0</v>
      </c>
      <c r="OK500" s="2">
        <f t="shared" si="457"/>
        <v>0</v>
      </c>
      <c r="OL500" s="2">
        <f t="shared" si="458"/>
        <v>2</v>
      </c>
      <c r="OM500" s="2">
        <f t="shared" si="459"/>
        <v>0</v>
      </c>
      <c r="ON500" s="2">
        <f t="shared" si="460"/>
        <v>44</v>
      </c>
      <c r="OO500" s="2">
        <f t="shared" si="461"/>
        <v>1</v>
      </c>
      <c r="OP500" s="2">
        <f t="shared" si="462"/>
        <v>231</v>
      </c>
      <c r="OQ500" s="2">
        <f t="shared" si="463"/>
        <v>0</v>
      </c>
      <c r="OR500" s="2">
        <f t="shared" si="464"/>
        <v>0</v>
      </c>
      <c r="OS500" s="2">
        <f t="shared" si="465"/>
        <v>0</v>
      </c>
      <c r="OT500" s="2">
        <f t="shared" si="466"/>
        <v>0</v>
      </c>
      <c r="OU500" s="2">
        <f t="shared" si="467"/>
        <v>11</v>
      </c>
      <c r="OV500" s="2">
        <f t="shared" si="468"/>
        <v>1</v>
      </c>
      <c r="OW500" s="2">
        <f t="shared" si="469"/>
        <v>0</v>
      </c>
      <c r="OX500" s="2">
        <f t="shared" si="470"/>
        <v>3</v>
      </c>
      <c r="OY500" s="2">
        <f t="shared" si="471"/>
        <v>0</v>
      </c>
      <c r="OZ500" s="2">
        <f t="shared" si="472"/>
        <v>0</v>
      </c>
      <c r="PA500" s="2">
        <f t="shared" si="473"/>
        <v>0</v>
      </c>
      <c r="PB500" s="2">
        <f t="shared" si="474"/>
        <v>0</v>
      </c>
      <c r="PC500" s="2">
        <f t="shared" si="475"/>
        <v>0</v>
      </c>
      <c r="PD500" s="2">
        <f t="shared" si="476"/>
        <v>0</v>
      </c>
      <c r="PE500" s="2">
        <f t="shared" si="477"/>
        <v>0</v>
      </c>
      <c r="PF500" s="2">
        <f t="shared" si="478"/>
        <v>0</v>
      </c>
      <c r="PG500" s="2">
        <f t="shared" si="479"/>
        <v>0</v>
      </c>
      <c r="PH500" s="2">
        <f t="shared" si="480"/>
        <v>0</v>
      </c>
      <c r="PI500" s="2">
        <f t="shared" si="481"/>
        <v>0</v>
      </c>
      <c r="PJ500" s="2">
        <f t="shared" si="482"/>
        <v>0</v>
      </c>
      <c r="PK500" s="2">
        <f t="shared" si="483"/>
        <v>0</v>
      </c>
      <c r="PL500" s="2">
        <f t="shared" si="484"/>
        <v>0</v>
      </c>
      <c r="PM500" s="2">
        <f t="shared" si="485"/>
        <v>0</v>
      </c>
      <c r="PN500" s="2">
        <f t="shared" si="486"/>
        <v>42</v>
      </c>
      <c r="PO500" s="2">
        <f t="shared" si="487"/>
        <v>42</v>
      </c>
      <c r="PP500" s="2">
        <f t="shared" si="488"/>
        <v>7</v>
      </c>
      <c r="PQ500" s="2">
        <f t="shared" si="489"/>
        <v>7</v>
      </c>
      <c r="PR500" s="2">
        <f t="shared" si="490"/>
        <v>42</v>
      </c>
      <c r="PS500" s="2">
        <f t="shared" si="491"/>
        <v>0</v>
      </c>
      <c r="PT500" s="2">
        <f t="shared" si="492"/>
        <v>0</v>
      </c>
      <c r="PU500" s="2">
        <f t="shared" si="493"/>
        <v>42</v>
      </c>
      <c r="PV500" s="2">
        <f t="shared" si="494"/>
        <v>0</v>
      </c>
      <c r="PW500" s="2">
        <f t="shared" si="495"/>
        <v>0</v>
      </c>
      <c r="PX500" s="2">
        <f t="shared" si="496"/>
        <v>42</v>
      </c>
      <c r="PY500" s="2">
        <f t="shared" si="497"/>
        <v>0</v>
      </c>
      <c r="PZ500" s="2">
        <f t="shared" si="498"/>
        <v>0</v>
      </c>
    </row>
    <row r="501" spans="1:442" x14ac:dyDescent="0.35">
      <c r="A501" t="s">
        <v>68</v>
      </c>
      <c r="B501" t="s">
        <v>11</v>
      </c>
      <c r="C501" t="s">
        <v>357</v>
      </c>
      <c r="D501">
        <v>0</v>
      </c>
      <c r="E501">
        <v>1</v>
      </c>
      <c r="F501">
        <v>0</v>
      </c>
      <c r="G501">
        <v>0</v>
      </c>
      <c r="H501"/>
      <c r="I501">
        <v>1</v>
      </c>
      <c r="J501">
        <v>0</v>
      </c>
      <c r="K501">
        <v>1</v>
      </c>
      <c r="L501">
        <v>0</v>
      </c>
      <c r="M501">
        <v>1</v>
      </c>
      <c r="N501">
        <v>0</v>
      </c>
      <c r="O501">
        <v>1</v>
      </c>
      <c r="P501">
        <v>1</v>
      </c>
      <c r="Q501">
        <v>0</v>
      </c>
      <c r="R501">
        <v>0</v>
      </c>
      <c r="S501">
        <v>2</v>
      </c>
      <c r="T501">
        <v>0</v>
      </c>
      <c r="U501">
        <v>1</v>
      </c>
      <c r="V501">
        <v>1</v>
      </c>
      <c r="W501">
        <v>5</v>
      </c>
      <c r="X501">
        <v>0</v>
      </c>
      <c r="Y501">
        <v>0</v>
      </c>
      <c r="Z501">
        <v>0</v>
      </c>
      <c r="AA501">
        <v>0</v>
      </c>
      <c r="AB501">
        <v>0</v>
      </c>
      <c r="AC501">
        <v>0</v>
      </c>
      <c r="AD501">
        <v>0</v>
      </c>
      <c r="AE501">
        <v>0</v>
      </c>
      <c r="AF501">
        <v>0</v>
      </c>
      <c r="AG501">
        <v>0</v>
      </c>
      <c r="AH501">
        <v>0</v>
      </c>
      <c r="AI501">
        <v>0</v>
      </c>
      <c r="AJ501">
        <v>0</v>
      </c>
      <c r="AK501">
        <v>1</v>
      </c>
      <c r="AL501">
        <v>0</v>
      </c>
      <c r="AM501">
        <v>1</v>
      </c>
      <c r="AN501">
        <v>0</v>
      </c>
      <c r="AO501">
        <v>1</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2</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2</v>
      </c>
      <c r="DA501">
        <v>0</v>
      </c>
      <c r="DB501">
        <v>2</v>
      </c>
      <c r="DC501">
        <v>2</v>
      </c>
      <c r="DD501">
        <v>20</v>
      </c>
      <c r="DE501">
        <v>20</v>
      </c>
      <c r="DF501">
        <v>0</v>
      </c>
      <c r="DG501">
        <v>0</v>
      </c>
      <c r="DH501">
        <v>1</v>
      </c>
      <c r="DI501">
        <v>0</v>
      </c>
      <c r="DJ501">
        <v>3</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12</v>
      </c>
      <c r="EM501">
        <v>0</v>
      </c>
      <c r="EN501">
        <v>0</v>
      </c>
      <c r="EO501">
        <v>0</v>
      </c>
      <c r="EP501">
        <v>0</v>
      </c>
      <c r="EQ501">
        <v>0</v>
      </c>
      <c r="ER501">
        <v>0</v>
      </c>
      <c r="ES501">
        <v>0</v>
      </c>
      <c r="ET501">
        <v>0</v>
      </c>
      <c r="EU501">
        <v>0</v>
      </c>
      <c r="EV501">
        <v>0</v>
      </c>
      <c r="EW501">
        <v>0</v>
      </c>
      <c r="EX501">
        <v>0</v>
      </c>
      <c r="EY501">
        <v>0</v>
      </c>
      <c r="EZ501">
        <v>2</v>
      </c>
      <c r="FA501">
        <v>7</v>
      </c>
      <c r="FB501">
        <v>0</v>
      </c>
      <c r="FC501">
        <v>5</v>
      </c>
      <c r="FD501">
        <v>15</v>
      </c>
      <c r="FE501">
        <v>0</v>
      </c>
      <c r="FF501">
        <v>0</v>
      </c>
      <c r="FG501">
        <v>0</v>
      </c>
      <c r="FH501">
        <v>0</v>
      </c>
      <c r="FI501">
        <v>0</v>
      </c>
      <c r="FJ501">
        <v>0</v>
      </c>
      <c r="FK501">
        <v>0</v>
      </c>
      <c r="FL501">
        <v>0</v>
      </c>
      <c r="FM501">
        <v>0</v>
      </c>
      <c r="FN501">
        <v>2</v>
      </c>
      <c r="FO501">
        <v>6</v>
      </c>
      <c r="FP501">
        <v>19</v>
      </c>
      <c r="FQ501">
        <v>0</v>
      </c>
      <c r="FR501">
        <v>0</v>
      </c>
      <c r="FS501">
        <v>0</v>
      </c>
      <c r="FT501">
        <v>0</v>
      </c>
      <c r="FU501">
        <v>0</v>
      </c>
      <c r="FV501">
        <v>0</v>
      </c>
      <c r="FW501">
        <v>0</v>
      </c>
      <c r="FX501">
        <v>0</v>
      </c>
      <c r="FY501">
        <v>0</v>
      </c>
      <c r="FZ501">
        <v>0</v>
      </c>
      <c r="GA501">
        <v>0</v>
      </c>
      <c r="GB501">
        <v>0</v>
      </c>
      <c r="GC501">
        <v>0</v>
      </c>
      <c r="GD501">
        <v>0</v>
      </c>
      <c r="GE501">
        <v>0</v>
      </c>
      <c r="GF501">
        <v>0</v>
      </c>
      <c r="GG501">
        <v>0</v>
      </c>
      <c r="GH501">
        <v>1</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38</v>
      </c>
      <c r="HW501">
        <v>20</v>
      </c>
      <c r="HX501">
        <v>0</v>
      </c>
      <c r="HY501">
        <v>0</v>
      </c>
      <c r="HZ501">
        <v>0</v>
      </c>
      <c r="IA501">
        <v>0</v>
      </c>
      <c r="IB501">
        <v>0</v>
      </c>
      <c r="IC501">
        <v>0</v>
      </c>
      <c r="ID501">
        <v>0</v>
      </c>
      <c r="IE501">
        <v>38</v>
      </c>
      <c r="IF501">
        <v>20</v>
      </c>
      <c r="IG501">
        <v>0</v>
      </c>
      <c r="IH501">
        <v>38</v>
      </c>
      <c r="II501">
        <v>20</v>
      </c>
      <c r="IJ501">
        <v>0</v>
      </c>
      <c r="IK501">
        <v>39</v>
      </c>
      <c r="IL501">
        <v>20</v>
      </c>
      <c r="IM501">
        <v>0</v>
      </c>
      <c r="IN501">
        <v>38</v>
      </c>
      <c r="IO501">
        <v>20</v>
      </c>
      <c r="IP501">
        <v>0</v>
      </c>
      <c r="IQ501">
        <v>0</v>
      </c>
      <c r="IR501">
        <v>0</v>
      </c>
      <c r="IS501">
        <v>0</v>
      </c>
      <c r="IT501">
        <v>0</v>
      </c>
      <c r="IU501">
        <v>0</v>
      </c>
      <c r="IV501">
        <v>0</v>
      </c>
      <c r="IW501">
        <v>4</v>
      </c>
      <c r="IX501">
        <v>2</v>
      </c>
      <c r="IY501">
        <v>0</v>
      </c>
      <c r="IZ501">
        <v>5</v>
      </c>
      <c r="JA501">
        <v>4</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4</v>
      </c>
      <c r="KB501">
        <v>2</v>
      </c>
      <c r="KC501">
        <v>0</v>
      </c>
      <c r="KD501">
        <v>5</v>
      </c>
      <c r="KE501">
        <v>4</v>
      </c>
      <c r="KF501">
        <v>0</v>
      </c>
      <c r="KG501">
        <v>0</v>
      </c>
      <c r="KH501">
        <v>0</v>
      </c>
      <c r="KI501">
        <v>0</v>
      </c>
      <c r="KJ501">
        <v>0</v>
      </c>
      <c r="KK501">
        <v>1</v>
      </c>
      <c r="KL501">
        <v>1</v>
      </c>
      <c r="KM501">
        <v>0</v>
      </c>
      <c r="KN501">
        <v>0</v>
      </c>
      <c r="KO501">
        <v>0</v>
      </c>
      <c r="KP501">
        <v>0</v>
      </c>
      <c r="KQ501">
        <v>0</v>
      </c>
      <c r="KR501">
        <v>0</v>
      </c>
      <c r="KS501">
        <v>1</v>
      </c>
      <c r="KT501">
        <v>1</v>
      </c>
      <c r="KU501">
        <v>0</v>
      </c>
      <c r="KV501">
        <v>0</v>
      </c>
      <c r="KW501">
        <v>0</v>
      </c>
      <c r="KX501">
        <v>0</v>
      </c>
      <c r="KY501">
        <v>0</v>
      </c>
      <c r="KZ501">
        <v>0</v>
      </c>
      <c r="LA501">
        <v>1</v>
      </c>
      <c r="LB501">
        <v>1</v>
      </c>
      <c r="LC501">
        <v>0</v>
      </c>
      <c r="LD501">
        <v>0</v>
      </c>
      <c r="LE501">
        <v>0</v>
      </c>
      <c r="LF501">
        <v>0</v>
      </c>
      <c r="LG501">
        <v>0</v>
      </c>
      <c r="LH501">
        <v>0</v>
      </c>
      <c r="LI501">
        <v>1</v>
      </c>
      <c r="LJ501">
        <v>1</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1</v>
      </c>
      <c r="MQ501">
        <v>0</v>
      </c>
      <c r="MR501">
        <v>0</v>
      </c>
      <c r="MS501">
        <v>0</v>
      </c>
      <c r="MT501">
        <v>0</v>
      </c>
      <c r="MU501">
        <v>0</v>
      </c>
      <c r="MV501">
        <v>0</v>
      </c>
      <c r="MW501">
        <v>0</v>
      </c>
      <c r="MX501">
        <v>0</v>
      </c>
      <c r="MY501">
        <v>0</v>
      </c>
      <c r="MZ501">
        <v>0</v>
      </c>
      <c r="NA501">
        <v>0</v>
      </c>
      <c r="NB501">
        <v>1</v>
      </c>
      <c r="NC501">
        <v>0</v>
      </c>
      <c r="ND501">
        <v>3</v>
      </c>
      <c r="NE501">
        <v>0</v>
      </c>
      <c r="NF501">
        <v>0</v>
      </c>
      <c r="NG501">
        <v>0</v>
      </c>
      <c r="NH501">
        <v>0</v>
      </c>
      <c r="NI501">
        <v>1</v>
      </c>
      <c r="NJ501">
        <v>0</v>
      </c>
      <c r="NK501">
        <v>0</v>
      </c>
      <c r="NL501">
        <v>0</v>
      </c>
      <c r="NM501">
        <v>1</v>
      </c>
      <c r="NN501">
        <v>0</v>
      </c>
      <c r="NO501">
        <v>0</v>
      </c>
      <c r="NP501">
        <v>0</v>
      </c>
      <c r="NR501" s="2" t="str">
        <f t="shared" si="439"/>
        <v>Zombo District</v>
      </c>
      <c r="NS501" s="2" t="str">
        <f t="shared" si="440"/>
        <v>Nyapea Hospital</v>
      </c>
      <c r="NT501" s="2" t="str">
        <f>VLOOKUP(C501,Weeks!$A$1:$B$53,2,0)</f>
        <v>Week 47</v>
      </c>
      <c r="NU501" s="2">
        <f t="shared" si="441"/>
        <v>121</v>
      </c>
      <c r="NV501" s="2">
        <f t="shared" si="442"/>
        <v>4</v>
      </c>
      <c r="NW501" s="2">
        <f t="shared" si="443"/>
        <v>0</v>
      </c>
      <c r="NX501" s="2">
        <f t="shared" si="444"/>
        <v>4</v>
      </c>
      <c r="NY501" s="2">
        <f t="shared" si="445"/>
        <v>4</v>
      </c>
      <c r="NZ501" s="2">
        <f t="shared" si="446"/>
        <v>2</v>
      </c>
      <c r="OA501" s="2">
        <f t="shared" si="447"/>
        <v>0</v>
      </c>
      <c r="OB501" s="2">
        <f t="shared" si="448"/>
        <v>27</v>
      </c>
      <c r="OC501" s="2">
        <f t="shared" si="449"/>
        <v>0</v>
      </c>
      <c r="OD501" s="2">
        <f t="shared" si="450"/>
        <v>20</v>
      </c>
      <c r="OE501" s="2">
        <f t="shared" si="451"/>
        <v>0</v>
      </c>
      <c r="OF501" s="2">
        <f t="shared" si="452"/>
        <v>21</v>
      </c>
      <c r="OG501" s="2">
        <f t="shared" si="453"/>
        <v>0</v>
      </c>
      <c r="OH501" s="2">
        <f t="shared" si="454"/>
        <v>0</v>
      </c>
      <c r="OI501" s="2">
        <f t="shared" si="455"/>
        <v>0</v>
      </c>
      <c r="OJ501" s="2">
        <f t="shared" si="456"/>
        <v>0</v>
      </c>
      <c r="OK501" s="2">
        <f t="shared" si="457"/>
        <v>0</v>
      </c>
      <c r="OL501" s="2">
        <f t="shared" si="458"/>
        <v>1</v>
      </c>
      <c r="OM501" s="2">
        <f t="shared" si="459"/>
        <v>0</v>
      </c>
      <c r="ON501" s="2">
        <f t="shared" si="460"/>
        <v>50</v>
      </c>
      <c r="OO501" s="2">
        <f t="shared" si="461"/>
        <v>4</v>
      </c>
      <c r="OP501" s="2">
        <f t="shared" si="462"/>
        <v>0</v>
      </c>
      <c r="OQ501" s="2">
        <f t="shared" si="463"/>
        <v>0</v>
      </c>
      <c r="OR501" s="2">
        <f t="shared" si="464"/>
        <v>0</v>
      </c>
      <c r="OS501" s="2">
        <f t="shared" si="465"/>
        <v>0</v>
      </c>
      <c r="OT501" s="2">
        <f t="shared" si="466"/>
        <v>0</v>
      </c>
      <c r="OU501" s="2">
        <f t="shared" si="467"/>
        <v>10</v>
      </c>
      <c r="OV501" s="2">
        <f t="shared" si="468"/>
        <v>0</v>
      </c>
      <c r="OW501" s="2">
        <f t="shared" si="469"/>
        <v>0</v>
      </c>
      <c r="OX501" s="2">
        <f t="shared" si="470"/>
        <v>1</v>
      </c>
      <c r="OY501" s="2">
        <f t="shared" si="471"/>
        <v>0</v>
      </c>
      <c r="OZ501" s="2">
        <f t="shared" si="472"/>
        <v>0</v>
      </c>
      <c r="PA501" s="2">
        <f t="shared" si="473"/>
        <v>0</v>
      </c>
      <c r="PB501" s="2">
        <f t="shared" si="474"/>
        <v>2</v>
      </c>
      <c r="PC501" s="2">
        <f t="shared" si="475"/>
        <v>2</v>
      </c>
      <c r="PD501" s="2">
        <f t="shared" si="476"/>
        <v>2</v>
      </c>
      <c r="PE501" s="2">
        <f t="shared" si="477"/>
        <v>2</v>
      </c>
      <c r="PF501" s="2">
        <f t="shared" si="478"/>
        <v>0</v>
      </c>
      <c r="PG501" s="2">
        <f t="shared" si="479"/>
        <v>1</v>
      </c>
      <c r="PH501" s="2">
        <f t="shared" si="480"/>
        <v>1</v>
      </c>
      <c r="PI501" s="2">
        <f t="shared" si="481"/>
        <v>1</v>
      </c>
      <c r="PJ501" s="2">
        <f t="shared" si="482"/>
        <v>1</v>
      </c>
      <c r="PK501" s="2">
        <f t="shared" si="483"/>
        <v>1</v>
      </c>
      <c r="PL501" s="2">
        <f t="shared" si="484"/>
        <v>1</v>
      </c>
      <c r="PM501" s="2">
        <f t="shared" si="485"/>
        <v>0</v>
      </c>
      <c r="PN501" s="2">
        <f t="shared" si="486"/>
        <v>58</v>
      </c>
      <c r="PO501" s="2">
        <f t="shared" si="487"/>
        <v>58</v>
      </c>
      <c r="PP501" s="2">
        <f t="shared" si="488"/>
        <v>15</v>
      </c>
      <c r="PQ501" s="2">
        <f t="shared" si="489"/>
        <v>15</v>
      </c>
      <c r="PR501" s="2">
        <f t="shared" si="490"/>
        <v>59</v>
      </c>
      <c r="PS501" s="2">
        <f t="shared" si="491"/>
        <v>0</v>
      </c>
      <c r="PT501" s="2">
        <f t="shared" si="492"/>
        <v>0</v>
      </c>
      <c r="PU501" s="2">
        <f t="shared" si="493"/>
        <v>58</v>
      </c>
      <c r="PV501" s="2">
        <f t="shared" si="494"/>
        <v>0</v>
      </c>
      <c r="PW501" s="2">
        <f t="shared" si="495"/>
        <v>0</v>
      </c>
      <c r="PX501" s="2">
        <f t="shared" si="496"/>
        <v>58</v>
      </c>
      <c r="PY501" s="2">
        <f t="shared" si="497"/>
        <v>0</v>
      </c>
      <c r="PZ501" s="2">
        <f t="shared" si="498"/>
        <v>0</v>
      </c>
    </row>
    <row r="502" spans="1:442" x14ac:dyDescent="0.35">
      <c r="A502" t="s">
        <v>68</v>
      </c>
      <c r="B502" t="s">
        <v>11</v>
      </c>
      <c r="C502" t="s">
        <v>355</v>
      </c>
      <c r="D502">
        <v>0</v>
      </c>
      <c r="E502">
        <v>0</v>
      </c>
      <c r="F502">
        <v>0</v>
      </c>
      <c r="G502">
        <v>0</v>
      </c>
      <c r="H502"/>
      <c r="I502">
        <v>0</v>
      </c>
      <c r="J502">
        <v>0</v>
      </c>
      <c r="K502">
        <v>0</v>
      </c>
      <c r="L502">
        <v>0</v>
      </c>
      <c r="M502">
        <v>0</v>
      </c>
      <c r="N502">
        <v>0</v>
      </c>
      <c r="O502">
        <v>0</v>
      </c>
      <c r="P502">
        <v>0</v>
      </c>
      <c r="Q502">
        <v>1</v>
      </c>
      <c r="R502">
        <v>2</v>
      </c>
      <c r="S502">
        <v>3</v>
      </c>
      <c r="T502">
        <v>0</v>
      </c>
      <c r="U502">
        <v>0</v>
      </c>
      <c r="V502">
        <v>0</v>
      </c>
      <c r="W502">
        <v>1</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1</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1</v>
      </c>
      <c r="DA502">
        <v>0</v>
      </c>
      <c r="DB502">
        <v>6</v>
      </c>
      <c r="DC502">
        <v>3</v>
      </c>
      <c r="DD502">
        <v>23</v>
      </c>
      <c r="DE502">
        <v>20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2</v>
      </c>
      <c r="EL502">
        <v>10</v>
      </c>
      <c r="EM502">
        <v>0</v>
      </c>
      <c r="EN502">
        <v>0</v>
      </c>
      <c r="EO502">
        <v>0</v>
      </c>
      <c r="EP502">
        <v>0</v>
      </c>
      <c r="EQ502">
        <v>0</v>
      </c>
      <c r="ER502">
        <v>0</v>
      </c>
      <c r="ES502">
        <v>0</v>
      </c>
      <c r="ET502">
        <v>0</v>
      </c>
      <c r="EU502">
        <v>0</v>
      </c>
      <c r="EV502">
        <v>0</v>
      </c>
      <c r="EW502">
        <v>0</v>
      </c>
      <c r="EX502">
        <v>0</v>
      </c>
      <c r="EY502">
        <v>0</v>
      </c>
      <c r="EZ502">
        <v>2</v>
      </c>
      <c r="FA502">
        <v>5</v>
      </c>
      <c r="FB502">
        <v>0</v>
      </c>
      <c r="FC502">
        <v>2</v>
      </c>
      <c r="FD502">
        <v>14</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5</v>
      </c>
      <c r="HV502">
        <v>30</v>
      </c>
      <c r="HW502">
        <v>19</v>
      </c>
      <c r="HX502">
        <v>0</v>
      </c>
      <c r="HY502">
        <v>0</v>
      </c>
      <c r="HZ502">
        <v>0</v>
      </c>
      <c r="IA502">
        <v>0</v>
      </c>
      <c r="IB502">
        <v>0</v>
      </c>
      <c r="IC502">
        <v>0</v>
      </c>
      <c r="ID502">
        <v>5</v>
      </c>
      <c r="IE502">
        <v>30</v>
      </c>
      <c r="IF502">
        <v>19</v>
      </c>
      <c r="IG502">
        <v>5</v>
      </c>
      <c r="IH502">
        <v>30</v>
      </c>
      <c r="II502">
        <v>19</v>
      </c>
      <c r="IJ502">
        <v>5</v>
      </c>
      <c r="IK502">
        <v>30</v>
      </c>
      <c r="IL502">
        <v>19</v>
      </c>
      <c r="IM502">
        <v>5</v>
      </c>
      <c r="IN502">
        <v>30</v>
      </c>
      <c r="IO502">
        <v>19</v>
      </c>
      <c r="IP502">
        <v>0</v>
      </c>
      <c r="IQ502">
        <v>0</v>
      </c>
      <c r="IR502">
        <v>0</v>
      </c>
      <c r="IS502">
        <v>0</v>
      </c>
      <c r="IT502">
        <v>0</v>
      </c>
      <c r="IU502">
        <v>0</v>
      </c>
      <c r="IV502">
        <v>0</v>
      </c>
      <c r="IW502">
        <v>2</v>
      </c>
      <c r="IX502">
        <v>3</v>
      </c>
      <c r="IY502">
        <v>0</v>
      </c>
      <c r="IZ502">
        <v>2</v>
      </c>
      <c r="JA502">
        <v>2</v>
      </c>
      <c r="JB502">
        <v>0</v>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2</v>
      </c>
      <c r="KB502">
        <v>3</v>
      </c>
      <c r="KC502">
        <v>0</v>
      </c>
      <c r="KD502">
        <v>2</v>
      </c>
      <c r="KE502">
        <v>2</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2</v>
      </c>
      <c r="NI502">
        <v>1</v>
      </c>
      <c r="NJ502">
        <v>0</v>
      </c>
      <c r="NK502">
        <v>0</v>
      </c>
      <c r="NL502">
        <v>2</v>
      </c>
      <c r="NM502">
        <v>1</v>
      </c>
      <c r="NN502">
        <v>0</v>
      </c>
      <c r="NO502">
        <v>0</v>
      </c>
      <c r="NP502">
        <v>0</v>
      </c>
      <c r="NR502" s="2" t="str">
        <f t="shared" si="439"/>
        <v>Zombo District</v>
      </c>
      <c r="NS502" s="2" t="str">
        <f t="shared" si="440"/>
        <v>Nyapea Hospital</v>
      </c>
      <c r="NT502" s="2" t="str">
        <f>VLOOKUP(C502,Weeks!$A$1:$B$53,2,0)</f>
        <v>Week 48</v>
      </c>
      <c r="NU502" s="2">
        <f t="shared" si="441"/>
        <v>89</v>
      </c>
      <c r="NV502" s="2">
        <f t="shared" si="442"/>
        <v>0</v>
      </c>
      <c r="NW502" s="2">
        <f t="shared" si="443"/>
        <v>0</v>
      </c>
      <c r="NX502" s="2">
        <f t="shared" si="444"/>
        <v>0</v>
      </c>
      <c r="NY502" s="2">
        <f t="shared" si="445"/>
        <v>0</v>
      </c>
      <c r="NZ502" s="2">
        <f t="shared" si="446"/>
        <v>1</v>
      </c>
      <c r="OA502" s="2">
        <f t="shared" si="447"/>
        <v>0</v>
      </c>
      <c r="OB502" s="2">
        <f t="shared" si="448"/>
        <v>0</v>
      </c>
      <c r="OC502" s="2">
        <f t="shared" si="449"/>
        <v>0</v>
      </c>
      <c r="OD502" s="2">
        <f t="shared" si="450"/>
        <v>16</v>
      </c>
      <c r="OE502" s="2">
        <f t="shared" si="451"/>
        <v>0</v>
      </c>
      <c r="OF502" s="2">
        <f t="shared" si="452"/>
        <v>19</v>
      </c>
      <c r="OG502" s="2">
        <f t="shared" si="453"/>
        <v>0</v>
      </c>
      <c r="OH502" s="2">
        <f t="shared" si="454"/>
        <v>0</v>
      </c>
      <c r="OI502" s="2">
        <f t="shared" si="455"/>
        <v>0</v>
      </c>
      <c r="OJ502" s="2">
        <f t="shared" si="456"/>
        <v>0</v>
      </c>
      <c r="OK502" s="2">
        <f t="shared" si="457"/>
        <v>0</v>
      </c>
      <c r="OL502" s="2">
        <f t="shared" si="458"/>
        <v>0</v>
      </c>
      <c r="OM502" s="2">
        <f t="shared" si="459"/>
        <v>0</v>
      </c>
      <c r="ON502" s="2">
        <f t="shared" si="460"/>
        <v>53</v>
      </c>
      <c r="OO502" s="2">
        <f t="shared" si="461"/>
        <v>0</v>
      </c>
      <c r="OP502" s="2">
        <f t="shared" si="462"/>
        <v>0</v>
      </c>
      <c r="OQ502" s="2">
        <f t="shared" si="463"/>
        <v>0</v>
      </c>
      <c r="OR502" s="2">
        <f t="shared" si="464"/>
        <v>0</v>
      </c>
      <c r="OS502" s="2">
        <f t="shared" si="465"/>
        <v>0</v>
      </c>
      <c r="OT502" s="2">
        <f t="shared" si="466"/>
        <v>0</v>
      </c>
      <c r="OU502" s="2">
        <f t="shared" si="467"/>
        <v>7</v>
      </c>
      <c r="OV502" s="2">
        <f t="shared" si="468"/>
        <v>0</v>
      </c>
      <c r="OW502" s="2">
        <f t="shared" si="469"/>
        <v>0</v>
      </c>
      <c r="OX502" s="2">
        <f t="shared" si="470"/>
        <v>0</v>
      </c>
      <c r="OY502" s="2">
        <f t="shared" si="471"/>
        <v>0</v>
      </c>
      <c r="OZ502" s="2">
        <f t="shared" si="472"/>
        <v>0</v>
      </c>
      <c r="PA502" s="2">
        <f t="shared" si="473"/>
        <v>0</v>
      </c>
      <c r="PB502" s="2">
        <f t="shared" si="474"/>
        <v>0</v>
      </c>
      <c r="PC502" s="2">
        <f t="shared" si="475"/>
        <v>0</v>
      </c>
      <c r="PD502" s="2">
        <f t="shared" si="476"/>
        <v>0</v>
      </c>
      <c r="PE502" s="2">
        <f t="shared" si="477"/>
        <v>0</v>
      </c>
      <c r="PF502" s="2">
        <f t="shared" si="478"/>
        <v>0</v>
      </c>
      <c r="PG502" s="2">
        <f t="shared" si="479"/>
        <v>0</v>
      </c>
      <c r="PH502" s="2">
        <f t="shared" si="480"/>
        <v>0</v>
      </c>
      <c r="PI502" s="2">
        <f t="shared" si="481"/>
        <v>0</v>
      </c>
      <c r="PJ502" s="2">
        <f t="shared" si="482"/>
        <v>0</v>
      </c>
      <c r="PK502" s="2">
        <f t="shared" si="483"/>
        <v>3</v>
      </c>
      <c r="PL502" s="2">
        <f t="shared" si="484"/>
        <v>3</v>
      </c>
      <c r="PM502" s="2">
        <f t="shared" si="485"/>
        <v>0</v>
      </c>
      <c r="PN502" s="2">
        <f t="shared" si="486"/>
        <v>54</v>
      </c>
      <c r="PO502" s="2">
        <f t="shared" si="487"/>
        <v>54</v>
      </c>
      <c r="PP502" s="2">
        <f t="shared" si="488"/>
        <v>9</v>
      </c>
      <c r="PQ502" s="2">
        <f t="shared" si="489"/>
        <v>9</v>
      </c>
      <c r="PR502" s="2">
        <f t="shared" si="490"/>
        <v>54</v>
      </c>
      <c r="PS502" s="2">
        <f t="shared" si="491"/>
        <v>0</v>
      </c>
      <c r="PT502" s="2">
        <f t="shared" si="492"/>
        <v>0</v>
      </c>
      <c r="PU502" s="2">
        <f t="shared" si="493"/>
        <v>54</v>
      </c>
      <c r="PV502" s="2">
        <f t="shared" si="494"/>
        <v>0</v>
      </c>
      <c r="PW502" s="2">
        <f t="shared" si="495"/>
        <v>0</v>
      </c>
      <c r="PX502" s="2">
        <f t="shared" si="496"/>
        <v>54</v>
      </c>
      <c r="PY502" s="2">
        <f t="shared" si="497"/>
        <v>0</v>
      </c>
      <c r="PZ502" s="2">
        <f t="shared" si="498"/>
        <v>0</v>
      </c>
    </row>
    <row r="503" spans="1:442" x14ac:dyDescent="0.35">
      <c r="A503" t="s">
        <v>68</v>
      </c>
      <c r="B503" t="s">
        <v>11</v>
      </c>
      <c r="C503" t="s">
        <v>353</v>
      </c>
      <c r="D503">
        <v>0</v>
      </c>
      <c r="E503">
        <v>0</v>
      </c>
      <c r="F503">
        <v>0</v>
      </c>
      <c r="G503">
        <v>0</v>
      </c>
      <c r="H503"/>
      <c r="I503">
        <v>0</v>
      </c>
      <c r="J503">
        <v>0</v>
      </c>
      <c r="K503">
        <v>0</v>
      </c>
      <c r="L503">
        <v>0</v>
      </c>
      <c r="M503">
        <v>0</v>
      </c>
      <c r="N503">
        <v>0</v>
      </c>
      <c r="O503">
        <v>0</v>
      </c>
      <c r="P503">
        <v>0</v>
      </c>
      <c r="Q503">
        <v>0</v>
      </c>
      <c r="R503">
        <v>0</v>
      </c>
      <c r="S503">
        <v>0</v>
      </c>
      <c r="T503">
        <v>0</v>
      </c>
      <c r="U503">
        <v>0</v>
      </c>
      <c r="V503">
        <v>1</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2</v>
      </c>
      <c r="AQ503">
        <v>2</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1</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2</v>
      </c>
      <c r="DB503">
        <v>6</v>
      </c>
      <c r="DC503">
        <v>2</v>
      </c>
      <c r="DD503">
        <v>18</v>
      </c>
      <c r="DE503">
        <v>21</v>
      </c>
      <c r="DF503">
        <v>0</v>
      </c>
      <c r="DG503">
        <v>0</v>
      </c>
      <c r="DH503">
        <v>0</v>
      </c>
      <c r="DI503">
        <v>0</v>
      </c>
      <c r="DJ503">
        <v>1</v>
      </c>
      <c r="DK503">
        <v>1</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1</v>
      </c>
      <c r="EL503">
        <v>23</v>
      </c>
      <c r="EM503">
        <v>0</v>
      </c>
      <c r="EN503">
        <v>0</v>
      </c>
      <c r="EO503">
        <v>0</v>
      </c>
      <c r="EP503">
        <v>0</v>
      </c>
      <c r="EQ503">
        <v>0</v>
      </c>
      <c r="ER503">
        <v>0</v>
      </c>
      <c r="ES503">
        <v>0</v>
      </c>
      <c r="ET503">
        <v>0</v>
      </c>
      <c r="EU503">
        <v>0</v>
      </c>
      <c r="EV503">
        <v>0</v>
      </c>
      <c r="EW503">
        <v>0</v>
      </c>
      <c r="EX503">
        <v>0</v>
      </c>
      <c r="EY503">
        <v>0</v>
      </c>
      <c r="EZ503">
        <v>1</v>
      </c>
      <c r="FA503">
        <v>10</v>
      </c>
      <c r="FB503">
        <v>0</v>
      </c>
      <c r="FC503">
        <v>6</v>
      </c>
      <c r="FD503">
        <v>14</v>
      </c>
      <c r="FE503">
        <v>0</v>
      </c>
      <c r="FF503">
        <v>0</v>
      </c>
      <c r="FG503">
        <v>0</v>
      </c>
      <c r="FH503">
        <v>0</v>
      </c>
      <c r="FI503">
        <v>0</v>
      </c>
      <c r="FJ503">
        <v>0</v>
      </c>
      <c r="FK503">
        <v>0</v>
      </c>
      <c r="FL503">
        <v>0</v>
      </c>
      <c r="FM503">
        <v>0</v>
      </c>
      <c r="FN503">
        <v>0</v>
      </c>
      <c r="FO503">
        <v>0</v>
      </c>
      <c r="FP503">
        <v>0</v>
      </c>
      <c r="FQ503">
        <v>0</v>
      </c>
      <c r="FR503">
        <v>0</v>
      </c>
      <c r="FS503">
        <v>0</v>
      </c>
      <c r="FT503">
        <v>0</v>
      </c>
      <c r="FU503">
        <v>0</v>
      </c>
      <c r="FV503">
        <v>1</v>
      </c>
      <c r="FW503">
        <v>0</v>
      </c>
      <c r="FX503">
        <v>0</v>
      </c>
      <c r="FY503">
        <v>0</v>
      </c>
      <c r="FZ503">
        <v>0</v>
      </c>
      <c r="GA503">
        <v>0</v>
      </c>
      <c r="GB503">
        <v>0</v>
      </c>
      <c r="GC503">
        <v>0</v>
      </c>
      <c r="GD503">
        <v>0</v>
      </c>
      <c r="GE503">
        <v>0</v>
      </c>
      <c r="GF503">
        <v>0</v>
      </c>
      <c r="GG503">
        <v>0</v>
      </c>
      <c r="GH503">
        <v>1</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19</v>
      </c>
      <c r="HW503">
        <v>9</v>
      </c>
      <c r="HX503">
        <v>0</v>
      </c>
      <c r="HY503">
        <v>0</v>
      </c>
      <c r="HZ503">
        <v>0</v>
      </c>
      <c r="IA503">
        <v>0</v>
      </c>
      <c r="IB503">
        <v>0</v>
      </c>
      <c r="IC503">
        <v>0</v>
      </c>
      <c r="ID503">
        <v>0</v>
      </c>
      <c r="IE503">
        <v>19</v>
      </c>
      <c r="IF503">
        <v>9</v>
      </c>
      <c r="IG503">
        <v>0</v>
      </c>
      <c r="IH503">
        <v>19</v>
      </c>
      <c r="II503">
        <v>9</v>
      </c>
      <c r="IJ503">
        <v>0</v>
      </c>
      <c r="IK503">
        <v>19</v>
      </c>
      <c r="IL503">
        <v>9</v>
      </c>
      <c r="IM503">
        <v>0</v>
      </c>
      <c r="IN503">
        <v>19</v>
      </c>
      <c r="IO503">
        <v>9</v>
      </c>
      <c r="IP503">
        <v>0</v>
      </c>
      <c r="IQ503">
        <v>0</v>
      </c>
      <c r="IR503">
        <v>1</v>
      </c>
      <c r="IS503">
        <v>0</v>
      </c>
      <c r="IT503">
        <v>0</v>
      </c>
      <c r="IU503">
        <v>0</v>
      </c>
      <c r="IV503">
        <v>0</v>
      </c>
      <c r="IW503">
        <v>0</v>
      </c>
      <c r="IX503">
        <v>3</v>
      </c>
      <c r="IY503">
        <v>0</v>
      </c>
      <c r="IZ503">
        <v>0</v>
      </c>
      <c r="JA503">
        <v>1</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1</v>
      </c>
      <c r="JW503">
        <v>0</v>
      </c>
      <c r="JX503">
        <v>0</v>
      </c>
      <c r="JY503">
        <v>0</v>
      </c>
      <c r="JZ503">
        <v>0</v>
      </c>
      <c r="KA503">
        <v>0</v>
      </c>
      <c r="KB503">
        <v>3</v>
      </c>
      <c r="KC503">
        <v>0</v>
      </c>
      <c r="KD503">
        <v>0</v>
      </c>
      <c r="KE503">
        <v>1</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5</v>
      </c>
      <c r="LZ503">
        <v>2</v>
      </c>
      <c r="MA503">
        <v>0</v>
      </c>
      <c r="MB503">
        <v>0</v>
      </c>
      <c r="MC503">
        <v>0</v>
      </c>
      <c r="MD503">
        <v>0</v>
      </c>
      <c r="ME503">
        <v>0</v>
      </c>
      <c r="MF503">
        <v>0</v>
      </c>
      <c r="MG503">
        <v>0</v>
      </c>
      <c r="MH503">
        <v>0</v>
      </c>
      <c r="MI503">
        <v>0</v>
      </c>
      <c r="MJ503">
        <v>0</v>
      </c>
      <c r="MK503">
        <v>0</v>
      </c>
      <c r="ML503">
        <v>0</v>
      </c>
      <c r="MM503">
        <v>0</v>
      </c>
      <c r="MN503">
        <v>0</v>
      </c>
      <c r="MO503">
        <v>0</v>
      </c>
      <c r="MP503">
        <v>2</v>
      </c>
      <c r="MQ503">
        <v>0</v>
      </c>
      <c r="MR503">
        <v>0</v>
      </c>
      <c r="MS503">
        <v>0</v>
      </c>
      <c r="MT503">
        <v>0</v>
      </c>
      <c r="MU503">
        <v>0</v>
      </c>
      <c r="MV503">
        <v>0</v>
      </c>
      <c r="MW503">
        <v>0</v>
      </c>
      <c r="MX503">
        <v>0</v>
      </c>
      <c r="MY503">
        <v>0</v>
      </c>
      <c r="MZ503">
        <v>0</v>
      </c>
      <c r="NA503">
        <v>0</v>
      </c>
      <c r="NB503">
        <v>0</v>
      </c>
      <c r="NC503">
        <v>0</v>
      </c>
      <c r="ND503">
        <v>2</v>
      </c>
      <c r="NE503">
        <v>1</v>
      </c>
      <c r="NF503">
        <v>0</v>
      </c>
      <c r="NG503">
        <v>0</v>
      </c>
      <c r="NH503">
        <v>1</v>
      </c>
      <c r="NI503">
        <v>0</v>
      </c>
      <c r="NJ503">
        <v>0</v>
      </c>
      <c r="NK503">
        <v>0</v>
      </c>
      <c r="NL503">
        <v>1</v>
      </c>
      <c r="NM503">
        <v>0</v>
      </c>
      <c r="NN503">
        <v>0</v>
      </c>
      <c r="NO503">
        <v>0</v>
      </c>
      <c r="NP503">
        <v>0</v>
      </c>
      <c r="NR503" s="2" t="str">
        <f t="shared" si="439"/>
        <v>Zombo District</v>
      </c>
      <c r="NS503" s="2" t="str">
        <f t="shared" si="440"/>
        <v>Nyapea Hospital</v>
      </c>
      <c r="NT503" s="2" t="str">
        <f>VLOOKUP(C503,Weeks!$A$1:$B$53,2,0)</f>
        <v>Week 49</v>
      </c>
      <c r="NU503" s="2">
        <f t="shared" si="441"/>
        <v>109</v>
      </c>
      <c r="NV503" s="2">
        <f t="shared" si="442"/>
        <v>4</v>
      </c>
      <c r="NW503" s="2">
        <f t="shared" si="443"/>
        <v>0</v>
      </c>
      <c r="NX503" s="2">
        <f t="shared" si="444"/>
        <v>4</v>
      </c>
      <c r="NY503" s="2">
        <f t="shared" si="445"/>
        <v>3</v>
      </c>
      <c r="NZ503" s="2">
        <f t="shared" si="446"/>
        <v>1</v>
      </c>
      <c r="OA503" s="2">
        <f t="shared" si="447"/>
        <v>1</v>
      </c>
      <c r="OB503" s="2">
        <f t="shared" si="448"/>
        <v>1</v>
      </c>
      <c r="OC503" s="2">
        <f t="shared" si="449"/>
        <v>1</v>
      </c>
      <c r="OD503" s="2">
        <f t="shared" si="450"/>
        <v>20</v>
      </c>
      <c r="OE503" s="2">
        <f t="shared" si="451"/>
        <v>0</v>
      </c>
      <c r="OF503" s="2">
        <f t="shared" si="452"/>
        <v>35</v>
      </c>
      <c r="OG503" s="2">
        <f t="shared" si="453"/>
        <v>0</v>
      </c>
      <c r="OH503" s="2">
        <f t="shared" si="454"/>
        <v>0</v>
      </c>
      <c r="OI503" s="2">
        <f t="shared" si="455"/>
        <v>0</v>
      </c>
      <c r="OJ503" s="2">
        <f t="shared" si="456"/>
        <v>0</v>
      </c>
      <c r="OK503" s="2">
        <f t="shared" si="457"/>
        <v>0</v>
      </c>
      <c r="OL503" s="2">
        <f t="shared" si="458"/>
        <v>1</v>
      </c>
      <c r="OM503" s="2">
        <f t="shared" si="459"/>
        <v>0</v>
      </c>
      <c r="ON503" s="2">
        <f t="shared" si="460"/>
        <v>51</v>
      </c>
      <c r="OO503" s="2">
        <f t="shared" si="461"/>
        <v>2</v>
      </c>
      <c r="OP503" s="2">
        <f t="shared" si="462"/>
        <v>0</v>
      </c>
      <c r="OQ503" s="2">
        <f t="shared" si="463"/>
        <v>0</v>
      </c>
      <c r="OR503" s="2">
        <f t="shared" si="464"/>
        <v>0</v>
      </c>
      <c r="OS503" s="2">
        <f t="shared" si="465"/>
        <v>0</v>
      </c>
      <c r="OT503" s="2">
        <f t="shared" si="466"/>
        <v>4</v>
      </c>
      <c r="OU503" s="2">
        <f t="shared" si="467"/>
        <v>1</v>
      </c>
      <c r="OV503" s="2">
        <f t="shared" si="468"/>
        <v>0</v>
      </c>
      <c r="OW503" s="2">
        <f t="shared" si="469"/>
        <v>0</v>
      </c>
      <c r="OX503" s="2">
        <f t="shared" si="470"/>
        <v>2</v>
      </c>
      <c r="OY503" s="2">
        <f t="shared" si="471"/>
        <v>0</v>
      </c>
      <c r="OZ503" s="2">
        <f t="shared" si="472"/>
        <v>7</v>
      </c>
      <c r="PA503" s="2">
        <f t="shared" si="473"/>
        <v>0</v>
      </c>
      <c r="PB503" s="2">
        <f t="shared" si="474"/>
        <v>0</v>
      </c>
      <c r="PC503" s="2">
        <f t="shared" si="475"/>
        <v>0</v>
      </c>
      <c r="PD503" s="2">
        <f t="shared" si="476"/>
        <v>0</v>
      </c>
      <c r="PE503" s="2">
        <f t="shared" si="477"/>
        <v>0</v>
      </c>
      <c r="PF503" s="2">
        <f t="shared" si="478"/>
        <v>0</v>
      </c>
      <c r="PG503" s="2">
        <f t="shared" si="479"/>
        <v>0</v>
      </c>
      <c r="PH503" s="2">
        <f t="shared" si="480"/>
        <v>0</v>
      </c>
      <c r="PI503" s="2">
        <f t="shared" si="481"/>
        <v>0</v>
      </c>
      <c r="PJ503" s="2">
        <f t="shared" si="482"/>
        <v>0</v>
      </c>
      <c r="PK503" s="2">
        <f t="shared" si="483"/>
        <v>1</v>
      </c>
      <c r="PL503" s="2">
        <f t="shared" si="484"/>
        <v>1</v>
      </c>
      <c r="PM503" s="2">
        <f t="shared" si="485"/>
        <v>0</v>
      </c>
      <c r="PN503" s="2">
        <f t="shared" si="486"/>
        <v>28</v>
      </c>
      <c r="PO503" s="2">
        <f t="shared" si="487"/>
        <v>28</v>
      </c>
      <c r="PP503" s="2">
        <f t="shared" si="488"/>
        <v>4</v>
      </c>
      <c r="PQ503" s="2">
        <f t="shared" si="489"/>
        <v>4</v>
      </c>
      <c r="PR503" s="2">
        <f t="shared" si="490"/>
        <v>28</v>
      </c>
      <c r="PS503" s="2">
        <f t="shared" si="491"/>
        <v>1</v>
      </c>
      <c r="PT503" s="2">
        <f t="shared" si="492"/>
        <v>1</v>
      </c>
      <c r="PU503" s="2">
        <f t="shared" si="493"/>
        <v>28</v>
      </c>
      <c r="PV503" s="2">
        <f t="shared" si="494"/>
        <v>0</v>
      </c>
      <c r="PW503" s="2">
        <f t="shared" si="495"/>
        <v>0</v>
      </c>
      <c r="PX503" s="2">
        <f t="shared" si="496"/>
        <v>28</v>
      </c>
      <c r="PY503" s="2">
        <f t="shared" si="497"/>
        <v>0</v>
      </c>
      <c r="PZ503" s="2">
        <f t="shared" si="498"/>
        <v>0</v>
      </c>
    </row>
    <row r="504" spans="1:442" x14ac:dyDescent="0.35">
      <c r="A504" t="s">
        <v>68</v>
      </c>
      <c r="B504" t="s">
        <v>11</v>
      </c>
      <c r="C504" t="s">
        <v>351</v>
      </c>
      <c r="D504">
        <v>0</v>
      </c>
      <c r="E504">
        <v>1</v>
      </c>
      <c r="F504">
        <v>0</v>
      </c>
      <c r="G504">
        <v>0</v>
      </c>
      <c r="H504"/>
      <c r="I504">
        <v>0</v>
      </c>
      <c r="J504">
        <v>0</v>
      </c>
      <c r="K504">
        <v>0</v>
      </c>
      <c r="L504">
        <v>0</v>
      </c>
      <c r="M504">
        <v>0</v>
      </c>
      <c r="N504">
        <v>0</v>
      </c>
      <c r="O504">
        <v>0</v>
      </c>
      <c r="P504">
        <v>1</v>
      </c>
      <c r="Q504">
        <v>0</v>
      </c>
      <c r="R504">
        <v>0</v>
      </c>
      <c r="S504">
        <v>0</v>
      </c>
      <c r="T504">
        <v>0</v>
      </c>
      <c r="U504">
        <v>0</v>
      </c>
      <c r="V504">
        <v>0</v>
      </c>
      <c r="W504">
        <v>6</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22</v>
      </c>
      <c r="DE504">
        <v>21</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3</v>
      </c>
      <c r="EL504">
        <v>11</v>
      </c>
      <c r="EM504">
        <v>0</v>
      </c>
      <c r="EN504">
        <v>0</v>
      </c>
      <c r="EO504">
        <v>0</v>
      </c>
      <c r="EP504">
        <v>0</v>
      </c>
      <c r="EQ504">
        <v>0</v>
      </c>
      <c r="ER504">
        <v>0</v>
      </c>
      <c r="ES504">
        <v>0</v>
      </c>
      <c r="ET504">
        <v>0</v>
      </c>
      <c r="EU504">
        <v>0</v>
      </c>
      <c r="EV504">
        <v>0</v>
      </c>
      <c r="EW504">
        <v>0</v>
      </c>
      <c r="EX504">
        <v>0</v>
      </c>
      <c r="EY504">
        <v>0</v>
      </c>
      <c r="EZ504">
        <v>1</v>
      </c>
      <c r="FA504">
        <v>11</v>
      </c>
      <c r="FB504">
        <v>0</v>
      </c>
      <c r="FC504">
        <v>1</v>
      </c>
      <c r="FD504">
        <v>19</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5</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3</v>
      </c>
      <c r="HV504">
        <v>14</v>
      </c>
      <c r="HW504">
        <v>14</v>
      </c>
      <c r="HX504">
        <v>0</v>
      </c>
      <c r="HY504">
        <v>0</v>
      </c>
      <c r="HZ504">
        <v>0</v>
      </c>
      <c r="IA504">
        <v>0</v>
      </c>
      <c r="IB504">
        <v>0</v>
      </c>
      <c r="IC504">
        <v>0</v>
      </c>
      <c r="ID504">
        <v>3</v>
      </c>
      <c r="IE504">
        <v>14</v>
      </c>
      <c r="IF504">
        <v>14</v>
      </c>
      <c r="IG504">
        <v>3</v>
      </c>
      <c r="IH504">
        <v>14</v>
      </c>
      <c r="II504">
        <v>14</v>
      </c>
      <c r="IJ504">
        <v>3</v>
      </c>
      <c r="IK504">
        <v>14</v>
      </c>
      <c r="IL504">
        <v>14</v>
      </c>
      <c r="IM504">
        <v>3</v>
      </c>
      <c r="IN504">
        <v>14</v>
      </c>
      <c r="IO504">
        <v>14</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4</v>
      </c>
      <c r="MM504">
        <v>0</v>
      </c>
      <c r="MN504">
        <v>0</v>
      </c>
      <c r="MO504">
        <v>0</v>
      </c>
      <c r="MP504">
        <v>2</v>
      </c>
      <c r="MQ504">
        <v>0</v>
      </c>
      <c r="MR504">
        <v>0</v>
      </c>
      <c r="MS504">
        <v>0</v>
      </c>
      <c r="MT504">
        <v>0</v>
      </c>
      <c r="MU504">
        <v>0</v>
      </c>
      <c r="MV504">
        <v>0</v>
      </c>
      <c r="MW504">
        <v>0</v>
      </c>
      <c r="MX504">
        <v>0</v>
      </c>
      <c r="MY504">
        <v>0</v>
      </c>
      <c r="MZ504">
        <v>0</v>
      </c>
      <c r="NA504">
        <v>0</v>
      </c>
      <c r="NB504">
        <v>0</v>
      </c>
      <c r="NC504">
        <v>0</v>
      </c>
      <c r="ND504">
        <v>0</v>
      </c>
      <c r="NE504">
        <v>0</v>
      </c>
      <c r="NF504">
        <v>0</v>
      </c>
      <c r="NG504">
        <v>0</v>
      </c>
      <c r="NH504">
        <v>1</v>
      </c>
      <c r="NI504">
        <v>1</v>
      </c>
      <c r="NJ504">
        <v>0</v>
      </c>
      <c r="NK504">
        <v>0</v>
      </c>
      <c r="NL504">
        <v>1</v>
      </c>
      <c r="NM504">
        <v>1</v>
      </c>
      <c r="NN504">
        <v>0</v>
      </c>
      <c r="NO504">
        <v>0</v>
      </c>
      <c r="NP504">
        <v>0</v>
      </c>
      <c r="NR504" s="2" t="str">
        <f t="shared" si="439"/>
        <v>Zombo District</v>
      </c>
      <c r="NS504" s="2" t="str">
        <f t="shared" si="440"/>
        <v>Nyapea Hospital</v>
      </c>
      <c r="NT504" s="2" t="str">
        <f>VLOOKUP(C504,Weeks!$A$1:$B$53,2,0)</f>
        <v>Week 50</v>
      </c>
      <c r="NU504" s="2">
        <f t="shared" si="441"/>
        <v>94</v>
      </c>
      <c r="NV504" s="2">
        <f t="shared" si="442"/>
        <v>0</v>
      </c>
      <c r="NW504" s="2">
        <f t="shared" si="443"/>
        <v>0</v>
      </c>
      <c r="NX504" s="2">
        <f t="shared" si="444"/>
        <v>0</v>
      </c>
      <c r="NY504" s="2">
        <f t="shared" si="445"/>
        <v>0</v>
      </c>
      <c r="NZ504" s="2">
        <f t="shared" si="446"/>
        <v>0</v>
      </c>
      <c r="OA504" s="2">
        <f t="shared" si="447"/>
        <v>0</v>
      </c>
      <c r="OB504" s="2">
        <f t="shared" si="448"/>
        <v>0</v>
      </c>
      <c r="OC504" s="2">
        <f t="shared" si="449"/>
        <v>0</v>
      </c>
      <c r="OD504" s="2">
        <f t="shared" si="450"/>
        <v>20</v>
      </c>
      <c r="OE504" s="2">
        <f t="shared" si="451"/>
        <v>0</v>
      </c>
      <c r="OF504" s="2">
        <f t="shared" si="452"/>
        <v>26</v>
      </c>
      <c r="OG504" s="2">
        <f t="shared" si="453"/>
        <v>0</v>
      </c>
      <c r="OH504" s="2">
        <f t="shared" si="454"/>
        <v>0</v>
      </c>
      <c r="OI504" s="2">
        <f t="shared" si="455"/>
        <v>0</v>
      </c>
      <c r="OJ504" s="2">
        <f t="shared" si="456"/>
        <v>0</v>
      </c>
      <c r="OK504" s="2">
        <f t="shared" si="457"/>
        <v>0</v>
      </c>
      <c r="OL504" s="2">
        <f t="shared" si="458"/>
        <v>5</v>
      </c>
      <c r="OM504" s="2">
        <f t="shared" si="459"/>
        <v>0</v>
      </c>
      <c r="ON504" s="2">
        <f t="shared" si="460"/>
        <v>43</v>
      </c>
      <c r="OO504" s="2">
        <f t="shared" si="461"/>
        <v>0</v>
      </c>
      <c r="OP504" s="2">
        <f t="shared" si="462"/>
        <v>0</v>
      </c>
      <c r="OQ504" s="2">
        <f t="shared" si="463"/>
        <v>0</v>
      </c>
      <c r="OR504" s="2">
        <f t="shared" si="464"/>
        <v>0</v>
      </c>
      <c r="OS504" s="2">
        <f t="shared" si="465"/>
        <v>0</v>
      </c>
      <c r="OT504" s="2">
        <f t="shared" si="466"/>
        <v>0</v>
      </c>
      <c r="OU504" s="2">
        <f t="shared" si="467"/>
        <v>7</v>
      </c>
      <c r="OV504" s="2">
        <f t="shared" si="468"/>
        <v>0</v>
      </c>
      <c r="OW504" s="2">
        <f t="shared" si="469"/>
        <v>0</v>
      </c>
      <c r="OX504" s="2">
        <f t="shared" si="470"/>
        <v>6</v>
      </c>
      <c r="OY504" s="2">
        <f t="shared" si="471"/>
        <v>0</v>
      </c>
      <c r="OZ504" s="2">
        <f t="shared" si="472"/>
        <v>0</v>
      </c>
      <c r="PA504" s="2">
        <f t="shared" si="473"/>
        <v>0</v>
      </c>
      <c r="PB504" s="2">
        <f t="shared" si="474"/>
        <v>0</v>
      </c>
      <c r="PC504" s="2">
        <f t="shared" si="475"/>
        <v>0</v>
      </c>
      <c r="PD504" s="2">
        <f t="shared" si="476"/>
        <v>0</v>
      </c>
      <c r="PE504" s="2">
        <f t="shared" si="477"/>
        <v>0</v>
      </c>
      <c r="PF504" s="2">
        <f t="shared" si="478"/>
        <v>0</v>
      </c>
      <c r="PG504" s="2">
        <f t="shared" si="479"/>
        <v>0</v>
      </c>
      <c r="PH504" s="2">
        <f t="shared" si="480"/>
        <v>0</v>
      </c>
      <c r="PI504" s="2">
        <f t="shared" si="481"/>
        <v>0</v>
      </c>
      <c r="PJ504" s="2">
        <f t="shared" si="482"/>
        <v>0</v>
      </c>
      <c r="PK504" s="2">
        <f t="shared" si="483"/>
        <v>2</v>
      </c>
      <c r="PL504" s="2">
        <f t="shared" si="484"/>
        <v>2</v>
      </c>
      <c r="PM504" s="2">
        <f t="shared" si="485"/>
        <v>0</v>
      </c>
      <c r="PN504" s="2">
        <f t="shared" si="486"/>
        <v>31</v>
      </c>
      <c r="PO504" s="2">
        <f t="shared" si="487"/>
        <v>31</v>
      </c>
      <c r="PP504" s="2">
        <f t="shared" si="488"/>
        <v>0</v>
      </c>
      <c r="PQ504" s="2">
        <f t="shared" si="489"/>
        <v>0</v>
      </c>
      <c r="PR504" s="2">
        <f t="shared" si="490"/>
        <v>31</v>
      </c>
      <c r="PS504" s="2">
        <f t="shared" si="491"/>
        <v>0</v>
      </c>
      <c r="PT504" s="2">
        <f t="shared" si="492"/>
        <v>0</v>
      </c>
      <c r="PU504" s="2">
        <f t="shared" si="493"/>
        <v>31</v>
      </c>
      <c r="PV504" s="2">
        <f t="shared" si="494"/>
        <v>0</v>
      </c>
      <c r="PW504" s="2">
        <f t="shared" si="495"/>
        <v>0</v>
      </c>
      <c r="PX504" s="2">
        <f t="shared" si="496"/>
        <v>31</v>
      </c>
      <c r="PY504" s="2">
        <f t="shared" si="497"/>
        <v>0</v>
      </c>
      <c r="PZ504" s="2">
        <f t="shared" si="498"/>
        <v>0</v>
      </c>
    </row>
    <row r="505" spans="1:442" x14ac:dyDescent="0.35">
      <c r="A505" t="s">
        <v>68</v>
      </c>
      <c r="B505" t="s">
        <v>11</v>
      </c>
      <c r="C505" t="s">
        <v>349</v>
      </c>
      <c r="D505">
        <v>0</v>
      </c>
      <c r="E505">
        <v>0</v>
      </c>
      <c r="F505">
        <v>0</v>
      </c>
      <c r="G505">
        <v>0</v>
      </c>
      <c r="H505"/>
      <c r="I505">
        <v>0</v>
      </c>
      <c r="J505">
        <v>0</v>
      </c>
      <c r="K505">
        <v>0</v>
      </c>
      <c r="L505">
        <v>0</v>
      </c>
      <c r="M505">
        <v>0</v>
      </c>
      <c r="N505">
        <v>0</v>
      </c>
      <c r="O505">
        <v>0</v>
      </c>
      <c r="P505">
        <v>0</v>
      </c>
      <c r="Q505">
        <v>1</v>
      </c>
      <c r="R505">
        <v>0</v>
      </c>
      <c r="S505">
        <v>7</v>
      </c>
      <c r="T505">
        <v>0</v>
      </c>
      <c r="U505">
        <v>1</v>
      </c>
      <c r="V505">
        <v>2</v>
      </c>
      <c r="W505">
        <v>9</v>
      </c>
      <c r="X505">
        <v>0</v>
      </c>
      <c r="Y505">
        <v>1</v>
      </c>
      <c r="Z505">
        <v>0</v>
      </c>
      <c r="AA505">
        <v>0</v>
      </c>
      <c r="AB505">
        <v>0</v>
      </c>
      <c r="AC505">
        <v>0</v>
      </c>
      <c r="AD505">
        <v>0</v>
      </c>
      <c r="AE505">
        <v>0</v>
      </c>
      <c r="AF505">
        <v>0</v>
      </c>
      <c r="AG505">
        <v>1</v>
      </c>
      <c r="AH505">
        <v>0</v>
      </c>
      <c r="AI505">
        <v>0</v>
      </c>
      <c r="AJ505">
        <v>0</v>
      </c>
      <c r="AK505">
        <v>0</v>
      </c>
      <c r="AL505">
        <v>0</v>
      </c>
      <c r="AM505">
        <v>0</v>
      </c>
      <c r="AN505">
        <v>0</v>
      </c>
      <c r="AO505">
        <v>0</v>
      </c>
      <c r="AP505">
        <v>1</v>
      </c>
      <c r="AQ505">
        <v>1</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4</v>
      </c>
      <c r="DA505">
        <v>0</v>
      </c>
      <c r="DB505">
        <v>5</v>
      </c>
      <c r="DC505">
        <v>2</v>
      </c>
      <c r="DD505">
        <v>19</v>
      </c>
      <c r="DE505">
        <v>29</v>
      </c>
      <c r="DF505">
        <v>0</v>
      </c>
      <c r="DG505">
        <v>0</v>
      </c>
      <c r="DH505">
        <v>0</v>
      </c>
      <c r="DI505">
        <v>0</v>
      </c>
      <c r="DJ505">
        <v>0</v>
      </c>
      <c r="DK505">
        <v>1</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1</v>
      </c>
      <c r="EJ505">
        <v>0</v>
      </c>
      <c r="EK505">
        <v>0</v>
      </c>
      <c r="EL505">
        <v>1</v>
      </c>
      <c r="EM505">
        <v>0</v>
      </c>
      <c r="EN505">
        <v>0</v>
      </c>
      <c r="EO505">
        <v>0</v>
      </c>
      <c r="EP505">
        <v>0</v>
      </c>
      <c r="EQ505">
        <v>0</v>
      </c>
      <c r="ER505">
        <v>0</v>
      </c>
      <c r="ES505">
        <v>0</v>
      </c>
      <c r="ET505">
        <v>0</v>
      </c>
      <c r="EU505">
        <v>0</v>
      </c>
      <c r="EV505">
        <v>0</v>
      </c>
      <c r="EW505">
        <v>0</v>
      </c>
      <c r="EX505">
        <v>0</v>
      </c>
      <c r="EY505">
        <v>0</v>
      </c>
      <c r="EZ505">
        <v>6</v>
      </c>
      <c r="FA505">
        <v>19</v>
      </c>
      <c r="FB505">
        <v>0</v>
      </c>
      <c r="FC505">
        <v>4</v>
      </c>
      <c r="FD505">
        <v>15</v>
      </c>
      <c r="FE505">
        <v>0</v>
      </c>
      <c r="FF505">
        <v>0</v>
      </c>
      <c r="FG505">
        <v>0</v>
      </c>
      <c r="FH505">
        <v>0</v>
      </c>
      <c r="FI505">
        <v>0</v>
      </c>
      <c r="FJ505">
        <v>0</v>
      </c>
      <c r="FK505">
        <v>0</v>
      </c>
      <c r="FL505">
        <v>0</v>
      </c>
      <c r="FM505">
        <v>0</v>
      </c>
      <c r="FN505">
        <v>0</v>
      </c>
      <c r="FO505">
        <v>0</v>
      </c>
      <c r="FP505">
        <v>1</v>
      </c>
      <c r="FQ505">
        <v>0</v>
      </c>
      <c r="FR505">
        <v>0</v>
      </c>
      <c r="FS505">
        <v>0</v>
      </c>
      <c r="FT505">
        <v>0</v>
      </c>
      <c r="FU505">
        <v>0</v>
      </c>
      <c r="FV505">
        <v>0</v>
      </c>
      <c r="FW505">
        <v>0</v>
      </c>
      <c r="FX505">
        <v>0</v>
      </c>
      <c r="FY505">
        <v>0</v>
      </c>
      <c r="FZ505">
        <v>0</v>
      </c>
      <c r="GA505">
        <v>0</v>
      </c>
      <c r="GB505">
        <v>0</v>
      </c>
      <c r="GC505">
        <v>0</v>
      </c>
      <c r="GD505">
        <v>0</v>
      </c>
      <c r="GE505">
        <v>0</v>
      </c>
      <c r="GF505">
        <v>0</v>
      </c>
      <c r="GG505">
        <v>1</v>
      </c>
      <c r="GH505">
        <v>1</v>
      </c>
      <c r="GI505">
        <v>0</v>
      </c>
      <c r="GJ505">
        <v>0</v>
      </c>
      <c r="GK505">
        <v>0</v>
      </c>
      <c r="GL505">
        <v>0</v>
      </c>
      <c r="GM505">
        <v>0</v>
      </c>
      <c r="GN505">
        <v>0</v>
      </c>
      <c r="GO505">
        <v>0</v>
      </c>
      <c r="GP505">
        <v>0</v>
      </c>
      <c r="GQ505">
        <v>0</v>
      </c>
      <c r="GR505">
        <v>0</v>
      </c>
      <c r="GS505">
        <v>0</v>
      </c>
      <c r="GT505">
        <v>0</v>
      </c>
      <c r="GU505">
        <v>0</v>
      </c>
      <c r="GV505">
        <v>0</v>
      </c>
      <c r="GW505">
        <v>1</v>
      </c>
      <c r="GX505">
        <v>20</v>
      </c>
      <c r="GY505">
        <v>17</v>
      </c>
      <c r="GZ505">
        <v>47</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6</v>
      </c>
      <c r="HV505">
        <v>32</v>
      </c>
      <c r="HW505">
        <v>15</v>
      </c>
      <c r="HX505">
        <v>0</v>
      </c>
      <c r="HY505">
        <v>0</v>
      </c>
      <c r="HZ505">
        <v>0</v>
      </c>
      <c r="IA505">
        <v>0</v>
      </c>
      <c r="IB505">
        <v>0</v>
      </c>
      <c r="IC505">
        <v>0</v>
      </c>
      <c r="ID505">
        <v>6</v>
      </c>
      <c r="IE505">
        <v>32</v>
      </c>
      <c r="IF505">
        <v>15</v>
      </c>
      <c r="IG505">
        <v>6</v>
      </c>
      <c r="IH505">
        <v>32</v>
      </c>
      <c r="II505">
        <v>15</v>
      </c>
      <c r="IJ505">
        <v>6</v>
      </c>
      <c r="IK505">
        <v>32</v>
      </c>
      <c r="IL505">
        <v>15</v>
      </c>
      <c r="IM505">
        <v>6</v>
      </c>
      <c r="IN505">
        <v>32</v>
      </c>
      <c r="IO505">
        <v>15</v>
      </c>
      <c r="IP505">
        <v>0</v>
      </c>
      <c r="IQ505">
        <v>0</v>
      </c>
      <c r="IR505">
        <v>1</v>
      </c>
      <c r="IS505">
        <v>0</v>
      </c>
      <c r="IT505">
        <v>0</v>
      </c>
      <c r="IU505">
        <v>0</v>
      </c>
      <c r="IV505">
        <v>0</v>
      </c>
      <c r="IW505">
        <v>2</v>
      </c>
      <c r="IX505">
        <v>8</v>
      </c>
      <c r="IY505">
        <v>0</v>
      </c>
      <c r="IZ505">
        <v>4</v>
      </c>
      <c r="JA505">
        <v>5</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1</v>
      </c>
      <c r="JW505">
        <v>0</v>
      </c>
      <c r="JX505">
        <v>0</v>
      </c>
      <c r="JY505">
        <v>0</v>
      </c>
      <c r="JZ505">
        <v>0</v>
      </c>
      <c r="KA505">
        <v>2</v>
      </c>
      <c r="KB505">
        <v>8</v>
      </c>
      <c r="KC505">
        <v>0</v>
      </c>
      <c r="KD505">
        <v>4</v>
      </c>
      <c r="KE505">
        <v>5</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1</v>
      </c>
      <c r="ML505">
        <v>2</v>
      </c>
      <c r="MM505">
        <v>0</v>
      </c>
      <c r="MN505">
        <v>0</v>
      </c>
      <c r="MO505">
        <v>0</v>
      </c>
      <c r="MP505">
        <v>0</v>
      </c>
      <c r="MQ505">
        <v>0</v>
      </c>
      <c r="MR505">
        <v>0</v>
      </c>
      <c r="MS505">
        <v>1</v>
      </c>
      <c r="MT505">
        <v>0</v>
      </c>
      <c r="MU505">
        <v>0</v>
      </c>
      <c r="MV505">
        <v>0</v>
      </c>
      <c r="MW505">
        <v>0</v>
      </c>
      <c r="MX505">
        <v>0</v>
      </c>
      <c r="MY505">
        <v>0</v>
      </c>
      <c r="MZ505">
        <v>0</v>
      </c>
      <c r="NA505">
        <v>0</v>
      </c>
      <c r="NB505">
        <v>0</v>
      </c>
      <c r="NC505">
        <v>0</v>
      </c>
      <c r="ND505">
        <v>1</v>
      </c>
      <c r="NE505">
        <v>1</v>
      </c>
      <c r="NF505">
        <v>0</v>
      </c>
      <c r="NG505">
        <v>0</v>
      </c>
      <c r="NH505">
        <v>3</v>
      </c>
      <c r="NI505">
        <v>0</v>
      </c>
      <c r="NJ505">
        <v>0</v>
      </c>
      <c r="NK505">
        <v>0</v>
      </c>
      <c r="NL505">
        <v>3</v>
      </c>
      <c r="NM505">
        <v>0</v>
      </c>
      <c r="NN505">
        <v>0</v>
      </c>
      <c r="NO505">
        <v>0</v>
      </c>
      <c r="NP505">
        <v>0</v>
      </c>
      <c r="NR505" s="2" t="str">
        <f t="shared" si="439"/>
        <v>Zombo District</v>
      </c>
      <c r="NS505" s="2" t="str">
        <f t="shared" si="440"/>
        <v>Nyapea Hospital</v>
      </c>
      <c r="NT505" s="2" t="str">
        <f>VLOOKUP(C505,Weeks!$A$1:$B$53,2,0)</f>
        <v>Week 51</v>
      </c>
      <c r="NU505" s="2">
        <f t="shared" si="441"/>
        <v>194</v>
      </c>
      <c r="NV505" s="2">
        <f t="shared" si="442"/>
        <v>2</v>
      </c>
      <c r="NW505" s="2">
        <f t="shared" si="443"/>
        <v>0</v>
      </c>
      <c r="NX505" s="2">
        <f t="shared" si="444"/>
        <v>2</v>
      </c>
      <c r="NY505" s="2">
        <f t="shared" si="445"/>
        <v>2</v>
      </c>
      <c r="NZ505" s="2">
        <f t="shared" si="446"/>
        <v>0</v>
      </c>
      <c r="OA505" s="2">
        <f t="shared" si="447"/>
        <v>0</v>
      </c>
      <c r="OB505" s="2">
        <f t="shared" si="448"/>
        <v>1</v>
      </c>
      <c r="OC505" s="2">
        <f t="shared" si="449"/>
        <v>0</v>
      </c>
      <c r="OD505" s="2">
        <f t="shared" si="450"/>
        <v>19</v>
      </c>
      <c r="OE505" s="2">
        <f t="shared" si="451"/>
        <v>0</v>
      </c>
      <c r="OF505" s="2">
        <f t="shared" si="452"/>
        <v>27</v>
      </c>
      <c r="OG505" s="2">
        <f t="shared" si="453"/>
        <v>1</v>
      </c>
      <c r="OH505" s="2">
        <f t="shared" si="454"/>
        <v>0</v>
      </c>
      <c r="OI505" s="2">
        <f t="shared" si="455"/>
        <v>0</v>
      </c>
      <c r="OJ505" s="2">
        <f t="shared" si="456"/>
        <v>0</v>
      </c>
      <c r="OK505" s="2">
        <f t="shared" si="457"/>
        <v>0</v>
      </c>
      <c r="OL505" s="2">
        <f t="shared" si="458"/>
        <v>2</v>
      </c>
      <c r="OM505" s="2">
        <f t="shared" si="459"/>
        <v>0</v>
      </c>
      <c r="ON505" s="2">
        <f t="shared" si="460"/>
        <v>60</v>
      </c>
      <c r="OO505" s="2">
        <f t="shared" si="461"/>
        <v>1</v>
      </c>
      <c r="OP505" s="2">
        <f t="shared" si="462"/>
        <v>85</v>
      </c>
      <c r="OQ505" s="2">
        <f t="shared" si="463"/>
        <v>0</v>
      </c>
      <c r="OR505" s="2">
        <f t="shared" si="464"/>
        <v>0</v>
      </c>
      <c r="OS505" s="2">
        <f t="shared" si="465"/>
        <v>0</v>
      </c>
      <c r="OT505" s="2">
        <f t="shared" si="466"/>
        <v>2</v>
      </c>
      <c r="OU505" s="2">
        <f t="shared" si="467"/>
        <v>20</v>
      </c>
      <c r="OV505" s="2">
        <f t="shared" si="468"/>
        <v>1</v>
      </c>
      <c r="OW505" s="2">
        <f t="shared" si="469"/>
        <v>1</v>
      </c>
      <c r="OX505" s="2">
        <f t="shared" si="470"/>
        <v>4</v>
      </c>
      <c r="OY505" s="2">
        <f t="shared" si="471"/>
        <v>0</v>
      </c>
      <c r="OZ505" s="2">
        <f t="shared" si="472"/>
        <v>0</v>
      </c>
      <c r="PA505" s="2">
        <f t="shared" si="473"/>
        <v>0</v>
      </c>
      <c r="PB505" s="2">
        <f t="shared" si="474"/>
        <v>0</v>
      </c>
      <c r="PC505" s="2">
        <f t="shared" si="475"/>
        <v>0</v>
      </c>
      <c r="PD505" s="2">
        <f t="shared" si="476"/>
        <v>0</v>
      </c>
      <c r="PE505" s="2">
        <f t="shared" si="477"/>
        <v>0</v>
      </c>
      <c r="PF505" s="2">
        <f t="shared" si="478"/>
        <v>0</v>
      </c>
      <c r="PG505" s="2">
        <f t="shared" si="479"/>
        <v>0</v>
      </c>
      <c r="PH505" s="2">
        <f t="shared" si="480"/>
        <v>0</v>
      </c>
      <c r="PI505" s="2">
        <f t="shared" si="481"/>
        <v>0</v>
      </c>
      <c r="PJ505" s="2">
        <f t="shared" si="482"/>
        <v>0</v>
      </c>
      <c r="PK505" s="2">
        <f t="shared" si="483"/>
        <v>3</v>
      </c>
      <c r="PL505" s="2">
        <f t="shared" si="484"/>
        <v>3</v>
      </c>
      <c r="PM505" s="2">
        <f t="shared" si="485"/>
        <v>0</v>
      </c>
      <c r="PN505" s="2">
        <f t="shared" si="486"/>
        <v>53</v>
      </c>
      <c r="PO505" s="2">
        <f t="shared" si="487"/>
        <v>53</v>
      </c>
      <c r="PP505" s="2">
        <f t="shared" si="488"/>
        <v>19</v>
      </c>
      <c r="PQ505" s="2">
        <f t="shared" si="489"/>
        <v>19</v>
      </c>
      <c r="PR505" s="2">
        <f t="shared" si="490"/>
        <v>53</v>
      </c>
      <c r="PS505" s="2">
        <f t="shared" si="491"/>
        <v>1</v>
      </c>
      <c r="PT505" s="2">
        <f t="shared" si="492"/>
        <v>1</v>
      </c>
      <c r="PU505" s="2">
        <f t="shared" si="493"/>
        <v>53</v>
      </c>
      <c r="PV505" s="2">
        <f t="shared" si="494"/>
        <v>0</v>
      </c>
      <c r="PW505" s="2">
        <f t="shared" si="495"/>
        <v>0</v>
      </c>
      <c r="PX505" s="2">
        <f t="shared" si="496"/>
        <v>53</v>
      </c>
      <c r="PY505" s="2">
        <f t="shared" si="497"/>
        <v>0</v>
      </c>
      <c r="PZ505" s="2">
        <f t="shared" si="498"/>
        <v>0</v>
      </c>
    </row>
    <row r="506" spans="1:442" x14ac:dyDescent="0.35">
      <c r="A506" t="s">
        <v>68</v>
      </c>
      <c r="B506" t="s">
        <v>11</v>
      </c>
      <c r="C506" t="s">
        <v>347</v>
      </c>
      <c r="D506">
        <v>0</v>
      </c>
      <c r="E506">
        <v>0</v>
      </c>
      <c r="F506">
        <v>0</v>
      </c>
      <c r="G506">
        <v>0</v>
      </c>
      <c r="H506"/>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2</v>
      </c>
      <c r="DA506">
        <v>0</v>
      </c>
      <c r="DB506">
        <v>2</v>
      </c>
      <c r="DC506">
        <v>0</v>
      </c>
      <c r="DD506">
        <v>5</v>
      </c>
      <c r="DE506">
        <v>12</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3</v>
      </c>
      <c r="FA506">
        <v>9</v>
      </c>
      <c r="FB506">
        <v>0</v>
      </c>
      <c r="FC506">
        <v>2</v>
      </c>
      <c r="FD506">
        <v>4</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1</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2</v>
      </c>
      <c r="HW506">
        <v>1</v>
      </c>
      <c r="HX506">
        <v>0</v>
      </c>
      <c r="HY506">
        <v>0</v>
      </c>
      <c r="HZ506">
        <v>0</v>
      </c>
      <c r="IA506">
        <v>0</v>
      </c>
      <c r="IB506">
        <v>0</v>
      </c>
      <c r="IC506">
        <v>0</v>
      </c>
      <c r="ID506">
        <v>0</v>
      </c>
      <c r="IE506">
        <v>2</v>
      </c>
      <c r="IF506">
        <v>1</v>
      </c>
      <c r="IG506">
        <v>0</v>
      </c>
      <c r="IH506">
        <v>2</v>
      </c>
      <c r="II506">
        <v>1</v>
      </c>
      <c r="IJ506">
        <v>0</v>
      </c>
      <c r="IK506">
        <v>2</v>
      </c>
      <c r="IL506">
        <v>1</v>
      </c>
      <c r="IM506">
        <v>0</v>
      </c>
      <c r="IN506">
        <v>2</v>
      </c>
      <c r="IO506">
        <v>1</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2</v>
      </c>
      <c r="MC506">
        <v>8</v>
      </c>
      <c r="MD506">
        <v>8</v>
      </c>
      <c r="ME506">
        <v>16</v>
      </c>
      <c r="MF506">
        <v>2</v>
      </c>
      <c r="MG506">
        <v>8</v>
      </c>
      <c r="MH506">
        <v>8</v>
      </c>
      <c r="MI506">
        <v>16</v>
      </c>
      <c r="MJ506">
        <v>0</v>
      </c>
      <c r="MK506">
        <v>0</v>
      </c>
      <c r="ML506">
        <v>0</v>
      </c>
      <c r="MM506">
        <v>0</v>
      </c>
      <c r="MN506">
        <v>0</v>
      </c>
      <c r="MO506">
        <v>3</v>
      </c>
      <c r="MP506">
        <v>1</v>
      </c>
      <c r="MQ506">
        <v>0</v>
      </c>
      <c r="MR506">
        <v>0</v>
      </c>
      <c r="MS506">
        <v>0</v>
      </c>
      <c r="MT506">
        <v>1</v>
      </c>
      <c r="MU506">
        <v>0</v>
      </c>
      <c r="MV506">
        <v>0</v>
      </c>
      <c r="MW506">
        <v>0</v>
      </c>
      <c r="MX506">
        <v>0</v>
      </c>
      <c r="MY506">
        <v>0</v>
      </c>
      <c r="MZ506">
        <v>0</v>
      </c>
      <c r="NA506">
        <v>0</v>
      </c>
      <c r="NB506">
        <v>0</v>
      </c>
      <c r="NC506">
        <v>0</v>
      </c>
      <c r="ND506">
        <v>0</v>
      </c>
      <c r="NE506">
        <v>0</v>
      </c>
      <c r="NF506">
        <v>0</v>
      </c>
      <c r="NG506">
        <v>0</v>
      </c>
      <c r="NH506">
        <v>0</v>
      </c>
      <c r="NI506">
        <v>0</v>
      </c>
      <c r="NJ506">
        <v>0</v>
      </c>
      <c r="NK506">
        <v>0</v>
      </c>
      <c r="NL506">
        <v>0</v>
      </c>
      <c r="NM506">
        <v>0</v>
      </c>
      <c r="NN506">
        <v>0</v>
      </c>
      <c r="NO506">
        <v>0</v>
      </c>
      <c r="NP506">
        <v>0</v>
      </c>
      <c r="NR506" s="2" t="str">
        <f t="shared" si="439"/>
        <v>Zombo District</v>
      </c>
      <c r="NS506" s="2" t="str">
        <f t="shared" si="440"/>
        <v>Nyapea Hospital</v>
      </c>
      <c r="NT506" s="2" t="str">
        <f>VLOOKUP(C506,Weeks!$A$1:$B$53,2,0)</f>
        <v>Week 52</v>
      </c>
      <c r="NU506" s="2">
        <f t="shared" si="441"/>
        <v>40</v>
      </c>
      <c r="NV506" s="2">
        <f t="shared" si="442"/>
        <v>0</v>
      </c>
      <c r="NW506" s="2">
        <f t="shared" si="443"/>
        <v>0</v>
      </c>
      <c r="NX506" s="2">
        <f t="shared" si="444"/>
        <v>0</v>
      </c>
      <c r="NY506" s="2">
        <f t="shared" si="445"/>
        <v>0</v>
      </c>
      <c r="NZ506" s="2">
        <f t="shared" si="446"/>
        <v>0</v>
      </c>
      <c r="OA506" s="2">
        <f t="shared" si="447"/>
        <v>0</v>
      </c>
      <c r="OB506" s="2">
        <f t="shared" si="448"/>
        <v>0</v>
      </c>
      <c r="OC506" s="2">
        <f t="shared" si="449"/>
        <v>0</v>
      </c>
      <c r="OD506" s="2">
        <f t="shared" si="450"/>
        <v>6</v>
      </c>
      <c r="OE506" s="2">
        <f t="shared" si="451"/>
        <v>0</v>
      </c>
      <c r="OF506" s="2">
        <f t="shared" si="452"/>
        <v>12</v>
      </c>
      <c r="OG506" s="2">
        <f t="shared" si="453"/>
        <v>0</v>
      </c>
      <c r="OH506" s="2">
        <f t="shared" si="454"/>
        <v>0</v>
      </c>
      <c r="OI506" s="2">
        <f t="shared" si="455"/>
        <v>0</v>
      </c>
      <c r="OJ506" s="2">
        <f t="shared" si="456"/>
        <v>0</v>
      </c>
      <c r="OK506" s="2">
        <f t="shared" si="457"/>
        <v>0</v>
      </c>
      <c r="OL506" s="2">
        <f t="shared" si="458"/>
        <v>1</v>
      </c>
      <c r="OM506" s="2">
        <f t="shared" si="459"/>
        <v>0</v>
      </c>
      <c r="ON506" s="2">
        <f t="shared" si="460"/>
        <v>21</v>
      </c>
      <c r="OO506" s="2">
        <f t="shared" si="461"/>
        <v>0</v>
      </c>
      <c r="OP506" s="2">
        <f t="shared" si="462"/>
        <v>0</v>
      </c>
      <c r="OQ506" s="2">
        <f t="shared" si="463"/>
        <v>0</v>
      </c>
      <c r="OR506" s="2">
        <f t="shared" si="464"/>
        <v>0</v>
      </c>
      <c r="OS506" s="2">
        <f t="shared" si="465"/>
        <v>0</v>
      </c>
      <c r="OT506" s="2">
        <f t="shared" si="466"/>
        <v>0</v>
      </c>
      <c r="OU506" s="2">
        <f t="shared" si="467"/>
        <v>0</v>
      </c>
      <c r="OV506" s="2">
        <f t="shared" si="468"/>
        <v>0</v>
      </c>
      <c r="OW506" s="2">
        <f t="shared" si="469"/>
        <v>0</v>
      </c>
      <c r="OX506" s="2">
        <f t="shared" si="470"/>
        <v>5</v>
      </c>
      <c r="OY506" s="2">
        <f t="shared" si="471"/>
        <v>0</v>
      </c>
      <c r="OZ506" s="2">
        <f t="shared" si="472"/>
        <v>0</v>
      </c>
      <c r="PA506" s="2">
        <f t="shared" si="473"/>
        <v>34</v>
      </c>
      <c r="PB506" s="2">
        <f t="shared" si="474"/>
        <v>0</v>
      </c>
      <c r="PC506" s="2">
        <f t="shared" si="475"/>
        <v>0</v>
      </c>
      <c r="PD506" s="2">
        <f t="shared" si="476"/>
        <v>0</v>
      </c>
      <c r="PE506" s="2">
        <f t="shared" si="477"/>
        <v>0</v>
      </c>
      <c r="PF506" s="2">
        <f t="shared" si="478"/>
        <v>0</v>
      </c>
      <c r="PG506" s="2">
        <f t="shared" si="479"/>
        <v>0</v>
      </c>
      <c r="PH506" s="2">
        <f t="shared" si="480"/>
        <v>0</v>
      </c>
      <c r="PI506" s="2">
        <f t="shared" si="481"/>
        <v>0</v>
      </c>
      <c r="PJ506" s="2">
        <f t="shared" si="482"/>
        <v>0</v>
      </c>
      <c r="PK506" s="2">
        <f t="shared" si="483"/>
        <v>0</v>
      </c>
      <c r="PL506" s="2">
        <f t="shared" si="484"/>
        <v>0</v>
      </c>
      <c r="PM506" s="2">
        <f t="shared" si="485"/>
        <v>0</v>
      </c>
      <c r="PN506" s="2">
        <f t="shared" si="486"/>
        <v>3</v>
      </c>
      <c r="PO506" s="2">
        <f t="shared" si="487"/>
        <v>3</v>
      </c>
      <c r="PP506" s="2">
        <f t="shared" si="488"/>
        <v>0</v>
      </c>
      <c r="PQ506" s="2">
        <f t="shared" si="489"/>
        <v>0</v>
      </c>
      <c r="PR506" s="2">
        <f t="shared" si="490"/>
        <v>3</v>
      </c>
      <c r="PS506" s="2">
        <f t="shared" si="491"/>
        <v>0</v>
      </c>
      <c r="PT506" s="2">
        <f t="shared" si="492"/>
        <v>0</v>
      </c>
      <c r="PU506" s="2">
        <f t="shared" si="493"/>
        <v>3</v>
      </c>
      <c r="PV506" s="2">
        <f t="shared" si="494"/>
        <v>0</v>
      </c>
      <c r="PW506" s="2">
        <f t="shared" si="495"/>
        <v>0</v>
      </c>
      <c r="PX506" s="2">
        <f t="shared" si="496"/>
        <v>3</v>
      </c>
      <c r="PY506" s="2">
        <f t="shared" si="497"/>
        <v>0</v>
      </c>
      <c r="PZ506" s="2">
        <f t="shared" si="498"/>
        <v>0</v>
      </c>
    </row>
    <row r="507" spans="1:442" x14ac:dyDescent="0.35">
      <c r="A507" t="s">
        <v>68</v>
      </c>
      <c r="B507" t="s">
        <v>11</v>
      </c>
      <c r="C507" t="s">
        <v>345</v>
      </c>
      <c r="D507">
        <v>0</v>
      </c>
      <c r="E507">
        <v>0</v>
      </c>
      <c r="F507">
        <v>0</v>
      </c>
      <c r="G507">
        <v>0</v>
      </c>
      <c r="H507"/>
      <c r="I507">
        <v>0</v>
      </c>
      <c r="J507">
        <v>0</v>
      </c>
      <c r="K507">
        <v>0</v>
      </c>
      <c r="L507">
        <v>0</v>
      </c>
      <c r="M507">
        <v>0</v>
      </c>
      <c r="N507">
        <v>0</v>
      </c>
      <c r="O507">
        <v>0</v>
      </c>
      <c r="P507">
        <v>0</v>
      </c>
      <c r="Q507">
        <v>0</v>
      </c>
      <c r="R507">
        <v>1</v>
      </c>
      <c r="S507">
        <v>0</v>
      </c>
      <c r="T507">
        <v>0</v>
      </c>
      <c r="U507">
        <v>0</v>
      </c>
      <c r="V507">
        <v>0</v>
      </c>
      <c r="W507">
        <v>0</v>
      </c>
      <c r="X507">
        <v>0</v>
      </c>
      <c r="Y507">
        <v>0</v>
      </c>
      <c r="Z507">
        <v>1</v>
      </c>
      <c r="AA507">
        <v>0</v>
      </c>
      <c r="AB507">
        <v>0</v>
      </c>
      <c r="AC507">
        <v>0</v>
      </c>
      <c r="AD507">
        <v>0</v>
      </c>
      <c r="AE507">
        <v>0</v>
      </c>
      <c r="AF507">
        <v>0</v>
      </c>
      <c r="AG507">
        <v>0</v>
      </c>
      <c r="AH507">
        <v>1</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2</v>
      </c>
      <c r="DC507">
        <v>2</v>
      </c>
      <c r="DD507">
        <v>12</v>
      </c>
      <c r="DE507">
        <v>26</v>
      </c>
      <c r="DF507">
        <v>0</v>
      </c>
      <c r="DG507">
        <v>0</v>
      </c>
      <c r="DH507">
        <v>0</v>
      </c>
      <c r="DI507">
        <v>0</v>
      </c>
      <c r="DJ507">
        <v>1</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1</v>
      </c>
      <c r="EL507">
        <v>2</v>
      </c>
      <c r="EM507">
        <v>0</v>
      </c>
      <c r="EN507">
        <v>0</v>
      </c>
      <c r="EO507">
        <v>0</v>
      </c>
      <c r="EP507">
        <v>0</v>
      </c>
      <c r="EQ507">
        <v>0</v>
      </c>
      <c r="ER507">
        <v>0</v>
      </c>
      <c r="ES507">
        <v>0</v>
      </c>
      <c r="ET507">
        <v>0</v>
      </c>
      <c r="EU507">
        <v>0</v>
      </c>
      <c r="EV507">
        <v>0</v>
      </c>
      <c r="EW507">
        <v>0</v>
      </c>
      <c r="EX507">
        <v>0</v>
      </c>
      <c r="EY507">
        <v>0</v>
      </c>
      <c r="EZ507">
        <v>2</v>
      </c>
      <c r="FA507">
        <v>7</v>
      </c>
      <c r="FB507">
        <v>0</v>
      </c>
      <c r="FC507">
        <v>2</v>
      </c>
      <c r="FD507">
        <v>16</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1</v>
      </c>
      <c r="GH507">
        <v>1</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10</v>
      </c>
      <c r="HW507">
        <v>8</v>
      </c>
      <c r="HX507">
        <v>0</v>
      </c>
      <c r="HY507">
        <v>0</v>
      </c>
      <c r="HZ507">
        <v>0</v>
      </c>
      <c r="IA507">
        <v>0</v>
      </c>
      <c r="IB507">
        <v>0</v>
      </c>
      <c r="IC507">
        <v>0</v>
      </c>
      <c r="ID507">
        <v>0</v>
      </c>
      <c r="IE507">
        <v>10</v>
      </c>
      <c r="IF507">
        <v>8</v>
      </c>
      <c r="IG507">
        <v>0</v>
      </c>
      <c r="IH507">
        <v>10</v>
      </c>
      <c r="II507">
        <v>8</v>
      </c>
      <c r="IJ507">
        <v>0</v>
      </c>
      <c r="IK507">
        <v>10</v>
      </c>
      <c r="IL507">
        <v>8</v>
      </c>
      <c r="IM507">
        <v>0</v>
      </c>
      <c r="IN507">
        <v>10</v>
      </c>
      <c r="IO507">
        <v>8</v>
      </c>
      <c r="IP507">
        <v>0</v>
      </c>
      <c r="IQ507">
        <v>0</v>
      </c>
      <c r="IR507">
        <v>0</v>
      </c>
      <c r="IS507">
        <v>0</v>
      </c>
      <c r="IT507">
        <v>0</v>
      </c>
      <c r="IU507">
        <v>0</v>
      </c>
      <c r="IV507">
        <v>0</v>
      </c>
      <c r="IW507">
        <v>1</v>
      </c>
      <c r="IX507">
        <v>1</v>
      </c>
      <c r="IY507">
        <v>0</v>
      </c>
      <c r="IZ507">
        <v>0</v>
      </c>
      <c r="JA507">
        <v>1</v>
      </c>
      <c r="JB507">
        <v>0</v>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1</v>
      </c>
      <c r="KB507">
        <v>1</v>
      </c>
      <c r="KC507">
        <v>0</v>
      </c>
      <c r="KD507">
        <v>0</v>
      </c>
      <c r="KE507">
        <v>1</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1</v>
      </c>
      <c r="ML507">
        <v>0</v>
      </c>
      <c r="MM507">
        <v>0</v>
      </c>
      <c r="MN507">
        <v>0</v>
      </c>
      <c r="MO507">
        <v>1</v>
      </c>
      <c r="MP507">
        <v>1</v>
      </c>
      <c r="MQ507">
        <v>0</v>
      </c>
      <c r="MR507">
        <v>0</v>
      </c>
      <c r="MS507">
        <v>0</v>
      </c>
      <c r="MT507">
        <v>0</v>
      </c>
      <c r="MU507">
        <v>0</v>
      </c>
      <c r="MV507">
        <v>0</v>
      </c>
      <c r="MW507">
        <v>0</v>
      </c>
      <c r="MX507">
        <v>0</v>
      </c>
      <c r="MY507">
        <v>0</v>
      </c>
      <c r="MZ507">
        <v>0</v>
      </c>
      <c r="NA507">
        <v>0</v>
      </c>
      <c r="NB507">
        <v>0</v>
      </c>
      <c r="NC507">
        <v>0</v>
      </c>
      <c r="ND507">
        <v>0</v>
      </c>
      <c r="NE507">
        <v>1</v>
      </c>
      <c r="NF507">
        <v>0</v>
      </c>
      <c r="NG507">
        <v>0</v>
      </c>
      <c r="NH507">
        <v>0</v>
      </c>
      <c r="NI507">
        <v>0</v>
      </c>
      <c r="NJ507">
        <v>0</v>
      </c>
      <c r="NK507">
        <v>0</v>
      </c>
      <c r="NL507">
        <v>0</v>
      </c>
      <c r="NM507">
        <v>0</v>
      </c>
      <c r="NN507">
        <v>0</v>
      </c>
      <c r="NO507">
        <v>0</v>
      </c>
      <c r="NP507">
        <v>0</v>
      </c>
      <c r="NR507" s="2" t="str">
        <f t="shared" si="439"/>
        <v>Zombo District</v>
      </c>
      <c r="NS507" s="2" t="str">
        <f t="shared" si="440"/>
        <v>Nyapea Hospital</v>
      </c>
      <c r="NT507" s="2" t="str">
        <f>VLOOKUP(C507,Weeks!$A$1:$B$53,2,0)</f>
        <v>Week 1</v>
      </c>
      <c r="NU507" s="2">
        <f t="shared" si="441"/>
        <v>75</v>
      </c>
      <c r="NV507" s="2">
        <f t="shared" si="442"/>
        <v>1</v>
      </c>
      <c r="NW507" s="2">
        <f t="shared" si="443"/>
        <v>0</v>
      </c>
      <c r="NX507" s="2">
        <f t="shared" si="444"/>
        <v>1</v>
      </c>
      <c r="NY507" s="2">
        <f t="shared" si="445"/>
        <v>1</v>
      </c>
      <c r="NZ507" s="2">
        <f t="shared" si="446"/>
        <v>0</v>
      </c>
      <c r="OA507" s="2">
        <f t="shared" si="447"/>
        <v>0</v>
      </c>
      <c r="OB507" s="2">
        <f t="shared" si="448"/>
        <v>0</v>
      </c>
      <c r="OC507" s="2">
        <f t="shared" si="449"/>
        <v>0</v>
      </c>
      <c r="OD507" s="2">
        <f t="shared" si="450"/>
        <v>18</v>
      </c>
      <c r="OE507" s="2">
        <f t="shared" si="451"/>
        <v>0</v>
      </c>
      <c r="OF507" s="2">
        <f t="shared" si="452"/>
        <v>12</v>
      </c>
      <c r="OG507" s="2">
        <f t="shared" si="453"/>
        <v>0</v>
      </c>
      <c r="OH507" s="2">
        <f t="shared" si="454"/>
        <v>0</v>
      </c>
      <c r="OI507" s="2">
        <f t="shared" si="455"/>
        <v>0</v>
      </c>
      <c r="OJ507" s="2">
        <f t="shared" si="456"/>
        <v>0</v>
      </c>
      <c r="OK507" s="2">
        <f t="shared" si="457"/>
        <v>0</v>
      </c>
      <c r="OL507" s="2">
        <f t="shared" si="458"/>
        <v>2</v>
      </c>
      <c r="OM507" s="2">
        <f t="shared" si="459"/>
        <v>0</v>
      </c>
      <c r="ON507" s="2">
        <f t="shared" si="460"/>
        <v>43</v>
      </c>
      <c r="OO507" s="2">
        <f t="shared" si="461"/>
        <v>1</v>
      </c>
      <c r="OP507" s="2">
        <f t="shared" si="462"/>
        <v>0</v>
      </c>
      <c r="OQ507" s="2">
        <f t="shared" si="463"/>
        <v>0</v>
      </c>
      <c r="OR507" s="2">
        <f t="shared" si="464"/>
        <v>0</v>
      </c>
      <c r="OS507" s="2">
        <f t="shared" si="465"/>
        <v>0</v>
      </c>
      <c r="OT507" s="2">
        <f t="shared" si="466"/>
        <v>0</v>
      </c>
      <c r="OU507" s="2">
        <f t="shared" si="467"/>
        <v>1</v>
      </c>
      <c r="OV507" s="2">
        <f t="shared" si="468"/>
        <v>1</v>
      </c>
      <c r="OW507" s="2">
        <f t="shared" si="469"/>
        <v>1</v>
      </c>
      <c r="OX507" s="2">
        <f t="shared" si="470"/>
        <v>3</v>
      </c>
      <c r="OY507" s="2">
        <f t="shared" si="471"/>
        <v>0</v>
      </c>
      <c r="OZ507" s="2">
        <f t="shared" si="472"/>
        <v>0</v>
      </c>
      <c r="PA507" s="2">
        <f t="shared" si="473"/>
        <v>0</v>
      </c>
      <c r="PB507" s="2">
        <f t="shared" si="474"/>
        <v>0</v>
      </c>
      <c r="PC507" s="2">
        <f t="shared" si="475"/>
        <v>0</v>
      </c>
      <c r="PD507" s="2">
        <f t="shared" si="476"/>
        <v>0</v>
      </c>
      <c r="PE507" s="2">
        <f t="shared" si="477"/>
        <v>0</v>
      </c>
      <c r="PF507" s="2">
        <f t="shared" si="478"/>
        <v>0</v>
      </c>
      <c r="PG507" s="2">
        <f t="shared" si="479"/>
        <v>0</v>
      </c>
      <c r="PH507" s="2">
        <f t="shared" si="480"/>
        <v>0</v>
      </c>
      <c r="PI507" s="2">
        <f t="shared" si="481"/>
        <v>0</v>
      </c>
      <c r="PJ507" s="2">
        <f t="shared" si="482"/>
        <v>0</v>
      </c>
      <c r="PK507" s="2">
        <f t="shared" si="483"/>
        <v>0</v>
      </c>
      <c r="PL507" s="2">
        <f t="shared" si="484"/>
        <v>0</v>
      </c>
      <c r="PM507" s="2">
        <f t="shared" si="485"/>
        <v>0</v>
      </c>
      <c r="PN507" s="2">
        <f t="shared" si="486"/>
        <v>18</v>
      </c>
      <c r="PO507" s="2">
        <f t="shared" si="487"/>
        <v>18</v>
      </c>
      <c r="PP507" s="2">
        <f t="shared" si="488"/>
        <v>3</v>
      </c>
      <c r="PQ507" s="2">
        <f t="shared" si="489"/>
        <v>3</v>
      </c>
      <c r="PR507" s="2">
        <f t="shared" si="490"/>
        <v>18</v>
      </c>
      <c r="PS507" s="2">
        <f t="shared" si="491"/>
        <v>0</v>
      </c>
      <c r="PT507" s="2">
        <f t="shared" si="492"/>
        <v>0</v>
      </c>
      <c r="PU507" s="2">
        <f t="shared" si="493"/>
        <v>18</v>
      </c>
      <c r="PV507" s="2">
        <f t="shared" si="494"/>
        <v>0</v>
      </c>
      <c r="PW507" s="2">
        <f t="shared" si="495"/>
        <v>0</v>
      </c>
      <c r="PX507" s="2">
        <f t="shared" si="496"/>
        <v>18</v>
      </c>
      <c r="PY507" s="2">
        <f t="shared" si="497"/>
        <v>0</v>
      </c>
      <c r="PZ507" s="2">
        <f t="shared" si="498"/>
        <v>0</v>
      </c>
    </row>
    <row r="508" spans="1:442" x14ac:dyDescent="0.35">
      <c r="A508" t="s">
        <v>68</v>
      </c>
      <c r="B508" t="s">
        <v>11</v>
      </c>
      <c r="C508" t="s">
        <v>343</v>
      </c>
      <c r="D508">
        <v>0</v>
      </c>
      <c r="E508">
        <v>0</v>
      </c>
      <c r="F508">
        <v>0</v>
      </c>
      <c r="G508">
        <v>0</v>
      </c>
      <c r="H508"/>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2</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1</v>
      </c>
      <c r="DA508">
        <v>0</v>
      </c>
      <c r="DB508">
        <v>5</v>
      </c>
      <c r="DC508">
        <v>2</v>
      </c>
      <c r="DD508">
        <v>21</v>
      </c>
      <c r="DE508">
        <v>18</v>
      </c>
      <c r="DF508">
        <v>0</v>
      </c>
      <c r="DG508">
        <v>0</v>
      </c>
      <c r="DH508">
        <v>0</v>
      </c>
      <c r="DI508">
        <v>0</v>
      </c>
      <c r="DJ508">
        <v>1</v>
      </c>
      <c r="DK508">
        <v>3</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1</v>
      </c>
      <c r="EL508">
        <v>6</v>
      </c>
      <c r="EM508">
        <v>0</v>
      </c>
      <c r="EN508">
        <v>0</v>
      </c>
      <c r="EO508">
        <v>0</v>
      </c>
      <c r="EP508">
        <v>0</v>
      </c>
      <c r="EQ508">
        <v>0</v>
      </c>
      <c r="ER508">
        <v>0</v>
      </c>
      <c r="ES508">
        <v>0</v>
      </c>
      <c r="ET508">
        <v>0</v>
      </c>
      <c r="EU508">
        <v>0</v>
      </c>
      <c r="EV508">
        <v>0</v>
      </c>
      <c r="EW508">
        <v>0</v>
      </c>
      <c r="EX508">
        <v>0</v>
      </c>
      <c r="EY508">
        <v>0</v>
      </c>
      <c r="EZ508">
        <v>2</v>
      </c>
      <c r="FA508">
        <v>15</v>
      </c>
      <c r="FB508">
        <v>0</v>
      </c>
      <c r="FC508">
        <v>6</v>
      </c>
      <c r="FD508">
        <v>18</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2</v>
      </c>
      <c r="GV508">
        <v>1</v>
      </c>
      <c r="GW508">
        <v>26</v>
      </c>
      <c r="GX508">
        <v>17</v>
      </c>
      <c r="GY508">
        <v>49</v>
      </c>
      <c r="GZ508">
        <v>46</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4</v>
      </c>
      <c r="HV508">
        <v>20</v>
      </c>
      <c r="HW508">
        <v>14</v>
      </c>
      <c r="HX508">
        <v>0</v>
      </c>
      <c r="HY508">
        <v>0</v>
      </c>
      <c r="HZ508">
        <v>0</v>
      </c>
      <c r="IA508">
        <v>0</v>
      </c>
      <c r="IB508">
        <v>0</v>
      </c>
      <c r="IC508">
        <v>0</v>
      </c>
      <c r="ID508">
        <v>4</v>
      </c>
      <c r="IE508">
        <v>20</v>
      </c>
      <c r="IF508">
        <v>14</v>
      </c>
      <c r="IG508">
        <v>4</v>
      </c>
      <c r="IH508">
        <v>20</v>
      </c>
      <c r="II508">
        <v>14</v>
      </c>
      <c r="IJ508">
        <v>4</v>
      </c>
      <c r="IK508">
        <v>20</v>
      </c>
      <c r="IL508">
        <v>14</v>
      </c>
      <c r="IM508">
        <v>4</v>
      </c>
      <c r="IN508">
        <v>20</v>
      </c>
      <c r="IO508">
        <v>14</v>
      </c>
      <c r="IP508">
        <v>0</v>
      </c>
      <c r="IQ508">
        <v>0</v>
      </c>
      <c r="IR508">
        <v>1</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1</v>
      </c>
      <c r="JW508">
        <v>0</v>
      </c>
      <c r="JX508">
        <v>0</v>
      </c>
      <c r="JY508">
        <v>0</v>
      </c>
      <c r="JZ508">
        <v>0</v>
      </c>
      <c r="KA508">
        <v>0</v>
      </c>
      <c r="KB508">
        <v>0</v>
      </c>
      <c r="KC508">
        <v>0</v>
      </c>
      <c r="KD508">
        <v>0</v>
      </c>
      <c r="KE508">
        <v>0</v>
      </c>
      <c r="KF508">
        <v>0</v>
      </c>
      <c r="KG508">
        <v>0</v>
      </c>
      <c r="KH508">
        <v>0</v>
      </c>
      <c r="KI508">
        <v>0</v>
      </c>
      <c r="KJ508">
        <v>0</v>
      </c>
      <c r="KK508">
        <v>0</v>
      </c>
      <c r="KL508">
        <v>1</v>
      </c>
      <c r="KM508">
        <v>4</v>
      </c>
      <c r="KN508">
        <v>0</v>
      </c>
      <c r="KO508">
        <v>0</v>
      </c>
      <c r="KP508">
        <v>0</v>
      </c>
      <c r="KQ508">
        <v>0</v>
      </c>
      <c r="KR508">
        <v>0</v>
      </c>
      <c r="KS508">
        <v>0</v>
      </c>
      <c r="KT508">
        <v>1</v>
      </c>
      <c r="KU508">
        <v>4</v>
      </c>
      <c r="KV508">
        <v>0</v>
      </c>
      <c r="KW508">
        <v>0</v>
      </c>
      <c r="KX508">
        <v>0</v>
      </c>
      <c r="KY508">
        <v>0</v>
      </c>
      <c r="KZ508">
        <v>0</v>
      </c>
      <c r="LA508">
        <v>0</v>
      </c>
      <c r="LB508">
        <v>1</v>
      </c>
      <c r="LC508">
        <v>4</v>
      </c>
      <c r="LD508">
        <v>0</v>
      </c>
      <c r="LE508">
        <v>0</v>
      </c>
      <c r="LF508">
        <v>0</v>
      </c>
      <c r="LG508">
        <v>0</v>
      </c>
      <c r="LH508">
        <v>0</v>
      </c>
      <c r="LI508">
        <v>0</v>
      </c>
      <c r="LJ508">
        <v>1</v>
      </c>
      <c r="LK508">
        <v>4</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2</v>
      </c>
      <c r="MQ508">
        <v>0</v>
      </c>
      <c r="MR508">
        <v>0</v>
      </c>
      <c r="MS508">
        <v>0</v>
      </c>
      <c r="MT508">
        <v>0</v>
      </c>
      <c r="MU508">
        <v>0</v>
      </c>
      <c r="MV508">
        <v>0</v>
      </c>
      <c r="MW508">
        <v>0</v>
      </c>
      <c r="MX508">
        <v>0</v>
      </c>
      <c r="MY508">
        <v>0</v>
      </c>
      <c r="MZ508">
        <v>0</v>
      </c>
      <c r="NA508">
        <v>0</v>
      </c>
      <c r="NB508">
        <v>0</v>
      </c>
      <c r="NC508">
        <v>0</v>
      </c>
      <c r="ND508">
        <v>0</v>
      </c>
      <c r="NE508">
        <v>3</v>
      </c>
      <c r="NF508">
        <v>0</v>
      </c>
      <c r="NG508">
        <v>0</v>
      </c>
      <c r="NH508">
        <v>0</v>
      </c>
      <c r="NI508">
        <v>0</v>
      </c>
      <c r="NJ508">
        <v>0</v>
      </c>
      <c r="NK508">
        <v>0</v>
      </c>
      <c r="NL508">
        <v>0</v>
      </c>
      <c r="NM508">
        <v>0</v>
      </c>
      <c r="NN508">
        <v>0</v>
      </c>
      <c r="NO508">
        <v>0</v>
      </c>
      <c r="NP508">
        <v>0</v>
      </c>
      <c r="NR508" s="2" t="str">
        <f t="shared" si="439"/>
        <v>Zombo District</v>
      </c>
      <c r="NS508" s="2" t="str">
        <f t="shared" si="440"/>
        <v>Nyapea Hospital</v>
      </c>
      <c r="NT508" s="2" t="str">
        <f>VLOOKUP(C508,Weeks!$A$1:$B$53,2,0)</f>
        <v>Week 2</v>
      </c>
      <c r="NU508" s="2">
        <f t="shared" si="441"/>
        <v>240</v>
      </c>
      <c r="NV508" s="2">
        <f t="shared" si="442"/>
        <v>4</v>
      </c>
      <c r="NW508" s="2">
        <f t="shared" si="443"/>
        <v>0</v>
      </c>
      <c r="NX508" s="2">
        <f t="shared" si="444"/>
        <v>4</v>
      </c>
      <c r="NY508" s="2">
        <f t="shared" si="445"/>
        <v>3</v>
      </c>
      <c r="NZ508" s="2">
        <f t="shared" si="446"/>
        <v>0</v>
      </c>
      <c r="OA508" s="2">
        <f t="shared" si="447"/>
        <v>0</v>
      </c>
      <c r="OB508" s="2">
        <f t="shared" si="448"/>
        <v>0</v>
      </c>
      <c r="OC508" s="2">
        <f t="shared" si="449"/>
        <v>0</v>
      </c>
      <c r="OD508" s="2">
        <f t="shared" si="450"/>
        <v>24</v>
      </c>
      <c r="OE508" s="2">
        <f t="shared" si="451"/>
        <v>0</v>
      </c>
      <c r="OF508" s="2">
        <f t="shared" si="452"/>
        <v>24</v>
      </c>
      <c r="OG508" s="2">
        <f t="shared" si="453"/>
        <v>0</v>
      </c>
      <c r="OH508" s="2">
        <f t="shared" si="454"/>
        <v>0</v>
      </c>
      <c r="OI508" s="2">
        <f t="shared" si="455"/>
        <v>0</v>
      </c>
      <c r="OJ508" s="2">
        <f t="shared" si="456"/>
        <v>0</v>
      </c>
      <c r="OK508" s="2">
        <f t="shared" si="457"/>
        <v>0</v>
      </c>
      <c r="OL508" s="2">
        <f t="shared" si="458"/>
        <v>0</v>
      </c>
      <c r="OM508" s="2">
        <f t="shared" si="459"/>
        <v>0</v>
      </c>
      <c r="ON508" s="2">
        <f t="shared" si="460"/>
        <v>51</v>
      </c>
      <c r="OO508" s="2">
        <f t="shared" si="461"/>
        <v>4</v>
      </c>
      <c r="OP508" s="2">
        <f t="shared" si="462"/>
        <v>139</v>
      </c>
      <c r="OQ508" s="2">
        <f t="shared" si="463"/>
        <v>0</v>
      </c>
      <c r="OR508" s="2">
        <f t="shared" si="464"/>
        <v>0</v>
      </c>
      <c r="OS508" s="2">
        <f t="shared" si="465"/>
        <v>0</v>
      </c>
      <c r="OT508" s="2">
        <f t="shared" si="466"/>
        <v>2</v>
      </c>
      <c r="OU508" s="2">
        <f t="shared" si="467"/>
        <v>0</v>
      </c>
      <c r="OV508" s="2">
        <f t="shared" si="468"/>
        <v>0</v>
      </c>
      <c r="OW508" s="2">
        <f t="shared" si="469"/>
        <v>0</v>
      </c>
      <c r="OX508" s="2">
        <f t="shared" si="470"/>
        <v>2</v>
      </c>
      <c r="OY508" s="2">
        <f t="shared" si="471"/>
        <v>0</v>
      </c>
      <c r="OZ508" s="2">
        <f t="shared" si="472"/>
        <v>0</v>
      </c>
      <c r="PA508" s="2">
        <f t="shared" si="473"/>
        <v>0</v>
      </c>
      <c r="PB508" s="2">
        <f t="shared" si="474"/>
        <v>5</v>
      </c>
      <c r="PC508" s="2">
        <f t="shared" si="475"/>
        <v>5</v>
      </c>
      <c r="PD508" s="2">
        <f t="shared" si="476"/>
        <v>5</v>
      </c>
      <c r="PE508" s="2">
        <f t="shared" si="477"/>
        <v>5</v>
      </c>
      <c r="PF508" s="2">
        <f t="shared" si="478"/>
        <v>0</v>
      </c>
      <c r="PG508" s="2">
        <f t="shared" si="479"/>
        <v>0</v>
      </c>
      <c r="PH508" s="2">
        <f t="shared" si="480"/>
        <v>0</v>
      </c>
      <c r="PI508" s="2">
        <f t="shared" si="481"/>
        <v>0</v>
      </c>
      <c r="PJ508" s="2">
        <f t="shared" si="482"/>
        <v>0</v>
      </c>
      <c r="PK508" s="2">
        <f t="shared" si="483"/>
        <v>0</v>
      </c>
      <c r="PL508" s="2">
        <f t="shared" si="484"/>
        <v>0</v>
      </c>
      <c r="PM508" s="2">
        <f t="shared" si="485"/>
        <v>0</v>
      </c>
      <c r="PN508" s="2">
        <f t="shared" si="486"/>
        <v>38</v>
      </c>
      <c r="PO508" s="2">
        <f t="shared" si="487"/>
        <v>38</v>
      </c>
      <c r="PP508" s="2">
        <f t="shared" si="488"/>
        <v>0</v>
      </c>
      <c r="PQ508" s="2">
        <f t="shared" si="489"/>
        <v>0</v>
      </c>
      <c r="PR508" s="2">
        <f t="shared" si="490"/>
        <v>38</v>
      </c>
      <c r="PS508" s="2">
        <f t="shared" si="491"/>
        <v>1</v>
      </c>
      <c r="PT508" s="2">
        <f t="shared" si="492"/>
        <v>1</v>
      </c>
      <c r="PU508" s="2">
        <f t="shared" si="493"/>
        <v>38</v>
      </c>
      <c r="PV508" s="2">
        <f t="shared" si="494"/>
        <v>0</v>
      </c>
      <c r="PW508" s="2">
        <f t="shared" si="495"/>
        <v>0</v>
      </c>
      <c r="PX508" s="2">
        <f t="shared" si="496"/>
        <v>38</v>
      </c>
      <c r="PY508" s="2">
        <f t="shared" si="497"/>
        <v>0</v>
      </c>
      <c r="PZ508" s="2">
        <f t="shared" si="498"/>
        <v>0</v>
      </c>
    </row>
    <row r="509" spans="1:442" x14ac:dyDescent="0.35">
      <c r="A509" t="s">
        <v>68</v>
      </c>
      <c r="B509" t="s">
        <v>11</v>
      </c>
      <c r="C509" t="s">
        <v>341</v>
      </c>
      <c r="D509">
        <v>0</v>
      </c>
      <c r="E509">
        <v>0</v>
      </c>
      <c r="F509">
        <v>0</v>
      </c>
      <c r="G509">
        <v>0</v>
      </c>
      <c r="H509"/>
      <c r="I509">
        <v>0</v>
      </c>
      <c r="J509">
        <v>0</v>
      </c>
      <c r="K509">
        <v>0</v>
      </c>
      <c r="L509">
        <v>0</v>
      </c>
      <c r="M509">
        <v>0</v>
      </c>
      <c r="N509">
        <v>0</v>
      </c>
      <c r="O509">
        <v>0</v>
      </c>
      <c r="P509">
        <v>0</v>
      </c>
      <c r="Q509">
        <v>0</v>
      </c>
      <c r="R509">
        <v>0</v>
      </c>
      <c r="S509">
        <v>1</v>
      </c>
      <c r="T509">
        <v>0</v>
      </c>
      <c r="U509">
        <v>0</v>
      </c>
      <c r="V509">
        <v>0</v>
      </c>
      <c r="W509">
        <v>2</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2</v>
      </c>
      <c r="AQ509">
        <v>1</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1</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1</v>
      </c>
      <c r="DB509">
        <v>5</v>
      </c>
      <c r="DC509">
        <v>1</v>
      </c>
      <c r="DD509">
        <v>21</v>
      </c>
      <c r="DE509">
        <v>14</v>
      </c>
      <c r="DF509">
        <v>0</v>
      </c>
      <c r="DG509">
        <v>0</v>
      </c>
      <c r="DH509">
        <v>0</v>
      </c>
      <c r="DI509">
        <v>0</v>
      </c>
      <c r="DJ509">
        <v>3</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9</v>
      </c>
      <c r="FB509">
        <v>0</v>
      </c>
      <c r="FC509">
        <v>9</v>
      </c>
      <c r="FD509">
        <v>24</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1</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2</v>
      </c>
      <c r="HV509">
        <v>31</v>
      </c>
      <c r="HW509">
        <v>17</v>
      </c>
      <c r="HX509">
        <v>0</v>
      </c>
      <c r="HY509">
        <v>0</v>
      </c>
      <c r="HZ509">
        <v>0</v>
      </c>
      <c r="IA509">
        <v>0</v>
      </c>
      <c r="IB509">
        <v>0</v>
      </c>
      <c r="IC509">
        <v>0</v>
      </c>
      <c r="ID509">
        <v>2</v>
      </c>
      <c r="IE509">
        <v>31</v>
      </c>
      <c r="IF509">
        <v>17</v>
      </c>
      <c r="IG509">
        <v>2</v>
      </c>
      <c r="IH509">
        <v>31</v>
      </c>
      <c r="II509">
        <v>17</v>
      </c>
      <c r="IJ509">
        <v>2</v>
      </c>
      <c r="IK509">
        <v>31</v>
      </c>
      <c r="IL509">
        <v>17</v>
      </c>
      <c r="IM509">
        <v>2</v>
      </c>
      <c r="IN509">
        <v>31</v>
      </c>
      <c r="IO509">
        <v>17</v>
      </c>
      <c r="IP509">
        <v>0</v>
      </c>
      <c r="IQ509">
        <v>0</v>
      </c>
      <c r="IR509">
        <v>0</v>
      </c>
      <c r="IS509">
        <v>0</v>
      </c>
      <c r="IT509">
        <v>0</v>
      </c>
      <c r="IU509">
        <v>0</v>
      </c>
      <c r="IV509">
        <v>0</v>
      </c>
      <c r="IW509">
        <v>0</v>
      </c>
      <c r="IX509">
        <v>2</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2</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2</v>
      </c>
      <c r="ML509">
        <v>1</v>
      </c>
      <c r="MM509">
        <v>0</v>
      </c>
      <c r="MN509">
        <v>0</v>
      </c>
      <c r="MO509">
        <v>0</v>
      </c>
      <c r="MP509">
        <v>0</v>
      </c>
      <c r="MQ509">
        <v>0</v>
      </c>
      <c r="MR509">
        <v>0</v>
      </c>
      <c r="MS509">
        <v>0</v>
      </c>
      <c r="MT509">
        <v>0</v>
      </c>
      <c r="MU509">
        <v>0</v>
      </c>
      <c r="MV509">
        <v>0</v>
      </c>
      <c r="MW509">
        <v>2</v>
      </c>
      <c r="MX509">
        <v>0</v>
      </c>
      <c r="MY509">
        <v>0</v>
      </c>
      <c r="MZ509">
        <v>0</v>
      </c>
      <c r="NA509">
        <v>0</v>
      </c>
      <c r="NB509">
        <v>0</v>
      </c>
      <c r="NC509">
        <v>0</v>
      </c>
      <c r="ND509">
        <v>3</v>
      </c>
      <c r="NE509">
        <v>1</v>
      </c>
      <c r="NF509">
        <v>0</v>
      </c>
      <c r="NG509">
        <v>0</v>
      </c>
      <c r="NH509">
        <v>1</v>
      </c>
      <c r="NI509">
        <v>1</v>
      </c>
      <c r="NJ509">
        <v>0</v>
      </c>
      <c r="NK509">
        <v>0</v>
      </c>
      <c r="NL509">
        <v>1</v>
      </c>
      <c r="NM509">
        <v>1</v>
      </c>
      <c r="NN509">
        <v>0</v>
      </c>
      <c r="NO509">
        <v>0</v>
      </c>
      <c r="NP509">
        <v>0</v>
      </c>
      <c r="NR509" s="2" t="str">
        <f t="shared" si="439"/>
        <v>Zombo District</v>
      </c>
      <c r="NS509" s="2" t="str">
        <f t="shared" si="440"/>
        <v>Nyapea Hospital</v>
      </c>
      <c r="NT509" s="2" t="str">
        <f>VLOOKUP(C509,Weeks!$A$1:$B$53,2,0)</f>
        <v>Week 3</v>
      </c>
      <c r="NU509" s="2">
        <f t="shared" si="441"/>
        <v>89</v>
      </c>
      <c r="NV509" s="2">
        <f t="shared" si="442"/>
        <v>4</v>
      </c>
      <c r="NW509" s="2">
        <f t="shared" si="443"/>
        <v>0</v>
      </c>
      <c r="NX509" s="2">
        <f t="shared" si="444"/>
        <v>4</v>
      </c>
      <c r="NY509" s="2">
        <f t="shared" si="445"/>
        <v>4</v>
      </c>
      <c r="NZ509" s="2">
        <f t="shared" si="446"/>
        <v>1</v>
      </c>
      <c r="OA509" s="2">
        <f t="shared" si="447"/>
        <v>1</v>
      </c>
      <c r="OB509" s="2">
        <f t="shared" si="448"/>
        <v>0</v>
      </c>
      <c r="OC509" s="2">
        <f t="shared" si="449"/>
        <v>0</v>
      </c>
      <c r="OD509" s="2">
        <f t="shared" si="450"/>
        <v>33</v>
      </c>
      <c r="OE509" s="2">
        <f t="shared" si="451"/>
        <v>0</v>
      </c>
      <c r="OF509" s="2">
        <f t="shared" si="452"/>
        <v>9</v>
      </c>
      <c r="OG509" s="2">
        <f t="shared" si="453"/>
        <v>0</v>
      </c>
      <c r="OH509" s="2">
        <f t="shared" si="454"/>
        <v>0</v>
      </c>
      <c r="OI509" s="2">
        <f t="shared" si="455"/>
        <v>0</v>
      </c>
      <c r="OJ509" s="2">
        <f t="shared" si="456"/>
        <v>0</v>
      </c>
      <c r="OK509" s="2">
        <f t="shared" si="457"/>
        <v>0</v>
      </c>
      <c r="OL509" s="2">
        <f t="shared" si="458"/>
        <v>1</v>
      </c>
      <c r="OM509" s="2">
        <f t="shared" si="459"/>
        <v>0</v>
      </c>
      <c r="ON509" s="2">
        <f t="shared" si="460"/>
        <v>45</v>
      </c>
      <c r="OO509" s="2">
        <f t="shared" si="461"/>
        <v>3</v>
      </c>
      <c r="OP509" s="2">
        <f t="shared" si="462"/>
        <v>0</v>
      </c>
      <c r="OQ509" s="2">
        <f t="shared" si="463"/>
        <v>0</v>
      </c>
      <c r="OR509" s="2">
        <f t="shared" si="464"/>
        <v>0</v>
      </c>
      <c r="OS509" s="2">
        <f t="shared" si="465"/>
        <v>0</v>
      </c>
      <c r="OT509" s="2">
        <f t="shared" si="466"/>
        <v>3</v>
      </c>
      <c r="OU509" s="2">
        <f t="shared" si="467"/>
        <v>3</v>
      </c>
      <c r="OV509" s="2">
        <f t="shared" si="468"/>
        <v>0</v>
      </c>
      <c r="OW509" s="2">
        <f t="shared" si="469"/>
        <v>0</v>
      </c>
      <c r="OX509" s="2">
        <f t="shared" si="470"/>
        <v>3</v>
      </c>
      <c r="OY509" s="2">
        <f t="shared" si="471"/>
        <v>2</v>
      </c>
      <c r="OZ509" s="2">
        <f t="shared" si="472"/>
        <v>0</v>
      </c>
      <c r="PA509" s="2">
        <f t="shared" si="473"/>
        <v>0</v>
      </c>
      <c r="PB509" s="2">
        <f t="shared" si="474"/>
        <v>0</v>
      </c>
      <c r="PC509" s="2">
        <f t="shared" si="475"/>
        <v>0</v>
      </c>
      <c r="PD509" s="2">
        <f t="shared" si="476"/>
        <v>0</v>
      </c>
      <c r="PE509" s="2">
        <f t="shared" si="477"/>
        <v>0</v>
      </c>
      <c r="PF509" s="2">
        <f t="shared" si="478"/>
        <v>0</v>
      </c>
      <c r="PG509" s="2">
        <f t="shared" si="479"/>
        <v>0</v>
      </c>
      <c r="PH509" s="2">
        <f t="shared" si="480"/>
        <v>0</v>
      </c>
      <c r="PI509" s="2">
        <f t="shared" si="481"/>
        <v>0</v>
      </c>
      <c r="PJ509" s="2">
        <f t="shared" si="482"/>
        <v>0</v>
      </c>
      <c r="PK509" s="2">
        <f t="shared" si="483"/>
        <v>2</v>
      </c>
      <c r="PL509" s="2">
        <f t="shared" si="484"/>
        <v>2</v>
      </c>
      <c r="PM509" s="2">
        <f t="shared" si="485"/>
        <v>0</v>
      </c>
      <c r="PN509" s="2">
        <f t="shared" si="486"/>
        <v>50</v>
      </c>
      <c r="PO509" s="2">
        <f t="shared" si="487"/>
        <v>50</v>
      </c>
      <c r="PP509" s="2">
        <f t="shared" si="488"/>
        <v>2</v>
      </c>
      <c r="PQ509" s="2">
        <f t="shared" si="489"/>
        <v>2</v>
      </c>
      <c r="PR509" s="2">
        <f t="shared" si="490"/>
        <v>50</v>
      </c>
      <c r="PS509" s="2">
        <f t="shared" si="491"/>
        <v>0</v>
      </c>
      <c r="PT509" s="2">
        <f t="shared" si="492"/>
        <v>0</v>
      </c>
      <c r="PU509" s="2">
        <f t="shared" si="493"/>
        <v>50</v>
      </c>
      <c r="PV509" s="2">
        <f t="shared" si="494"/>
        <v>0</v>
      </c>
      <c r="PW509" s="2">
        <f t="shared" si="495"/>
        <v>0</v>
      </c>
      <c r="PX509" s="2">
        <f t="shared" si="496"/>
        <v>50</v>
      </c>
      <c r="PY509" s="2">
        <f t="shared" si="497"/>
        <v>0</v>
      </c>
      <c r="PZ509" s="2">
        <f t="shared" si="498"/>
        <v>0</v>
      </c>
    </row>
    <row r="510" spans="1:442" x14ac:dyDescent="0.35">
      <c r="A510" t="s">
        <v>68</v>
      </c>
      <c r="B510" t="s">
        <v>11</v>
      </c>
      <c r="C510" t="s">
        <v>339</v>
      </c>
      <c r="D510">
        <v>0</v>
      </c>
      <c r="E510">
        <v>0</v>
      </c>
      <c r="F510">
        <v>0</v>
      </c>
      <c r="G510">
        <v>0</v>
      </c>
      <c r="H510"/>
      <c r="I510">
        <v>0</v>
      </c>
      <c r="J510">
        <v>0</v>
      </c>
      <c r="K510">
        <v>0</v>
      </c>
      <c r="L510">
        <v>0</v>
      </c>
      <c r="M510">
        <v>0</v>
      </c>
      <c r="N510">
        <v>0</v>
      </c>
      <c r="O510">
        <v>0</v>
      </c>
      <c r="P510">
        <v>0</v>
      </c>
      <c r="Q510">
        <v>0</v>
      </c>
      <c r="R510">
        <v>0</v>
      </c>
      <c r="S510">
        <v>1</v>
      </c>
      <c r="T510">
        <v>0</v>
      </c>
      <c r="U510">
        <v>0</v>
      </c>
      <c r="V510">
        <v>0</v>
      </c>
      <c r="W510">
        <v>2</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3</v>
      </c>
      <c r="AQ510">
        <v>1</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1</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1</v>
      </c>
      <c r="DB510">
        <v>5</v>
      </c>
      <c r="DC510">
        <v>1</v>
      </c>
      <c r="DD510">
        <v>21</v>
      </c>
      <c r="DE510">
        <v>14</v>
      </c>
      <c r="DF510">
        <v>0</v>
      </c>
      <c r="DG510">
        <v>0</v>
      </c>
      <c r="DH510">
        <v>0</v>
      </c>
      <c r="DI510">
        <v>0</v>
      </c>
      <c r="DJ510">
        <v>2</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9</v>
      </c>
      <c r="FB510">
        <v>0</v>
      </c>
      <c r="FC510">
        <v>9</v>
      </c>
      <c r="FD510">
        <v>24</v>
      </c>
      <c r="FE510">
        <v>0</v>
      </c>
      <c r="FF510">
        <v>0</v>
      </c>
      <c r="FG510">
        <v>1</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1</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2</v>
      </c>
      <c r="HV510">
        <v>31</v>
      </c>
      <c r="HW510">
        <v>17</v>
      </c>
      <c r="HX510">
        <v>0</v>
      </c>
      <c r="HY510">
        <v>0</v>
      </c>
      <c r="HZ510">
        <v>0</v>
      </c>
      <c r="IA510">
        <v>0</v>
      </c>
      <c r="IB510">
        <v>0</v>
      </c>
      <c r="IC510">
        <v>0</v>
      </c>
      <c r="ID510">
        <v>2</v>
      </c>
      <c r="IE510">
        <v>31</v>
      </c>
      <c r="IF510">
        <v>17</v>
      </c>
      <c r="IG510">
        <v>2</v>
      </c>
      <c r="IH510">
        <v>31</v>
      </c>
      <c r="II510">
        <v>17</v>
      </c>
      <c r="IJ510">
        <v>2</v>
      </c>
      <c r="IK510">
        <v>31</v>
      </c>
      <c r="IL510">
        <v>17</v>
      </c>
      <c r="IM510">
        <v>2</v>
      </c>
      <c r="IN510">
        <v>31</v>
      </c>
      <c r="IO510">
        <v>17</v>
      </c>
      <c r="IP510">
        <v>0</v>
      </c>
      <c r="IQ510">
        <v>0</v>
      </c>
      <c r="IR510">
        <v>0</v>
      </c>
      <c r="IS510">
        <v>0</v>
      </c>
      <c r="IT510">
        <v>0</v>
      </c>
      <c r="IU510">
        <v>0</v>
      </c>
      <c r="IV510">
        <v>0</v>
      </c>
      <c r="IW510">
        <v>0</v>
      </c>
      <c r="IX510">
        <v>2</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2</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2</v>
      </c>
      <c r="ML510">
        <v>1</v>
      </c>
      <c r="MM510">
        <v>0</v>
      </c>
      <c r="MN510">
        <v>0</v>
      </c>
      <c r="MO510">
        <v>0</v>
      </c>
      <c r="MP510">
        <v>0</v>
      </c>
      <c r="MQ510">
        <v>0</v>
      </c>
      <c r="MR510">
        <v>0</v>
      </c>
      <c r="MS510">
        <v>0</v>
      </c>
      <c r="MT510">
        <v>0</v>
      </c>
      <c r="MU510">
        <v>0</v>
      </c>
      <c r="MV510">
        <v>0</v>
      </c>
      <c r="MW510">
        <v>2</v>
      </c>
      <c r="MX510">
        <v>0</v>
      </c>
      <c r="MY510">
        <v>0</v>
      </c>
      <c r="MZ510">
        <v>0</v>
      </c>
      <c r="NA510">
        <v>0</v>
      </c>
      <c r="NB510">
        <v>0</v>
      </c>
      <c r="NC510">
        <v>0</v>
      </c>
      <c r="ND510">
        <v>2</v>
      </c>
      <c r="NE510">
        <v>0</v>
      </c>
      <c r="NF510">
        <v>0</v>
      </c>
      <c r="NG510">
        <v>0</v>
      </c>
      <c r="NH510">
        <v>1</v>
      </c>
      <c r="NI510">
        <v>1</v>
      </c>
      <c r="NJ510">
        <v>0</v>
      </c>
      <c r="NK510">
        <v>0</v>
      </c>
      <c r="NL510">
        <v>1</v>
      </c>
      <c r="NM510">
        <v>1</v>
      </c>
      <c r="NN510">
        <v>0</v>
      </c>
      <c r="NO510">
        <v>0</v>
      </c>
      <c r="NP510">
        <v>0</v>
      </c>
      <c r="NR510" s="2" t="str">
        <f t="shared" si="439"/>
        <v>Zombo District</v>
      </c>
      <c r="NS510" s="2" t="str">
        <f t="shared" si="440"/>
        <v>Nyapea Hospital</v>
      </c>
      <c r="NT510" s="2" t="str">
        <f>VLOOKUP(C510,Weeks!$A$1:$B$53,2,0)</f>
        <v>Week 4</v>
      </c>
      <c r="NU510" s="2">
        <f t="shared" si="441"/>
        <v>89</v>
      </c>
      <c r="NV510" s="2">
        <f t="shared" si="442"/>
        <v>4</v>
      </c>
      <c r="NW510" s="2">
        <f t="shared" si="443"/>
        <v>0</v>
      </c>
      <c r="NX510" s="2">
        <f t="shared" si="444"/>
        <v>4</v>
      </c>
      <c r="NY510" s="2">
        <f t="shared" si="445"/>
        <v>2</v>
      </c>
      <c r="NZ510" s="2">
        <f t="shared" si="446"/>
        <v>1</v>
      </c>
      <c r="OA510" s="2">
        <f t="shared" si="447"/>
        <v>1</v>
      </c>
      <c r="OB510" s="2">
        <f t="shared" si="448"/>
        <v>0</v>
      </c>
      <c r="OC510" s="2">
        <f t="shared" si="449"/>
        <v>0</v>
      </c>
      <c r="OD510" s="2">
        <f t="shared" si="450"/>
        <v>34</v>
      </c>
      <c r="OE510" s="2">
        <f t="shared" si="451"/>
        <v>1</v>
      </c>
      <c r="OF510" s="2">
        <f t="shared" si="452"/>
        <v>9</v>
      </c>
      <c r="OG510" s="2">
        <f t="shared" si="453"/>
        <v>0</v>
      </c>
      <c r="OH510" s="2">
        <f t="shared" si="454"/>
        <v>0</v>
      </c>
      <c r="OI510" s="2">
        <f t="shared" si="455"/>
        <v>0</v>
      </c>
      <c r="OJ510" s="2">
        <f t="shared" si="456"/>
        <v>0</v>
      </c>
      <c r="OK510" s="2">
        <f t="shared" si="457"/>
        <v>0</v>
      </c>
      <c r="OL510" s="2">
        <f t="shared" si="458"/>
        <v>1</v>
      </c>
      <c r="OM510" s="2">
        <f t="shared" si="459"/>
        <v>0</v>
      </c>
      <c r="ON510" s="2">
        <f t="shared" si="460"/>
        <v>44</v>
      </c>
      <c r="OO510" s="2">
        <f t="shared" si="461"/>
        <v>2</v>
      </c>
      <c r="OP510" s="2">
        <f t="shared" si="462"/>
        <v>0</v>
      </c>
      <c r="OQ510" s="2">
        <f t="shared" si="463"/>
        <v>0</v>
      </c>
      <c r="OR510" s="2">
        <f t="shared" si="464"/>
        <v>0</v>
      </c>
      <c r="OS510" s="2">
        <f t="shared" si="465"/>
        <v>0</v>
      </c>
      <c r="OT510" s="2">
        <f t="shared" si="466"/>
        <v>4</v>
      </c>
      <c r="OU510" s="2">
        <f t="shared" si="467"/>
        <v>3</v>
      </c>
      <c r="OV510" s="2">
        <f t="shared" si="468"/>
        <v>0</v>
      </c>
      <c r="OW510" s="2">
        <f t="shared" si="469"/>
        <v>0</v>
      </c>
      <c r="OX510" s="2">
        <f t="shared" si="470"/>
        <v>3</v>
      </c>
      <c r="OY510" s="2">
        <f t="shared" si="471"/>
        <v>2</v>
      </c>
      <c r="OZ510" s="2">
        <f t="shared" si="472"/>
        <v>0</v>
      </c>
      <c r="PA510" s="2">
        <f t="shared" si="473"/>
        <v>0</v>
      </c>
      <c r="PB510" s="2">
        <f t="shared" si="474"/>
        <v>0</v>
      </c>
      <c r="PC510" s="2">
        <f t="shared" si="475"/>
        <v>0</v>
      </c>
      <c r="PD510" s="2">
        <f t="shared" si="476"/>
        <v>0</v>
      </c>
      <c r="PE510" s="2">
        <f t="shared" si="477"/>
        <v>0</v>
      </c>
      <c r="PF510" s="2">
        <f t="shared" si="478"/>
        <v>0</v>
      </c>
      <c r="PG510" s="2">
        <f t="shared" si="479"/>
        <v>0</v>
      </c>
      <c r="PH510" s="2">
        <f t="shared" si="480"/>
        <v>0</v>
      </c>
      <c r="PI510" s="2">
        <f t="shared" si="481"/>
        <v>0</v>
      </c>
      <c r="PJ510" s="2">
        <f t="shared" si="482"/>
        <v>0</v>
      </c>
      <c r="PK510" s="2">
        <f t="shared" si="483"/>
        <v>2</v>
      </c>
      <c r="PL510" s="2">
        <f t="shared" si="484"/>
        <v>2</v>
      </c>
      <c r="PM510" s="2">
        <f t="shared" si="485"/>
        <v>0</v>
      </c>
      <c r="PN510" s="2">
        <f t="shared" si="486"/>
        <v>50</v>
      </c>
      <c r="PO510" s="2">
        <f t="shared" si="487"/>
        <v>50</v>
      </c>
      <c r="PP510" s="2">
        <f t="shared" si="488"/>
        <v>2</v>
      </c>
      <c r="PQ510" s="2">
        <f t="shared" si="489"/>
        <v>2</v>
      </c>
      <c r="PR510" s="2">
        <f t="shared" si="490"/>
        <v>50</v>
      </c>
      <c r="PS510" s="2">
        <f t="shared" si="491"/>
        <v>0</v>
      </c>
      <c r="PT510" s="2">
        <f t="shared" si="492"/>
        <v>0</v>
      </c>
      <c r="PU510" s="2">
        <f t="shared" si="493"/>
        <v>50</v>
      </c>
      <c r="PV510" s="2">
        <f t="shared" si="494"/>
        <v>0</v>
      </c>
      <c r="PW510" s="2">
        <f t="shared" si="495"/>
        <v>0</v>
      </c>
      <c r="PX510" s="2">
        <f t="shared" si="496"/>
        <v>50</v>
      </c>
      <c r="PY510" s="2">
        <f t="shared" si="497"/>
        <v>0</v>
      </c>
      <c r="PZ510" s="2">
        <f t="shared" si="498"/>
        <v>0</v>
      </c>
    </row>
    <row r="511" spans="1:442" x14ac:dyDescent="0.35">
      <c r="A511" t="s">
        <v>68</v>
      </c>
      <c r="B511" t="s">
        <v>11</v>
      </c>
      <c r="C511" t="s">
        <v>337</v>
      </c>
      <c r="D511">
        <v>0</v>
      </c>
      <c r="E511">
        <v>0</v>
      </c>
      <c r="F511">
        <v>0</v>
      </c>
      <c r="G511">
        <v>0</v>
      </c>
      <c r="H511"/>
      <c r="I511">
        <v>0</v>
      </c>
      <c r="J511">
        <v>0</v>
      </c>
      <c r="K511">
        <v>0</v>
      </c>
      <c r="L511">
        <v>0</v>
      </c>
      <c r="M511">
        <v>0</v>
      </c>
      <c r="N511">
        <v>0</v>
      </c>
      <c r="O511">
        <v>0</v>
      </c>
      <c r="P511">
        <v>0</v>
      </c>
      <c r="Q511">
        <v>0</v>
      </c>
      <c r="R511">
        <v>0</v>
      </c>
      <c r="S511">
        <v>0</v>
      </c>
      <c r="T511">
        <v>0</v>
      </c>
      <c r="U511">
        <v>1</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1</v>
      </c>
      <c r="AQ511">
        <v>1</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2</v>
      </c>
      <c r="BL511">
        <v>0</v>
      </c>
      <c r="BM511">
        <v>0</v>
      </c>
      <c r="BN511">
        <v>1</v>
      </c>
      <c r="BO511">
        <v>1</v>
      </c>
      <c r="BP511">
        <v>0</v>
      </c>
      <c r="BQ511">
        <v>0</v>
      </c>
      <c r="BR511">
        <v>0</v>
      </c>
      <c r="BS511">
        <v>0</v>
      </c>
      <c r="BT511">
        <v>1</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1</v>
      </c>
      <c r="DA511">
        <v>1</v>
      </c>
      <c r="DB511">
        <v>1</v>
      </c>
      <c r="DC511">
        <v>0</v>
      </c>
      <c r="DD511">
        <v>9</v>
      </c>
      <c r="DE511">
        <v>16</v>
      </c>
      <c r="DF511">
        <v>0</v>
      </c>
      <c r="DG511">
        <v>0</v>
      </c>
      <c r="DH511">
        <v>0</v>
      </c>
      <c r="DI511">
        <v>0</v>
      </c>
      <c r="DJ511">
        <v>0</v>
      </c>
      <c r="DK511">
        <v>3</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4</v>
      </c>
      <c r="EM511">
        <v>0</v>
      </c>
      <c r="EN511">
        <v>0</v>
      </c>
      <c r="EO511">
        <v>0</v>
      </c>
      <c r="EP511">
        <v>0</v>
      </c>
      <c r="EQ511">
        <v>0</v>
      </c>
      <c r="ER511">
        <v>0</v>
      </c>
      <c r="ES511">
        <v>0</v>
      </c>
      <c r="ET511">
        <v>0</v>
      </c>
      <c r="EU511">
        <v>1</v>
      </c>
      <c r="EV511">
        <v>0</v>
      </c>
      <c r="EW511">
        <v>0</v>
      </c>
      <c r="EX511">
        <v>0</v>
      </c>
      <c r="EY511">
        <v>0</v>
      </c>
      <c r="EZ511">
        <v>4</v>
      </c>
      <c r="FA511">
        <v>20</v>
      </c>
      <c r="FB511">
        <v>0</v>
      </c>
      <c r="FC511">
        <v>5</v>
      </c>
      <c r="FD511">
        <v>9</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1</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3</v>
      </c>
      <c r="HV511">
        <v>15</v>
      </c>
      <c r="HW511">
        <v>8</v>
      </c>
      <c r="HX511">
        <v>0</v>
      </c>
      <c r="HY511">
        <v>0</v>
      </c>
      <c r="HZ511">
        <v>0</v>
      </c>
      <c r="IA511">
        <v>0</v>
      </c>
      <c r="IB511">
        <v>0</v>
      </c>
      <c r="IC511">
        <v>0</v>
      </c>
      <c r="ID511">
        <v>3</v>
      </c>
      <c r="IE511">
        <v>15</v>
      </c>
      <c r="IF511">
        <v>8</v>
      </c>
      <c r="IG511">
        <v>3</v>
      </c>
      <c r="IH511">
        <v>15</v>
      </c>
      <c r="II511">
        <v>8</v>
      </c>
      <c r="IJ511">
        <v>3</v>
      </c>
      <c r="IK511">
        <v>15</v>
      </c>
      <c r="IL511">
        <v>8</v>
      </c>
      <c r="IM511">
        <v>3</v>
      </c>
      <c r="IN511">
        <v>15</v>
      </c>
      <c r="IO511">
        <v>8</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1</v>
      </c>
      <c r="MP511">
        <v>2</v>
      </c>
      <c r="MQ511">
        <v>0</v>
      </c>
      <c r="MR511">
        <v>0</v>
      </c>
      <c r="MS511">
        <v>0</v>
      </c>
      <c r="MT511">
        <v>0</v>
      </c>
      <c r="MU511">
        <v>0</v>
      </c>
      <c r="MV511">
        <v>0</v>
      </c>
      <c r="MW511">
        <v>0</v>
      </c>
      <c r="MX511">
        <v>0</v>
      </c>
      <c r="MY511">
        <v>0</v>
      </c>
      <c r="MZ511">
        <v>0</v>
      </c>
      <c r="NA511">
        <v>0</v>
      </c>
      <c r="NB511">
        <v>0</v>
      </c>
      <c r="NC511">
        <v>0</v>
      </c>
      <c r="ND511">
        <v>2</v>
      </c>
      <c r="NE511">
        <v>3</v>
      </c>
      <c r="NF511">
        <v>0</v>
      </c>
      <c r="NG511">
        <v>0</v>
      </c>
      <c r="NH511">
        <v>0</v>
      </c>
      <c r="NI511">
        <v>0</v>
      </c>
      <c r="NJ511">
        <v>0</v>
      </c>
      <c r="NK511">
        <v>0</v>
      </c>
      <c r="NL511">
        <v>0</v>
      </c>
      <c r="NM511">
        <v>0</v>
      </c>
      <c r="NN511">
        <v>0</v>
      </c>
      <c r="NO511">
        <v>0</v>
      </c>
      <c r="NP511">
        <v>0</v>
      </c>
      <c r="NR511" s="2" t="str">
        <f t="shared" si="439"/>
        <v>Zombo District</v>
      </c>
      <c r="NS511" s="2" t="str">
        <f t="shared" si="440"/>
        <v>Nyapea Hospital</v>
      </c>
      <c r="NT511" s="2" t="str">
        <f>VLOOKUP(C511,Weeks!$A$1:$B$53,2,0)</f>
        <v>Week 5</v>
      </c>
      <c r="NU511" s="2">
        <f t="shared" si="441"/>
        <v>80</v>
      </c>
      <c r="NV511" s="2">
        <f t="shared" si="442"/>
        <v>4</v>
      </c>
      <c r="NW511" s="2">
        <f t="shared" si="443"/>
        <v>1</v>
      </c>
      <c r="NX511" s="2">
        <f t="shared" si="444"/>
        <v>5</v>
      </c>
      <c r="NY511" s="2">
        <f t="shared" si="445"/>
        <v>5</v>
      </c>
      <c r="NZ511" s="2">
        <f t="shared" si="446"/>
        <v>5</v>
      </c>
      <c r="OA511" s="2">
        <f t="shared" si="447"/>
        <v>1</v>
      </c>
      <c r="OB511" s="2">
        <f t="shared" si="448"/>
        <v>0</v>
      </c>
      <c r="OC511" s="2">
        <f t="shared" si="449"/>
        <v>0</v>
      </c>
      <c r="OD511" s="2">
        <f t="shared" si="450"/>
        <v>14</v>
      </c>
      <c r="OE511" s="2">
        <f t="shared" si="451"/>
        <v>0</v>
      </c>
      <c r="OF511" s="2">
        <f t="shared" si="452"/>
        <v>29</v>
      </c>
      <c r="OG511" s="2">
        <f t="shared" si="453"/>
        <v>1</v>
      </c>
      <c r="OH511" s="2">
        <f t="shared" si="454"/>
        <v>0</v>
      </c>
      <c r="OI511" s="2">
        <f t="shared" si="455"/>
        <v>0</v>
      </c>
      <c r="OJ511" s="2">
        <f t="shared" si="456"/>
        <v>0</v>
      </c>
      <c r="OK511" s="2">
        <f t="shared" si="457"/>
        <v>0</v>
      </c>
      <c r="OL511" s="2">
        <f t="shared" si="458"/>
        <v>1</v>
      </c>
      <c r="OM511" s="2">
        <f t="shared" si="459"/>
        <v>0</v>
      </c>
      <c r="ON511" s="2">
        <f t="shared" si="460"/>
        <v>31</v>
      </c>
      <c r="OO511" s="2">
        <f t="shared" si="461"/>
        <v>3</v>
      </c>
      <c r="OP511" s="2">
        <f t="shared" si="462"/>
        <v>0</v>
      </c>
      <c r="OQ511" s="2">
        <f t="shared" si="463"/>
        <v>0</v>
      </c>
      <c r="OR511" s="2">
        <f t="shared" si="464"/>
        <v>0</v>
      </c>
      <c r="OS511" s="2">
        <f t="shared" si="465"/>
        <v>0</v>
      </c>
      <c r="OT511" s="2">
        <f t="shared" si="466"/>
        <v>2</v>
      </c>
      <c r="OU511" s="2">
        <f t="shared" si="467"/>
        <v>1</v>
      </c>
      <c r="OV511" s="2">
        <f t="shared" si="468"/>
        <v>0</v>
      </c>
      <c r="OW511" s="2">
        <f t="shared" si="469"/>
        <v>0</v>
      </c>
      <c r="OX511" s="2">
        <f t="shared" si="470"/>
        <v>3</v>
      </c>
      <c r="OY511" s="2">
        <f t="shared" si="471"/>
        <v>0</v>
      </c>
      <c r="OZ511" s="2">
        <f t="shared" si="472"/>
        <v>0</v>
      </c>
      <c r="PA511" s="2">
        <f t="shared" si="473"/>
        <v>0</v>
      </c>
      <c r="PB511" s="2">
        <f t="shared" si="474"/>
        <v>0</v>
      </c>
      <c r="PC511" s="2">
        <f t="shared" si="475"/>
        <v>0</v>
      </c>
      <c r="PD511" s="2">
        <f t="shared" si="476"/>
        <v>0</v>
      </c>
      <c r="PE511" s="2">
        <f t="shared" si="477"/>
        <v>0</v>
      </c>
      <c r="PF511" s="2">
        <f t="shared" si="478"/>
        <v>0</v>
      </c>
      <c r="PG511" s="2">
        <f t="shared" si="479"/>
        <v>0</v>
      </c>
      <c r="PH511" s="2">
        <f t="shared" si="480"/>
        <v>0</v>
      </c>
      <c r="PI511" s="2">
        <f t="shared" si="481"/>
        <v>0</v>
      </c>
      <c r="PJ511" s="2">
        <f t="shared" si="482"/>
        <v>0</v>
      </c>
      <c r="PK511" s="2">
        <f t="shared" si="483"/>
        <v>0</v>
      </c>
      <c r="PL511" s="2">
        <f t="shared" si="484"/>
        <v>0</v>
      </c>
      <c r="PM511" s="2">
        <f t="shared" si="485"/>
        <v>0</v>
      </c>
      <c r="PN511" s="2">
        <f t="shared" si="486"/>
        <v>26</v>
      </c>
      <c r="PO511" s="2">
        <f t="shared" si="487"/>
        <v>26</v>
      </c>
      <c r="PP511" s="2">
        <f t="shared" si="488"/>
        <v>0</v>
      </c>
      <c r="PQ511" s="2">
        <f t="shared" si="489"/>
        <v>0</v>
      </c>
      <c r="PR511" s="2">
        <f t="shared" si="490"/>
        <v>26</v>
      </c>
      <c r="PS511" s="2">
        <f t="shared" si="491"/>
        <v>0</v>
      </c>
      <c r="PT511" s="2">
        <f t="shared" si="492"/>
        <v>0</v>
      </c>
      <c r="PU511" s="2">
        <f t="shared" si="493"/>
        <v>26</v>
      </c>
      <c r="PV511" s="2">
        <f t="shared" si="494"/>
        <v>0</v>
      </c>
      <c r="PW511" s="2">
        <f t="shared" si="495"/>
        <v>0</v>
      </c>
      <c r="PX511" s="2">
        <f t="shared" si="496"/>
        <v>26</v>
      </c>
      <c r="PY511" s="2">
        <f t="shared" si="497"/>
        <v>0</v>
      </c>
      <c r="PZ511" s="2">
        <f t="shared" si="498"/>
        <v>0</v>
      </c>
    </row>
    <row r="512" spans="1:442" x14ac:dyDescent="0.35">
      <c r="A512" t="s">
        <v>68</v>
      </c>
      <c r="B512" t="s">
        <v>11</v>
      </c>
      <c r="C512" t="s">
        <v>335</v>
      </c>
      <c r="D512">
        <v>0</v>
      </c>
      <c r="E512">
        <v>0</v>
      </c>
      <c r="F512">
        <v>0</v>
      </c>
      <c r="G512">
        <v>0</v>
      </c>
      <c r="H512"/>
      <c r="I512">
        <v>0</v>
      </c>
      <c r="J512">
        <v>0</v>
      </c>
      <c r="K512">
        <v>0</v>
      </c>
      <c r="L512">
        <v>0</v>
      </c>
      <c r="M512">
        <v>0</v>
      </c>
      <c r="N512">
        <v>0</v>
      </c>
      <c r="O512">
        <v>0</v>
      </c>
      <c r="P512">
        <v>0</v>
      </c>
      <c r="Q512">
        <v>0</v>
      </c>
      <c r="R512">
        <v>0</v>
      </c>
      <c r="S512">
        <v>1</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1</v>
      </c>
      <c r="BU512">
        <v>1</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5</v>
      </c>
      <c r="DC512">
        <v>2</v>
      </c>
      <c r="DD512">
        <v>16</v>
      </c>
      <c r="DE512">
        <v>16</v>
      </c>
      <c r="DF512">
        <v>0</v>
      </c>
      <c r="DG512">
        <v>0</v>
      </c>
      <c r="DH512">
        <v>0</v>
      </c>
      <c r="DI512">
        <v>0</v>
      </c>
      <c r="DJ512">
        <v>1</v>
      </c>
      <c r="DK512">
        <v>1</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11</v>
      </c>
      <c r="EM512">
        <v>0</v>
      </c>
      <c r="EN512">
        <v>0</v>
      </c>
      <c r="EO512">
        <v>0</v>
      </c>
      <c r="EP512">
        <v>0</v>
      </c>
      <c r="EQ512">
        <v>0</v>
      </c>
      <c r="ER512">
        <v>0</v>
      </c>
      <c r="ES512">
        <v>0</v>
      </c>
      <c r="ET512">
        <v>0</v>
      </c>
      <c r="EU512">
        <v>0</v>
      </c>
      <c r="EV512">
        <v>0</v>
      </c>
      <c r="EW512">
        <v>0</v>
      </c>
      <c r="EX512">
        <v>0</v>
      </c>
      <c r="EY512">
        <v>0</v>
      </c>
      <c r="EZ512">
        <v>3</v>
      </c>
      <c r="FA512">
        <v>17</v>
      </c>
      <c r="FB512">
        <v>0</v>
      </c>
      <c r="FC512">
        <v>5</v>
      </c>
      <c r="FD512">
        <v>13</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10</v>
      </c>
      <c r="HV512">
        <v>35</v>
      </c>
      <c r="HW512">
        <v>15</v>
      </c>
      <c r="HX512">
        <v>0</v>
      </c>
      <c r="HY512">
        <v>0</v>
      </c>
      <c r="HZ512">
        <v>0</v>
      </c>
      <c r="IA512">
        <v>0</v>
      </c>
      <c r="IB512">
        <v>0</v>
      </c>
      <c r="IC512">
        <v>0</v>
      </c>
      <c r="ID512">
        <v>10</v>
      </c>
      <c r="IE512">
        <v>35</v>
      </c>
      <c r="IF512">
        <v>15</v>
      </c>
      <c r="IG512">
        <v>10</v>
      </c>
      <c r="IH512">
        <v>35</v>
      </c>
      <c r="II512">
        <v>15</v>
      </c>
      <c r="IJ512">
        <v>10</v>
      </c>
      <c r="IK512">
        <v>35</v>
      </c>
      <c r="IL512">
        <v>15</v>
      </c>
      <c r="IM512">
        <v>10</v>
      </c>
      <c r="IN512">
        <v>35</v>
      </c>
      <c r="IO512">
        <v>15</v>
      </c>
      <c r="IP512">
        <v>0</v>
      </c>
      <c r="IQ512">
        <v>0</v>
      </c>
      <c r="IR512">
        <v>0</v>
      </c>
      <c r="IS512">
        <v>0</v>
      </c>
      <c r="IT512">
        <v>0</v>
      </c>
      <c r="IU512">
        <v>0</v>
      </c>
      <c r="IV512">
        <v>0</v>
      </c>
      <c r="IW512">
        <v>1</v>
      </c>
      <c r="IX512">
        <v>1</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1</v>
      </c>
      <c r="KB512">
        <v>1</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1</v>
      </c>
      <c r="MP512">
        <v>1</v>
      </c>
      <c r="MQ512">
        <v>0</v>
      </c>
      <c r="MR512">
        <v>0</v>
      </c>
      <c r="MS512">
        <v>0</v>
      </c>
      <c r="MT512">
        <v>0</v>
      </c>
      <c r="MU512">
        <v>0</v>
      </c>
      <c r="MV512">
        <v>0</v>
      </c>
      <c r="MW512">
        <v>0</v>
      </c>
      <c r="MX512">
        <v>0</v>
      </c>
      <c r="MY512">
        <v>0</v>
      </c>
      <c r="MZ512">
        <v>0</v>
      </c>
      <c r="NA512">
        <v>0</v>
      </c>
      <c r="NB512">
        <v>0</v>
      </c>
      <c r="NC512">
        <v>0</v>
      </c>
      <c r="ND512">
        <v>2</v>
      </c>
      <c r="NE512">
        <v>2</v>
      </c>
      <c r="NF512">
        <v>0</v>
      </c>
      <c r="NG512">
        <v>0</v>
      </c>
      <c r="NH512">
        <v>0</v>
      </c>
      <c r="NI512">
        <v>0</v>
      </c>
      <c r="NJ512">
        <v>0</v>
      </c>
      <c r="NK512">
        <v>0</v>
      </c>
      <c r="NL512">
        <v>0</v>
      </c>
      <c r="NM512">
        <v>0</v>
      </c>
      <c r="NN512">
        <v>0</v>
      </c>
      <c r="NO512">
        <v>0</v>
      </c>
      <c r="NP512">
        <v>0</v>
      </c>
      <c r="NR512" s="2" t="str">
        <f t="shared" si="439"/>
        <v>Zombo District</v>
      </c>
      <c r="NS512" s="2" t="str">
        <f t="shared" si="440"/>
        <v>Nyapea Hospital</v>
      </c>
      <c r="NT512" s="2" t="str">
        <f>VLOOKUP(C512,Weeks!$A$1:$B$53,2,0)</f>
        <v>Week 6</v>
      </c>
      <c r="NU512" s="2">
        <f t="shared" si="441"/>
        <v>92</v>
      </c>
      <c r="NV512" s="2">
        <f t="shared" si="442"/>
        <v>4</v>
      </c>
      <c r="NW512" s="2">
        <f t="shared" si="443"/>
        <v>0</v>
      </c>
      <c r="NX512" s="2">
        <f t="shared" si="444"/>
        <v>4</v>
      </c>
      <c r="NY512" s="2">
        <f t="shared" si="445"/>
        <v>4</v>
      </c>
      <c r="NZ512" s="2">
        <f t="shared" si="446"/>
        <v>2</v>
      </c>
      <c r="OA512" s="2">
        <f t="shared" si="447"/>
        <v>2</v>
      </c>
      <c r="OB512" s="2">
        <f t="shared" si="448"/>
        <v>0</v>
      </c>
      <c r="OC512" s="2">
        <f t="shared" si="449"/>
        <v>0</v>
      </c>
      <c r="OD512" s="2">
        <f t="shared" si="450"/>
        <v>18</v>
      </c>
      <c r="OE512" s="2">
        <f t="shared" si="451"/>
        <v>0</v>
      </c>
      <c r="OF512" s="2">
        <f t="shared" si="452"/>
        <v>31</v>
      </c>
      <c r="OG512" s="2">
        <f t="shared" si="453"/>
        <v>0</v>
      </c>
      <c r="OH512" s="2">
        <f t="shared" si="454"/>
        <v>0</v>
      </c>
      <c r="OI512" s="2">
        <f t="shared" si="455"/>
        <v>0</v>
      </c>
      <c r="OJ512" s="2">
        <f t="shared" si="456"/>
        <v>0</v>
      </c>
      <c r="OK512" s="2">
        <f t="shared" si="457"/>
        <v>0</v>
      </c>
      <c r="OL512" s="2">
        <f t="shared" si="458"/>
        <v>0</v>
      </c>
      <c r="OM512" s="2">
        <f t="shared" si="459"/>
        <v>0</v>
      </c>
      <c r="ON512" s="2">
        <f t="shared" si="460"/>
        <v>41</v>
      </c>
      <c r="OO512" s="2">
        <f t="shared" si="461"/>
        <v>2</v>
      </c>
      <c r="OP512" s="2">
        <f t="shared" si="462"/>
        <v>0</v>
      </c>
      <c r="OQ512" s="2">
        <f t="shared" si="463"/>
        <v>0</v>
      </c>
      <c r="OR512" s="2">
        <f t="shared" si="464"/>
        <v>0</v>
      </c>
      <c r="OS512" s="2">
        <f t="shared" si="465"/>
        <v>0</v>
      </c>
      <c r="OT512" s="2">
        <f t="shared" si="466"/>
        <v>0</v>
      </c>
      <c r="OU512" s="2">
        <f t="shared" si="467"/>
        <v>1</v>
      </c>
      <c r="OV512" s="2">
        <f t="shared" si="468"/>
        <v>0</v>
      </c>
      <c r="OW512" s="2">
        <f t="shared" si="469"/>
        <v>0</v>
      </c>
      <c r="OX512" s="2">
        <f t="shared" si="470"/>
        <v>2</v>
      </c>
      <c r="OY512" s="2">
        <f t="shared" si="471"/>
        <v>0</v>
      </c>
      <c r="OZ512" s="2">
        <f t="shared" si="472"/>
        <v>0</v>
      </c>
      <c r="PA512" s="2">
        <f t="shared" si="473"/>
        <v>0</v>
      </c>
      <c r="PB512" s="2">
        <f t="shared" si="474"/>
        <v>0</v>
      </c>
      <c r="PC512" s="2">
        <f t="shared" si="475"/>
        <v>0</v>
      </c>
      <c r="PD512" s="2">
        <f t="shared" si="476"/>
        <v>0</v>
      </c>
      <c r="PE512" s="2">
        <f t="shared" si="477"/>
        <v>0</v>
      </c>
      <c r="PF512" s="2">
        <f t="shared" si="478"/>
        <v>0</v>
      </c>
      <c r="PG512" s="2">
        <f t="shared" si="479"/>
        <v>0</v>
      </c>
      <c r="PH512" s="2">
        <f t="shared" si="480"/>
        <v>0</v>
      </c>
      <c r="PI512" s="2">
        <f t="shared" si="481"/>
        <v>0</v>
      </c>
      <c r="PJ512" s="2">
        <f t="shared" si="482"/>
        <v>0</v>
      </c>
      <c r="PK512" s="2">
        <f t="shared" si="483"/>
        <v>0</v>
      </c>
      <c r="PL512" s="2">
        <f t="shared" si="484"/>
        <v>0</v>
      </c>
      <c r="PM512" s="2">
        <f t="shared" si="485"/>
        <v>0</v>
      </c>
      <c r="PN512" s="2">
        <f t="shared" si="486"/>
        <v>60</v>
      </c>
      <c r="PO512" s="2">
        <f t="shared" si="487"/>
        <v>60</v>
      </c>
      <c r="PP512" s="2">
        <f t="shared" si="488"/>
        <v>2</v>
      </c>
      <c r="PQ512" s="2">
        <f t="shared" si="489"/>
        <v>2</v>
      </c>
      <c r="PR512" s="2">
        <f t="shared" si="490"/>
        <v>60</v>
      </c>
      <c r="PS512" s="2">
        <f t="shared" si="491"/>
        <v>0</v>
      </c>
      <c r="PT512" s="2">
        <f t="shared" si="492"/>
        <v>0</v>
      </c>
      <c r="PU512" s="2">
        <f t="shared" si="493"/>
        <v>60</v>
      </c>
      <c r="PV512" s="2">
        <f t="shared" si="494"/>
        <v>0</v>
      </c>
      <c r="PW512" s="2">
        <f t="shared" si="495"/>
        <v>0</v>
      </c>
      <c r="PX512" s="2">
        <f t="shared" si="496"/>
        <v>60</v>
      </c>
      <c r="PY512" s="2">
        <f t="shared" si="497"/>
        <v>0</v>
      </c>
      <c r="PZ512" s="2">
        <f t="shared" si="498"/>
        <v>0</v>
      </c>
    </row>
    <row r="513" spans="1:442" x14ac:dyDescent="0.35">
      <c r="A513" t="s">
        <v>68</v>
      </c>
      <c r="B513" t="s">
        <v>11</v>
      </c>
      <c r="C513" t="s">
        <v>333</v>
      </c>
      <c r="D513">
        <v>0</v>
      </c>
      <c r="E513">
        <v>0</v>
      </c>
      <c r="F513">
        <v>0</v>
      </c>
      <c r="G513">
        <v>0</v>
      </c>
      <c r="H513"/>
      <c r="I513">
        <v>0</v>
      </c>
      <c r="J513"/>
      <c r="K513">
        <v>0</v>
      </c>
      <c r="L513"/>
      <c r="M513">
        <v>0</v>
      </c>
      <c r="N513"/>
      <c r="O513">
        <v>0</v>
      </c>
      <c r="P513">
        <v>0</v>
      </c>
      <c r="Q513">
        <v>0</v>
      </c>
      <c r="R513">
        <v>1</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3</v>
      </c>
      <c r="DC513">
        <v>0</v>
      </c>
      <c r="DD513">
        <v>10</v>
      </c>
      <c r="DE513">
        <v>14</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4</v>
      </c>
      <c r="EM513">
        <v>0</v>
      </c>
      <c r="EN513">
        <v>0</v>
      </c>
      <c r="EO513">
        <v>0</v>
      </c>
      <c r="EP513">
        <v>0</v>
      </c>
      <c r="EQ513">
        <v>0</v>
      </c>
      <c r="ER513">
        <v>0</v>
      </c>
      <c r="ES513">
        <v>0</v>
      </c>
      <c r="ET513">
        <v>0</v>
      </c>
      <c r="EU513">
        <v>0</v>
      </c>
      <c r="EV513">
        <v>0</v>
      </c>
      <c r="EW513">
        <v>0</v>
      </c>
      <c r="EX513">
        <v>0</v>
      </c>
      <c r="EY513">
        <v>0</v>
      </c>
      <c r="EZ513">
        <v>1</v>
      </c>
      <c r="FA513">
        <v>9</v>
      </c>
      <c r="FB513">
        <v>0</v>
      </c>
      <c r="FC513">
        <v>9</v>
      </c>
      <c r="FD513">
        <v>14</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3</v>
      </c>
      <c r="HV513">
        <v>18</v>
      </c>
      <c r="HW513">
        <v>8</v>
      </c>
      <c r="HX513">
        <v>0</v>
      </c>
      <c r="HY513">
        <v>0</v>
      </c>
      <c r="HZ513">
        <v>0</v>
      </c>
      <c r="IA513">
        <v>0</v>
      </c>
      <c r="IB513">
        <v>0</v>
      </c>
      <c r="IC513">
        <v>0</v>
      </c>
      <c r="ID513">
        <v>3</v>
      </c>
      <c r="IE513">
        <v>18</v>
      </c>
      <c r="IF513">
        <v>8</v>
      </c>
      <c r="IG513">
        <v>3</v>
      </c>
      <c r="IH513">
        <v>18</v>
      </c>
      <c r="II513">
        <v>8</v>
      </c>
      <c r="IJ513">
        <v>3</v>
      </c>
      <c r="IK513">
        <v>18</v>
      </c>
      <c r="IL513">
        <v>8</v>
      </c>
      <c r="IM513">
        <v>3</v>
      </c>
      <c r="IN513">
        <v>18</v>
      </c>
      <c r="IO513">
        <v>8</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1</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R513" s="2" t="str">
        <f t="shared" si="439"/>
        <v>Zombo District</v>
      </c>
      <c r="NS513" s="2" t="str">
        <f t="shared" si="440"/>
        <v>Nyapea Hospital</v>
      </c>
      <c r="NT513" s="2" t="str">
        <f>VLOOKUP(C513,Weeks!$A$1:$B$53,2,0)</f>
        <v>Week 7</v>
      </c>
      <c r="NU513" s="2">
        <f t="shared" si="441"/>
        <v>64</v>
      </c>
      <c r="NV513" s="2">
        <f t="shared" si="442"/>
        <v>0</v>
      </c>
      <c r="NW513" s="2">
        <f t="shared" si="443"/>
        <v>0</v>
      </c>
      <c r="NX513" s="2">
        <f t="shared" si="444"/>
        <v>0</v>
      </c>
      <c r="NY513" s="2">
        <f t="shared" si="445"/>
        <v>0</v>
      </c>
      <c r="NZ513" s="2">
        <f t="shared" si="446"/>
        <v>0</v>
      </c>
      <c r="OA513" s="2">
        <f t="shared" si="447"/>
        <v>0</v>
      </c>
      <c r="OB513" s="2">
        <f t="shared" si="448"/>
        <v>0</v>
      </c>
      <c r="OC513" s="2">
        <f t="shared" si="449"/>
        <v>0</v>
      </c>
      <c r="OD513" s="2">
        <f t="shared" si="450"/>
        <v>23</v>
      </c>
      <c r="OE513" s="2">
        <f t="shared" si="451"/>
        <v>0</v>
      </c>
      <c r="OF513" s="2">
        <f t="shared" si="452"/>
        <v>14</v>
      </c>
      <c r="OG513" s="2">
        <f t="shared" si="453"/>
        <v>0</v>
      </c>
      <c r="OH513" s="2">
        <f t="shared" si="454"/>
        <v>0</v>
      </c>
      <c r="OI513" s="2">
        <f t="shared" si="455"/>
        <v>0</v>
      </c>
      <c r="OJ513" s="2">
        <f t="shared" si="456"/>
        <v>0</v>
      </c>
      <c r="OK513" s="2">
        <f t="shared" si="457"/>
        <v>0</v>
      </c>
      <c r="OL513" s="2">
        <f t="shared" si="458"/>
        <v>0</v>
      </c>
      <c r="OM513" s="2">
        <f t="shared" si="459"/>
        <v>0</v>
      </c>
      <c r="ON513" s="2">
        <f t="shared" si="460"/>
        <v>27</v>
      </c>
      <c r="OO513" s="2">
        <f t="shared" si="461"/>
        <v>0</v>
      </c>
      <c r="OP513" s="2">
        <f t="shared" si="462"/>
        <v>0</v>
      </c>
      <c r="OQ513" s="2">
        <f t="shared" si="463"/>
        <v>0</v>
      </c>
      <c r="OR513" s="2">
        <f t="shared" si="464"/>
        <v>0</v>
      </c>
      <c r="OS513" s="2">
        <f t="shared" si="465"/>
        <v>0</v>
      </c>
      <c r="OT513" s="2">
        <f t="shared" si="466"/>
        <v>0</v>
      </c>
      <c r="OU513" s="2">
        <f t="shared" si="467"/>
        <v>1</v>
      </c>
      <c r="OV513" s="2">
        <f t="shared" si="468"/>
        <v>0</v>
      </c>
      <c r="OW513" s="2">
        <f t="shared" si="469"/>
        <v>0</v>
      </c>
      <c r="OX513" s="2">
        <f t="shared" si="470"/>
        <v>1</v>
      </c>
      <c r="OY513" s="2">
        <f t="shared" si="471"/>
        <v>0</v>
      </c>
      <c r="OZ513" s="2">
        <f t="shared" si="472"/>
        <v>0</v>
      </c>
      <c r="PA513" s="2">
        <f t="shared" si="473"/>
        <v>0</v>
      </c>
      <c r="PB513" s="2">
        <f t="shared" si="474"/>
        <v>0</v>
      </c>
      <c r="PC513" s="2">
        <f t="shared" si="475"/>
        <v>0</v>
      </c>
      <c r="PD513" s="2">
        <f t="shared" si="476"/>
        <v>0</v>
      </c>
      <c r="PE513" s="2">
        <f t="shared" si="477"/>
        <v>0</v>
      </c>
      <c r="PF513" s="2">
        <f t="shared" si="478"/>
        <v>0</v>
      </c>
      <c r="PG513" s="2">
        <f t="shared" si="479"/>
        <v>0</v>
      </c>
      <c r="PH513" s="2">
        <f t="shared" si="480"/>
        <v>0</v>
      </c>
      <c r="PI513" s="2">
        <f t="shared" si="481"/>
        <v>0</v>
      </c>
      <c r="PJ513" s="2">
        <f t="shared" si="482"/>
        <v>0</v>
      </c>
      <c r="PK513" s="2">
        <f t="shared" si="483"/>
        <v>0</v>
      </c>
      <c r="PL513" s="2">
        <f t="shared" si="484"/>
        <v>0</v>
      </c>
      <c r="PM513" s="2">
        <f t="shared" si="485"/>
        <v>0</v>
      </c>
      <c r="PN513" s="2">
        <f t="shared" si="486"/>
        <v>29</v>
      </c>
      <c r="PO513" s="2">
        <f t="shared" si="487"/>
        <v>29</v>
      </c>
      <c r="PP513" s="2">
        <f t="shared" si="488"/>
        <v>0</v>
      </c>
      <c r="PQ513" s="2">
        <f t="shared" si="489"/>
        <v>0</v>
      </c>
      <c r="PR513" s="2">
        <f t="shared" si="490"/>
        <v>29</v>
      </c>
      <c r="PS513" s="2">
        <f t="shared" si="491"/>
        <v>0</v>
      </c>
      <c r="PT513" s="2">
        <f t="shared" si="492"/>
        <v>0</v>
      </c>
      <c r="PU513" s="2">
        <f t="shared" si="493"/>
        <v>29</v>
      </c>
      <c r="PV513" s="2">
        <f t="shared" si="494"/>
        <v>0</v>
      </c>
      <c r="PW513" s="2">
        <f t="shared" si="495"/>
        <v>0</v>
      </c>
      <c r="PX513" s="2">
        <f t="shared" si="496"/>
        <v>29</v>
      </c>
      <c r="PY513" s="2">
        <f t="shared" si="497"/>
        <v>0</v>
      </c>
      <c r="PZ513" s="2">
        <f t="shared" si="498"/>
        <v>0</v>
      </c>
    </row>
    <row r="514" spans="1:442" x14ac:dyDescent="0.35">
      <c r="A514" t="s">
        <v>68</v>
      </c>
      <c r="B514" t="s">
        <v>11</v>
      </c>
      <c r="C514" t="s">
        <v>331</v>
      </c>
      <c r="D514">
        <v>0</v>
      </c>
      <c r="E514">
        <v>0</v>
      </c>
      <c r="F514">
        <v>0</v>
      </c>
      <c r="G514">
        <v>0</v>
      </c>
      <c r="H514"/>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1</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1</v>
      </c>
      <c r="DC514">
        <v>1</v>
      </c>
      <c r="DD514">
        <v>16</v>
      </c>
      <c r="DE514">
        <v>18</v>
      </c>
      <c r="DF514">
        <v>0</v>
      </c>
      <c r="DG514">
        <v>1</v>
      </c>
      <c r="DH514">
        <v>0</v>
      </c>
      <c r="DI514">
        <v>0</v>
      </c>
      <c r="DJ514">
        <v>1</v>
      </c>
      <c r="DK514">
        <v>1</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1</v>
      </c>
      <c r="EM514">
        <v>0</v>
      </c>
      <c r="EN514">
        <v>0</v>
      </c>
      <c r="EO514">
        <v>0</v>
      </c>
      <c r="EP514">
        <v>0</v>
      </c>
      <c r="EQ514">
        <v>0</v>
      </c>
      <c r="ER514">
        <v>0</v>
      </c>
      <c r="ES514">
        <v>0</v>
      </c>
      <c r="ET514">
        <v>0</v>
      </c>
      <c r="EU514">
        <v>0</v>
      </c>
      <c r="EV514">
        <v>0</v>
      </c>
      <c r="EW514">
        <v>0</v>
      </c>
      <c r="EX514">
        <v>0</v>
      </c>
      <c r="EY514">
        <v>0</v>
      </c>
      <c r="EZ514">
        <v>0</v>
      </c>
      <c r="FA514">
        <v>8</v>
      </c>
      <c r="FB514">
        <v>0</v>
      </c>
      <c r="FC514">
        <v>6</v>
      </c>
      <c r="FD514">
        <v>12</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1</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2</v>
      </c>
      <c r="HV514">
        <v>20</v>
      </c>
      <c r="HW514">
        <v>5</v>
      </c>
      <c r="HX514">
        <v>0</v>
      </c>
      <c r="HY514">
        <v>0</v>
      </c>
      <c r="HZ514">
        <v>0</v>
      </c>
      <c r="IA514">
        <v>0</v>
      </c>
      <c r="IB514">
        <v>0</v>
      </c>
      <c r="IC514">
        <v>0</v>
      </c>
      <c r="ID514">
        <v>2</v>
      </c>
      <c r="IE514">
        <v>20</v>
      </c>
      <c r="IF514">
        <v>5</v>
      </c>
      <c r="IG514">
        <v>2</v>
      </c>
      <c r="IH514">
        <v>20</v>
      </c>
      <c r="II514">
        <v>5</v>
      </c>
      <c r="IJ514">
        <v>2</v>
      </c>
      <c r="IK514">
        <v>20</v>
      </c>
      <c r="IL514">
        <v>5</v>
      </c>
      <c r="IM514">
        <v>2</v>
      </c>
      <c r="IN514">
        <v>20</v>
      </c>
      <c r="IO514">
        <v>5</v>
      </c>
      <c r="IP514">
        <v>0</v>
      </c>
      <c r="IQ514">
        <v>0</v>
      </c>
      <c r="IR514">
        <v>0</v>
      </c>
      <c r="IS514">
        <v>0</v>
      </c>
      <c r="IT514">
        <v>0</v>
      </c>
      <c r="IU514">
        <v>0</v>
      </c>
      <c r="IV514">
        <v>0</v>
      </c>
      <c r="IW514">
        <v>0</v>
      </c>
      <c r="IX514">
        <v>2</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2</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3</v>
      </c>
      <c r="ML514">
        <v>1</v>
      </c>
      <c r="MM514">
        <v>0</v>
      </c>
      <c r="MN514">
        <v>0</v>
      </c>
      <c r="MO514">
        <v>0</v>
      </c>
      <c r="MP514">
        <v>0</v>
      </c>
      <c r="MQ514">
        <v>0</v>
      </c>
      <c r="MR514">
        <v>0</v>
      </c>
      <c r="MS514">
        <v>0</v>
      </c>
      <c r="MT514">
        <v>0</v>
      </c>
      <c r="MU514">
        <v>0</v>
      </c>
      <c r="MV514">
        <v>0</v>
      </c>
      <c r="MW514">
        <v>0</v>
      </c>
      <c r="MX514">
        <v>0</v>
      </c>
      <c r="MY514">
        <v>0</v>
      </c>
      <c r="MZ514">
        <v>0</v>
      </c>
      <c r="NA514">
        <v>1</v>
      </c>
      <c r="NB514">
        <v>0</v>
      </c>
      <c r="NC514">
        <v>0</v>
      </c>
      <c r="ND514">
        <v>1</v>
      </c>
      <c r="NE514">
        <v>1</v>
      </c>
      <c r="NF514">
        <v>0</v>
      </c>
      <c r="NG514">
        <v>0</v>
      </c>
      <c r="NH514">
        <v>2</v>
      </c>
      <c r="NI514">
        <v>0</v>
      </c>
      <c r="NJ514">
        <v>0</v>
      </c>
      <c r="NK514">
        <v>0</v>
      </c>
      <c r="NL514">
        <v>2</v>
      </c>
      <c r="NM514">
        <v>0</v>
      </c>
      <c r="NN514">
        <v>0</v>
      </c>
      <c r="NO514">
        <v>0</v>
      </c>
      <c r="NP514">
        <v>0</v>
      </c>
      <c r="NR514" s="2" t="str">
        <f t="shared" si="439"/>
        <v>Zombo District</v>
      </c>
      <c r="NS514" s="2" t="str">
        <f t="shared" si="440"/>
        <v>Nyapea Hospital</v>
      </c>
      <c r="NT514" s="2" t="str">
        <f>VLOOKUP(C514,Weeks!$A$1:$B$53,2,0)</f>
        <v>Week 8</v>
      </c>
      <c r="NU514" s="2">
        <f t="shared" si="441"/>
        <v>68</v>
      </c>
      <c r="NV514" s="2">
        <f t="shared" si="442"/>
        <v>3</v>
      </c>
      <c r="NW514" s="2">
        <f t="shared" si="443"/>
        <v>0</v>
      </c>
      <c r="NX514" s="2">
        <f t="shared" si="444"/>
        <v>3</v>
      </c>
      <c r="NY514" s="2">
        <f t="shared" si="445"/>
        <v>3</v>
      </c>
      <c r="NZ514" s="2">
        <f t="shared" si="446"/>
        <v>1</v>
      </c>
      <c r="OA514" s="2">
        <f t="shared" si="447"/>
        <v>0</v>
      </c>
      <c r="OB514" s="2">
        <f t="shared" si="448"/>
        <v>0</v>
      </c>
      <c r="OC514" s="2">
        <f t="shared" si="449"/>
        <v>0</v>
      </c>
      <c r="OD514" s="2">
        <f t="shared" si="450"/>
        <v>18</v>
      </c>
      <c r="OE514" s="2">
        <f t="shared" si="451"/>
        <v>0</v>
      </c>
      <c r="OF514" s="2">
        <f t="shared" si="452"/>
        <v>9</v>
      </c>
      <c r="OG514" s="2">
        <f t="shared" si="453"/>
        <v>0</v>
      </c>
      <c r="OH514" s="2">
        <f t="shared" si="454"/>
        <v>0</v>
      </c>
      <c r="OI514" s="2">
        <f t="shared" si="455"/>
        <v>0</v>
      </c>
      <c r="OJ514" s="2">
        <f t="shared" si="456"/>
        <v>0</v>
      </c>
      <c r="OK514" s="2">
        <f t="shared" si="457"/>
        <v>0</v>
      </c>
      <c r="OL514" s="2">
        <f t="shared" si="458"/>
        <v>1</v>
      </c>
      <c r="OM514" s="2">
        <f t="shared" si="459"/>
        <v>0</v>
      </c>
      <c r="ON514" s="2">
        <f t="shared" si="460"/>
        <v>39</v>
      </c>
      <c r="OO514" s="2">
        <f t="shared" si="461"/>
        <v>3</v>
      </c>
      <c r="OP514" s="2">
        <f t="shared" si="462"/>
        <v>0</v>
      </c>
      <c r="OQ514" s="2">
        <f t="shared" si="463"/>
        <v>0</v>
      </c>
      <c r="OR514" s="2">
        <f t="shared" si="464"/>
        <v>0</v>
      </c>
      <c r="OS514" s="2">
        <f t="shared" si="465"/>
        <v>0</v>
      </c>
      <c r="OT514" s="2">
        <f t="shared" si="466"/>
        <v>0</v>
      </c>
      <c r="OU514" s="2">
        <f t="shared" si="467"/>
        <v>0</v>
      </c>
      <c r="OV514" s="2">
        <f t="shared" si="468"/>
        <v>0</v>
      </c>
      <c r="OW514" s="2">
        <f t="shared" si="469"/>
        <v>0</v>
      </c>
      <c r="OX514" s="2">
        <f t="shared" si="470"/>
        <v>4</v>
      </c>
      <c r="OY514" s="2">
        <f t="shared" si="471"/>
        <v>0</v>
      </c>
      <c r="OZ514" s="2">
        <f t="shared" si="472"/>
        <v>0</v>
      </c>
      <c r="PA514" s="2">
        <f t="shared" si="473"/>
        <v>0</v>
      </c>
      <c r="PB514" s="2">
        <f t="shared" si="474"/>
        <v>0</v>
      </c>
      <c r="PC514" s="2">
        <f t="shared" si="475"/>
        <v>0</v>
      </c>
      <c r="PD514" s="2">
        <f t="shared" si="476"/>
        <v>0</v>
      </c>
      <c r="PE514" s="2">
        <f t="shared" si="477"/>
        <v>0</v>
      </c>
      <c r="PF514" s="2">
        <f t="shared" si="478"/>
        <v>0</v>
      </c>
      <c r="PG514" s="2">
        <f t="shared" si="479"/>
        <v>0</v>
      </c>
      <c r="PH514" s="2">
        <f t="shared" si="480"/>
        <v>0</v>
      </c>
      <c r="PI514" s="2">
        <f t="shared" si="481"/>
        <v>0</v>
      </c>
      <c r="PJ514" s="2">
        <f t="shared" si="482"/>
        <v>0</v>
      </c>
      <c r="PK514" s="2">
        <f t="shared" si="483"/>
        <v>2</v>
      </c>
      <c r="PL514" s="2">
        <f t="shared" si="484"/>
        <v>2</v>
      </c>
      <c r="PM514" s="2">
        <f t="shared" si="485"/>
        <v>0</v>
      </c>
      <c r="PN514" s="2">
        <f t="shared" si="486"/>
        <v>27</v>
      </c>
      <c r="PO514" s="2">
        <f t="shared" si="487"/>
        <v>27</v>
      </c>
      <c r="PP514" s="2">
        <f t="shared" si="488"/>
        <v>2</v>
      </c>
      <c r="PQ514" s="2">
        <f t="shared" si="489"/>
        <v>2</v>
      </c>
      <c r="PR514" s="2">
        <f t="shared" si="490"/>
        <v>27</v>
      </c>
      <c r="PS514" s="2">
        <f t="shared" si="491"/>
        <v>0</v>
      </c>
      <c r="PT514" s="2">
        <f t="shared" si="492"/>
        <v>0</v>
      </c>
      <c r="PU514" s="2">
        <f t="shared" si="493"/>
        <v>27</v>
      </c>
      <c r="PV514" s="2">
        <f t="shared" si="494"/>
        <v>0</v>
      </c>
      <c r="PW514" s="2">
        <f t="shared" si="495"/>
        <v>0</v>
      </c>
      <c r="PX514" s="2">
        <f t="shared" si="496"/>
        <v>27</v>
      </c>
      <c r="PY514" s="2">
        <f t="shared" si="497"/>
        <v>0</v>
      </c>
      <c r="PZ514" s="2">
        <f t="shared" si="498"/>
        <v>0</v>
      </c>
    </row>
    <row r="515" spans="1:442" x14ac:dyDescent="0.35">
      <c r="A515" t="s">
        <v>68</v>
      </c>
      <c r="B515" t="s">
        <v>11</v>
      </c>
      <c r="C515" t="s">
        <v>329</v>
      </c>
      <c r="D515">
        <v>0</v>
      </c>
      <c r="E515">
        <v>0</v>
      </c>
      <c r="F515">
        <v>0</v>
      </c>
      <c r="G515">
        <v>0</v>
      </c>
      <c r="H515"/>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2</v>
      </c>
      <c r="DA515">
        <v>1</v>
      </c>
      <c r="DB515">
        <v>2</v>
      </c>
      <c r="DC515">
        <v>0</v>
      </c>
      <c r="DD515">
        <v>20</v>
      </c>
      <c r="DE515">
        <v>20</v>
      </c>
      <c r="DF515">
        <v>0</v>
      </c>
      <c r="DG515">
        <v>0</v>
      </c>
      <c r="DH515">
        <v>0</v>
      </c>
      <c r="DI515">
        <v>0</v>
      </c>
      <c r="DJ515">
        <v>0</v>
      </c>
      <c r="DK515">
        <v>1</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3</v>
      </c>
      <c r="EL515">
        <v>11</v>
      </c>
      <c r="EM515">
        <v>0</v>
      </c>
      <c r="EN515">
        <v>0</v>
      </c>
      <c r="EO515">
        <v>0</v>
      </c>
      <c r="EP515">
        <v>0</v>
      </c>
      <c r="EQ515">
        <v>0</v>
      </c>
      <c r="ER515">
        <v>0</v>
      </c>
      <c r="ES515">
        <v>0</v>
      </c>
      <c r="ET515">
        <v>0</v>
      </c>
      <c r="EU515">
        <v>0</v>
      </c>
      <c r="EV515">
        <v>0</v>
      </c>
      <c r="EW515">
        <v>0</v>
      </c>
      <c r="EX515">
        <v>0</v>
      </c>
      <c r="EY515">
        <v>0</v>
      </c>
      <c r="EZ515">
        <v>0</v>
      </c>
      <c r="FA515">
        <v>3</v>
      </c>
      <c r="FB515">
        <v>0</v>
      </c>
      <c r="FC515">
        <v>11</v>
      </c>
      <c r="FD515">
        <v>16</v>
      </c>
      <c r="FE515">
        <v>0</v>
      </c>
      <c r="FF515">
        <v>0</v>
      </c>
      <c r="FG515">
        <v>1</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3</v>
      </c>
      <c r="GX515">
        <v>0</v>
      </c>
      <c r="GY515">
        <v>19</v>
      </c>
      <c r="GZ515">
        <v>8</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1</v>
      </c>
      <c r="HV515">
        <v>29</v>
      </c>
      <c r="HW515">
        <v>16</v>
      </c>
      <c r="HX515">
        <v>0</v>
      </c>
      <c r="HY515">
        <v>0</v>
      </c>
      <c r="HZ515">
        <v>0</v>
      </c>
      <c r="IA515">
        <v>0</v>
      </c>
      <c r="IB515">
        <v>0</v>
      </c>
      <c r="IC515">
        <v>0</v>
      </c>
      <c r="ID515">
        <v>1</v>
      </c>
      <c r="IE515">
        <v>29</v>
      </c>
      <c r="IF515">
        <v>19</v>
      </c>
      <c r="IG515">
        <v>1</v>
      </c>
      <c r="IH515">
        <v>29</v>
      </c>
      <c r="II515">
        <v>19</v>
      </c>
      <c r="IJ515">
        <v>1</v>
      </c>
      <c r="IK515">
        <v>29</v>
      </c>
      <c r="IL515">
        <v>19</v>
      </c>
      <c r="IM515">
        <v>1</v>
      </c>
      <c r="IN515">
        <v>29</v>
      </c>
      <c r="IO515">
        <v>16</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1</v>
      </c>
      <c r="KN515">
        <v>0</v>
      </c>
      <c r="KO515">
        <v>0</v>
      </c>
      <c r="KP515">
        <v>0</v>
      </c>
      <c r="KQ515">
        <v>0</v>
      </c>
      <c r="KR515">
        <v>0</v>
      </c>
      <c r="KS515">
        <v>0</v>
      </c>
      <c r="KT515">
        <v>0</v>
      </c>
      <c r="KU515">
        <v>1</v>
      </c>
      <c r="KV515">
        <v>0</v>
      </c>
      <c r="KW515">
        <v>0</v>
      </c>
      <c r="KX515">
        <v>0</v>
      </c>
      <c r="KY515">
        <v>0</v>
      </c>
      <c r="KZ515">
        <v>0</v>
      </c>
      <c r="LA515">
        <v>0</v>
      </c>
      <c r="LB515">
        <v>0</v>
      </c>
      <c r="LC515">
        <v>1</v>
      </c>
      <c r="LD515">
        <v>0</v>
      </c>
      <c r="LE515">
        <v>0</v>
      </c>
      <c r="LF515">
        <v>0</v>
      </c>
      <c r="LG515">
        <v>0</v>
      </c>
      <c r="LH515">
        <v>0</v>
      </c>
      <c r="LI515">
        <v>0</v>
      </c>
      <c r="LJ515">
        <v>0</v>
      </c>
      <c r="LK515">
        <v>1</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1</v>
      </c>
      <c r="MM515">
        <v>0</v>
      </c>
      <c r="MN515">
        <v>0</v>
      </c>
      <c r="MO515">
        <v>0</v>
      </c>
      <c r="MP515">
        <v>0</v>
      </c>
      <c r="MQ515">
        <v>0</v>
      </c>
      <c r="MR515">
        <v>0</v>
      </c>
      <c r="MS515">
        <v>0</v>
      </c>
      <c r="MT515">
        <v>0</v>
      </c>
      <c r="MU515">
        <v>0</v>
      </c>
      <c r="MV515">
        <v>0</v>
      </c>
      <c r="MW515">
        <v>0</v>
      </c>
      <c r="MX515">
        <v>1</v>
      </c>
      <c r="MY515">
        <v>0</v>
      </c>
      <c r="MZ515">
        <v>0</v>
      </c>
      <c r="NA515">
        <v>0</v>
      </c>
      <c r="NB515">
        <v>0</v>
      </c>
      <c r="NC515">
        <v>0</v>
      </c>
      <c r="ND515">
        <v>1</v>
      </c>
      <c r="NE515">
        <v>1</v>
      </c>
      <c r="NF515">
        <v>0</v>
      </c>
      <c r="NG515">
        <v>0</v>
      </c>
      <c r="NH515">
        <v>0</v>
      </c>
      <c r="NI515">
        <v>0</v>
      </c>
      <c r="NJ515">
        <v>0</v>
      </c>
      <c r="NK515">
        <v>0</v>
      </c>
      <c r="NL515">
        <v>0</v>
      </c>
      <c r="NM515">
        <v>0</v>
      </c>
      <c r="NN515">
        <v>0</v>
      </c>
      <c r="NO515">
        <v>0</v>
      </c>
      <c r="NP515">
        <v>0</v>
      </c>
      <c r="NR515" s="2" t="str">
        <f t="shared" si="439"/>
        <v>Zombo District</v>
      </c>
      <c r="NS515" s="2" t="str">
        <f t="shared" si="440"/>
        <v>Nyapea Hospital</v>
      </c>
      <c r="NT515" s="2" t="str">
        <f>VLOOKUP(C515,Weeks!$A$1:$B$53,2,0)</f>
        <v>Week 9</v>
      </c>
      <c r="NU515" s="2">
        <f t="shared" si="441"/>
        <v>121</v>
      </c>
      <c r="NV515" s="2">
        <f t="shared" si="442"/>
        <v>2</v>
      </c>
      <c r="NW515" s="2">
        <f t="shared" si="443"/>
        <v>0</v>
      </c>
      <c r="NX515" s="2">
        <f t="shared" si="444"/>
        <v>2</v>
      </c>
      <c r="NY515" s="2">
        <f t="shared" si="445"/>
        <v>2</v>
      </c>
      <c r="NZ515" s="2">
        <f t="shared" si="446"/>
        <v>0</v>
      </c>
      <c r="OA515" s="2">
        <f t="shared" si="447"/>
        <v>0</v>
      </c>
      <c r="OB515" s="2">
        <f t="shared" si="448"/>
        <v>0</v>
      </c>
      <c r="OC515" s="2">
        <f t="shared" si="449"/>
        <v>0</v>
      </c>
      <c r="OD515" s="2">
        <f t="shared" si="450"/>
        <v>28</v>
      </c>
      <c r="OE515" s="2">
        <f t="shared" si="451"/>
        <v>1</v>
      </c>
      <c r="OF515" s="2">
        <f t="shared" si="452"/>
        <v>17</v>
      </c>
      <c r="OG515" s="2">
        <f t="shared" si="453"/>
        <v>0</v>
      </c>
      <c r="OH515" s="2">
        <f t="shared" si="454"/>
        <v>0</v>
      </c>
      <c r="OI515" s="2">
        <f t="shared" si="455"/>
        <v>0</v>
      </c>
      <c r="OJ515" s="2">
        <f t="shared" si="456"/>
        <v>0</v>
      </c>
      <c r="OK515" s="2">
        <f t="shared" si="457"/>
        <v>0</v>
      </c>
      <c r="OL515" s="2">
        <f t="shared" si="458"/>
        <v>0</v>
      </c>
      <c r="OM515" s="2">
        <f t="shared" si="459"/>
        <v>0</v>
      </c>
      <c r="ON515" s="2">
        <f t="shared" si="460"/>
        <v>46</v>
      </c>
      <c r="OO515" s="2">
        <f t="shared" si="461"/>
        <v>1</v>
      </c>
      <c r="OP515" s="2">
        <f t="shared" si="462"/>
        <v>30</v>
      </c>
      <c r="OQ515" s="2">
        <f t="shared" si="463"/>
        <v>0</v>
      </c>
      <c r="OR515" s="2">
        <f t="shared" si="464"/>
        <v>0</v>
      </c>
      <c r="OS515" s="2">
        <f t="shared" si="465"/>
        <v>0</v>
      </c>
      <c r="OT515" s="2">
        <f t="shared" si="466"/>
        <v>0</v>
      </c>
      <c r="OU515" s="2">
        <f t="shared" si="467"/>
        <v>0</v>
      </c>
      <c r="OV515" s="2">
        <f t="shared" si="468"/>
        <v>0</v>
      </c>
      <c r="OW515" s="2">
        <f t="shared" si="469"/>
        <v>0</v>
      </c>
      <c r="OX515" s="2">
        <f t="shared" si="470"/>
        <v>1</v>
      </c>
      <c r="OY515" s="2">
        <f t="shared" si="471"/>
        <v>1</v>
      </c>
      <c r="OZ515" s="2">
        <f t="shared" si="472"/>
        <v>0</v>
      </c>
      <c r="PA515" s="2">
        <f t="shared" si="473"/>
        <v>0</v>
      </c>
      <c r="PB515" s="2">
        <f t="shared" si="474"/>
        <v>1</v>
      </c>
      <c r="PC515" s="2">
        <f t="shared" si="475"/>
        <v>1</v>
      </c>
      <c r="PD515" s="2">
        <f t="shared" si="476"/>
        <v>1</v>
      </c>
      <c r="PE515" s="2">
        <f t="shared" si="477"/>
        <v>1</v>
      </c>
      <c r="PF515" s="2">
        <f t="shared" si="478"/>
        <v>0</v>
      </c>
      <c r="PG515" s="2">
        <f t="shared" si="479"/>
        <v>0</v>
      </c>
      <c r="PH515" s="2">
        <f t="shared" si="480"/>
        <v>0</v>
      </c>
      <c r="PI515" s="2">
        <f t="shared" si="481"/>
        <v>0</v>
      </c>
      <c r="PJ515" s="2">
        <f t="shared" si="482"/>
        <v>0</v>
      </c>
      <c r="PK515" s="2">
        <f t="shared" si="483"/>
        <v>0</v>
      </c>
      <c r="PL515" s="2">
        <f t="shared" si="484"/>
        <v>0</v>
      </c>
      <c r="PM515" s="2">
        <f t="shared" si="485"/>
        <v>0</v>
      </c>
      <c r="PN515" s="2">
        <f t="shared" si="486"/>
        <v>46</v>
      </c>
      <c r="PO515" s="2">
        <f t="shared" si="487"/>
        <v>46</v>
      </c>
      <c r="PP515" s="2">
        <f t="shared" si="488"/>
        <v>0</v>
      </c>
      <c r="PQ515" s="2">
        <f t="shared" si="489"/>
        <v>0</v>
      </c>
      <c r="PR515" s="2">
        <f t="shared" si="490"/>
        <v>49</v>
      </c>
      <c r="PS515" s="2">
        <f t="shared" si="491"/>
        <v>0</v>
      </c>
      <c r="PT515" s="2">
        <f t="shared" si="492"/>
        <v>0</v>
      </c>
      <c r="PU515" s="2">
        <f t="shared" si="493"/>
        <v>49</v>
      </c>
      <c r="PV515" s="2">
        <f t="shared" si="494"/>
        <v>0</v>
      </c>
      <c r="PW515" s="2">
        <f t="shared" si="495"/>
        <v>0</v>
      </c>
      <c r="PX515" s="2">
        <f t="shared" si="496"/>
        <v>49</v>
      </c>
      <c r="PY515" s="2">
        <f t="shared" si="497"/>
        <v>0</v>
      </c>
      <c r="PZ515" s="2">
        <f t="shared" si="498"/>
        <v>0</v>
      </c>
    </row>
    <row r="516" spans="1:442" x14ac:dyDescent="0.35">
      <c r="A516" t="s">
        <v>68</v>
      </c>
      <c r="B516" t="s">
        <v>11</v>
      </c>
      <c r="C516" t="s">
        <v>327</v>
      </c>
      <c r="D516">
        <v>0</v>
      </c>
      <c r="E516">
        <v>1</v>
      </c>
      <c r="F516">
        <v>2</v>
      </c>
      <c r="G516">
        <v>0</v>
      </c>
      <c r="H516"/>
      <c r="I516">
        <v>0</v>
      </c>
      <c r="J516">
        <v>0</v>
      </c>
      <c r="K516">
        <v>0</v>
      </c>
      <c r="L516">
        <v>0</v>
      </c>
      <c r="M516">
        <v>0</v>
      </c>
      <c r="N516">
        <v>0</v>
      </c>
      <c r="O516">
        <v>0</v>
      </c>
      <c r="P516">
        <v>0</v>
      </c>
      <c r="Q516">
        <v>0</v>
      </c>
      <c r="R516">
        <v>0</v>
      </c>
      <c r="S516">
        <v>6</v>
      </c>
      <c r="T516">
        <v>0</v>
      </c>
      <c r="U516">
        <v>0</v>
      </c>
      <c r="V516">
        <v>0</v>
      </c>
      <c r="W516">
        <v>0</v>
      </c>
      <c r="X516">
        <v>0</v>
      </c>
      <c r="Y516">
        <v>0</v>
      </c>
      <c r="Z516">
        <v>0</v>
      </c>
      <c r="AA516">
        <v>3</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1</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2</v>
      </c>
      <c r="DC516">
        <v>1</v>
      </c>
      <c r="DD516">
        <v>18</v>
      </c>
      <c r="DE516">
        <v>24</v>
      </c>
      <c r="DF516">
        <v>1</v>
      </c>
      <c r="DG516">
        <v>0</v>
      </c>
      <c r="DH516">
        <v>0</v>
      </c>
      <c r="DI516">
        <v>0</v>
      </c>
      <c r="DJ516">
        <v>2</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2</v>
      </c>
      <c r="EL516">
        <v>1</v>
      </c>
      <c r="EM516">
        <v>0</v>
      </c>
      <c r="EN516">
        <v>0</v>
      </c>
      <c r="EO516">
        <v>0</v>
      </c>
      <c r="EP516">
        <v>0</v>
      </c>
      <c r="EQ516">
        <v>0</v>
      </c>
      <c r="ER516">
        <v>0</v>
      </c>
      <c r="ES516">
        <v>0</v>
      </c>
      <c r="ET516">
        <v>0</v>
      </c>
      <c r="EU516">
        <v>0</v>
      </c>
      <c r="EV516">
        <v>0</v>
      </c>
      <c r="EW516">
        <v>0</v>
      </c>
      <c r="EX516">
        <v>0</v>
      </c>
      <c r="EY516">
        <v>0</v>
      </c>
      <c r="EZ516">
        <v>2</v>
      </c>
      <c r="FA516">
        <v>9</v>
      </c>
      <c r="FB516">
        <v>0</v>
      </c>
      <c r="FC516">
        <v>10</v>
      </c>
      <c r="FD516">
        <v>29</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3</v>
      </c>
      <c r="HV516">
        <v>19</v>
      </c>
      <c r="HW516">
        <v>4</v>
      </c>
      <c r="HX516">
        <v>0</v>
      </c>
      <c r="HY516">
        <v>0</v>
      </c>
      <c r="HZ516">
        <v>0</v>
      </c>
      <c r="IA516">
        <v>0</v>
      </c>
      <c r="IB516">
        <v>0</v>
      </c>
      <c r="IC516">
        <v>0</v>
      </c>
      <c r="ID516">
        <v>3</v>
      </c>
      <c r="IE516">
        <v>19</v>
      </c>
      <c r="IF516">
        <v>4</v>
      </c>
      <c r="IG516">
        <v>3</v>
      </c>
      <c r="IH516">
        <v>19</v>
      </c>
      <c r="II516">
        <v>4</v>
      </c>
      <c r="IJ516">
        <v>3</v>
      </c>
      <c r="IK516">
        <v>19</v>
      </c>
      <c r="IL516">
        <v>4</v>
      </c>
      <c r="IM516">
        <v>3</v>
      </c>
      <c r="IN516">
        <v>19</v>
      </c>
      <c r="IO516">
        <v>4</v>
      </c>
      <c r="IP516">
        <v>0</v>
      </c>
      <c r="IQ516">
        <v>0</v>
      </c>
      <c r="IR516">
        <v>0</v>
      </c>
      <c r="IS516">
        <v>0</v>
      </c>
      <c r="IT516">
        <v>0</v>
      </c>
      <c r="IU516">
        <v>0</v>
      </c>
      <c r="IV516">
        <v>0</v>
      </c>
      <c r="IW516">
        <v>0</v>
      </c>
      <c r="IX516">
        <v>2</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2</v>
      </c>
      <c r="KC516">
        <v>0</v>
      </c>
      <c r="KD516">
        <v>0</v>
      </c>
      <c r="KE516">
        <v>0</v>
      </c>
      <c r="KF516">
        <v>0</v>
      </c>
      <c r="KG516">
        <v>0</v>
      </c>
      <c r="KH516">
        <v>0</v>
      </c>
      <c r="KI516">
        <v>0</v>
      </c>
      <c r="KJ516">
        <v>0</v>
      </c>
      <c r="KK516">
        <v>0</v>
      </c>
      <c r="KL516">
        <v>1</v>
      </c>
      <c r="KM516">
        <v>1</v>
      </c>
      <c r="KN516">
        <v>0</v>
      </c>
      <c r="KO516">
        <v>0</v>
      </c>
      <c r="KP516">
        <v>0</v>
      </c>
      <c r="KQ516">
        <v>0</v>
      </c>
      <c r="KR516">
        <v>0</v>
      </c>
      <c r="KS516">
        <v>0</v>
      </c>
      <c r="KT516">
        <v>1</v>
      </c>
      <c r="KU516">
        <v>1</v>
      </c>
      <c r="KV516">
        <v>0</v>
      </c>
      <c r="KW516">
        <v>0</v>
      </c>
      <c r="KX516">
        <v>0</v>
      </c>
      <c r="KY516">
        <v>0</v>
      </c>
      <c r="KZ516">
        <v>0</v>
      </c>
      <c r="LA516">
        <v>0</v>
      </c>
      <c r="LB516">
        <v>1</v>
      </c>
      <c r="LC516">
        <v>1</v>
      </c>
      <c r="LD516">
        <v>0</v>
      </c>
      <c r="LE516">
        <v>0</v>
      </c>
      <c r="LF516">
        <v>0</v>
      </c>
      <c r="LG516">
        <v>0</v>
      </c>
      <c r="LH516">
        <v>0</v>
      </c>
      <c r="LI516">
        <v>0</v>
      </c>
      <c r="LJ516">
        <v>1</v>
      </c>
      <c r="LK516">
        <v>1</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1</v>
      </c>
      <c r="NA516">
        <v>0</v>
      </c>
      <c r="NB516">
        <v>0</v>
      </c>
      <c r="NC516">
        <v>0</v>
      </c>
      <c r="ND516">
        <v>2</v>
      </c>
      <c r="NE516">
        <v>0</v>
      </c>
      <c r="NF516">
        <v>0</v>
      </c>
      <c r="NG516">
        <v>0</v>
      </c>
      <c r="NH516">
        <v>1</v>
      </c>
      <c r="NI516">
        <v>0</v>
      </c>
      <c r="NJ516">
        <v>0</v>
      </c>
      <c r="NK516">
        <v>0</v>
      </c>
      <c r="NL516">
        <v>1</v>
      </c>
      <c r="NM516">
        <v>0</v>
      </c>
      <c r="NN516">
        <v>0</v>
      </c>
      <c r="NO516">
        <v>0</v>
      </c>
      <c r="NP516">
        <v>0</v>
      </c>
      <c r="NR516" s="2" t="str">
        <f t="shared" ref="NR516:NR517" si="499">A516</f>
        <v>Zombo District</v>
      </c>
      <c r="NS516" s="2" t="str">
        <f t="shared" ref="NS516:NS517" si="500">B516</f>
        <v>Nyapea Hospital</v>
      </c>
      <c r="NT516" s="2" t="str">
        <f>VLOOKUP(C516,Weeks!$A$1:$B$53,2,0)</f>
        <v>Week 10</v>
      </c>
      <c r="NU516" s="2">
        <f t="shared" ref="NU516:NU517" si="501">SUM(AR516:HL516)</f>
        <v>102</v>
      </c>
      <c r="NV516" s="2">
        <f t="shared" ref="NV516:NV517" si="502">AX516+AY516+AZ516+BA516+BB516+BC516+BD516+BP516+BQ516+BR516+BS516+BT516+BU516+CD516+CE516+CN516+CO516+CP516+CQ516+CR516+CS516+DF516+DG516+DH516+DI516+DJ516+DK516+DT516+DU516+DX516+DY516+DZ516+EG516+EH516+EI516+EM516+EN516+EO516+EV516+EW516+EX516+FE516+FF516+FG516+FQ516+FR516+FS516+FT516+FU516+FV516+GI516+GJ516+GK516+GL516+GM516+HA516+HB516+HC516+HD516+HE516+HF516</f>
        <v>3</v>
      </c>
      <c r="NW516" s="2">
        <f t="shared" ref="NW516:NW517" si="503">BD516+BE516+BF516+BG516+BH516+BI516+BV516+BW516+BX516+BY516+BZ516+CA516+CF516+CG516+CT516+CU516+CV516+CW516+CX516+CY516+DL516+DM516+DN516+DO516+DP516+DQ516+DV516+DW516+ED516+EE516+EF516+ES516+ET516+EU516+FH516+FI516+FJ516+FW516+FX516+FY516+FZ516+GA516+GB516+GO516+GP516+GQ516+GR516+GS516+GT516+HG516+HH516+HI516+HJ516+HK516+HL516</f>
        <v>0</v>
      </c>
      <c r="NX516" s="2">
        <f t="shared" ref="NX516:NX517" si="504">NV516+NW516</f>
        <v>3</v>
      </c>
      <c r="NY516" s="2">
        <f t="shared" ref="NY516:NY517" si="505">SUM(MZ516:NE516)</f>
        <v>3</v>
      </c>
      <c r="NZ516" s="2">
        <f t="shared" ref="NZ516:NZ517" si="506">SUM(AR516:CA516)</f>
        <v>1</v>
      </c>
      <c r="OA516" s="2">
        <f t="shared" ref="OA516:OA517" si="507">AX516+AY516+AZ516+BA516+BB516+BC516+BD516+BE516+BF516+BG516+BH516+BI516+BP516+BQ516+BR516+BS516+BT516+BU516+BV516+BW516+BX516+BY516+BZ516+CA516</f>
        <v>0</v>
      </c>
      <c r="OB516" s="2">
        <f t="shared" ref="OB516:OB517" si="508">SUM(FK516:GB516)</f>
        <v>0</v>
      </c>
      <c r="OC516" s="2">
        <f t="shared" ref="OC516:OC517" si="509">SUM(FQ516:GB516)</f>
        <v>0</v>
      </c>
      <c r="OD516" s="2">
        <f t="shared" ref="OD516:OD517" si="510">SUM(FB516:FJ516)</f>
        <v>39</v>
      </c>
      <c r="OE516" s="2">
        <f t="shared" ref="OE516:OE517" si="511">SUM(FE516:FJ516)</f>
        <v>0</v>
      </c>
      <c r="OF516" s="2">
        <f t="shared" ref="OF516:OF517" si="512">SUM(DX516:FA516)</f>
        <v>14</v>
      </c>
      <c r="OG516" s="2">
        <f t="shared" ref="OG516:OG517" si="513">SUM(DX516:DZ516,ED516:EI516,EM516:EO516,ES516:EX516)</f>
        <v>0</v>
      </c>
      <c r="OH516" s="2">
        <f t="shared" ref="OH516:OH517" si="514">SUM(CB516:CG516)</f>
        <v>0</v>
      </c>
      <c r="OI516" s="2">
        <f t="shared" ref="OI516:OI517" si="515">SUM(CD516:CG516)</f>
        <v>0</v>
      </c>
      <c r="OJ516" s="2">
        <f t="shared" ref="OJ516:OJ517" si="516">SUM(DR516:DW516)</f>
        <v>0</v>
      </c>
      <c r="OK516" s="2">
        <f t="shared" ref="OK516:OK517" si="517">SUM(DT516:DW516)</f>
        <v>0</v>
      </c>
      <c r="OL516" s="2">
        <f t="shared" ref="OL516:OL517" si="518">SUM(GC516:GT516)</f>
        <v>0</v>
      </c>
      <c r="OM516" s="2">
        <f t="shared" ref="OM516:OM517" si="519">GI516+GJ516+GK516+GL516+GM516+GN516+GO516+GP516+GQ516+GR516+GS516+GT516</f>
        <v>0</v>
      </c>
      <c r="ON516" s="2">
        <f t="shared" ref="ON516:ON517" si="520">SUM(CZ516:DQ516)</f>
        <v>48</v>
      </c>
      <c r="OO516" s="2">
        <f t="shared" ref="OO516:OO517" si="521">SUM(DF516:DQ516)</f>
        <v>3</v>
      </c>
      <c r="OP516" s="2">
        <f t="shared" ref="OP516:OP517" si="522">SUM(GV516:HL516)</f>
        <v>0</v>
      </c>
      <c r="OQ516" s="2">
        <f t="shared" ref="OQ516:OQ517" si="523">SUM(HA516:HL516)</f>
        <v>0</v>
      </c>
      <c r="OR516" s="2">
        <f t="shared" ref="OR516:OR517" si="524">SUM(CH516:CY516)</f>
        <v>0</v>
      </c>
      <c r="OS516" s="2">
        <f t="shared" ref="OS516:OS517" si="525">SUM(CN516:CY516)</f>
        <v>0</v>
      </c>
      <c r="OT516" s="2">
        <f t="shared" ref="OT516:OT517" si="526">SUM(AP516:AQ516)</f>
        <v>0</v>
      </c>
      <c r="OU516" s="2">
        <f t="shared" ref="OU516:OU517" si="527">SUM(P516:W516)</f>
        <v>6</v>
      </c>
      <c r="OV516" s="2">
        <f t="shared" ref="OV516:OV517" si="528">SUM(X516:AE516)</f>
        <v>3</v>
      </c>
      <c r="OW516" s="2">
        <f t="shared" ref="OW516:OW517" si="529">SUM(AF516:AI516)</f>
        <v>0</v>
      </c>
      <c r="OX516" s="2">
        <f t="shared" ref="OX516:OX517" si="530">SUM(MJ516:MU516)</f>
        <v>0</v>
      </c>
      <c r="OY516" s="2">
        <f t="shared" ref="OY516:OY517" si="531">SUM(MV516:MY516)</f>
        <v>0</v>
      </c>
      <c r="OZ516" s="2">
        <f t="shared" ref="OZ516:OZ517" si="532">SUM(LX516:MA516)</f>
        <v>0</v>
      </c>
      <c r="PA516" s="2">
        <f t="shared" ref="PA516:PA517" si="533">SUM(MB516:ME516)</f>
        <v>0</v>
      </c>
      <c r="PB516" s="2">
        <f t="shared" ref="PB516:PB517" si="534">SUM(KJ516:KQ516)</f>
        <v>2</v>
      </c>
      <c r="PC516" s="2">
        <f t="shared" ref="PC516:PC517" si="535">SUM(KR516:KY516)</f>
        <v>2</v>
      </c>
      <c r="PD516" s="2">
        <f t="shared" ref="PD516:PD517" si="536">SUM(KZ516:LG516)</f>
        <v>2</v>
      </c>
      <c r="PE516" s="2">
        <f t="shared" ref="PE516:PE517" si="537">SUM(LH516:LO516)</f>
        <v>2</v>
      </c>
      <c r="PF516" s="2">
        <f t="shared" ref="PF516:PF517" si="538">SUM(LP516:LW516)</f>
        <v>0</v>
      </c>
      <c r="PG516" s="2">
        <f t="shared" ref="PG516:PG517" si="539">I516</f>
        <v>0</v>
      </c>
      <c r="PH516" s="2">
        <f t="shared" ref="PH516:PH517" si="540">M516</f>
        <v>0</v>
      </c>
      <c r="PI516" s="2">
        <f t="shared" ref="PI516:PI517" si="541">K516</f>
        <v>0</v>
      </c>
      <c r="PJ516" s="2">
        <f t="shared" ref="PJ516:PJ517" si="542">O516</f>
        <v>0</v>
      </c>
      <c r="PK516" s="2">
        <f t="shared" ref="PK516:PK517" si="543">SUM(NF516:NI516)</f>
        <v>1</v>
      </c>
      <c r="PL516" s="2">
        <f t="shared" ref="PL516:PL517" si="544">SUM(NJ516:NM516)</f>
        <v>1</v>
      </c>
      <c r="PM516" s="2">
        <f t="shared" ref="PM516:PM517" si="545">SUM(NN516:NP516)</f>
        <v>0</v>
      </c>
      <c r="PN516" s="2">
        <f t="shared" ref="PN516:PN517" si="546">SUM(HU516:HW516)</f>
        <v>26</v>
      </c>
      <c r="PO516" s="2">
        <f t="shared" ref="PO516:PO517" si="547">SUM(IM516:IO516)</f>
        <v>26</v>
      </c>
      <c r="PP516" s="2">
        <f t="shared" ref="PP516:PP517" si="548">SUM(JZ516:KE516)</f>
        <v>2</v>
      </c>
      <c r="PQ516" s="2">
        <f t="shared" ref="PQ516:PQ517" si="549">SUM(IV516:JA516)</f>
        <v>2</v>
      </c>
      <c r="PR516" s="2">
        <f t="shared" ref="PR516:PR517" si="550">SUM(IJ516:IL516)</f>
        <v>26</v>
      </c>
      <c r="PS516" s="2">
        <f t="shared" ref="PS516:PS517" si="551">SUM(JT516:JY516)</f>
        <v>0</v>
      </c>
      <c r="PT516" s="2">
        <f t="shared" ref="PT516:PT517" si="552">SUM(IP516:IU516)</f>
        <v>0</v>
      </c>
      <c r="PU516" s="2">
        <f t="shared" ref="PU516:PU517" si="553">SUM(ID516:IF516)</f>
        <v>26</v>
      </c>
      <c r="PV516" s="2">
        <f t="shared" ref="PV516:PV517" si="554">SUM(JH516:JM516)</f>
        <v>0</v>
      </c>
      <c r="PW516" s="2">
        <f t="shared" ref="PW516:PW517" si="555">SUM(HX516:IC516)</f>
        <v>0</v>
      </c>
      <c r="PX516" s="2">
        <f t="shared" ref="PX516:PX517" si="556">SUM(IG516:II516)</f>
        <v>26</v>
      </c>
      <c r="PY516" s="2">
        <f t="shared" ref="PY516:PY517" si="557">SUM(JN516:JS516)</f>
        <v>0</v>
      </c>
      <c r="PZ516" s="2">
        <f t="shared" ref="PZ516:PZ517" si="558">SUM(JB516:JG516)</f>
        <v>0</v>
      </c>
    </row>
    <row r="517" spans="1:442" x14ac:dyDescent="0.35">
      <c r="A517" t="s">
        <v>68</v>
      </c>
      <c r="B517" t="s">
        <v>11</v>
      </c>
      <c r="C517" t="s">
        <v>325</v>
      </c>
      <c r="D517">
        <v>0</v>
      </c>
      <c r="E517">
        <v>0</v>
      </c>
      <c r="F517">
        <v>1</v>
      </c>
      <c r="G517">
        <v>0</v>
      </c>
      <c r="H517"/>
      <c r="I517">
        <v>0</v>
      </c>
      <c r="J517">
        <v>0</v>
      </c>
      <c r="K517">
        <v>0</v>
      </c>
      <c r="L517">
        <v>0</v>
      </c>
      <c r="M517">
        <v>0</v>
      </c>
      <c r="N517">
        <v>0</v>
      </c>
      <c r="O517">
        <v>0</v>
      </c>
      <c r="P517">
        <v>0</v>
      </c>
      <c r="Q517">
        <v>0</v>
      </c>
      <c r="R517">
        <v>2</v>
      </c>
      <c r="S517">
        <v>1</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1</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2</v>
      </c>
      <c r="DC517">
        <v>1</v>
      </c>
      <c r="DD517">
        <v>24</v>
      </c>
      <c r="DE517">
        <v>21</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2</v>
      </c>
      <c r="EL517">
        <v>7</v>
      </c>
      <c r="EM517">
        <v>0</v>
      </c>
      <c r="EN517">
        <v>0</v>
      </c>
      <c r="EO517">
        <v>0</v>
      </c>
      <c r="EP517">
        <v>0</v>
      </c>
      <c r="EQ517">
        <v>0</v>
      </c>
      <c r="ER517">
        <v>0</v>
      </c>
      <c r="ES517">
        <v>0</v>
      </c>
      <c r="ET517">
        <v>0</v>
      </c>
      <c r="EU517">
        <v>0</v>
      </c>
      <c r="EV517">
        <v>0</v>
      </c>
      <c r="EW517">
        <v>0</v>
      </c>
      <c r="EX517">
        <v>0</v>
      </c>
      <c r="EY517">
        <v>0</v>
      </c>
      <c r="EZ517">
        <v>7</v>
      </c>
      <c r="FA517">
        <v>10</v>
      </c>
      <c r="FB517">
        <v>0</v>
      </c>
      <c r="FC517">
        <v>5</v>
      </c>
      <c r="FD517">
        <v>12</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6</v>
      </c>
      <c r="GV517">
        <v>2</v>
      </c>
      <c r="GW517">
        <v>12</v>
      </c>
      <c r="GX517">
        <v>11</v>
      </c>
      <c r="GY517">
        <v>26</v>
      </c>
      <c r="GZ517">
        <v>23</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4</v>
      </c>
      <c r="HV517">
        <v>25</v>
      </c>
      <c r="HW517">
        <v>7</v>
      </c>
      <c r="HX517">
        <v>0</v>
      </c>
      <c r="HY517">
        <v>0</v>
      </c>
      <c r="HZ517">
        <v>0</v>
      </c>
      <c r="IA517">
        <v>0</v>
      </c>
      <c r="IB517">
        <v>0</v>
      </c>
      <c r="IC517">
        <v>0</v>
      </c>
      <c r="ID517">
        <v>4</v>
      </c>
      <c r="IE517">
        <v>25</v>
      </c>
      <c r="IF517">
        <v>7</v>
      </c>
      <c r="IG517">
        <v>4</v>
      </c>
      <c r="IH517">
        <v>25</v>
      </c>
      <c r="II517">
        <v>7</v>
      </c>
      <c r="IJ517">
        <v>4</v>
      </c>
      <c r="IK517">
        <v>25</v>
      </c>
      <c r="IL517">
        <v>7</v>
      </c>
      <c r="IM517">
        <v>4</v>
      </c>
      <c r="IN517">
        <v>25</v>
      </c>
      <c r="IO517">
        <v>7</v>
      </c>
      <c r="IP517">
        <v>0</v>
      </c>
      <c r="IQ517">
        <v>0</v>
      </c>
      <c r="IR517">
        <v>0</v>
      </c>
      <c r="IS517">
        <v>0</v>
      </c>
      <c r="IT517">
        <v>0</v>
      </c>
      <c r="IU517">
        <v>0</v>
      </c>
      <c r="IV517">
        <v>0</v>
      </c>
      <c r="IW517">
        <v>1</v>
      </c>
      <c r="IX517">
        <v>1</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1</v>
      </c>
      <c r="KB517">
        <v>1</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2</v>
      </c>
      <c r="MM517">
        <v>1</v>
      </c>
      <c r="MN517">
        <v>0</v>
      </c>
      <c r="MO517">
        <v>0</v>
      </c>
      <c r="MP517">
        <v>0</v>
      </c>
      <c r="MQ517">
        <v>0</v>
      </c>
      <c r="MR517">
        <v>0</v>
      </c>
      <c r="MS517">
        <v>0</v>
      </c>
      <c r="MT517">
        <v>0</v>
      </c>
      <c r="MU517">
        <v>0</v>
      </c>
      <c r="MV517">
        <v>0</v>
      </c>
      <c r="MW517">
        <v>0</v>
      </c>
      <c r="MX517">
        <v>1</v>
      </c>
      <c r="MY517">
        <v>0</v>
      </c>
      <c r="MZ517">
        <v>0</v>
      </c>
      <c r="NA517">
        <v>0</v>
      </c>
      <c r="NB517">
        <v>0</v>
      </c>
      <c r="NC517">
        <v>0</v>
      </c>
      <c r="ND517">
        <v>0</v>
      </c>
      <c r="NE517">
        <v>0</v>
      </c>
      <c r="NF517">
        <v>0</v>
      </c>
      <c r="NG517">
        <v>0</v>
      </c>
      <c r="NH517">
        <v>2</v>
      </c>
      <c r="NI517">
        <v>1</v>
      </c>
      <c r="NJ517">
        <v>0</v>
      </c>
      <c r="NK517">
        <v>0</v>
      </c>
      <c r="NL517">
        <v>2</v>
      </c>
      <c r="NM517">
        <v>1</v>
      </c>
      <c r="NN517">
        <v>0</v>
      </c>
      <c r="NO517">
        <v>0</v>
      </c>
      <c r="NP517">
        <v>0</v>
      </c>
      <c r="NR517" s="2" t="str">
        <f t="shared" si="499"/>
        <v>Zombo District</v>
      </c>
      <c r="NS517" s="2" t="str">
        <f t="shared" si="500"/>
        <v>Nyapea Hospital</v>
      </c>
      <c r="NT517" s="2" t="str">
        <f>VLOOKUP(C517,Weeks!$A$1:$B$53,2,0)</f>
        <v>Week 11</v>
      </c>
      <c r="NU517" s="2">
        <f t="shared" si="501"/>
        <v>172</v>
      </c>
      <c r="NV517" s="2">
        <f t="shared" si="502"/>
        <v>0</v>
      </c>
      <c r="NW517" s="2">
        <f t="shared" si="503"/>
        <v>0</v>
      </c>
      <c r="NX517" s="2">
        <f t="shared" si="504"/>
        <v>0</v>
      </c>
      <c r="NY517" s="2">
        <f t="shared" si="505"/>
        <v>0</v>
      </c>
      <c r="NZ517" s="2">
        <f t="shared" si="506"/>
        <v>1</v>
      </c>
      <c r="OA517" s="2">
        <f t="shared" si="507"/>
        <v>0</v>
      </c>
      <c r="OB517" s="2">
        <f t="shared" si="508"/>
        <v>0</v>
      </c>
      <c r="OC517" s="2">
        <f t="shared" si="509"/>
        <v>0</v>
      </c>
      <c r="OD517" s="2">
        <f t="shared" si="510"/>
        <v>17</v>
      </c>
      <c r="OE517" s="2">
        <f t="shared" si="511"/>
        <v>0</v>
      </c>
      <c r="OF517" s="2">
        <f t="shared" si="512"/>
        <v>26</v>
      </c>
      <c r="OG517" s="2">
        <f t="shared" si="513"/>
        <v>0</v>
      </c>
      <c r="OH517" s="2">
        <f t="shared" si="514"/>
        <v>0</v>
      </c>
      <c r="OI517" s="2">
        <f t="shared" si="515"/>
        <v>0</v>
      </c>
      <c r="OJ517" s="2">
        <f t="shared" si="516"/>
        <v>0</v>
      </c>
      <c r="OK517" s="2">
        <f t="shared" si="517"/>
        <v>0</v>
      </c>
      <c r="OL517" s="2">
        <f t="shared" si="518"/>
        <v>0</v>
      </c>
      <c r="OM517" s="2">
        <f t="shared" si="519"/>
        <v>0</v>
      </c>
      <c r="ON517" s="2">
        <f t="shared" si="520"/>
        <v>48</v>
      </c>
      <c r="OO517" s="2">
        <f t="shared" si="521"/>
        <v>0</v>
      </c>
      <c r="OP517" s="2">
        <f t="shared" si="522"/>
        <v>74</v>
      </c>
      <c r="OQ517" s="2">
        <f t="shared" si="523"/>
        <v>0</v>
      </c>
      <c r="OR517" s="2">
        <f t="shared" si="524"/>
        <v>0</v>
      </c>
      <c r="OS517" s="2">
        <f t="shared" si="525"/>
        <v>0</v>
      </c>
      <c r="OT517" s="2">
        <f t="shared" si="526"/>
        <v>0</v>
      </c>
      <c r="OU517" s="2">
        <f t="shared" si="527"/>
        <v>3</v>
      </c>
      <c r="OV517" s="2">
        <f t="shared" si="528"/>
        <v>0</v>
      </c>
      <c r="OW517" s="2">
        <f t="shared" si="529"/>
        <v>0</v>
      </c>
      <c r="OX517" s="2">
        <f t="shared" si="530"/>
        <v>3</v>
      </c>
      <c r="OY517" s="2">
        <f t="shared" si="531"/>
        <v>1</v>
      </c>
      <c r="OZ517" s="2">
        <f t="shared" si="532"/>
        <v>0</v>
      </c>
      <c r="PA517" s="2">
        <f t="shared" si="533"/>
        <v>0</v>
      </c>
      <c r="PB517" s="2">
        <f t="shared" si="534"/>
        <v>0</v>
      </c>
      <c r="PC517" s="2">
        <f t="shared" si="535"/>
        <v>0</v>
      </c>
      <c r="PD517" s="2">
        <f t="shared" si="536"/>
        <v>0</v>
      </c>
      <c r="PE517" s="2">
        <f t="shared" si="537"/>
        <v>0</v>
      </c>
      <c r="PF517" s="2">
        <f t="shared" si="538"/>
        <v>0</v>
      </c>
      <c r="PG517" s="2">
        <f t="shared" si="539"/>
        <v>0</v>
      </c>
      <c r="PH517" s="2">
        <f t="shared" si="540"/>
        <v>0</v>
      </c>
      <c r="PI517" s="2">
        <f t="shared" si="541"/>
        <v>0</v>
      </c>
      <c r="PJ517" s="2">
        <f t="shared" si="542"/>
        <v>0</v>
      </c>
      <c r="PK517" s="2">
        <f t="shared" si="543"/>
        <v>3</v>
      </c>
      <c r="PL517" s="2">
        <f t="shared" si="544"/>
        <v>3</v>
      </c>
      <c r="PM517" s="2">
        <f t="shared" si="545"/>
        <v>0</v>
      </c>
      <c r="PN517" s="2">
        <f t="shared" si="546"/>
        <v>36</v>
      </c>
      <c r="PO517" s="2">
        <f t="shared" si="547"/>
        <v>36</v>
      </c>
      <c r="PP517" s="2">
        <f t="shared" si="548"/>
        <v>2</v>
      </c>
      <c r="PQ517" s="2">
        <f t="shared" si="549"/>
        <v>2</v>
      </c>
      <c r="PR517" s="2">
        <f t="shared" si="550"/>
        <v>36</v>
      </c>
      <c r="PS517" s="2">
        <f t="shared" si="551"/>
        <v>0</v>
      </c>
      <c r="PT517" s="2">
        <f t="shared" si="552"/>
        <v>0</v>
      </c>
      <c r="PU517" s="2">
        <f t="shared" si="553"/>
        <v>36</v>
      </c>
      <c r="PV517" s="2">
        <f t="shared" si="554"/>
        <v>0</v>
      </c>
      <c r="PW517" s="2">
        <f t="shared" si="555"/>
        <v>0</v>
      </c>
      <c r="PX517" s="2">
        <f t="shared" si="556"/>
        <v>36</v>
      </c>
      <c r="PY517" s="2">
        <f t="shared" si="557"/>
        <v>0</v>
      </c>
      <c r="PZ517" s="2">
        <f t="shared" si="558"/>
        <v>0</v>
      </c>
    </row>
  </sheetData>
  <autoFilter ref="NR2:PZ304"/>
  <pageMargins left="0.7" right="0.7" top="0.75" bottom="0.75" header="0.511811023622047" footer="0.511811023622047"/>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I516"/>
  <sheetViews>
    <sheetView workbookViewId="0"/>
  </sheetViews>
  <sheetFormatPr defaultRowHeight="14.5" x14ac:dyDescent="0.35"/>
  <cols>
    <col min="1" max="1" width="17.54296875" bestFit="1" customWidth="1"/>
    <col min="2" max="2" width="34.26953125" bestFit="1" customWidth="1"/>
    <col min="3" max="3" width="8" bestFit="1" customWidth="1"/>
    <col min="4" max="4" width="10.1796875" bestFit="1" customWidth="1"/>
    <col min="5" max="5" width="14.453125" bestFit="1" customWidth="1"/>
    <col min="6" max="6" width="18.08984375" bestFit="1" customWidth="1"/>
    <col min="7" max="7" width="12.6328125" bestFit="1" customWidth="1"/>
    <col min="8" max="8" width="7.36328125" bestFit="1" customWidth="1"/>
    <col min="9" max="9" width="21.26953125" bestFit="1" customWidth="1"/>
    <col min="10" max="10" width="19.36328125" bestFit="1" customWidth="1"/>
    <col min="11" max="11" width="9.54296875" bestFit="1" customWidth="1"/>
    <col min="12" max="12" width="11.54296875" bestFit="1" customWidth="1"/>
    <col min="13" max="13" width="9.7265625" bestFit="1" customWidth="1"/>
    <col min="14" max="14" width="13.1796875" bestFit="1" customWidth="1"/>
    <col min="15" max="15" width="14.90625" bestFit="1" customWidth="1"/>
    <col min="16" max="16" width="17.90625" bestFit="1" customWidth="1"/>
    <col min="17" max="17" width="19.54296875" bestFit="1" customWidth="1"/>
    <col min="18" max="18" width="19.1796875" bestFit="1" customWidth="1"/>
    <col min="19" max="19" width="12.6328125" bestFit="1" customWidth="1"/>
    <col min="20" max="20" width="12.54296875" bestFit="1" customWidth="1"/>
    <col min="21" max="21" width="11.54296875" bestFit="1" customWidth="1"/>
    <col min="22" max="22" width="14.54296875" bestFit="1" customWidth="1"/>
    <col min="23" max="23" width="18" bestFit="1" customWidth="1"/>
    <col min="24" max="24" width="17.54296875" bestFit="1" customWidth="1"/>
    <col min="25" max="25" width="18.1796875" bestFit="1" customWidth="1"/>
    <col min="26" max="26" width="17.81640625" bestFit="1" customWidth="1"/>
    <col min="27" max="27" width="20.81640625" bestFit="1" customWidth="1"/>
    <col min="28" max="28" width="20.36328125" bestFit="1" customWidth="1"/>
    <col min="29" max="29" width="8.36328125" bestFit="1" customWidth="1"/>
    <col min="30" max="30" width="12" bestFit="1" customWidth="1"/>
    <col min="31" max="31" width="8.90625" bestFit="1" customWidth="1"/>
    <col min="32" max="32" width="7.6328125" bestFit="1" customWidth="1"/>
    <col min="33" max="33" width="8.453125" bestFit="1" customWidth="1"/>
    <col min="34" max="34" width="17.453125" bestFit="1" customWidth="1"/>
    <col min="35" max="35" width="18.26953125" bestFit="1" customWidth="1"/>
    <col min="36" max="36" width="26.81640625" bestFit="1" customWidth="1"/>
    <col min="37" max="37" width="11.7265625" bestFit="1" customWidth="1"/>
    <col min="38" max="38" width="11.81640625" bestFit="1" customWidth="1"/>
    <col min="39" max="39" width="17.54296875" bestFit="1" customWidth="1"/>
    <col min="40" max="40" width="18.26953125" bestFit="1" customWidth="1"/>
    <col min="41" max="41" width="19.6328125" bestFit="1" customWidth="1"/>
    <col min="42" max="42" width="15.7265625" bestFit="1" customWidth="1"/>
    <col min="43" max="43" width="21.26953125" bestFit="1" customWidth="1"/>
    <col min="44" max="44" width="15.08984375" bestFit="1" customWidth="1"/>
    <col min="45" max="45" width="24" bestFit="1" customWidth="1"/>
    <col min="46" max="46" width="8.81640625" bestFit="1" customWidth="1"/>
    <col min="47" max="47" width="8.36328125" bestFit="1" customWidth="1"/>
    <col min="48" max="48" width="6.453125" bestFit="1" customWidth="1"/>
    <col min="49" max="49" width="17" bestFit="1" customWidth="1"/>
    <col min="50" max="50" width="13.54296875" bestFit="1" customWidth="1"/>
    <col min="51" max="51" width="9.90625" bestFit="1" customWidth="1"/>
    <col min="52" max="52" width="13.6328125" bestFit="1" customWidth="1"/>
    <col min="53" max="53" width="13" bestFit="1" customWidth="1"/>
    <col min="54" max="54" width="9.36328125" bestFit="1" customWidth="1"/>
    <col min="55" max="55" width="13.08984375" bestFit="1" customWidth="1"/>
    <col min="56" max="56" width="33.453125" bestFit="1" customWidth="1"/>
    <col min="57" max="57" width="30.26953125" bestFit="1" customWidth="1"/>
    <col min="58" max="58" width="31.36328125" bestFit="1" customWidth="1"/>
    <col min="59" max="59" width="25.36328125" bestFit="1" customWidth="1"/>
    <col min="60" max="60" width="22.1796875" bestFit="1" customWidth="1"/>
    <col min="61" max="61" width="28.81640625" bestFit="1" customWidth="1"/>
  </cols>
  <sheetData>
    <row r="1" spans="1:61" x14ac:dyDescent="0.35">
      <c r="A1" s="7" t="s">
        <v>125</v>
      </c>
      <c r="B1" s="7" t="s">
        <v>63</v>
      </c>
      <c r="C1" s="7" t="s">
        <v>124</v>
      </c>
      <c r="D1" s="7" t="s">
        <v>123</v>
      </c>
      <c r="E1" s="7" t="s">
        <v>122</v>
      </c>
      <c r="F1" s="7" t="s">
        <v>121</v>
      </c>
      <c r="G1" s="7" t="s">
        <v>120</v>
      </c>
      <c r="H1" s="7" t="s">
        <v>119</v>
      </c>
      <c r="I1" s="7" t="s">
        <v>118</v>
      </c>
      <c r="J1" s="7" t="s">
        <v>117</v>
      </c>
      <c r="K1" s="7" t="s">
        <v>412</v>
      </c>
      <c r="L1" s="7" t="s">
        <v>413</v>
      </c>
      <c r="M1" s="7" t="s">
        <v>414</v>
      </c>
      <c r="N1" s="7" t="s">
        <v>415</v>
      </c>
      <c r="O1" s="7" t="s">
        <v>416</v>
      </c>
      <c r="P1" s="7" t="s">
        <v>417</v>
      </c>
      <c r="Q1" s="7" t="s">
        <v>418</v>
      </c>
      <c r="R1" s="7" t="s">
        <v>419</v>
      </c>
      <c r="S1" s="7" t="s">
        <v>420</v>
      </c>
      <c r="T1" s="7" t="s">
        <v>421</v>
      </c>
      <c r="U1" s="7" t="s">
        <v>116</v>
      </c>
      <c r="V1" s="7" t="s">
        <v>115</v>
      </c>
      <c r="W1" s="7" t="s">
        <v>422</v>
      </c>
      <c r="X1" s="7" t="s">
        <v>423</v>
      </c>
      <c r="Y1" s="7" t="s">
        <v>424</v>
      </c>
      <c r="Z1" s="7" t="s">
        <v>425</v>
      </c>
      <c r="AA1" s="7" t="s">
        <v>426</v>
      </c>
      <c r="AB1" s="7" t="s">
        <v>427</v>
      </c>
      <c r="AC1" s="7" t="s">
        <v>114</v>
      </c>
      <c r="AD1" s="7" t="s">
        <v>113</v>
      </c>
      <c r="AE1" s="7" t="s">
        <v>112</v>
      </c>
      <c r="AF1" s="7" t="s">
        <v>111</v>
      </c>
      <c r="AG1" s="7" t="s">
        <v>110</v>
      </c>
      <c r="AH1" s="7" t="s">
        <v>109</v>
      </c>
      <c r="AI1" s="7" t="s">
        <v>108</v>
      </c>
      <c r="AJ1" s="7" t="s">
        <v>107</v>
      </c>
      <c r="AK1" s="7" t="s">
        <v>106</v>
      </c>
      <c r="AL1" s="7" t="s">
        <v>105</v>
      </c>
      <c r="AM1" s="7" t="s">
        <v>445</v>
      </c>
      <c r="AN1" s="7" t="s">
        <v>104</v>
      </c>
      <c r="AO1" s="7" t="s">
        <v>103</v>
      </c>
      <c r="AP1" s="7" t="s">
        <v>102</v>
      </c>
      <c r="AQ1" s="7" t="s">
        <v>101</v>
      </c>
      <c r="AR1" s="7" t="s">
        <v>100</v>
      </c>
      <c r="AS1" s="7" t="s">
        <v>99</v>
      </c>
      <c r="AT1" s="7" t="s">
        <v>98</v>
      </c>
      <c r="AU1" s="7" t="s">
        <v>97</v>
      </c>
      <c r="AV1" s="7" t="s">
        <v>96</v>
      </c>
      <c r="AW1" s="7" t="s">
        <v>95</v>
      </c>
      <c r="AX1" s="7" t="s">
        <v>94</v>
      </c>
      <c r="AY1" s="7" t="s">
        <v>93</v>
      </c>
      <c r="AZ1" s="7" t="s">
        <v>92</v>
      </c>
      <c r="BA1" s="7" t="s">
        <v>91</v>
      </c>
      <c r="BB1" s="7" t="s">
        <v>90</v>
      </c>
      <c r="BC1" s="7" t="s">
        <v>89</v>
      </c>
      <c r="BD1" s="7" t="s">
        <v>88</v>
      </c>
      <c r="BE1" s="7" t="s">
        <v>87</v>
      </c>
      <c r="BF1" s="7" t="s">
        <v>86</v>
      </c>
      <c r="BG1" s="7" t="s">
        <v>85</v>
      </c>
      <c r="BH1" s="7" t="s">
        <v>84</v>
      </c>
      <c r="BI1" s="7" t="s">
        <v>83</v>
      </c>
    </row>
    <row r="2" spans="1:61" x14ac:dyDescent="0.35">
      <c r="A2" s="7" t="s">
        <v>82</v>
      </c>
      <c r="B2" s="7" t="s">
        <v>21</v>
      </c>
      <c r="C2" s="7" t="s">
        <v>366</v>
      </c>
      <c r="D2" s="7">
        <v>154</v>
      </c>
      <c r="E2" s="7">
        <v>0</v>
      </c>
      <c r="F2" s="7">
        <v>0</v>
      </c>
      <c r="G2" s="7">
        <v>0</v>
      </c>
      <c r="H2" s="7">
        <v>0</v>
      </c>
      <c r="I2" s="7">
        <v>0</v>
      </c>
      <c r="J2" s="7">
        <v>0</v>
      </c>
      <c r="K2" s="7">
        <v>0</v>
      </c>
      <c r="L2" s="7">
        <v>0</v>
      </c>
      <c r="M2" s="7">
        <v>22</v>
      </c>
      <c r="N2" s="7">
        <v>0</v>
      </c>
      <c r="O2" s="7">
        <v>0</v>
      </c>
      <c r="P2" s="7">
        <v>0</v>
      </c>
      <c r="Q2" s="7">
        <v>0</v>
      </c>
      <c r="R2" s="7">
        <v>0</v>
      </c>
      <c r="S2" s="7">
        <v>0</v>
      </c>
      <c r="T2" s="7">
        <v>0</v>
      </c>
      <c r="U2" s="7">
        <v>0</v>
      </c>
      <c r="V2" s="7">
        <v>0</v>
      </c>
      <c r="W2" s="7">
        <v>132</v>
      </c>
      <c r="X2" s="7">
        <v>0</v>
      </c>
      <c r="Y2" s="7">
        <v>0</v>
      </c>
      <c r="Z2" s="7">
        <v>0</v>
      </c>
      <c r="AA2" s="7">
        <v>0</v>
      </c>
      <c r="AB2" s="7">
        <v>0</v>
      </c>
      <c r="AC2" s="7">
        <v>0</v>
      </c>
      <c r="AD2" s="7">
        <v>0</v>
      </c>
      <c r="AE2" s="7">
        <v>0</v>
      </c>
      <c r="AF2" s="7">
        <v>0</v>
      </c>
      <c r="AG2" s="7">
        <v>0</v>
      </c>
      <c r="AH2" s="7">
        <v>0</v>
      </c>
      <c r="AI2" s="7">
        <v>0</v>
      </c>
      <c r="AJ2" s="7">
        <v>0</v>
      </c>
      <c r="AK2" s="7">
        <v>3</v>
      </c>
      <c r="AL2" s="7">
        <v>3</v>
      </c>
      <c r="AM2" s="7">
        <v>0</v>
      </c>
      <c r="AN2" s="7">
        <v>0</v>
      </c>
      <c r="AO2" s="7">
        <v>0</v>
      </c>
      <c r="AP2" s="7">
        <v>0</v>
      </c>
      <c r="AQ2" s="7">
        <v>0</v>
      </c>
      <c r="AR2" s="7">
        <v>0</v>
      </c>
      <c r="AS2" s="7">
        <v>0</v>
      </c>
      <c r="AT2" s="7">
        <v>0</v>
      </c>
      <c r="AU2" s="7">
        <v>0</v>
      </c>
      <c r="AV2" s="7">
        <v>0</v>
      </c>
      <c r="AW2" s="7">
        <v>18</v>
      </c>
      <c r="AX2" s="7">
        <v>18</v>
      </c>
      <c r="AY2" s="7">
        <v>0</v>
      </c>
      <c r="AZ2" s="7">
        <v>0</v>
      </c>
      <c r="BA2" s="7">
        <v>18</v>
      </c>
      <c r="BB2" s="7">
        <v>0</v>
      </c>
      <c r="BC2" s="7">
        <v>0</v>
      </c>
      <c r="BD2" s="7">
        <v>0</v>
      </c>
      <c r="BE2" s="7">
        <v>0</v>
      </c>
      <c r="BF2" s="7">
        <v>0</v>
      </c>
      <c r="BG2" s="7">
        <v>0</v>
      </c>
      <c r="BH2" s="7">
        <v>0</v>
      </c>
      <c r="BI2" s="7">
        <v>0</v>
      </c>
    </row>
    <row r="3" spans="1:61" x14ac:dyDescent="0.35">
      <c r="A3" s="7" t="s">
        <v>82</v>
      </c>
      <c r="B3" s="7" t="s">
        <v>21</v>
      </c>
      <c r="C3" s="7" t="s">
        <v>365</v>
      </c>
      <c r="D3" s="7">
        <v>33</v>
      </c>
      <c r="E3" s="7">
        <v>0</v>
      </c>
      <c r="F3" s="7">
        <v>0</v>
      </c>
      <c r="G3" s="7">
        <v>0</v>
      </c>
      <c r="H3" s="7">
        <v>0</v>
      </c>
      <c r="I3" s="7">
        <v>0</v>
      </c>
      <c r="J3" s="7">
        <v>0</v>
      </c>
      <c r="K3" s="7">
        <v>0</v>
      </c>
      <c r="L3" s="7">
        <v>0</v>
      </c>
      <c r="M3" s="7">
        <v>14</v>
      </c>
      <c r="N3" s="7">
        <v>0</v>
      </c>
      <c r="O3" s="7">
        <v>0</v>
      </c>
      <c r="P3" s="7">
        <v>0</v>
      </c>
      <c r="Q3" s="7">
        <v>0</v>
      </c>
      <c r="R3" s="7">
        <v>0</v>
      </c>
      <c r="S3" s="7">
        <v>0</v>
      </c>
      <c r="T3" s="7">
        <v>0</v>
      </c>
      <c r="U3" s="7">
        <v>0</v>
      </c>
      <c r="V3" s="7">
        <v>0</v>
      </c>
      <c r="W3" s="7">
        <v>19</v>
      </c>
      <c r="X3" s="7">
        <v>0</v>
      </c>
      <c r="Y3" s="7">
        <v>0</v>
      </c>
      <c r="Z3" s="7">
        <v>0</v>
      </c>
      <c r="AA3" s="7">
        <v>0</v>
      </c>
      <c r="AB3" s="7">
        <v>0</v>
      </c>
      <c r="AC3" s="7">
        <v>0</v>
      </c>
      <c r="AD3" s="7">
        <v>0</v>
      </c>
      <c r="AE3" s="7">
        <v>0</v>
      </c>
      <c r="AF3" s="7">
        <v>0</v>
      </c>
      <c r="AG3" s="7">
        <v>0</v>
      </c>
      <c r="AH3" s="7">
        <v>0</v>
      </c>
      <c r="AI3" s="7">
        <v>0</v>
      </c>
      <c r="AJ3" s="7">
        <v>0</v>
      </c>
      <c r="AK3" s="7">
        <v>3</v>
      </c>
      <c r="AL3" s="7">
        <v>3</v>
      </c>
      <c r="AM3" s="7">
        <v>0</v>
      </c>
      <c r="AN3" s="7">
        <v>0</v>
      </c>
      <c r="AO3" s="7">
        <v>0</v>
      </c>
      <c r="AP3" s="7">
        <v>0</v>
      </c>
      <c r="AQ3" s="7">
        <v>0</v>
      </c>
      <c r="AR3" s="7">
        <v>0</v>
      </c>
      <c r="AS3" s="7">
        <v>0</v>
      </c>
      <c r="AT3" s="7">
        <v>0</v>
      </c>
      <c r="AU3" s="7">
        <v>0</v>
      </c>
      <c r="AV3" s="7">
        <v>0</v>
      </c>
      <c r="AW3" s="7">
        <v>15</v>
      </c>
      <c r="AX3" s="7">
        <v>15</v>
      </c>
      <c r="AY3" s="7">
        <v>0</v>
      </c>
      <c r="AZ3" s="7">
        <v>0</v>
      </c>
      <c r="BA3" s="7">
        <v>15</v>
      </c>
      <c r="BB3" s="7">
        <v>0</v>
      </c>
      <c r="BC3" s="7">
        <v>0</v>
      </c>
      <c r="BD3" s="7">
        <v>15</v>
      </c>
      <c r="BE3" s="7">
        <v>0</v>
      </c>
      <c r="BF3" s="7">
        <v>0</v>
      </c>
      <c r="BG3" s="7">
        <v>15</v>
      </c>
      <c r="BH3" s="7">
        <v>0</v>
      </c>
      <c r="BI3" s="7">
        <v>0</v>
      </c>
    </row>
    <row r="4" spans="1:61" x14ac:dyDescent="0.35">
      <c r="A4" s="7" t="s">
        <v>82</v>
      </c>
      <c r="B4" s="7" t="s">
        <v>21</v>
      </c>
      <c r="C4" s="7" t="s">
        <v>364</v>
      </c>
      <c r="D4" s="7">
        <v>52</v>
      </c>
      <c r="E4" s="7">
        <v>0</v>
      </c>
      <c r="F4" s="7">
        <v>0</v>
      </c>
      <c r="G4" s="7">
        <v>0</v>
      </c>
      <c r="H4" s="7">
        <v>0</v>
      </c>
      <c r="I4" s="7">
        <v>0</v>
      </c>
      <c r="J4" s="7">
        <v>0</v>
      </c>
      <c r="K4" s="7">
        <v>0</v>
      </c>
      <c r="L4" s="7">
        <v>0</v>
      </c>
      <c r="M4" s="7">
        <v>22</v>
      </c>
      <c r="N4" s="7">
        <v>0</v>
      </c>
      <c r="O4" s="7">
        <v>0</v>
      </c>
      <c r="P4" s="7">
        <v>0</v>
      </c>
      <c r="Q4" s="7">
        <v>0</v>
      </c>
      <c r="R4" s="7">
        <v>0</v>
      </c>
      <c r="S4" s="7">
        <v>0</v>
      </c>
      <c r="T4" s="7">
        <v>0</v>
      </c>
      <c r="U4" s="7">
        <v>0</v>
      </c>
      <c r="V4" s="7">
        <v>0</v>
      </c>
      <c r="W4" s="7">
        <v>30</v>
      </c>
      <c r="X4" s="7">
        <v>0</v>
      </c>
      <c r="Y4" s="7">
        <v>0</v>
      </c>
      <c r="Z4" s="7">
        <v>0</v>
      </c>
      <c r="AA4" s="7">
        <v>0</v>
      </c>
      <c r="AB4" s="7">
        <v>0</v>
      </c>
      <c r="AC4" s="7">
        <v>0</v>
      </c>
      <c r="AD4" s="7">
        <v>0</v>
      </c>
      <c r="AE4" s="7">
        <v>0</v>
      </c>
      <c r="AF4" s="7">
        <v>0</v>
      </c>
      <c r="AG4" s="7">
        <v>0</v>
      </c>
      <c r="AH4" s="7">
        <v>0</v>
      </c>
      <c r="AI4" s="7">
        <v>0</v>
      </c>
      <c r="AJ4" s="7">
        <v>0</v>
      </c>
      <c r="AK4" s="7">
        <v>4</v>
      </c>
      <c r="AL4" s="7">
        <v>4</v>
      </c>
      <c r="AM4" s="7">
        <v>3</v>
      </c>
      <c r="AN4" s="7">
        <v>0</v>
      </c>
      <c r="AO4" s="7">
        <v>2</v>
      </c>
      <c r="AP4" s="7">
        <v>0</v>
      </c>
      <c r="AQ4" s="7">
        <v>0</v>
      </c>
      <c r="AR4" s="7">
        <v>0</v>
      </c>
      <c r="AS4" s="7">
        <v>0</v>
      </c>
      <c r="AT4" s="7">
        <v>0</v>
      </c>
      <c r="AU4" s="7">
        <v>0</v>
      </c>
      <c r="AV4" s="7">
        <v>0</v>
      </c>
      <c r="AW4" s="7">
        <v>16</v>
      </c>
      <c r="AX4" s="7">
        <v>16</v>
      </c>
      <c r="AY4" s="7">
        <v>0</v>
      </c>
      <c r="AZ4" s="7">
        <v>0</v>
      </c>
      <c r="BA4" s="7">
        <v>16</v>
      </c>
      <c r="BB4" s="7">
        <v>0</v>
      </c>
      <c r="BC4" s="7">
        <v>0</v>
      </c>
      <c r="BD4" s="7">
        <v>16</v>
      </c>
      <c r="BE4" s="7">
        <v>0</v>
      </c>
      <c r="BF4" s="7">
        <v>0</v>
      </c>
      <c r="BG4" s="7">
        <v>16</v>
      </c>
      <c r="BH4" s="7">
        <v>0</v>
      </c>
      <c r="BI4" s="7">
        <v>0</v>
      </c>
    </row>
    <row r="5" spans="1:61" x14ac:dyDescent="0.35">
      <c r="A5" s="7" t="s">
        <v>82</v>
      </c>
      <c r="B5" s="7" t="s">
        <v>21</v>
      </c>
      <c r="C5" s="7" t="s">
        <v>363</v>
      </c>
      <c r="D5" s="7">
        <v>40</v>
      </c>
      <c r="E5" s="7">
        <v>1</v>
      </c>
      <c r="F5" s="7">
        <v>0</v>
      </c>
      <c r="G5" s="7">
        <v>1</v>
      </c>
      <c r="H5" s="7">
        <v>1</v>
      </c>
      <c r="I5" s="7">
        <v>0</v>
      </c>
      <c r="J5" s="7">
        <v>0</v>
      </c>
      <c r="K5" s="7">
        <v>0</v>
      </c>
      <c r="L5" s="7">
        <v>0</v>
      </c>
      <c r="M5" s="7">
        <v>18</v>
      </c>
      <c r="N5" s="7">
        <v>1</v>
      </c>
      <c r="O5" s="7">
        <v>0</v>
      </c>
      <c r="P5" s="7">
        <v>0</v>
      </c>
      <c r="Q5" s="7">
        <v>0</v>
      </c>
      <c r="R5" s="7">
        <v>0</v>
      </c>
      <c r="S5" s="7">
        <v>0</v>
      </c>
      <c r="T5" s="7">
        <v>0</v>
      </c>
      <c r="U5" s="7">
        <v>0</v>
      </c>
      <c r="V5" s="7">
        <v>0</v>
      </c>
      <c r="W5" s="7">
        <v>22</v>
      </c>
      <c r="X5" s="7">
        <v>0</v>
      </c>
      <c r="Y5" s="7">
        <v>0</v>
      </c>
      <c r="Z5" s="7">
        <v>0</v>
      </c>
      <c r="AA5" s="7">
        <v>0</v>
      </c>
      <c r="AB5" s="7">
        <v>0</v>
      </c>
      <c r="AC5" s="7">
        <v>0</v>
      </c>
      <c r="AD5" s="7">
        <v>1</v>
      </c>
      <c r="AE5" s="7">
        <v>0</v>
      </c>
      <c r="AF5" s="7">
        <v>0</v>
      </c>
      <c r="AG5" s="7">
        <v>0</v>
      </c>
      <c r="AH5" s="7">
        <v>0</v>
      </c>
      <c r="AI5" s="7">
        <v>0</v>
      </c>
      <c r="AJ5" s="7">
        <v>0</v>
      </c>
      <c r="AK5" s="7">
        <v>3</v>
      </c>
      <c r="AL5" s="7">
        <v>3</v>
      </c>
      <c r="AM5" s="7">
        <v>0</v>
      </c>
      <c r="AN5" s="7">
        <v>0</v>
      </c>
      <c r="AO5" s="7">
        <v>0</v>
      </c>
      <c r="AP5" s="7">
        <v>0</v>
      </c>
      <c r="AQ5" s="7">
        <v>0</v>
      </c>
      <c r="AR5" s="7">
        <v>0</v>
      </c>
      <c r="AS5" s="7">
        <v>0</v>
      </c>
      <c r="AT5" s="7">
        <v>0</v>
      </c>
      <c r="AU5" s="7">
        <v>0</v>
      </c>
      <c r="AV5" s="7">
        <v>0</v>
      </c>
      <c r="AW5" s="7">
        <v>17</v>
      </c>
      <c r="AX5" s="7">
        <v>17</v>
      </c>
      <c r="AY5" s="7">
        <v>0</v>
      </c>
      <c r="AZ5" s="7">
        <v>0</v>
      </c>
      <c r="BA5" s="7">
        <v>17</v>
      </c>
      <c r="BB5" s="7">
        <v>0</v>
      </c>
      <c r="BC5" s="7">
        <v>0</v>
      </c>
      <c r="BD5" s="7">
        <v>17</v>
      </c>
      <c r="BE5" s="7">
        <v>0</v>
      </c>
      <c r="BF5" s="7">
        <v>0</v>
      </c>
      <c r="BG5" s="7">
        <v>17</v>
      </c>
      <c r="BH5" s="7">
        <v>0</v>
      </c>
      <c r="BI5" s="7">
        <v>0</v>
      </c>
    </row>
    <row r="6" spans="1:61" x14ac:dyDescent="0.35">
      <c r="A6" s="7" t="s">
        <v>82</v>
      </c>
      <c r="B6" s="7" t="s">
        <v>21</v>
      </c>
      <c r="C6" s="7" t="s">
        <v>362</v>
      </c>
      <c r="D6" s="7">
        <v>45</v>
      </c>
      <c r="E6" s="7">
        <v>1</v>
      </c>
      <c r="F6" s="7">
        <v>0</v>
      </c>
      <c r="G6" s="7">
        <v>1</v>
      </c>
      <c r="H6" s="7">
        <v>1</v>
      </c>
      <c r="I6" s="7">
        <v>0</v>
      </c>
      <c r="J6" s="7">
        <v>0</v>
      </c>
      <c r="K6" s="7">
        <v>0</v>
      </c>
      <c r="L6" s="7">
        <v>0</v>
      </c>
      <c r="M6" s="7">
        <v>18</v>
      </c>
      <c r="N6" s="7">
        <v>1</v>
      </c>
      <c r="O6" s="7">
        <v>0</v>
      </c>
      <c r="P6" s="7">
        <v>0</v>
      </c>
      <c r="Q6" s="7">
        <v>0</v>
      </c>
      <c r="R6" s="7">
        <v>0</v>
      </c>
      <c r="S6" s="7">
        <v>0</v>
      </c>
      <c r="T6" s="7">
        <v>0</v>
      </c>
      <c r="U6" s="7">
        <v>0</v>
      </c>
      <c r="V6" s="7">
        <v>0</v>
      </c>
      <c r="W6" s="7">
        <v>27</v>
      </c>
      <c r="X6" s="7">
        <v>0</v>
      </c>
      <c r="Y6" s="7">
        <v>0</v>
      </c>
      <c r="Z6" s="7">
        <v>0</v>
      </c>
      <c r="AA6" s="7">
        <v>0</v>
      </c>
      <c r="AB6" s="7">
        <v>0</v>
      </c>
      <c r="AC6" s="7">
        <v>0</v>
      </c>
      <c r="AD6" s="7">
        <v>0</v>
      </c>
      <c r="AE6" s="7">
        <v>0</v>
      </c>
      <c r="AF6" s="7">
        <v>0</v>
      </c>
      <c r="AG6" s="7">
        <v>0</v>
      </c>
      <c r="AH6" s="7">
        <v>0</v>
      </c>
      <c r="AI6" s="7">
        <v>0</v>
      </c>
      <c r="AJ6" s="7">
        <v>0</v>
      </c>
      <c r="AK6" s="7">
        <v>0</v>
      </c>
      <c r="AL6" s="7">
        <v>3</v>
      </c>
      <c r="AM6" s="7">
        <v>0</v>
      </c>
      <c r="AN6" s="7">
        <v>0</v>
      </c>
      <c r="AO6" s="7">
        <v>0</v>
      </c>
      <c r="AP6" s="7">
        <v>0</v>
      </c>
      <c r="AQ6" s="7">
        <v>0</v>
      </c>
      <c r="AR6" s="7">
        <v>0</v>
      </c>
      <c r="AS6" s="7">
        <v>0</v>
      </c>
      <c r="AT6" s="7">
        <v>0</v>
      </c>
      <c r="AU6" s="7">
        <v>0</v>
      </c>
      <c r="AV6" s="7">
        <v>0</v>
      </c>
      <c r="AW6" s="7">
        <v>13</v>
      </c>
      <c r="AX6" s="7">
        <v>13</v>
      </c>
      <c r="AY6" s="7">
        <v>0</v>
      </c>
      <c r="AZ6" s="7">
        <v>0</v>
      </c>
      <c r="BA6" s="7">
        <v>13</v>
      </c>
      <c r="BB6" s="7">
        <v>0</v>
      </c>
      <c r="BC6" s="7">
        <v>0</v>
      </c>
      <c r="BD6" s="7">
        <v>13</v>
      </c>
      <c r="BE6" s="7">
        <v>0</v>
      </c>
      <c r="BF6" s="7">
        <v>0</v>
      </c>
      <c r="BG6" s="7">
        <v>13</v>
      </c>
      <c r="BH6" s="7">
        <v>0</v>
      </c>
      <c r="BI6" s="7">
        <v>0</v>
      </c>
    </row>
    <row r="7" spans="1:61" x14ac:dyDescent="0.35">
      <c r="A7" s="7" t="s">
        <v>82</v>
      </c>
      <c r="B7" s="7" t="s">
        <v>21</v>
      </c>
      <c r="C7" s="7" t="s">
        <v>360</v>
      </c>
      <c r="D7" s="7">
        <v>49</v>
      </c>
      <c r="E7" s="7">
        <v>0</v>
      </c>
      <c r="F7" s="7">
        <v>0</v>
      </c>
      <c r="G7" s="7">
        <v>0</v>
      </c>
      <c r="H7" s="7">
        <v>0</v>
      </c>
      <c r="I7" s="7">
        <v>0</v>
      </c>
      <c r="J7" s="7">
        <v>0</v>
      </c>
      <c r="K7" s="7">
        <v>0</v>
      </c>
      <c r="L7" s="7">
        <v>0</v>
      </c>
      <c r="M7" s="7">
        <v>26</v>
      </c>
      <c r="N7" s="7">
        <v>0</v>
      </c>
      <c r="O7" s="7">
        <v>0</v>
      </c>
      <c r="P7" s="7">
        <v>0</v>
      </c>
      <c r="Q7" s="7">
        <v>0</v>
      </c>
      <c r="R7" s="7">
        <v>0</v>
      </c>
      <c r="S7" s="7">
        <v>0</v>
      </c>
      <c r="T7" s="7">
        <v>0</v>
      </c>
      <c r="U7" s="7">
        <v>0</v>
      </c>
      <c r="V7" s="7">
        <v>0</v>
      </c>
      <c r="W7" s="7">
        <v>23</v>
      </c>
      <c r="X7" s="7">
        <v>0</v>
      </c>
      <c r="Y7" s="7">
        <v>0</v>
      </c>
      <c r="Z7" s="7">
        <v>0</v>
      </c>
      <c r="AA7" s="7">
        <v>0</v>
      </c>
      <c r="AB7" s="7">
        <v>0</v>
      </c>
      <c r="AC7" s="7">
        <v>0</v>
      </c>
      <c r="AD7" s="7">
        <v>0</v>
      </c>
      <c r="AE7" s="7">
        <v>0</v>
      </c>
      <c r="AF7" s="7">
        <v>0</v>
      </c>
      <c r="AG7" s="7">
        <v>0</v>
      </c>
      <c r="AH7" s="7">
        <v>0</v>
      </c>
      <c r="AI7" s="7">
        <v>0</v>
      </c>
      <c r="AJ7" s="7">
        <v>0</v>
      </c>
      <c r="AK7" s="7">
        <v>0</v>
      </c>
      <c r="AL7" s="7">
        <v>2</v>
      </c>
      <c r="AM7" s="7">
        <v>0</v>
      </c>
      <c r="AN7" s="7">
        <v>0</v>
      </c>
      <c r="AO7" s="7">
        <v>0</v>
      </c>
      <c r="AP7" s="7">
        <v>0</v>
      </c>
      <c r="AQ7" s="7">
        <v>0</v>
      </c>
      <c r="AR7" s="7">
        <v>0</v>
      </c>
      <c r="AS7" s="7">
        <v>0</v>
      </c>
      <c r="AT7" s="7">
        <v>0</v>
      </c>
      <c r="AU7" s="7">
        <v>0</v>
      </c>
      <c r="AV7" s="7">
        <v>0</v>
      </c>
      <c r="AW7" s="7">
        <v>13</v>
      </c>
      <c r="AX7" s="7">
        <v>13</v>
      </c>
      <c r="AY7" s="7">
        <v>0</v>
      </c>
      <c r="AZ7" s="7">
        <v>0</v>
      </c>
      <c r="BA7" s="7">
        <v>13</v>
      </c>
      <c r="BB7" s="7">
        <v>0</v>
      </c>
      <c r="BC7" s="7">
        <v>0</v>
      </c>
      <c r="BD7" s="7">
        <v>13</v>
      </c>
      <c r="BE7" s="7">
        <v>0</v>
      </c>
      <c r="BF7" s="7">
        <v>0</v>
      </c>
      <c r="BG7" s="7">
        <v>13</v>
      </c>
      <c r="BH7" s="7">
        <v>0</v>
      </c>
      <c r="BI7" s="7">
        <v>0</v>
      </c>
    </row>
    <row r="8" spans="1:61" x14ac:dyDescent="0.35">
      <c r="A8" s="7" t="s">
        <v>82</v>
      </c>
      <c r="B8" s="7" t="s">
        <v>21</v>
      </c>
      <c r="C8" s="7" t="s">
        <v>358</v>
      </c>
      <c r="D8" s="7">
        <v>66</v>
      </c>
      <c r="E8" s="7">
        <v>0</v>
      </c>
      <c r="F8" s="7">
        <v>0</v>
      </c>
      <c r="G8" s="7">
        <v>0</v>
      </c>
      <c r="H8" s="7">
        <v>0</v>
      </c>
      <c r="I8" s="7">
        <v>0</v>
      </c>
      <c r="J8" s="7">
        <v>0</v>
      </c>
      <c r="K8" s="7">
        <v>0</v>
      </c>
      <c r="L8" s="7">
        <v>0</v>
      </c>
      <c r="M8" s="7">
        <v>20</v>
      </c>
      <c r="N8" s="7">
        <v>0</v>
      </c>
      <c r="O8" s="7">
        <v>0</v>
      </c>
      <c r="P8" s="7">
        <v>0</v>
      </c>
      <c r="Q8" s="7">
        <v>0</v>
      </c>
      <c r="R8" s="7">
        <v>0</v>
      </c>
      <c r="S8" s="7">
        <v>0</v>
      </c>
      <c r="T8" s="7">
        <v>0</v>
      </c>
      <c r="U8" s="7">
        <v>0</v>
      </c>
      <c r="V8" s="7">
        <v>0</v>
      </c>
      <c r="W8" s="7">
        <v>46</v>
      </c>
      <c r="X8" s="7">
        <v>0</v>
      </c>
      <c r="Y8" s="7">
        <v>0</v>
      </c>
      <c r="Z8" s="7">
        <v>0</v>
      </c>
      <c r="AA8" s="7">
        <v>0</v>
      </c>
      <c r="AB8" s="7">
        <v>0</v>
      </c>
      <c r="AC8" s="7">
        <v>0</v>
      </c>
      <c r="AD8" s="7">
        <v>1</v>
      </c>
      <c r="AE8" s="7">
        <v>0</v>
      </c>
      <c r="AF8" s="7">
        <v>0</v>
      </c>
      <c r="AG8" s="7">
        <v>0</v>
      </c>
      <c r="AH8" s="7">
        <v>0</v>
      </c>
      <c r="AI8" s="7">
        <v>0</v>
      </c>
      <c r="AJ8" s="7">
        <v>0</v>
      </c>
      <c r="AK8" s="7">
        <v>0</v>
      </c>
      <c r="AL8" s="7">
        <v>0</v>
      </c>
      <c r="AM8" s="7">
        <v>0</v>
      </c>
      <c r="AN8" s="7">
        <v>0</v>
      </c>
      <c r="AO8" s="7">
        <v>0</v>
      </c>
      <c r="AP8" s="7">
        <v>0</v>
      </c>
      <c r="AQ8" s="7">
        <v>0</v>
      </c>
      <c r="AR8" s="7">
        <v>0</v>
      </c>
      <c r="AS8" s="7">
        <v>0</v>
      </c>
      <c r="AT8" s="7">
        <v>0</v>
      </c>
      <c r="AU8" s="7">
        <v>0</v>
      </c>
      <c r="AV8" s="7">
        <v>0</v>
      </c>
      <c r="AW8" s="7">
        <v>9</v>
      </c>
      <c r="AX8" s="7">
        <v>9</v>
      </c>
      <c r="AY8" s="7">
        <v>0</v>
      </c>
      <c r="AZ8" s="7">
        <v>0</v>
      </c>
      <c r="BA8" s="7">
        <v>9</v>
      </c>
      <c r="BB8" s="7">
        <v>0</v>
      </c>
      <c r="BC8" s="7">
        <v>0</v>
      </c>
      <c r="BD8" s="7">
        <v>9</v>
      </c>
      <c r="BE8" s="7">
        <v>0</v>
      </c>
      <c r="BF8" s="7">
        <v>0</v>
      </c>
      <c r="BG8" s="7">
        <v>9</v>
      </c>
      <c r="BH8" s="7">
        <v>0</v>
      </c>
      <c r="BI8" s="7">
        <v>0</v>
      </c>
    </row>
    <row r="9" spans="1:61" x14ac:dyDescent="0.35">
      <c r="A9" s="7" t="s">
        <v>82</v>
      </c>
      <c r="B9" s="7" t="s">
        <v>21</v>
      </c>
      <c r="C9" s="7" t="s">
        <v>356</v>
      </c>
      <c r="D9" s="7">
        <v>71</v>
      </c>
      <c r="E9" s="7">
        <v>3</v>
      </c>
      <c r="F9" s="7">
        <v>0</v>
      </c>
      <c r="G9" s="7">
        <v>3</v>
      </c>
      <c r="H9" s="7">
        <v>3</v>
      </c>
      <c r="I9" s="7">
        <v>16</v>
      </c>
      <c r="J9" s="7">
        <v>1</v>
      </c>
      <c r="K9" s="7">
        <v>0</v>
      </c>
      <c r="L9" s="7">
        <v>0</v>
      </c>
      <c r="M9" s="7">
        <v>28</v>
      </c>
      <c r="N9" s="7">
        <v>0</v>
      </c>
      <c r="O9" s="7">
        <v>0</v>
      </c>
      <c r="P9" s="7">
        <v>0</v>
      </c>
      <c r="Q9" s="7">
        <v>0</v>
      </c>
      <c r="R9" s="7">
        <v>0</v>
      </c>
      <c r="S9" s="7">
        <v>0</v>
      </c>
      <c r="T9" s="7">
        <v>0</v>
      </c>
      <c r="U9" s="7">
        <v>0</v>
      </c>
      <c r="V9" s="7">
        <v>0</v>
      </c>
      <c r="W9" s="7">
        <v>27</v>
      </c>
      <c r="X9" s="7">
        <v>2</v>
      </c>
      <c r="Y9" s="7">
        <v>0</v>
      </c>
      <c r="Z9" s="7">
        <v>0</v>
      </c>
      <c r="AA9" s="7">
        <v>0</v>
      </c>
      <c r="AB9" s="7">
        <v>0</v>
      </c>
      <c r="AC9" s="7">
        <v>0</v>
      </c>
      <c r="AD9" s="7">
        <v>0</v>
      </c>
      <c r="AE9" s="7">
        <v>0</v>
      </c>
      <c r="AF9" s="7">
        <v>0</v>
      </c>
      <c r="AG9" s="7">
        <v>0</v>
      </c>
      <c r="AH9" s="7">
        <v>0</v>
      </c>
      <c r="AI9" s="7">
        <v>0</v>
      </c>
      <c r="AJ9" s="7">
        <v>0</v>
      </c>
      <c r="AK9" s="7">
        <v>0</v>
      </c>
      <c r="AL9" s="7">
        <v>0</v>
      </c>
      <c r="AM9" s="7">
        <v>0</v>
      </c>
      <c r="AN9" s="7">
        <v>0</v>
      </c>
      <c r="AO9" s="7">
        <v>0</v>
      </c>
      <c r="AP9" s="7">
        <v>0</v>
      </c>
      <c r="AQ9" s="7">
        <v>0</v>
      </c>
      <c r="AR9" s="7">
        <v>0</v>
      </c>
      <c r="AS9" s="7">
        <v>0</v>
      </c>
      <c r="AT9" s="7">
        <v>0</v>
      </c>
      <c r="AU9" s="7">
        <v>0</v>
      </c>
      <c r="AV9" s="7">
        <v>0</v>
      </c>
      <c r="AW9" s="7">
        <v>13</v>
      </c>
      <c r="AX9" s="7">
        <v>13</v>
      </c>
      <c r="AY9" s="7">
        <v>0</v>
      </c>
      <c r="AZ9" s="7">
        <v>0</v>
      </c>
      <c r="BA9" s="7">
        <v>13</v>
      </c>
      <c r="BB9" s="7">
        <v>0</v>
      </c>
      <c r="BC9" s="7">
        <v>0</v>
      </c>
      <c r="BD9" s="7">
        <v>13</v>
      </c>
      <c r="BE9" s="7">
        <v>0</v>
      </c>
      <c r="BF9" s="7">
        <v>0</v>
      </c>
      <c r="BG9" s="7">
        <v>13</v>
      </c>
      <c r="BH9" s="7">
        <v>0</v>
      </c>
      <c r="BI9" s="7">
        <v>0</v>
      </c>
    </row>
    <row r="10" spans="1:61" x14ac:dyDescent="0.35">
      <c r="A10" s="7" t="s">
        <v>82</v>
      </c>
      <c r="B10" s="7" t="s">
        <v>21</v>
      </c>
      <c r="C10" s="7" t="s">
        <v>354</v>
      </c>
      <c r="D10" s="7">
        <v>67</v>
      </c>
      <c r="E10" s="7">
        <v>0</v>
      </c>
      <c r="F10" s="7">
        <v>0</v>
      </c>
      <c r="G10" s="7">
        <v>0</v>
      </c>
      <c r="H10" s="7">
        <v>0</v>
      </c>
      <c r="I10" s="7">
        <v>36</v>
      </c>
      <c r="J10" s="7">
        <v>0</v>
      </c>
      <c r="K10" s="7">
        <v>0</v>
      </c>
      <c r="L10" s="7">
        <v>0</v>
      </c>
      <c r="M10" s="7">
        <v>14</v>
      </c>
      <c r="N10" s="7">
        <v>0</v>
      </c>
      <c r="O10" s="7">
        <v>0</v>
      </c>
      <c r="P10" s="7">
        <v>0</v>
      </c>
      <c r="Q10" s="7">
        <v>0</v>
      </c>
      <c r="R10" s="7">
        <v>0</v>
      </c>
      <c r="S10" s="7">
        <v>0</v>
      </c>
      <c r="T10" s="7">
        <v>0</v>
      </c>
      <c r="U10" s="7">
        <v>0</v>
      </c>
      <c r="V10" s="7">
        <v>0</v>
      </c>
      <c r="W10" s="7">
        <v>17</v>
      </c>
      <c r="X10" s="7">
        <v>0</v>
      </c>
      <c r="Y10" s="7">
        <v>0</v>
      </c>
      <c r="Z10" s="7">
        <v>0</v>
      </c>
      <c r="AA10" s="7">
        <v>0</v>
      </c>
      <c r="AB10" s="7">
        <v>0</v>
      </c>
      <c r="AC10" s="7">
        <v>0</v>
      </c>
      <c r="AD10" s="7">
        <v>0</v>
      </c>
      <c r="AE10" s="7">
        <v>0</v>
      </c>
      <c r="AF10" s="7">
        <v>0</v>
      </c>
      <c r="AG10" s="7">
        <v>0</v>
      </c>
      <c r="AH10" s="7">
        <v>0</v>
      </c>
      <c r="AI10" s="7">
        <v>0</v>
      </c>
      <c r="AJ10" s="7">
        <v>0</v>
      </c>
      <c r="AK10" s="7">
        <v>0</v>
      </c>
      <c r="AL10" s="7">
        <v>0</v>
      </c>
      <c r="AM10" s="7">
        <v>0</v>
      </c>
      <c r="AN10" s="7">
        <v>0</v>
      </c>
      <c r="AO10" s="7">
        <v>0</v>
      </c>
      <c r="AP10" s="7">
        <v>0</v>
      </c>
      <c r="AQ10" s="7">
        <v>0</v>
      </c>
      <c r="AR10" s="7">
        <v>0</v>
      </c>
      <c r="AS10" s="7">
        <v>0</v>
      </c>
      <c r="AT10" s="7">
        <v>0</v>
      </c>
      <c r="AU10" s="7">
        <v>0</v>
      </c>
      <c r="AV10" s="7">
        <v>0</v>
      </c>
      <c r="AW10" s="7">
        <v>12</v>
      </c>
      <c r="AX10" s="7">
        <v>12</v>
      </c>
      <c r="AY10" s="7">
        <v>0</v>
      </c>
      <c r="AZ10" s="7">
        <v>0</v>
      </c>
      <c r="BA10" s="7">
        <v>12</v>
      </c>
      <c r="BB10" s="7">
        <v>0</v>
      </c>
      <c r="BC10" s="7">
        <v>0</v>
      </c>
      <c r="BD10" s="7">
        <v>12</v>
      </c>
      <c r="BE10" s="7">
        <v>0</v>
      </c>
      <c r="BF10" s="7">
        <v>0</v>
      </c>
      <c r="BG10" s="7">
        <v>12</v>
      </c>
      <c r="BH10" s="7">
        <v>0</v>
      </c>
      <c r="BI10" s="7">
        <v>0</v>
      </c>
    </row>
    <row r="11" spans="1:61" x14ac:dyDescent="0.35">
      <c r="A11" s="7" t="s">
        <v>82</v>
      </c>
      <c r="B11" s="7" t="s">
        <v>21</v>
      </c>
      <c r="C11" s="7" t="s">
        <v>352</v>
      </c>
      <c r="D11" s="7">
        <v>49</v>
      </c>
      <c r="E11" s="7">
        <v>1</v>
      </c>
      <c r="F11" s="7">
        <v>0</v>
      </c>
      <c r="G11" s="7">
        <v>1</v>
      </c>
      <c r="H11" s="7">
        <v>1</v>
      </c>
      <c r="I11" s="7">
        <v>0</v>
      </c>
      <c r="J11" s="7">
        <v>0</v>
      </c>
      <c r="K11" s="7">
        <v>0</v>
      </c>
      <c r="L11" s="7">
        <v>0</v>
      </c>
      <c r="M11" s="7">
        <v>23</v>
      </c>
      <c r="N11" s="7">
        <v>0</v>
      </c>
      <c r="O11" s="7">
        <v>0</v>
      </c>
      <c r="P11" s="7">
        <v>0</v>
      </c>
      <c r="Q11" s="7">
        <v>0</v>
      </c>
      <c r="R11" s="7">
        <v>0</v>
      </c>
      <c r="S11" s="7">
        <v>0</v>
      </c>
      <c r="T11" s="7">
        <v>0</v>
      </c>
      <c r="U11" s="7">
        <v>0</v>
      </c>
      <c r="V11" s="7">
        <v>0</v>
      </c>
      <c r="W11" s="7">
        <v>26</v>
      </c>
      <c r="X11" s="7">
        <v>1</v>
      </c>
      <c r="Y11" s="7">
        <v>0</v>
      </c>
      <c r="Z11" s="7">
        <v>0</v>
      </c>
      <c r="AA11" s="7">
        <v>0</v>
      </c>
      <c r="AB11" s="7">
        <v>0</v>
      </c>
      <c r="AC11" s="7">
        <v>0</v>
      </c>
      <c r="AD11" s="7">
        <v>0</v>
      </c>
      <c r="AE11" s="7">
        <v>0</v>
      </c>
      <c r="AF11" s="7">
        <v>0</v>
      </c>
      <c r="AG11" s="7">
        <v>0</v>
      </c>
      <c r="AH11" s="7">
        <v>0</v>
      </c>
      <c r="AI11" s="7">
        <v>0</v>
      </c>
      <c r="AJ11" s="7">
        <v>0</v>
      </c>
      <c r="AK11" s="7">
        <v>0</v>
      </c>
      <c r="AL11" s="7">
        <v>0</v>
      </c>
      <c r="AM11" s="7">
        <v>0</v>
      </c>
      <c r="AN11" s="7">
        <v>0</v>
      </c>
      <c r="AO11" s="7">
        <v>0</v>
      </c>
      <c r="AP11" s="7">
        <v>0</v>
      </c>
      <c r="AQ11" s="7">
        <v>0</v>
      </c>
      <c r="AR11" s="7">
        <v>0</v>
      </c>
      <c r="AS11" s="7">
        <v>0</v>
      </c>
      <c r="AT11" s="7">
        <v>0</v>
      </c>
      <c r="AU11" s="7">
        <v>0</v>
      </c>
      <c r="AV11" s="7">
        <v>0</v>
      </c>
      <c r="AW11" s="7">
        <v>18</v>
      </c>
      <c r="AX11" s="7">
        <v>18</v>
      </c>
      <c r="AY11" s="7">
        <v>0</v>
      </c>
      <c r="AZ11" s="7">
        <v>0</v>
      </c>
      <c r="BA11" s="7">
        <v>18</v>
      </c>
      <c r="BB11" s="7">
        <v>0</v>
      </c>
      <c r="BC11" s="7">
        <v>0</v>
      </c>
      <c r="BD11" s="7">
        <v>18</v>
      </c>
      <c r="BE11" s="7">
        <v>0</v>
      </c>
      <c r="BF11" s="7">
        <v>0</v>
      </c>
      <c r="BG11" s="7">
        <v>18</v>
      </c>
      <c r="BH11" s="7">
        <v>0</v>
      </c>
      <c r="BI11" s="7">
        <v>0</v>
      </c>
    </row>
    <row r="12" spans="1:61" x14ac:dyDescent="0.35">
      <c r="A12" s="7" t="s">
        <v>82</v>
      </c>
      <c r="B12" s="7" t="s">
        <v>21</v>
      </c>
      <c r="C12" s="7" t="s">
        <v>350</v>
      </c>
      <c r="D12" s="7">
        <v>44</v>
      </c>
      <c r="E12" s="7">
        <v>0</v>
      </c>
      <c r="F12" s="7">
        <v>0</v>
      </c>
      <c r="G12" s="7">
        <v>0</v>
      </c>
      <c r="H12" s="7">
        <v>0</v>
      </c>
      <c r="I12" s="7">
        <v>0</v>
      </c>
      <c r="J12" s="7">
        <v>0</v>
      </c>
      <c r="K12" s="7">
        <v>0</v>
      </c>
      <c r="L12" s="7">
        <v>0</v>
      </c>
      <c r="M12" s="7">
        <v>17</v>
      </c>
      <c r="N12" s="7">
        <v>0</v>
      </c>
      <c r="O12" s="7">
        <v>0</v>
      </c>
      <c r="P12" s="7">
        <v>0</v>
      </c>
      <c r="Q12" s="7">
        <v>0</v>
      </c>
      <c r="R12" s="7">
        <v>0</v>
      </c>
      <c r="S12" s="7">
        <v>0</v>
      </c>
      <c r="T12" s="7">
        <v>0</v>
      </c>
      <c r="U12" s="7">
        <v>0</v>
      </c>
      <c r="V12" s="7">
        <v>0</v>
      </c>
      <c r="W12" s="7">
        <v>27</v>
      </c>
      <c r="X12" s="7">
        <v>0</v>
      </c>
      <c r="Y12" s="7">
        <v>0</v>
      </c>
      <c r="Z12" s="7">
        <v>0</v>
      </c>
      <c r="AA12" s="7">
        <v>0</v>
      </c>
      <c r="AB12" s="7">
        <v>0</v>
      </c>
      <c r="AC12" s="7">
        <v>0</v>
      </c>
      <c r="AD12" s="7">
        <v>0</v>
      </c>
      <c r="AE12" s="7">
        <v>0</v>
      </c>
      <c r="AF12" s="7">
        <v>0</v>
      </c>
      <c r="AG12" s="7">
        <v>0</v>
      </c>
      <c r="AH12" s="7">
        <v>0</v>
      </c>
      <c r="AI12" s="7">
        <v>0</v>
      </c>
      <c r="AJ12" s="7">
        <v>0</v>
      </c>
      <c r="AK12" s="7">
        <v>0</v>
      </c>
      <c r="AL12" s="7">
        <v>0</v>
      </c>
      <c r="AM12" s="7">
        <v>0</v>
      </c>
      <c r="AN12" s="7">
        <v>0</v>
      </c>
      <c r="AO12" s="7">
        <v>0</v>
      </c>
      <c r="AP12" s="7">
        <v>0</v>
      </c>
      <c r="AQ12" s="7">
        <v>0</v>
      </c>
      <c r="AR12" s="7">
        <v>0</v>
      </c>
      <c r="AS12" s="7">
        <v>0</v>
      </c>
      <c r="AT12" s="7">
        <v>0</v>
      </c>
      <c r="AU12" s="7">
        <v>0</v>
      </c>
      <c r="AV12" s="7">
        <v>0</v>
      </c>
      <c r="AW12" s="7">
        <v>18</v>
      </c>
      <c r="AX12" s="7">
        <v>18</v>
      </c>
      <c r="AY12" s="7">
        <v>0</v>
      </c>
      <c r="AZ12" s="7">
        <v>0</v>
      </c>
      <c r="BA12" s="7">
        <v>18</v>
      </c>
      <c r="BB12" s="7">
        <v>0</v>
      </c>
      <c r="BC12" s="7">
        <v>0</v>
      </c>
      <c r="BD12" s="7">
        <v>18</v>
      </c>
      <c r="BE12" s="7">
        <v>0</v>
      </c>
      <c r="BF12" s="7">
        <v>0</v>
      </c>
      <c r="BG12" s="7">
        <v>18</v>
      </c>
      <c r="BH12" s="7">
        <v>0</v>
      </c>
      <c r="BI12" s="7">
        <v>0</v>
      </c>
    </row>
    <row r="13" spans="1:61" x14ac:dyDescent="0.35">
      <c r="A13" s="7" t="s">
        <v>82</v>
      </c>
      <c r="B13" s="7" t="s">
        <v>21</v>
      </c>
      <c r="C13" s="7" t="s">
        <v>348</v>
      </c>
      <c r="D13" s="7">
        <v>39</v>
      </c>
      <c r="E13" s="7">
        <v>0</v>
      </c>
      <c r="F13" s="7">
        <v>0</v>
      </c>
      <c r="G13" s="7">
        <v>0</v>
      </c>
      <c r="H13" s="7">
        <v>0</v>
      </c>
      <c r="I13" s="7">
        <v>0</v>
      </c>
      <c r="J13" s="7">
        <v>0</v>
      </c>
      <c r="K13" s="7">
        <v>0</v>
      </c>
      <c r="L13" s="7">
        <v>0</v>
      </c>
      <c r="M13" s="7">
        <v>14</v>
      </c>
      <c r="N13" s="7">
        <v>0</v>
      </c>
      <c r="O13" s="7">
        <v>5</v>
      </c>
      <c r="P13" s="7">
        <v>0</v>
      </c>
      <c r="Q13" s="7">
        <v>0</v>
      </c>
      <c r="R13" s="7">
        <v>0</v>
      </c>
      <c r="S13" s="7">
        <v>0</v>
      </c>
      <c r="T13" s="7">
        <v>0</v>
      </c>
      <c r="U13" s="7">
        <v>0</v>
      </c>
      <c r="V13" s="7">
        <v>0</v>
      </c>
      <c r="W13" s="7">
        <v>20</v>
      </c>
      <c r="X13" s="7">
        <v>0</v>
      </c>
      <c r="Y13" s="7">
        <v>0</v>
      </c>
      <c r="Z13" s="7">
        <v>0</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V13" s="7">
        <v>0</v>
      </c>
      <c r="AW13" s="7">
        <v>26</v>
      </c>
      <c r="AX13" s="7">
        <v>26</v>
      </c>
      <c r="AY13" s="7">
        <v>0</v>
      </c>
      <c r="AZ13" s="7">
        <v>0</v>
      </c>
      <c r="BA13" s="7">
        <v>26</v>
      </c>
      <c r="BB13" s="7">
        <v>0</v>
      </c>
      <c r="BC13" s="7">
        <v>0</v>
      </c>
      <c r="BD13" s="7">
        <v>26</v>
      </c>
      <c r="BE13" s="7">
        <v>0</v>
      </c>
      <c r="BF13" s="7">
        <v>0</v>
      </c>
      <c r="BG13" s="7">
        <v>26</v>
      </c>
      <c r="BH13" s="7">
        <v>0</v>
      </c>
      <c r="BI13" s="7">
        <v>0</v>
      </c>
    </row>
    <row r="14" spans="1:61" x14ac:dyDescent="0.35">
      <c r="A14" s="7" t="s">
        <v>82</v>
      </c>
      <c r="B14" s="7" t="s">
        <v>21</v>
      </c>
      <c r="C14" s="7" t="s">
        <v>346</v>
      </c>
      <c r="D14" s="7">
        <v>44</v>
      </c>
      <c r="E14" s="7">
        <v>2</v>
      </c>
      <c r="F14" s="7">
        <v>0</v>
      </c>
      <c r="G14" s="7">
        <v>2</v>
      </c>
      <c r="H14" s="7">
        <v>2</v>
      </c>
      <c r="I14" s="7">
        <v>0</v>
      </c>
      <c r="J14" s="7">
        <v>0</v>
      </c>
      <c r="K14" s="7">
        <v>0</v>
      </c>
      <c r="L14" s="7">
        <v>0</v>
      </c>
      <c r="M14" s="7">
        <v>11</v>
      </c>
      <c r="N14" s="7">
        <v>0</v>
      </c>
      <c r="O14" s="7">
        <v>0</v>
      </c>
      <c r="P14" s="7">
        <v>0</v>
      </c>
      <c r="Q14" s="7">
        <v>0</v>
      </c>
      <c r="R14" s="7">
        <v>0</v>
      </c>
      <c r="S14" s="7">
        <v>0</v>
      </c>
      <c r="T14" s="7">
        <v>0</v>
      </c>
      <c r="U14" s="7">
        <v>0</v>
      </c>
      <c r="V14" s="7">
        <v>0</v>
      </c>
      <c r="W14" s="7">
        <v>33</v>
      </c>
      <c r="X14" s="7">
        <v>2</v>
      </c>
      <c r="Y14" s="7">
        <v>0</v>
      </c>
      <c r="Z14" s="7">
        <v>0</v>
      </c>
      <c r="AA14" s="7">
        <v>0</v>
      </c>
      <c r="AB14" s="7">
        <v>0</v>
      </c>
      <c r="AC14" s="7">
        <v>0</v>
      </c>
      <c r="AD14" s="7">
        <v>0</v>
      </c>
      <c r="AE14" s="7">
        <v>0</v>
      </c>
      <c r="AF14" s="7">
        <v>0</v>
      </c>
      <c r="AG14" s="7">
        <v>0</v>
      </c>
      <c r="AH14" s="7">
        <v>0</v>
      </c>
      <c r="AI14" s="7">
        <v>0</v>
      </c>
      <c r="AJ14" s="7">
        <v>0</v>
      </c>
      <c r="AK14" s="7">
        <v>0</v>
      </c>
      <c r="AL14" s="7">
        <v>0</v>
      </c>
      <c r="AM14" s="7">
        <v>0</v>
      </c>
      <c r="AN14" s="7">
        <v>0</v>
      </c>
      <c r="AO14" s="7">
        <v>0</v>
      </c>
      <c r="AP14" s="7">
        <v>0</v>
      </c>
      <c r="AQ14" s="7">
        <v>0</v>
      </c>
      <c r="AR14" s="7">
        <v>0</v>
      </c>
      <c r="AS14" s="7">
        <v>0</v>
      </c>
      <c r="AT14" s="7">
        <v>0</v>
      </c>
      <c r="AU14" s="7">
        <v>0</v>
      </c>
      <c r="AV14" s="7">
        <v>0</v>
      </c>
      <c r="AW14" s="7">
        <v>11</v>
      </c>
      <c r="AX14" s="7">
        <v>11</v>
      </c>
      <c r="AY14" s="7">
        <v>0</v>
      </c>
      <c r="AZ14" s="7">
        <v>0</v>
      </c>
      <c r="BA14" s="7">
        <v>11</v>
      </c>
      <c r="BB14" s="7">
        <v>0</v>
      </c>
      <c r="BC14" s="7">
        <v>0</v>
      </c>
      <c r="BD14" s="7">
        <v>11</v>
      </c>
      <c r="BE14" s="7">
        <v>0</v>
      </c>
      <c r="BF14" s="7">
        <v>0</v>
      </c>
      <c r="BG14" s="7">
        <v>11</v>
      </c>
      <c r="BH14" s="7">
        <v>0</v>
      </c>
      <c r="BI14" s="7">
        <v>0</v>
      </c>
    </row>
    <row r="15" spans="1:61" x14ac:dyDescent="0.35">
      <c r="A15" s="7" t="s">
        <v>82</v>
      </c>
      <c r="B15" s="7" t="s">
        <v>21</v>
      </c>
      <c r="C15" s="7" t="s">
        <v>344</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c r="W15" s="7">
        <v>0</v>
      </c>
      <c r="X15" s="7">
        <v>0</v>
      </c>
      <c r="Y15" s="7">
        <v>0</v>
      </c>
      <c r="Z15" s="7">
        <v>0</v>
      </c>
      <c r="AA15" s="7">
        <v>0</v>
      </c>
      <c r="AB15" s="7">
        <v>0</v>
      </c>
      <c r="AC15" s="7">
        <v>0</v>
      </c>
      <c r="AD15" s="7">
        <v>0</v>
      </c>
      <c r="AE15" s="7">
        <v>0</v>
      </c>
      <c r="AF15" s="7">
        <v>0</v>
      </c>
      <c r="AG15" s="7">
        <v>0</v>
      </c>
      <c r="AH15" s="7">
        <v>0</v>
      </c>
      <c r="AI15" s="7">
        <v>0</v>
      </c>
      <c r="AJ15" s="7">
        <v>0</v>
      </c>
      <c r="AK15" s="7">
        <v>0</v>
      </c>
      <c r="AL15" s="7">
        <v>0</v>
      </c>
      <c r="AM15" s="7">
        <v>0</v>
      </c>
      <c r="AN15" s="7">
        <v>0</v>
      </c>
      <c r="AO15" s="7">
        <v>0</v>
      </c>
      <c r="AP15" s="7">
        <v>0</v>
      </c>
      <c r="AQ15" s="7">
        <v>0</v>
      </c>
      <c r="AR15" s="7">
        <v>0</v>
      </c>
      <c r="AS15" s="7">
        <v>0</v>
      </c>
      <c r="AT15" s="7">
        <v>0</v>
      </c>
      <c r="AU15" s="7">
        <v>0</v>
      </c>
      <c r="AV15" s="7">
        <v>0</v>
      </c>
      <c r="AW15" s="7">
        <v>0</v>
      </c>
      <c r="AX15" s="7">
        <v>0</v>
      </c>
      <c r="AY15" s="7">
        <v>0</v>
      </c>
      <c r="AZ15" s="7">
        <v>0</v>
      </c>
      <c r="BA15" s="7">
        <v>0</v>
      </c>
      <c r="BB15" s="7">
        <v>0</v>
      </c>
      <c r="BC15" s="7">
        <v>0</v>
      </c>
      <c r="BD15" s="7">
        <v>0</v>
      </c>
      <c r="BE15" s="7">
        <v>0</v>
      </c>
      <c r="BF15" s="7">
        <v>0</v>
      </c>
      <c r="BG15" s="7">
        <v>0</v>
      </c>
      <c r="BH15" s="7">
        <v>0</v>
      </c>
      <c r="BI15" s="7">
        <v>0</v>
      </c>
    </row>
    <row r="16" spans="1:61" x14ac:dyDescent="0.35">
      <c r="A16" s="7" t="s">
        <v>82</v>
      </c>
      <c r="B16" s="7" t="s">
        <v>21</v>
      </c>
      <c r="C16" s="7" t="s">
        <v>342</v>
      </c>
      <c r="D16" s="7">
        <v>47</v>
      </c>
      <c r="E16" s="7">
        <v>0</v>
      </c>
      <c r="F16" s="7">
        <v>0</v>
      </c>
      <c r="G16" s="7">
        <v>0</v>
      </c>
      <c r="H16" s="7">
        <v>0</v>
      </c>
      <c r="I16" s="7">
        <v>0</v>
      </c>
      <c r="J16" s="7">
        <v>0</v>
      </c>
      <c r="K16" s="7">
        <v>0</v>
      </c>
      <c r="L16" s="7">
        <v>0</v>
      </c>
      <c r="M16" s="7">
        <v>27</v>
      </c>
      <c r="N16" s="7">
        <v>0</v>
      </c>
      <c r="O16" s="7">
        <v>0</v>
      </c>
      <c r="P16" s="7">
        <v>0</v>
      </c>
      <c r="Q16" s="7">
        <v>0</v>
      </c>
      <c r="R16" s="7">
        <v>0</v>
      </c>
      <c r="S16" s="7">
        <v>0</v>
      </c>
      <c r="T16" s="7">
        <v>0</v>
      </c>
      <c r="U16" s="7">
        <v>0</v>
      </c>
      <c r="V16" s="7">
        <v>0</v>
      </c>
      <c r="W16" s="7">
        <v>20</v>
      </c>
      <c r="X16" s="7">
        <v>0</v>
      </c>
      <c r="Y16" s="7">
        <v>0</v>
      </c>
      <c r="Z16" s="7">
        <v>0</v>
      </c>
      <c r="AA16" s="7">
        <v>0</v>
      </c>
      <c r="AB16" s="7">
        <v>0</v>
      </c>
      <c r="AC16" s="7">
        <v>0</v>
      </c>
      <c r="AD16" s="7">
        <v>0</v>
      </c>
      <c r="AE16" s="7">
        <v>0</v>
      </c>
      <c r="AF16" s="7">
        <v>0</v>
      </c>
      <c r="AG16" s="7">
        <v>0</v>
      </c>
      <c r="AH16" s="7">
        <v>0</v>
      </c>
      <c r="AI16" s="7">
        <v>0</v>
      </c>
      <c r="AJ16" s="7">
        <v>0</v>
      </c>
      <c r="AK16" s="7">
        <v>0</v>
      </c>
      <c r="AL16" s="7">
        <v>0</v>
      </c>
      <c r="AM16" s="7">
        <v>0</v>
      </c>
      <c r="AN16" s="7">
        <v>0</v>
      </c>
      <c r="AO16" s="7">
        <v>0</v>
      </c>
      <c r="AP16" s="7">
        <v>0</v>
      </c>
      <c r="AQ16" s="7">
        <v>0</v>
      </c>
      <c r="AR16" s="7">
        <v>0</v>
      </c>
      <c r="AS16" s="7">
        <v>0</v>
      </c>
      <c r="AT16" s="7">
        <v>0</v>
      </c>
      <c r="AU16" s="7">
        <v>0</v>
      </c>
      <c r="AV16" s="7">
        <v>0</v>
      </c>
      <c r="AW16" s="7">
        <v>16</v>
      </c>
      <c r="AX16" s="7">
        <v>16</v>
      </c>
      <c r="AY16" s="7">
        <v>0</v>
      </c>
      <c r="AZ16" s="7">
        <v>0</v>
      </c>
      <c r="BA16" s="7">
        <v>16</v>
      </c>
      <c r="BB16" s="7">
        <v>0</v>
      </c>
      <c r="BC16" s="7">
        <v>0</v>
      </c>
      <c r="BD16" s="7">
        <v>16</v>
      </c>
      <c r="BE16" s="7">
        <v>0</v>
      </c>
      <c r="BF16" s="7">
        <v>0</v>
      </c>
      <c r="BG16" s="7">
        <v>16</v>
      </c>
      <c r="BH16" s="7">
        <v>0</v>
      </c>
      <c r="BI16" s="7">
        <v>0</v>
      </c>
    </row>
    <row r="17" spans="1:61" x14ac:dyDescent="0.35">
      <c r="A17" s="7" t="s">
        <v>82</v>
      </c>
      <c r="B17" s="7" t="s">
        <v>21</v>
      </c>
      <c r="C17" s="7" t="s">
        <v>340</v>
      </c>
      <c r="D17" s="7">
        <v>18</v>
      </c>
      <c r="E17" s="7">
        <v>0</v>
      </c>
      <c r="F17" s="7">
        <v>0</v>
      </c>
      <c r="G17" s="7">
        <v>0</v>
      </c>
      <c r="H17" s="7">
        <v>0</v>
      </c>
      <c r="I17" s="7">
        <v>0</v>
      </c>
      <c r="J17" s="7">
        <v>0</v>
      </c>
      <c r="K17" s="7">
        <v>0</v>
      </c>
      <c r="L17" s="7">
        <v>0</v>
      </c>
      <c r="M17" s="7">
        <v>18</v>
      </c>
      <c r="N17" s="7">
        <v>0</v>
      </c>
      <c r="O17" s="7">
        <v>0</v>
      </c>
      <c r="P17" s="7">
        <v>0</v>
      </c>
      <c r="Q17" s="7">
        <v>0</v>
      </c>
      <c r="R17" s="7">
        <v>0</v>
      </c>
      <c r="S17" s="7">
        <v>0</v>
      </c>
      <c r="T17" s="7">
        <v>0</v>
      </c>
      <c r="U17" s="7">
        <v>0</v>
      </c>
      <c r="V17" s="7">
        <v>0</v>
      </c>
      <c r="W17" s="7">
        <v>0</v>
      </c>
      <c r="X17" s="7">
        <v>0</v>
      </c>
      <c r="Y17" s="7">
        <v>0</v>
      </c>
      <c r="Z17" s="7">
        <v>0</v>
      </c>
      <c r="AA17" s="7">
        <v>0</v>
      </c>
      <c r="AB17" s="7">
        <v>0</v>
      </c>
      <c r="AC17" s="7">
        <v>0</v>
      </c>
      <c r="AD17" s="7">
        <v>0</v>
      </c>
      <c r="AE17" s="7">
        <v>0</v>
      </c>
      <c r="AF17" s="7">
        <v>0</v>
      </c>
      <c r="AG17" s="7">
        <v>0</v>
      </c>
      <c r="AH17" s="7">
        <v>0</v>
      </c>
      <c r="AI17" s="7">
        <v>0</v>
      </c>
      <c r="AJ17" s="7">
        <v>0</v>
      </c>
      <c r="AK17" s="7">
        <v>0</v>
      </c>
      <c r="AL17" s="7">
        <v>0</v>
      </c>
      <c r="AM17" s="7">
        <v>0</v>
      </c>
      <c r="AN17" s="7">
        <v>0</v>
      </c>
      <c r="AO17" s="7">
        <v>0</v>
      </c>
      <c r="AP17" s="7">
        <v>0</v>
      </c>
      <c r="AQ17" s="7">
        <v>0</v>
      </c>
      <c r="AR17" s="7">
        <v>0</v>
      </c>
      <c r="AS17" s="7">
        <v>0</v>
      </c>
      <c r="AT17" s="7">
        <v>0</v>
      </c>
      <c r="AU17" s="7">
        <v>0</v>
      </c>
      <c r="AV17" s="7">
        <v>0</v>
      </c>
      <c r="AW17" s="7">
        <v>7</v>
      </c>
      <c r="AX17" s="7">
        <v>7</v>
      </c>
      <c r="AY17" s="7">
        <v>0</v>
      </c>
      <c r="AZ17" s="7">
        <v>0</v>
      </c>
      <c r="BA17" s="7">
        <v>7</v>
      </c>
      <c r="BB17" s="7">
        <v>0</v>
      </c>
      <c r="BC17" s="7">
        <v>0</v>
      </c>
      <c r="BD17" s="7">
        <v>7</v>
      </c>
      <c r="BE17" s="7">
        <v>0</v>
      </c>
      <c r="BF17" s="7">
        <v>0</v>
      </c>
      <c r="BG17" s="7">
        <v>7</v>
      </c>
      <c r="BH17" s="7">
        <v>0</v>
      </c>
      <c r="BI17" s="7">
        <v>0</v>
      </c>
    </row>
    <row r="18" spans="1:61" x14ac:dyDescent="0.35">
      <c r="A18" s="7" t="s">
        <v>82</v>
      </c>
      <c r="B18" s="7" t="s">
        <v>21</v>
      </c>
      <c r="C18" s="7" t="s">
        <v>338</v>
      </c>
      <c r="D18" s="7">
        <v>47</v>
      </c>
      <c r="E18" s="7">
        <v>0</v>
      </c>
      <c r="F18" s="7">
        <v>0</v>
      </c>
      <c r="G18" s="7">
        <v>0</v>
      </c>
      <c r="H18" s="7">
        <v>0</v>
      </c>
      <c r="I18" s="7">
        <v>0</v>
      </c>
      <c r="J18" s="7">
        <v>0</v>
      </c>
      <c r="K18" s="7">
        <v>0</v>
      </c>
      <c r="L18" s="7">
        <v>0</v>
      </c>
      <c r="M18" s="7">
        <v>19</v>
      </c>
      <c r="N18" s="7">
        <v>0</v>
      </c>
      <c r="O18" s="7">
        <v>0</v>
      </c>
      <c r="P18" s="7">
        <v>0</v>
      </c>
      <c r="Q18" s="7">
        <v>0</v>
      </c>
      <c r="R18" s="7">
        <v>0</v>
      </c>
      <c r="S18" s="7">
        <v>0</v>
      </c>
      <c r="T18" s="7">
        <v>0</v>
      </c>
      <c r="U18" s="7">
        <v>7</v>
      </c>
      <c r="V18" s="7">
        <v>0</v>
      </c>
      <c r="W18" s="7">
        <v>21</v>
      </c>
      <c r="X18" s="7">
        <v>0</v>
      </c>
      <c r="Y18" s="7">
        <v>0</v>
      </c>
      <c r="Z18" s="7">
        <v>0</v>
      </c>
      <c r="AA18" s="7">
        <v>0</v>
      </c>
      <c r="AB18" s="7">
        <v>0</v>
      </c>
      <c r="AC18" s="7">
        <v>0</v>
      </c>
      <c r="AD18" s="7">
        <v>0</v>
      </c>
      <c r="AE18" s="7">
        <v>0</v>
      </c>
      <c r="AF18" s="7">
        <v>0</v>
      </c>
      <c r="AG18" s="7">
        <v>0</v>
      </c>
      <c r="AH18" s="7">
        <v>0</v>
      </c>
      <c r="AI18" s="7">
        <v>0</v>
      </c>
      <c r="AJ18" s="7">
        <v>0</v>
      </c>
      <c r="AK18" s="7">
        <v>0</v>
      </c>
      <c r="AL18" s="7">
        <v>0</v>
      </c>
      <c r="AM18" s="7">
        <v>0</v>
      </c>
      <c r="AN18" s="7">
        <v>0</v>
      </c>
      <c r="AO18" s="7">
        <v>0</v>
      </c>
      <c r="AP18" s="7">
        <v>0</v>
      </c>
      <c r="AQ18" s="7">
        <v>0</v>
      </c>
      <c r="AR18" s="7">
        <v>0</v>
      </c>
      <c r="AS18" s="7">
        <v>0</v>
      </c>
      <c r="AT18" s="7">
        <v>0</v>
      </c>
      <c r="AU18" s="7">
        <v>0</v>
      </c>
      <c r="AV18" s="7">
        <v>0</v>
      </c>
      <c r="AW18" s="7">
        <v>14</v>
      </c>
      <c r="AX18" s="7">
        <v>14</v>
      </c>
      <c r="AY18" s="7">
        <v>0</v>
      </c>
      <c r="AZ18" s="7">
        <v>0</v>
      </c>
      <c r="BA18" s="7">
        <v>14</v>
      </c>
      <c r="BB18" s="7">
        <v>0</v>
      </c>
      <c r="BC18" s="7">
        <v>0</v>
      </c>
      <c r="BD18" s="7">
        <v>14</v>
      </c>
      <c r="BE18" s="7">
        <v>0</v>
      </c>
      <c r="BF18" s="7">
        <v>0</v>
      </c>
      <c r="BG18" s="7">
        <v>14</v>
      </c>
      <c r="BH18" s="7">
        <v>0</v>
      </c>
      <c r="BI18" s="7">
        <v>0</v>
      </c>
    </row>
    <row r="19" spans="1:61" x14ac:dyDescent="0.35">
      <c r="A19" s="7" t="s">
        <v>82</v>
      </c>
      <c r="B19" s="7" t="s">
        <v>21</v>
      </c>
      <c r="C19" s="7" t="s">
        <v>336</v>
      </c>
      <c r="D19" s="7">
        <v>34</v>
      </c>
      <c r="E19" s="7">
        <v>0</v>
      </c>
      <c r="F19" s="7">
        <v>0</v>
      </c>
      <c r="G19" s="7">
        <v>0</v>
      </c>
      <c r="H19" s="7">
        <v>0</v>
      </c>
      <c r="I19" s="7">
        <v>0</v>
      </c>
      <c r="J19" s="7">
        <v>0</v>
      </c>
      <c r="K19" s="7">
        <v>0</v>
      </c>
      <c r="L19" s="7">
        <v>0</v>
      </c>
      <c r="M19" s="7">
        <v>15</v>
      </c>
      <c r="N19" s="7">
        <v>0</v>
      </c>
      <c r="O19" s="7">
        <v>3</v>
      </c>
      <c r="P19" s="7">
        <v>0</v>
      </c>
      <c r="Q19" s="7">
        <v>0</v>
      </c>
      <c r="R19" s="7">
        <v>0</v>
      </c>
      <c r="S19" s="7">
        <v>0</v>
      </c>
      <c r="T19" s="7">
        <v>0</v>
      </c>
      <c r="U19" s="7">
        <v>0</v>
      </c>
      <c r="V19" s="7">
        <v>0</v>
      </c>
      <c r="W19" s="7">
        <v>16</v>
      </c>
      <c r="X19" s="7">
        <v>0</v>
      </c>
      <c r="Y19" s="7">
        <v>0</v>
      </c>
      <c r="Z19" s="7">
        <v>0</v>
      </c>
      <c r="AA19" s="7">
        <v>0</v>
      </c>
      <c r="AB19" s="7">
        <v>0</v>
      </c>
      <c r="AC19" s="7">
        <v>0</v>
      </c>
      <c r="AD19" s="7">
        <v>0</v>
      </c>
      <c r="AE19" s="7">
        <v>0</v>
      </c>
      <c r="AF19" s="7">
        <v>0</v>
      </c>
      <c r="AG19" s="7">
        <v>0</v>
      </c>
      <c r="AH19" s="7">
        <v>0</v>
      </c>
      <c r="AI19" s="7">
        <v>0</v>
      </c>
      <c r="AJ19" s="7">
        <v>0</v>
      </c>
      <c r="AK19" s="7">
        <v>0</v>
      </c>
      <c r="AL19" s="7">
        <v>0</v>
      </c>
      <c r="AM19" s="7">
        <v>0</v>
      </c>
      <c r="AN19" s="7">
        <v>0</v>
      </c>
      <c r="AO19" s="7">
        <v>0</v>
      </c>
      <c r="AP19" s="7">
        <v>0</v>
      </c>
      <c r="AQ19" s="7">
        <v>0</v>
      </c>
      <c r="AR19" s="7">
        <v>0</v>
      </c>
      <c r="AS19" s="7">
        <v>0</v>
      </c>
      <c r="AT19" s="7">
        <v>0</v>
      </c>
      <c r="AU19" s="7">
        <v>0</v>
      </c>
      <c r="AV19" s="7">
        <v>0</v>
      </c>
      <c r="AW19" s="7">
        <v>9</v>
      </c>
      <c r="AX19" s="7">
        <v>9</v>
      </c>
      <c r="AY19" s="7">
        <v>0</v>
      </c>
      <c r="AZ19" s="7">
        <v>0</v>
      </c>
      <c r="BA19" s="7">
        <v>9</v>
      </c>
      <c r="BB19" s="7">
        <v>0</v>
      </c>
      <c r="BC19" s="7">
        <v>0</v>
      </c>
      <c r="BD19" s="7">
        <v>9</v>
      </c>
      <c r="BE19" s="7">
        <v>0</v>
      </c>
      <c r="BF19" s="7">
        <v>0</v>
      </c>
      <c r="BG19" s="7">
        <v>9</v>
      </c>
      <c r="BH19" s="7">
        <v>0</v>
      </c>
      <c r="BI19" s="7">
        <v>0</v>
      </c>
    </row>
    <row r="20" spans="1:61" x14ac:dyDescent="0.35">
      <c r="A20" s="7" t="s">
        <v>82</v>
      </c>
      <c r="B20" s="7" t="s">
        <v>21</v>
      </c>
      <c r="C20" s="7" t="s">
        <v>334</v>
      </c>
      <c r="D20" s="7">
        <v>35</v>
      </c>
      <c r="E20" s="7">
        <v>1</v>
      </c>
      <c r="F20" s="7">
        <v>0</v>
      </c>
      <c r="G20" s="7">
        <v>1</v>
      </c>
      <c r="H20" s="7">
        <v>1</v>
      </c>
      <c r="I20" s="7">
        <v>0</v>
      </c>
      <c r="J20" s="7">
        <v>0</v>
      </c>
      <c r="K20" s="7">
        <v>0</v>
      </c>
      <c r="L20" s="7">
        <v>0</v>
      </c>
      <c r="M20" s="7">
        <v>16</v>
      </c>
      <c r="N20" s="7">
        <v>1</v>
      </c>
      <c r="O20" s="7">
        <v>6</v>
      </c>
      <c r="P20" s="7">
        <v>0</v>
      </c>
      <c r="Q20" s="7">
        <v>0</v>
      </c>
      <c r="R20" s="7">
        <v>0</v>
      </c>
      <c r="S20" s="7">
        <v>0</v>
      </c>
      <c r="T20" s="7">
        <v>0</v>
      </c>
      <c r="U20" s="7">
        <v>0</v>
      </c>
      <c r="V20" s="7">
        <v>0</v>
      </c>
      <c r="W20" s="7">
        <v>13</v>
      </c>
      <c r="X20" s="7">
        <v>0</v>
      </c>
      <c r="Y20" s="7">
        <v>0</v>
      </c>
      <c r="Z20" s="7">
        <v>0</v>
      </c>
      <c r="AA20" s="7">
        <v>0</v>
      </c>
      <c r="AB20" s="7">
        <v>0</v>
      </c>
      <c r="AC20" s="7">
        <v>0</v>
      </c>
      <c r="AD20" s="7">
        <v>0</v>
      </c>
      <c r="AE20" s="7">
        <v>0</v>
      </c>
      <c r="AF20" s="7">
        <v>0</v>
      </c>
      <c r="AG20" s="7">
        <v>0</v>
      </c>
      <c r="AH20" s="7">
        <v>0</v>
      </c>
      <c r="AI20" s="7">
        <v>0</v>
      </c>
      <c r="AJ20" s="7">
        <v>0</v>
      </c>
      <c r="AK20" s="7">
        <v>0</v>
      </c>
      <c r="AL20" s="7">
        <v>0</v>
      </c>
      <c r="AM20" s="7">
        <v>0</v>
      </c>
      <c r="AN20" s="7">
        <v>0</v>
      </c>
      <c r="AO20" s="7">
        <v>0</v>
      </c>
      <c r="AP20" s="7">
        <v>0</v>
      </c>
      <c r="AQ20" s="7">
        <v>0</v>
      </c>
      <c r="AR20" s="7">
        <v>0</v>
      </c>
      <c r="AS20" s="7">
        <v>0</v>
      </c>
      <c r="AT20" s="7">
        <v>0</v>
      </c>
      <c r="AU20" s="7">
        <v>0</v>
      </c>
      <c r="AV20" s="7">
        <v>0</v>
      </c>
      <c r="AW20" s="7">
        <v>5</v>
      </c>
      <c r="AX20" s="7">
        <v>5</v>
      </c>
      <c r="AY20" s="7">
        <v>0</v>
      </c>
      <c r="AZ20" s="7">
        <v>0</v>
      </c>
      <c r="BA20" s="7">
        <v>5</v>
      </c>
      <c r="BB20" s="7">
        <v>0</v>
      </c>
      <c r="BC20" s="7">
        <v>0</v>
      </c>
      <c r="BD20" s="7">
        <v>5</v>
      </c>
      <c r="BE20" s="7">
        <v>0</v>
      </c>
      <c r="BF20" s="7">
        <v>0</v>
      </c>
      <c r="BG20" s="7">
        <v>5</v>
      </c>
      <c r="BH20" s="7">
        <v>0</v>
      </c>
      <c r="BI20" s="7">
        <v>0</v>
      </c>
    </row>
    <row r="21" spans="1:61" x14ac:dyDescent="0.35">
      <c r="A21" s="7" t="s">
        <v>82</v>
      </c>
      <c r="B21" s="7" t="s">
        <v>21</v>
      </c>
      <c r="C21" s="7" t="s">
        <v>332</v>
      </c>
      <c r="D21" s="7">
        <v>15</v>
      </c>
      <c r="E21" s="7">
        <v>0</v>
      </c>
      <c r="F21" s="7">
        <v>0</v>
      </c>
      <c r="G21" s="7">
        <v>0</v>
      </c>
      <c r="H21" s="7">
        <v>0</v>
      </c>
      <c r="I21" s="7">
        <v>0</v>
      </c>
      <c r="J21" s="7">
        <v>0</v>
      </c>
      <c r="K21" s="7">
        <v>0</v>
      </c>
      <c r="L21" s="7">
        <v>0</v>
      </c>
      <c r="M21" s="7">
        <v>0</v>
      </c>
      <c r="N21" s="7">
        <v>0</v>
      </c>
      <c r="O21" s="7">
        <v>5</v>
      </c>
      <c r="P21" s="7">
        <v>0</v>
      </c>
      <c r="Q21" s="7">
        <v>0</v>
      </c>
      <c r="R21" s="7">
        <v>0</v>
      </c>
      <c r="S21" s="7">
        <v>0</v>
      </c>
      <c r="T21" s="7">
        <v>0</v>
      </c>
      <c r="U21" s="7">
        <v>0</v>
      </c>
      <c r="V21" s="7">
        <v>0</v>
      </c>
      <c r="W21" s="7">
        <v>10</v>
      </c>
      <c r="X21" s="7">
        <v>0</v>
      </c>
      <c r="Y21" s="7">
        <v>0</v>
      </c>
      <c r="Z21" s="7">
        <v>0</v>
      </c>
      <c r="AA21" s="7">
        <v>0</v>
      </c>
      <c r="AB21" s="7">
        <v>0</v>
      </c>
      <c r="AC21" s="7">
        <v>0</v>
      </c>
      <c r="AD21" s="7">
        <v>13</v>
      </c>
      <c r="AE21" s="7">
        <v>0</v>
      </c>
      <c r="AF21" s="7">
        <v>0</v>
      </c>
      <c r="AG21" s="7">
        <v>0</v>
      </c>
      <c r="AH21" s="7">
        <v>0</v>
      </c>
      <c r="AI21" s="7">
        <v>0</v>
      </c>
      <c r="AJ21" s="7">
        <v>0</v>
      </c>
      <c r="AK21" s="7">
        <v>4</v>
      </c>
      <c r="AL21" s="7">
        <v>4</v>
      </c>
      <c r="AM21" s="7">
        <v>3</v>
      </c>
      <c r="AN21" s="7">
        <v>2</v>
      </c>
      <c r="AO21" s="7">
        <v>1</v>
      </c>
      <c r="AP21" s="7">
        <v>0</v>
      </c>
      <c r="AQ21" s="7">
        <v>0</v>
      </c>
      <c r="AR21" s="7">
        <v>0</v>
      </c>
      <c r="AS21" s="7">
        <v>0</v>
      </c>
      <c r="AT21" s="7">
        <v>1</v>
      </c>
      <c r="AU21" s="7">
        <v>1</v>
      </c>
      <c r="AV21" s="7">
        <v>0</v>
      </c>
      <c r="AW21" s="7">
        <v>101</v>
      </c>
      <c r="AX21" s="7">
        <v>101</v>
      </c>
      <c r="AY21" s="7">
        <v>3</v>
      </c>
      <c r="AZ21" s="7">
        <v>3</v>
      </c>
      <c r="BA21" s="7">
        <v>101</v>
      </c>
      <c r="BB21" s="7">
        <v>1</v>
      </c>
      <c r="BC21" s="7">
        <v>1</v>
      </c>
      <c r="BD21" s="7">
        <v>101</v>
      </c>
      <c r="BE21" s="7">
        <v>1</v>
      </c>
      <c r="BF21" s="7">
        <v>1</v>
      </c>
      <c r="BG21" s="7">
        <v>101</v>
      </c>
      <c r="BH21" s="7">
        <v>1</v>
      </c>
      <c r="BI21" s="7">
        <v>1</v>
      </c>
    </row>
    <row r="22" spans="1:61" x14ac:dyDescent="0.35">
      <c r="A22" s="7" t="s">
        <v>82</v>
      </c>
      <c r="B22" s="7" t="s">
        <v>21</v>
      </c>
      <c r="C22" s="7" t="s">
        <v>330</v>
      </c>
      <c r="D22" s="7">
        <v>47</v>
      </c>
      <c r="E22" s="7">
        <v>0</v>
      </c>
      <c r="F22" s="7">
        <v>0</v>
      </c>
      <c r="G22" s="7">
        <v>0</v>
      </c>
      <c r="H22" s="7">
        <v>0</v>
      </c>
      <c r="I22" s="7">
        <v>2</v>
      </c>
      <c r="J22" s="7">
        <v>0</v>
      </c>
      <c r="K22" s="7">
        <v>0</v>
      </c>
      <c r="L22" s="7">
        <v>0</v>
      </c>
      <c r="M22" s="7">
        <v>16</v>
      </c>
      <c r="N22" s="7">
        <v>0</v>
      </c>
      <c r="O22" s="7">
        <v>3</v>
      </c>
      <c r="P22" s="7">
        <v>0</v>
      </c>
      <c r="Q22" s="7">
        <v>0</v>
      </c>
      <c r="R22" s="7">
        <v>0</v>
      </c>
      <c r="S22" s="7">
        <v>0</v>
      </c>
      <c r="T22" s="7">
        <v>0</v>
      </c>
      <c r="U22" s="7">
        <v>0</v>
      </c>
      <c r="V22" s="7">
        <v>0</v>
      </c>
      <c r="W22" s="7">
        <v>26</v>
      </c>
      <c r="X22" s="7">
        <v>0</v>
      </c>
      <c r="Y22" s="7">
        <v>0</v>
      </c>
      <c r="Z22" s="7">
        <v>0</v>
      </c>
      <c r="AA22" s="7">
        <v>0</v>
      </c>
      <c r="AB22" s="7">
        <v>0</v>
      </c>
      <c r="AC22" s="7">
        <v>0</v>
      </c>
      <c r="AD22" s="7">
        <v>0</v>
      </c>
      <c r="AE22" s="7">
        <v>0</v>
      </c>
      <c r="AF22" s="7">
        <v>0</v>
      </c>
      <c r="AG22" s="7">
        <v>0</v>
      </c>
      <c r="AH22" s="7">
        <v>0</v>
      </c>
      <c r="AI22" s="7">
        <v>0</v>
      </c>
      <c r="AJ22" s="7">
        <v>0</v>
      </c>
      <c r="AK22" s="7">
        <v>0</v>
      </c>
      <c r="AL22" s="7">
        <v>0</v>
      </c>
      <c r="AM22" s="7">
        <v>0</v>
      </c>
      <c r="AN22" s="7">
        <v>0</v>
      </c>
      <c r="AO22" s="7">
        <v>0</v>
      </c>
      <c r="AP22" s="7">
        <v>0</v>
      </c>
      <c r="AQ22" s="7">
        <v>0</v>
      </c>
      <c r="AR22" s="7">
        <v>0</v>
      </c>
      <c r="AS22" s="7">
        <v>0</v>
      </c>
      <c r="AT22" s="7">
        <v>0</v>
      </c>
      <c r="AU22" s="7">
        <v>0</v>
      </c>
      <c r="AV22" s="7">
        <v>0</v>
      </c>
      <c r="AW22" s="7">
        <v>22</v>
      </c>
      <c r="AX22" s="7">
        <v>22</v>
      </c>
      <c r="AY22" s="7">
        <v>0</v>
      </c>
      <c r="AZ22" s="7">
        <v>0</v>
      </c>
      <c r="BA22" s="7">
        <v>22</v>
      </c>
      <c r="BB22" s="7">
        <v>0</v>
      </c>
      <c r="BC22" s="7">
        <v>0</v>
      </c>
      <c r="BD22" s="7">
        <v>22</v>
      </c>
      <c r="BE22" s="7">
        <v>0</v>
      </c>
      <c r="BF22" s="7">
        <v>0</v>
      </c>
      <c r="BG22" s="7">
        <v>22</v>
      </c>
      <c r="BH22" s="7">
        <v>0</v>
      </c>
      <c r="BI22" s="7">
        <v>0</v>
      </c>
    </row>
    <row r="23" spans="1:61" x14ac:dyDescent="0.35">
      <c r="A23" s="7" t="s">
        <v>82</v>
      </c>
      <c r="B23" s="7" t="s">
        <v>21</v>
      </c>
      <c r="C23" s="7" t="s">
        <v>328</v>
      </c>
      <c r="D23" s="7">
        <v>34</v>
      </c>
      <c r="E23" s="7">
        <v>0</v>
      </c>
      <c r="F23" s="7">
        <v>0</v>
      </c>
      <c r="G23" s="7">
        <v>0</v>
      </c>
      <c r="H23" s="7">
        <v>0</v>
      </c>
      <c r="I23" s="7">
        <v>0</v>
      </c>
      <c r="J23" s="7">
        <v>0</v>
      </c>
      <c r="K23" s="7">
        <v>0</v>
      </c>
      <c r="L23" s="7">
        <v>0</v>
      </c>
      <c r="M23" s="7">
        <v>20</v>
      </c>
      <c r="N23" s="7">
        <v>0</v>
      </c>
      <c r="O23" s="7">
        <v>0</v>
      </c>
      <c r="P23" s="7">
        <v>0</v>
      </c>
      <c r="Q23" s="7">
        <v>0</v>
      </c>
      <c r="R23" s="7">
        <v>0</v>
      </c>
      <c r="S23" s="7">
        <v>0</v>
      </c>
      <c r="T23" s="7">
        <v>0</v>
      </c>
      <c r="U23" s="7">
        <v>0</v>
      </c>
      <c r="V23" s="7">
        <v>0</v>
      </c>
      <c r="W23" s="7">
        <v>14</v>
      </c>
      <c r="X23" s="7">
        <v>0</v>
      </c>
      <c r="Y23" s="7">
        <v>0</v>
      </c>
      <c r="Z23" s="7">
        <v>0</v>
      </c>
      <c r="AA23" s="7">
        <v>0</v>
      </c>
      <c r="AB23" s="7">
        <v>0</v>
      </c>
      <c r="AC23" s="7">
        <v>0</v>
      </c>
      <c r="AD23" s="7">
        <v>0</v>
      </c>
      <c r="AE23" s="7">
        <v>0</v>
      </c>
      <c r="AF23" s="7">
        <v>0</v>
      </c>
      <c r="AG23" s="7">
        <v>0</v>
      </c>
      <c r="AH23" s="7">
        <v>0</v>
      </c>
      <c r="AI23" s="7">
        <v>0</v>
      </c>
      <c r="AJ23" s="7">
        <v>0</v>
      </c>
      <c r="AK23" s="7">
        <v>0</v>
      </c>
      <c r="AL23" s="7">
        <v>0</v>
      </c>
      <c r="AM23" s="7">
        <v>0</v>
      </c>
      <c r="AN23" s="7">
        <v>0</v>
      </c>
      <c r="AO23" s="7">
        <v>0</v>
      </c>
      <c r="AP23" s="7">
        <v>0</v>
      </c>
      <c r="AQ23" s="7">
        <v>0</v>
      </c>
      <c r="AR23" s="7">
        <v>0</v>
      </c>
      <c r="AS23" s="7">
        <v>0</v>
      </c>
      <c r="AT23" s="7">
        <v>0</v>
      </c>
      <c r="AU23" s="7">
        <v>0</v>
      </c>
      <c r="AV23" s="7">
        <v>0</v>
      </c>
      <c r="AW23" s="7">
        <v>21</v>
      </c>
      <c r="AX23" s="7">
        <v>21</v>
      </c>
      <c r="AY23" s="7">
        <v>0</v>
      </c>
      <c r="AZ23" s="7">
        <v>0</v>
      </c>
      <c r="BA23" s="7">
        <v>21</v>
      </c>
      <c r="BB23" s="7">
        <v>0</v>
      </c>
      <c r="BC23" s="7">
        <v>0</v>
      </c>
      <c r="BD23" s="7">
        <v>21</v>
      </c>
      <c r="BE23" s="7">
        <v>0</v>
      </c>
      <c r="BF23" s="7">
        <v>0</v>
      </c>
      <c r="BG23" s="7">
        <v>21</v>
      </c>
      <c r="BH23" s="7">
        <v>0</v>
      </c>
      <c r="BI23" s="7">
        <v>0</v>
      </c>
    </row>
    <row r="24" spans="1:61" x14ac:dyDescent="0.35">
      <c r="A24" s="7" t="s">
        <v>82</v>
      </c>
      <c r="B24" s="7" t="s">
        <v>21</v>
      </c>
      <c r="C24" s="7" t="s">
        <v>326</v>
      </c>
      <c r="D24" s="7">
        <v>40</v>
      </c>
      <c r="E24" s="7">
        <v>0</v>
      </c>
      <c r="F24" s="7">
        <v>0</v>
      </c>
      <c r="G24" s="7">
        <v>0</v>
      </c>
      <c r="H24" s="7">
        <v>0</v>
      </c>
      <c r="I24" s="7">
        <v>0</v>
      </c>
      <c r="J24" s="7">
        <v>0</v>
      </c>
      <c r="K24" s="7">
        <v>0</v>
      </c>
      <c r="L24" s="7">
        <v>0</v>
      </c>
      <c r="M24" s="7">
        <v>20</v>
      </c>
      <c r="N24" s="7">
        <v>0</v>
      </c>
      <c r="O24" s="7">
        <v>0</v>
      </c>
      <c r="P24" s="7">
        <v>0</v>
      </c>
      <c r="Q24" s="7">
        <v>0</v>
      </c>
      <c r="R24" s="7">
        <v>0</v>
      </c>
      <c r="S24" s="7">
        <v>0</v>
      </c>
      <c r="T24" s="7">
        <v>0</v>
      </c>
      <c r="U24" s="7">
        <v>0</v>
      </c>
      <c r="V24" s="7">
        <v>0</v>
      </c>
      <c r="W24" s="7">
        <v>20</v>
      </c>
      <c r="X24" s="7">
        <v>0</v>
      </c>
      <c r="Y24" s="7">
        <v>0</v>
      </c>
      <c r="Z24" s="7">
        <v>0</v>
      </c>
      <c r="AA24" s="7">
        <v>0</v>
      </c>
      <c r="AB24" s="7">
        <v>0</v>
      </c>
      <c r="AC24" s="7">
        <v>0</v>
      </c>
      <c r="AD24" s="7">
        <v>0</v>
      </c>
      <c r="AE24" s="7">
        <v>0</v>
      </c>
      <c r="AF24" s="7">
        <v>0</v>
      </c>
      <c r="AG24" s="7">
        <v>0</v>
      </c>
      <c r="AH24" s="7">
        <v>0</v>
      </c>
      <c r="AI24" s="7">
        <v>0</v>
      </c>
      <c r="AJ24" s="7">
        <v>0</v>
      </c>
      <c r="AK24" s="7">
        <v>3</v>
      </c>
      <c r="AL24" s="7">
        <v>1</v>
      </c>
      <c r="AM24" s="7">
        <v>2</v>
      </c>
      <c r="AN24" s="7">
        <v>0</v>
      </c>
      <c r="AO24" s="7">
        <v>0</v>
      </c>
      <c r="AP24" s="7">
        <v>0</v>
      </c>
      <c r="AQ24" s="7">
        <v>0</v>
      </c>
      <c r="AR24" s="7">
        <v>0</v>
      </c>
      <c r="AS24" s="7">
        <v>0</v>
      </c>
      <c r="AT24" s="7">
        <v>0</v>
      </c>
      <c r="AU24" s="7">
        <v>0</v>
      </c>
      <c r="AV24" s="7">
        <v>0</v>
      </c>
      <c r="AW24" s="7">
        <v>26</v>
      </c>
      <c r="AX24" s="7">
        <v>26</v>
      </c>
      <c r="AY24" s="7">
        <v>0</v>
      </c>
      <c r="AZ24" s="7">
        <v>0</v>
      </c>
      <c r="BA24" s="7">
        <v>26</v>
      </c>
      <c r="BB24" s="7">
        <v>0</v>
      </c>
      <c r="BC24" s="7">
        <v>0</v>
      </c>
      <c r="BD24" s="7">
        <v>26</v>
      </c>
      <c r="BE24" s="7">
        <v>0</v>
      </c>
      <c r="BF24" s="7">
        <v>0</v>
      </c>
      <c r="BG24" s="7">
        <v>26</v>
      </c>
      <c r="BH24" s="7">
        <v>0</v>
      </c>
      <c r="BI24" s="7">
        <v>0</v>
      </c>
    </row>
    <row r="25" spans="1:61" x14ac:dyDescent="0.35">
      <c r="A25" s="7" t="s">
        <v>82</v>
      </c>
      <c r="B25" s="7" t="s">
        <v>21</v>
      </c>
      <c r="C25" s="7" t="s">
        <v>324</v>
      </c>
      <c r="D25" s="7">
        <v>289</v>
      </c>
      <c r="E25" s="7">
        <v>4</v>
      </c>
      <c r="F25" s="7">
        <v>0</v>
      </c>
      <c r="G25" s="7">
        <v>4</v>
      </c>
      <c r="H25" s="7">
        <v>3</v>
      </c>
      <c r="I25" s="7">
        <v>0</v>
      </c>
      <c r="J25" s="7">
        <v>0</v>
      </c>
      <c r="K25" s="7">
        <v>2</v>
      </c>
      <c r="L25" s="7">
        <v>0</v>
      </c>
      <c r="M25" s="7">
        <v>12</v>
      </c>
      <c r="N25" s="7">
        <v>1</v>
      </c>
      <c r="O25" s="7">
        <v>7</v>
      </c>
      <c r="P25" s="7">
        <v>0</v>
      </c>
      <c r="Q25" s="7">
        <v>0</v>
      </c>
      <c r="R25" s="7">
        <v>0</v>
      </c>
      <c r="S25" s="7">
        <v>0</v>
      </c>
      <c r="T25" s="7">
        <v>0</v>
      </c>
      <c r="U25" s="7">
        <v>1</v>
      </c>
      <c r="V25" s="7">
        <v>0</v>
      </c>
      <c r="W25" s="7">
        <v>55</v>
      </c>
      <c r="X25" s="7">
        <v>3</v>
      </c>
      <c r="Y25" s="7">
        <v>204</v>
      </c>
      <c r="Z25" s="7">
        <v>0</v>
      </c>
      <c r="AA25" s="7">
        <v>0</v>
      </c>
      <c r="AB25" s="7">
        <v>0</v>
      </c>
      <c r="AC25" s="7">
        <v>4</v>
      </c>
      <c r="AD25" s="7">
        <v>1</v>
      </c>
      <c r="AE25" s="7">
        <v>0</v>
      </c>
      <c r="AF25" s="7">
        <v>0</v>
      </c>
      <c r="AG25" s="7">
        <v>1</v>
      </c>
      <c r="AH25" s="7">
        <v>1</v>
      </c>
      <c r="AI25" s="7">
        <v>0</v>
      </c>
      <c r="AJ25" s="7">
        <v>0</v>
      </c>
      <c r="AK25" s="7">
        <v>0</v>
      </c>
      <c r="AL25" s="7">
        <v>1</v>
      </c>
      <c r="AM25" s="7">
        <v>0</v>
      </c>
      <c r="AN25" s="7">
        <v>0</v>
      </c>
      <c r="AO25" s="7">
        <v>0</v>
      </c>
      <c r="AP25" s="7">
        <v>0</v>
      </c>
      <c r="AQ25" s="7">
        <v>0</v>
      </c>
      <c r="AR25" s="7">
        <v>0</v>
      </c>
      <c r="AS25" s="7">
        <v>0</v>
      </c>
      <c r="AT25" s="7">
        <v>2</v>
      </c>
      <c r="AU25" s="7">
        <v>2</v>
      </c>
      <c r="AV25" s="7">
        <v>0</v>
      </c>
      <c r="AW25" s="7">
        <v>6</v>
      </c>
      <c r="AX25" s="7">
        <v>2</v>
      </c>
      <c r="AY25" s="7">
        <v>0</v>
      </c>
      <c r="AZ25" s="7">
        <v>0</v>
      </c>
      <c r="BA25" s="7">
        <v>4</v>
      </c>
      <c r="BB25" s="7">
        <v>0</v>
      </c>
      <c r="BC25" s="7">
        <v>0</v>
      </c>
      <c r="BD25" s="7">
        <v>6</v>
      </c>
      <c r="BE25" s="7">
        <v>0</v>
      </c>
      <c r="BF25" s="7">
        <v>0</v>
      </c>
      <c r="BG25" s="7">
        <v>6</v>
      </c>
      <c r="BH25" s="7">
        <v>0</v>
      </c>
      <c r="BI25" s="7">
        <v>0</v>
      </c>
    </row>
    <row r="26" spans="1:61" x14ac:dyDescent="0.35">
      <c r="A26" s="7" t="s">
        <v>82</v>
      </c>
      <c r="B26" s="7" t="s">
        <v>13</v>
      </c>
      <c r="C26" s="7" t="s">
        <v>366</v>
      </c>
      <c r="D26" s="7">
        <v>8</v>
      </c>
      <c r="E26" s="7">
        <v>0</v>
      </c>
      <c r="F26" s="7">
        <v>0</v>
      </c>
      <c r="G26" s="7">
        <v>0</v>
      </c>
      <c r="H26" s="7">
        <v>0</v>
      </c>
      <c r="I26" s="7">
        <v>0</v>
      </c>
      <c r="J26" s="7">
        <v>0</v>
      </c>
      <c r="K26" s="7">
        <v>0</v>
      </c>
      <c r="L26" s="7">
        <v>0</v>
      </c>
      <c r="M26" s="7">
        <v>4</v>
      </c>
      <c r="N26" s="7">
        <v>0</v>
      </c>
      <c r="O26" s="7">
        <v>0</v>
      </c>
      <c r="P26" s="7">
        <v>0</v>
      </c>
      <c r="Q26" s="7">
        <v>0</v>
      </c>
      <c r="R26" s="7">
        <v>0</v>
      </c>
      <c r="S26" s="7">
        <v>0</v>
      </c>
      <c r="T26" s="7">
        <v>0</v>
      </c>
      <c r="U26" s="7">
        <v>0</v>
      </c>
      <c r="V26" s="7">
        <v>0</v>
      </c>
      <c r="W26" s="7">
        <v>4</v>
      </c>
      <c r="X26" s="7">
        <v>0</v>
      </c>
      <c r="Y26" s="7">
        <v>0</v>
      </c>
      <c r="Z26" s="7">
        <v>0</v>
      </c>
      <c r="AA26" s="7">
        <v>0</v>
      </c>
      <c r="AB26" s="7">
        <v>0</v>
      </c>
      <c r="AC26" s="7">
        <v>0</v>
      </c>
      <c r="AD26" s="7">
        <v>0</v>
      </c>
      <c r="AE26" s="7">
        <v>0</v>
      </c>
      <c r="AF26" s="7">
        <v>0</v>
      </c>
      <c r="AG26" s="7">
        <v>0</v>
      </c>
      <c r="AH26" s="7">
        <v>0</v>
      </c>
      <c r="AI26" s="7">
        <v>0</v>
      </c>
      <c r="AJ26" s="7">
        <v>0</v>
      </c>
      <c r="AK26" s="7">
        <v>0</v>
      </c>
      <c r="AL26" s="7">
        <v>0</v>
      </c>
      <c r="AM26" s="7">
        <v>0</v>
      </c>
      <c r="AN26" s="7">
        <v>0</v>
      </c>
      <c r="AO26" s="7">
        <v>0</v>
      </c>
      <c r="AP26" s="7">
        <v>0</v>
      </c>
      <c r="AQ26" s="7">
        <v>0</v>
      </c>
      <c r="AR26" s="7">
        <v>0</v>
      </c>
      <c r="AS26" s="7">
        <v>0</v>
      </c>
      <c r="AT26" s="7">
        <v>0</v>
      </c>
      <c r="AU26" s="7">
        <v>0</v>
      </c>
      <c r="AV26" s="7">
        <v>0</v>
      </c>
      <c r="AW26" s="7">
        <v>11</v>
      </c>
      <c r="AX26" s="7">
        <v>11</v>
      </c>
      <c r="AY26" s="7">
        <v>0</v>
      </c>
      <c r="AZ26" s="7">
        <v>0</v>
      </c>
      <c r="BA26" s="7">
        <v>11</v>
      </c>
      <c r="BB26" s="7">
        <v>0</v>
      </c>
      <c r="BC26" s="7">
        <v>0</v>
      </c>
      <c r="BD26" s="7">
        <v>11</v>
      </c>
      <c r="BE26" s="7">
        <v>0</v>
      </c>
      <c r="BF26" s="7">
        <v>0</v>
      </c>
      <c r="BG26" s="7">
        <v>11</v>
      </c>
      <c r="BH26" s="7">
        <v>0</v>
      </c>
      <c r="BI26" s="7">
        <v>0</v>
      </c>
    </row>
    <row r="27" spans="1:61" x14ac:dyDescent="0.35">
      <c r="A27" s="7" t="s">
        <v>82</v>
      </c>
      <c r="B27" s="7" t="s">
        <v>13</v>
      </c>
      <c r="C27" s="7" t="s">
        <v>365</v>
      </c>
      <c r="D27" s="7">
        <v>11</v>
      </c>
      <c r="E27" s="7">
        <v>0</v>
      </c>
      <c r="F27" s="7">
        <v>0</v>
      </c>
      <c r="G27" s="7">
        <v>0</v>
      </c>
      <c r="H27" s="7">
        <v>0</v>
      </c>
      <c r="I27" s="7">
        <v>0</v>
      </c>
      <c r="J27" s="7">
        <v>0</v>
      </c>
      <c r="K27" s="7">
        <v>0</v>
      </c>
      <c r="L27" s="7">
        <v>0</v>
      </c>
      <c r="M27" s="7">
        <v>3</v>
      </c>
      <c r="N27" s="7">
        <v>0</v>
      </c>
      <c r="O27" s="7">
        <v>0</v>
      </c>
      <c r="P27" s="7">
        <v>0</v>
      </c>
      <c r="Q27" s="7">
        <v>0</v>
      </c>
      <c r="R27" s="7">
        <v>0</v>
      </c>
      <c r="S27" s="7">
        <v>0</v>
      </c>
      <c r="T27" s="7">
        <v>0</v>
      </c>
      <c r="U27" s="7">
        <v>0</v>
      </c>
      <c r="V27" s="7">
        <v>0</v>
      </c>
      <c r="W27" s="7">
        <v>8</v>
      </c>
      <c r="X27" s="7">
        <v>0</v>
      </c>
      <c r="Y27" s="7">
        <v>0</v>
      </c>
      <c r="Z27" s="7">
        <v>0</v>
      </c>
      <c r="AA27" s="7">
        <v>0</v>
      </c>
      <c r="AB27" s="7">
        <v>0</v>
      </c>
      <c r="AC27" s="7">
        <v>0</v>
      </c>
      <c r="AD27" s="7">
        <v>0</v>
      </c>
      <c r="AE27" s="7">
        <v>0</v>
      </c>
      <c r="AF27" s="7">
        <v>0</v>
      </c>
      <c r="AG27" s="7">
        <v>0</v>
      </c>
      <c r="AH27" s="7">
        <v>0</v>
      </c>
      <c r="AI27" s="7">
        <v>0</v>
      </c>
      <c r="AJ27" s="7">
        <v>0</v>
      </c>
      <c r="AK27" s="7">
        <v>0</v>
      </c>
      <c r="AL27" s="7">
        <v>0</v>
      </c>
      <c r="AM27" s="7">
        <v>0</v>
      </c>
      <c r="AN27" s="7">
        <v>0</v>
      </c>
      <c r="AO27" s="7">
        <v>0</v>
      </c>
      <c r="AP27" s="7">
        <v>0</v>
      </c>
      <c r="AQ27" s="7">
        <v>0</v>
      </c>
      <c r="AR27" s="7">
        <v>0</v>
      </c>
      <c r="AS27" s="7">
        <v>0</v>
      </c>
      <c r="AT27" s="7">
        <v>0</v>
      </c>
      <c r="AU27" s="7">
        <v>0</v>
      </c>
      <c r="AV27" s="7">
        <v>0</v>
      </c>
      <c r="AW27" s="7">
        <v>6</v>
      </c>
      <c r="AX27" s="7">
        <v>6</v>
      </c>
      <c r="AY27" s="7">
        <v>0</v>
      </c>
      <c r="AZ27" s="7">
        <v>0</v>
      </c>
      <c r="BA27" s="7">
        <v>6</v>
      </c>
      <c r="BB27" s="7">
        <v>0</v>
      </c>
      <c r="BC27" s="7">
        <v>0</v>
      </c>
      <c r="BD27" s="7">
        <v>6</v>
      </c>
      <c r="BE27" s="7">
        <v>0</v>
      </c>
      <c r="BF27" s="7">
        <v>0</v>
      </c>
      <c r="BG27" s="7">
        <v>6</v>
      </c>
      <c r="BH27" s="7">
        <v>0</v>
      </c>
      <c r="BI27" s="7">
        <v>0</v>
      </c>
    </row>
    <row r="28" spans="1:61" x14ac:dyDescent="0.35">
      <c r="A28" s="7" t="s">
        <v>82</v>
      </c>
      <c r="B28" s="7" t="s">
        <v>13</v>
      </c>
      <c r="C28" s="7" t="s">
        <v>364</v>
      </c>
      <c r="D28" s="7">
        <v>9</v>
      </c>
      <c r="E28" s="7">
        <v>0</v>
      </c>
      <c r="F28" s="7">
        <v>0</v>
      </c>
      <c r="G28" s="7">
        <v>0</v>
      </c>
      <c r="H28" s="7">
        <v>0</v>
      </c>
      <c r="I28" s="7">
        <v>0</v>
      </c>
      <c r="J28" s="7">
        <v>0</v>
      </c>
      <c r="K28" s="7">
        <v>0</v>
      </c>
      <c r="L28" s="7">
        <v>0</v>
      </c>
      <c r="M28" s="7">
        <v>4</v>
      </c>
      <c r="N28" s="7">
        <v>0</v>
      </c>
      <c r="O28" s="7">
        <v>0</v>
      </c>
      <c r="P28" s="7">
        <v>0</v>
      </c>
      <c r="Q28" s="7">
        <v>0</v>
      </c>
      <c r="R28" s="7">
        <v>0</v>
      </c>
      <c r="S28" s="7">
        <v>0</v>
      </c>
      <c r="T28" s="7">
        <v>0</v>
      </c>
      <c r="U28" s="7">
        <v>0</v>
      </c>
      <c r="V28" s="7">
        <v>0</v>
      </c>
      <c r="W28" s="7">
        <v>5</v>
      </c>
      <c r="X28" s="7">
        <v>0</v>
      </c>
      <c r="Y28" s="7">
        <v>0</v>
      </c>
      <c r="Z28" s="7">
        <v>0</v>
      </c>
      <c r="AA28" s="7">
        <v>0</v>
      </c>
      <c r="AB28" s="7">
        <v>0</v>
      </c>
      <c r="AC28" s="7">
        <v>0</v>
      </c>
      <c r="AD28" s="7">
        <v>0</v>
      </c>
      <c r="AE28" s="7">
        <v>0</v>
      </c>
      <c r="AF28" s="7">
        <v>0</v>
      </c>
      <c r="AG28" s="7">
        <v>0</v>
      </c>
      <c r="AH28" s="7">
        <v>0</v>
      </c>
      <c r="AI28" s="7">
        <v>0</v>
      </c>
      <c r="AJ28" s="7">
        <v>0</v>
      </c>
      <c r="AK28" s="7">
        <v>0</v>
      </c>
      <c r="AL28" s="7">
        <v>0</v>
      </c>
      <c r="AM28" s="7">
        <v>0</v>
      </c>
      <c r="AN28" s="7">
        <v>0</v>
      </c>
      <c r="AO28" s="7">
        <v>0</v>
      </c>
      <c r="AP28" s="7">
        <v>0</v>
      </c>
      <c r="AQ28" s="7">
        <v>0</v>
      </c>
      <c r="AR28" s="7">
        <v>0</v>
      </c>
      <c r="AS28" s="7">
        <v>0</v>
      </c>
      <c r="AT28" s="7">
        <v>0</v>
      </c>
      <c r="AU28" s="7">
        <v>0</v>
      </c>
      <c r="AV28" s="7">
        <v>0</v>
      </c>
      <c r="AW28" s="7">
        <v>11</v>
      </c>
      <c r="AX28" s="7">
        <v>11</v>
      </c>
      <c r="AY28" s="7">
        <v>0</v>
      </c>
      <c r="AZ28" s="7">
        <v>0</v>
      </c>
      <c r="BA28" s="7">
        <v>11</v>
      </c>
      <c r="BB28" s="7">
        <v>0</v>
      </c>
      <c r="BC28" s="7">
        <v>0</v>
      </c>
      <c r="BD28" s="7">
        <v>11</v>
      </c>
      <c r="BE28" s="7">
        <v>1</v>
      </c>
      <c r="BF28" s="7">
        <v>0</v>
      </c>
      <c r="BG28" s="7">
        <v>11</v>
      </c>
      <c r="BH28" s="7">
        <v>0</v>
      </c>
      <c r="BI28" s="7">
        <v>0</v>
      </c>
    </row>
    <row r="29" spans="1:61" x14ac:dyDescent="0.35">
      <c r="A29" s="7" t="s">
        <v>82</v>
      </c>
      <c r="B29" s="7" t="s">
        <v>13</v>
      </c>
      <c r="C29" s="7" t="s">
        <v>363</v>
      </c>
      <c r="D29" s="7">
        <v>22</v>
      </c>
      <c r="E29" s="7">
        <v>0</v>
      </c>
      <c r="F29" s="7">
        <v>0</v>
      </c>
      <c r="G29" s="7">
        <v>0</v>
      </c>
      <c r="H29" s="7">
        <v>0</v>
      </c>
      <c r="I29" s="7">
        <v>0</v>
      </c>
      <c r="J29" s="7">
        <v>0</v>
      </c>
      <c r="K29" s="7">
        <v>0</v>
      </c>
      <c r="L29" s="7">
        <v>0</v>
      </c>
      <c r="M29" s="7">
        <v>7</v>
      </c>
      <c r="N29" s="7">
        <v>0</v>
      </c>
      <c r="O29" s="7">
        <v>0</v>
      </c>
      <c r="P29" s="7">
        <v>0</v>
      </c>
      <c r="Q29" s="7">
        <v>0</v>
      </c>
      <c r="R29" s="7">
        <v>0</v>
      </c>
      <c r="S29" s="7">
        <v>0</v>
      </c>
      <c r="T29" s="7">
        <v>0</v>
      </c>
      <c r="U29" s="7">
        <v>0</v>
      </c>
      <c r="V29" s="7">
        <v>0</v>
      </c>
      <c r="W29" s="7">
        <v>15</v>
      </c>
      <c r="X29" s="7">
        <v>0</v>
      </c>
      <c r="Y29" s="7">
        <v>0</v>
      </c>
      <c r="Z29" s="7">
        <v>0</v>
      </c>
      <c r="AA29" s="7">
        <v>0</v>
      </c>
      <c r="AB29" s="7">
        <v>0</v>
      </c>
      <c r="AC29" s="7">
        <v>0</v>
      </c>
      <c r="AD29" s="7">
        <v>0</v>
      </c>
      <c r="AE29" s="7">
        <v>0</v>
      </c>
      <c r="AF29" s="7">
        <v>0</v>
      </c>
      <c r="AG29" s="7">
        <v>0</v>
      </c>
      <c r="AH29" s="7">
        <v>0</v>
      </c>
      <c r="AI29" s="7">
        <v>0</v>
      </c>
      <c r="AJ29" s="7">
        <v>0</v>
      </c>
      <c r="AK29" s="7">
        <v>0</v>
      </c>
      <c r="AL29" s="7">
        <v>0</v>
      </c>
      <c r="AM29" s="7">
        <v>0</v>
      </c>
      <c r="AN29" s="7">
        <v>0</v>
      </c>
      <c r="AO29" s="7">
        <v>0</v>
      </c>
      <c r="AP29" s="7">
        <v>0</v>
      </c>
      <c r="AQ29" s="7">
        <v>0</v>
      </c>
      <c r="AR29" s="7">
        <v>0</v>
      </c>
      <c r="AS29" s="7">
        <v>0</v>
      </c>
      <c r="AT29" s="7">
        <v>0</v>
      </c>
      <c r="AU29" s="7">
        <v>0</v>
      </c>
      <c r="AV29" s="7">
        <v>0</v>
      </c>
      <c r="AW29" s="7">
        <v>6</v>
      </c>
      <c r="AX29" s="7">
        <v>6</v>
      </c>
      <c r="AY29" s="7">
        <v>0</v>
      </c>
      <c r="AZ29" s="7">
        <v>0</v>
      </c>
      <c r="BA29" s="7">
        <v>6</v>
      </c>
      <c r="BB29" s="7">
        <v>0</v>
      </c>
      <c r="BC29" s="7">
        <v>0</v>
      </c>
      <c r="BD29" s="7">
        <v>6</v>
      </c>
      <c r="BE29" s="7">
        <v>0</v>
      </c>
      <c r="BF29" s="7">
        <v>0</v>
      </c>
      <c r="BG29" s="7">
        <v>6</v>
      </c>
      <c r="BH29" s="7">
        <v>0</v>
      </c>
      <c r="BI29" s="7">
        <v>0</v>
      </c>
    </row>
    <row r="30" spans="1:61" x14ac:dyDescent="0.35">
      <c r="A30" s="7" t="s">
        <v>82</v>
      </c>
      <c r="B30" s="7" t="s">
        <v>13</v>
      </c>
      <c r="C30" s="7" t="s">
        <v>362</v>
      </c>
      <c r="D30" s="7">
        <v>11</v>
      </c>
      <c r="E30" s="7">
        <v>0</v>
      </c>
      <c r="F30" s="7">
        <v>0</v>
      </c>
      <c r="G30" s="7">
        <v>0</v>
      </c>
      <c r="H30" s="7">
        <v>0</v>
      </c>
      <c r="I30" s="7">
        <v>0</v>
      </c>
      <c r="J30" s="7">
        <v>0</v>
      </c>
      <c r="K30" s="7">
        <v>0</v>
      </c>
      <c r="L30" s="7">
        <v>0</v>
      </c>
      <c r="M30" s="7">
        <v>3</v>
      </c>
      <c r="N30" s="7">
        <v>0</v>
      </c>
      <c r="O30" s="7">
        <v>0</v>
      </c>
      <c r="P30" s="7">
        <v>0</v>
      </c>
      <c r="Q30" s="7">
        <v>0</v>
      </c>
      <c r="R30" s="7">
        <v>0</v>
      </c>
      <c r="S30" s="7">
        <v>0</v>
      </c>
      <c r="T30" s="7">
        <v>0</v>
      </c>
      <c r="U30" s="7">
        <v>0</v>
      </c>
      <c r="V30" s="7">
        <v>0</v>
      </c>
      <c r="W30" s="7">
        <v>8</v>
      </c>
      <c r="X30" s="7">
        <v>0</v>
      </c>
      <c r="Y30" s="7">
        <v>0</v>
      </c>
      <c r="Z30" s="7">
        <v>0</v>
      </c>
      <c r="AA30" s="7">
        <v>0</v>
      </c>
      <c r="AB30" s="7">
        <v>0</v>
      </c>
      <c r="AC30" s="7">
        <v>0</v>
      </c>
      <c r="AD30" s="7">
        <v>0</v>
      </c>
      <c r="AE30" s="7">
        <v>0</v>
      </c>
      <c r="AF30" s="7">
        <v>0</v>
      </c>
      <c r="AG30" s="7">
        <v>1</v>
      </c>
      <c r="AH30" s="7">
        <v>0</v>
      </c>
      <c r="AI30" s="7">
        <v>5</v>
      </c>
      <c r="AJ30" s="7">
        <v>5</v>
      </c>
      <c r="AK30" s="7">
        <v>0</v>
      </c>
      <c r="AL30" s="7">
        <v>0</v>
      </c>
      <c r="AM30" s="7">
        <v>0</v>
      </c>
      <c r="AN30" s="7">
        <v>0</v>
      </c>
      <c r="AO30" s="7">
        <v>0</v>
      </c>
      <c r="AP30" s="7">
        <v>0</v>
      </c>
      <c r="AQ30" s="7">
        <v>0</v>
      </c>
      <c r="AR30" s="7">
        <v>0</v>
      </c>
      <c r="AS30" s="7">
        <v>0</v>
      </c>
      <c r="AT30" s="7">
        <v>0</v>
      </c>
      <c r="AU30" s="7">
        <v>0</v>
      </c>
      <c r="AV30" s="7">
        <v>0</v>
      </c>
      <c r="AW30" s="7">
        <v>0</v>
      </c>
      <c r="AX30" s="7">
        <v>0</v>
      </c>
      <c r="AY30" s="7">
        <v>0</v>
      </c>
      <c r="AZ30" s="7">
        <v>0</v>
      </c>
      <c r="BA30" s="7">
        <v>0</v>
      </c>
      <c r="BB30" s="7">
        <v>0</v>
      </c>
      <c r="BC30" s="7">
        <v>0</v>
      </c>
      <c r="BD30" s="7">
        <v>0</v>
      </c>
      <c r="BE30" s="7">
        <v>0</v>
      </c>
      <c r="BF30" s="7">
        <v>0</v>
      </c>
      <c r="BG30" s="7">
        <v>0</v>
      </c>
      <c r="BH30" s="7">
        <v>0</v>
      </c>
      <c r="BI30" s="7">
        <v>0</v>
      </c>
    </row>
    <row r="31" spans="1:61" x14ac:dyDescent="0.35">
      <c r="A31" s="7" t="s">
        <v>82</v>
      </c>
      <c r="B31" s="7" t="s">
        <v>13</v>
      </c>
      <c r="C31" s="7" t="s">
        <v>360</v>
      </c>
      <c r="D31" s="7">
        <v>12</v>
      </c>
      <c r="E31" s="7">
        <v>0</v>
      </c>
      <c r="F31" s="7">
        <v>0</v>
      </c>
      <c r="G31" s="7">
        <v>0</v>
      </c>
      <c r="H31" s="7">
        <v>0</v>
      </c>
      <c r="I31" s="7">
        <v>0</v>
      </c>
      <c r="J31" s="7">
        <v>0</v>
      </c>
      <c r="K31" s="7">
        <v>0</v>
      </c>
      <c r="L31" s="7">
        <v>0</v>
      </c>
      <c r="M31" s="7">
        <v>10</v>
      </c>
      <c r="N31" s="7">
        <v>0</v>
      </c>
      <c r="O31" s="7">
        <v>0</v>
      </c>
      <c r="P31" s="7">
        <v>0</v>
      </c>
      <c r="Q31" s="7">
        <v>0</v>
      </c>
      <c r="R31" s="7">
        <v>0</v>
      </c>
      <c r="S31" s="7">
        <v>0</v>
      </c>
      <c r="T31" s="7">
        <v>0</v>
      </c>
      <c r="U31" s="7">
        <v>0</v>
      </c>
      <c r="V31" s="7">
        <v>0</v>
      </c>
      <c r="W31" s="7">
        <v>2</v>
      </c>
      <c r="X31" s="7">
        <v>0</v>
      </c>
      <c r="Y31" s="7">
        <v>0</v>
      </c>
      <c r="Z31" s="7">
        <v>0</v>
      </c>
      <c r="AA31" s="7">
        <v>0</v>
      </c>
      <c r="AB31" s="7">
        <v>0</v>
      </c>
      <c r="AC31" s="7">
        <v>0</v>
      </c>
      <c r="AD31" s="7">
        <v>0</v>
      </c>
      <c r="AE31" s="7">
        <v>0</v>
      </c>
      <c r="AF31" s="7">
        <v>0</v>
      </c>
      <c r="AG31" s="7">
        <v>1</v>
      </c>
      <c r="AH31" s="7">
        <v>0</v>
      </c>
      <c r="AI31" s="7">
        <v>0</v>
      </c>
      <c r="AJ31" s="7">
        <v>0</v>
      </c>
      <c r="AK31" s="7">
        <v>0</v>
      </c>
      <c r="AL31" s="7">
        <v>0</v>
      </c>
      <c r="AM31" s="7">
        <v>0</v>
      </c>
      <c r="AN31" s="7">
        <v>0</v>
      </c>
      <c r="AO31" s="7">
        <v>0</v>
      </c>
      <c r="AP31" s="7">
        <v>0</v>
      </c>
      <c r="AQ31" s="7">
        <v>0</v>
      </c>
      <c r="AR31" s="7">
        <v>0</v>
      </c>
      <c r="AS31" s="7">
        <v>0</v>
      </c>
      <c r="AT31" s="7">
        <v>0</v>
      </c>
      <c r="AU31" s="7">
        <v>0</v>
      </c>
      <c r="AV31" s="7">
        <v>0</v>
      </c>
      <c r="AW31" s="7">
        <v>6</v>
      </c>
      <c r="AX31" s="7">
        <v>6</v>
      </c>
      <c r="AY31" s="7">
        <v>0</v>
      </c>
      <c r="AZ31" s="7">
        <v>0</v>
      </c>
      <c r="BA31" s="7">
        <v>6</v>
      </c>
      <c r="BB31" s="7">
        <v>0</v>
      </c>
      <c r="BC31" s="7">
        <v>0</v>
      </c>
      <c r="BD31" s="7">
        <v>6</v>
      </c>
      <c r="BE31" s="7">
        <v>0</v>
      </c>
      <c r="BF31" s="7">
        <v>0</v>
      </c>
      <c r="BG31" s="7">
        <v>6</v>
      </c>
      <c r="BH31" s="7">
        <v>0</v>
      </c>
      <c r="BI31" s="7">
        <v>0</v>
      </c>
    </row>
    <row r="32" spans="1:61" x14ac:dyDescent="0.35">
      <c r="A32" s="7" t="s">
        <v>82</v>
      </c>
      <c r="B32" s="7" t="s">
        <v>13</v>
      </c>
      <c r="C32" s="7" t="s">
        <v>358</v>
      </c>
      <c r="D32" s="7">
        <v>24</v>
      </c>
      <c r="E32" s="7">
        <v>0</v>
      </c>
      <c r="F32" s="7">
        <v>0</v>
      </c>
      <c r="G32" s="7">
        <v>0</v>
      </c>
      <c r="H32" s="7">
        <v>0</v>
      </c>
      <c r="I32" s="7">
        <v>0</v>
      </c>
      <c r="J32" s="7">
        <v>0</v>
      </c>
      <c r="K32" s="7">
        <v>0</v>
      </c>
      <c r="L32" s="7">
        <v>0</v>
      </c>
      <c r="M32" s="7">
        <v>2</v>
      </c>
      <c r="N32" s="7">
        <v>0</v>
      </c>
      <c r="O32" s="7">
        <v>0</v>
      </c>
      <c r="P32" s="7">
        <v>0</v>
      </c>
      <c r="Q32" s="7">
        <v>0</v>
      </c>
      <c r="R32" s="7">
        <v>0</v>
      </c>
      <c r="S32" s="7">
        <v>0</v>
      </c>
      <c r="T32" s="7">
        <v>0</v>
      </c>
      <c r="U32" s="7">
        <v>0</v>
      </c>
      <c r="V32" s="7">
        <v>0</v>
      </c>
      <c r="W32" s="7">
        <v>22</v>
      </c>
      <c r="X32" s="7">
        <v>0</v>
      </c>
      <c r="Y32" s="7">
        <v>0</v>
      </c>
      <c r="Z32" s="7">
        <v>0</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V32" s="7">
        <v>0</v>
      </c>
      <c r="AW32" s="7">
        <v>10</v>
      </c>
      <c r="AX32" s="7">
        <v>10</v>
      </c>
      <c r="AY32" s="7">
        <v>0</v>
      </c>
      <c r="AZ32" s="7">
        <v>0</v>
      </c>
      <c r="BA32" s="7">
        <v>10</v>
      </c>
      <c r="BB32" s="7">
        <v>0</v>
      </c>
      <c r="BC32" s="7">
        <v>0</v>
      </c>
      <c r="BD32" s="7">
        <v>10</v>
      </c>
      <c r="BE32" s="7">
        <v>0</v>
      </c>
      <c r="BF32" s="7">
        <v>0</v>
      </c>
      <c r="BG32" s="7">
        <v>10</v>
      </c>
      <c r="BH32" s="7">
        <v>0</v>
      </c>
      <c r="BI32" s="7">
        <v>0</v>
      </c>
    </row>
    <row r="33" spans="1:61" x14ac:dyDescent="0.35">
      <c r="A33" s="7" t="s">
        <v>82</v>
      </c>
      <c r="B33" s="7" t="s">
        <v>13</v>
      </c>
      <c r="C33" s="7" t="s">
        <v>356</v>
      </c>
      <c r="D33" s="7">
        <v>11</v>
      </c>
      <c r="E33" s="7">
        <v>0</v>
      </c>
      <c r="F33" s="7">
        <v>0</v>
      </c>
      <c r="G33" s="7">
        <v>0</v>
      </c>
      <c r="H33" s="7">
        <v>0</v>
      </c>
      <c r="I33" s="7">
        <v>0</v>
      </c>
      <c r="J33" s="7">
        <v>0</v>
      </c>
      <c r="K33" s="7">
        <v>0</v>
      </c>
      <c r="L33" s="7">
        <v>0</v>
      </c>
      <c r="M33" s="7">
        <v>4</v>
      </c>
      <c r="N33" s="7">
        <v>0</v>
      </c>
      <c r="O33" s="7">
        <v>0</v>
      </c>
      <c r="P33" s="7">
        <v>0</v>
      </c>
      <c r="Q33" s="7">
        <v>0</v>
      </c>
      <c r="R33" s="7">
        <v>0</v>
      </c>
      <c r="S33" s="7">
        <v>0</v>
      </c>
      <c r="T33" s="7">
        <v>0</v>
      </c>
      <c r="U33" s="7">
        <v>0</v>
      </c>
      <c r="V33" s="7">
        <v>0</v>
      </c>
      <c r="W33" s="7">
        <v>7</v>
      </c>
      <c r="X33" s="7">
        <v>0</v>
      </c>
      <c r="Y33" s="7">
        <v>0</v>
      </c>
      <c r="Z33" s="7">
        <v>0</v>
      </c>
      <c r="AA33" s="7">
        <v>0</v>
      </c>
      <c r="AB33" s="7">
        <v>0</v>
      </c>
      <c r="AC33" s="7">
        <v>0</v>
      </c>
      <c r="AD33" s="7">
        <v>0</v>
      </c>
      <c r="AE33" s="7">
        <v>0</v>
      </c>
      <c r="AF33" s="7">
        <v>0</v>
      </c>
      <c r="AG33" s="7">
        <v>0</v>
      </c>
      <c r="AH33" s="7">
        <v>0</v>
      </c>
      <c r="AI33" s="7">
        <v>0</v>
      </c>
      <c r="AJ33" s="7">
        <v>0</v>
      </c>
      <c r="AK33" s="7">
        <v>1</v>
      </c>
      <c r="AL33" s="7">
        <v>1</v>
      </c>
      <c r="AM33" s="7">
        <v>1</v>
      </c>
      <c r="AN33" s="7">
        <v>1</v>
      </c>
      <c r="AO33" s="7">
        <v>0</v>
      </c>
      <c r="AP33" s="7">
        <v>0</v>
      </c>
      <c r="AQ33" s="7">
        <v>0</v>
      </c>
      <c r="AR33" s="7">
        <v>0</v>
      </c>
      <c r="AS33" s="7">
        <v>0</v>
      </c>
      <c r="AT33" s="7">
        <v>0</v>
      </c>
      <c r="AU33" s="7">
        <v>0</v>
      </c>
      <c r="AV33" s="7">
        <v>0</v>
      </c>
      <c r="AW33" s="7">
        <v>7</v>
      </c>
      <c r="AX33" s="7">
        <v>7</v>
      </c>
      <c r="AY33" s="7">
        <v>0</v>
      </c>
      <c r="AZ33" s="7">
        <v>0</v>
      </c>
      <c r="BA33" s="7">
        <v>7</v>
      </c>
      <c r="BB33" s="7">
        <v>0</v>
      </c>
      <c r="BC33" s="7">
        <v>0</v>
      </c>
      <c r="BD33" s="7">
        <v>7</v>
      </c>
      <c r="BE33" s="7">
        <v>0</v>
      </c>
      <c r="BF33" s="7">
        <v>0</v>
      </c>
      <c r="BG33" s="7">
        <v>7</v>
      </c>
      <c r="BH33" s="7">
        <v>0</v>
      </c>
      <c r="BI33" s="7">
        <v>0</v>
      </c>
    </row>
    <row r="34" spans="1:61" x14ac:dyDescent="0.35">
      <c r="A34" s="7" t="s">
        <v>82</v>
      </c>
      <c r="B34" s="7" t="s">
        <v>13</v>
      </c>
      <c r="C34" s="7" t="s">
        <v>354</v>
      </c>
      <c r="D34" s="7">
        <v>10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10</v>
      </c>
      <c r="X34" s="7">
        <v>0</v>
      </c>
      <c r="Y34" s="7">
        <v>0</v>
      </c>
      <c r="Z34" s="7">
        <v>0</v>
      </c>
      <c r="AA34" s="7">
        <v>0</v>
      </c>
      <c r="AB34" s="7">
        <v>0</v>
      </c>
      <c r="AC34" s="7">
        <v>0</v>
      </c>
      <c r="AD34" s="7">
        <v>11</v>
      </c>
      <c r="AE34" s="7">
        <v>0</v>
      </c>
      <c r="AF34" s="7">
        <v>0</v>
      </c>
      <c r="AG34" s="7">
        <v>0</v>
      </c>
      <c r="AH34" s="7">
        <v>0</v>
      </c>
      <c r="AI34" s="7">
        <v>0</v>
      </c>
      <c r="AJ34" s="7">
        <v>0</v>
      </c>
      <c r="AK34" s="7">
        <v>2</v>
      </c>
      <c r="AL34" s="7">
        <v>1</v>
      </c>
      <c r="AM34" s="7">
        <v>0</v>
      </c>
      <c r="AN34" s="7">
        <v>0</v>
      </c>
      <c r="AO34" s="7">
        <v>0</v>
      </c>
      <c r="AP34" s="7">
        <v>0</v>
      </c>
      <c r="AQ34" s="7">
        <v>0</v>
      </c>
      <c r="AR34" s="7">
        <v>0</v>
      </c>
      <c r="AS34" s="7">
        <v>0</v>
      </c>
      <c r="AT34" s="7">
        <v>0</v>
      </c>
      <c r="AU34" s="7">
        <v>0</v>
      </c>
      <c r="AV34" s="7">
        <v>0</v>
      </c>
      <c r="AW34" s="7">
        <v>6</v>
      </c>
      <c r="AX34" s="7">
        <v>6</v>
      </c>
      <c r="AY34" s="7">
        <v>1</v>
      </c>
      <c r="AZ34" s="7">
        <v>1</v>
      </c>
      <c r="BA34" s="7">
        <v>6</v>
      </c>
      <c r="BB34" s="7">
        <v>0</v>
      </c>
      <c r="BC34" s="7">
        <v>0</v>
      </c>
      <c r="BD34" s="7">
        <v>6</v>
      </c>
      <c r="BE34" s="7">
        <v>0</v>
      </c>
      <c r="BF34" s="7">
        <v>0</v>
      </c>
      <c r="BG34" s="7">
        <v>6</v>
      </c>
      <c r="BH34" s="7">
        <v>0</v>
      </c>
      <c r="BI34" s="7">
        <v>0</v>
      </c>
    </row>
    <row r="35" spans="1:61" x14ac:dyDescent="0.35">
      <c r="A35" s="7" t="s">
        <v>82</v>
      </c>
      <c r="B35" s="7" t="s">
        <v>13</v>
      </c>
      <c r="C35" s="7" t="s">
        <v>352</v>
      </c>
      <c r="D35" s="7">
        <v>7</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7</v>
      </c>
      <c r="X35" s="7">
        <v>0</v>
      </c>
      <c r="Y35" s="7">
        <v>0</v>
      </c>
      <c r="Z35" s="7">
        <v>0</v>
      </c>
      <c r="AA35" s="7">
        <v>0</v>
      </c>
      <c r="AB35" s="7">
        <v>0</v>
      </c>
      <c r="AC35" s="7">
        <v>0</v>
      </c>
      <c r="AD35" s="7">
        <v>0</v>
      </c>
      <c r="AE35" s="7">
        <v>0</v>
      </c>
      <c r="AF35" s="7">
        <v>0</v>
      </c>
      <c r="AG35" s="7">
        <v>1</v>
      </c>
      <c r="AH35" s="7">
        <v>0</v>
      </c>
      <c r="AI35" s="7">
        <v>0</v>
      </c>
      <c r="AJ35" s="7">
        <v>0</v>
      </c>
      <c r="AK35" s="7">
        <v>1</v>
      </c>
      <c r="AL35" s="7">
        <v>0</v>
      </c>
      <c r="AM35" s="7">
        <v>0</v>
      </c>
      <c r="AN35" s="7">
        <v>1</v>
      </c>
      <c r="AO35" s="7">
        <v>0</v>
      </c>
      <c r="AP35" s="7">
        <v>0</v>
      </c>
      <c r="AQ35" s="7">
        <v>0</v>
      </c>
      <c r="AR35" s="7">
        <v>0</v>
      </c>
      <c r="AS35" s="7">
        <v>0</v>
      </c>
      <c r="AT35" s="7">
        <v>0</v>
      </c>
      <c r="AU35" s="7">
        <v>0</v>
      </c>
      <c r="AV35" s="7">
        <v>0</v>
      </c>
      <c r="AW35" s="7">
        <v>4</v>
      </c>
      <c r="AX35" s="7">
        <v>4</v>
      </c>
      <c r="AY35" s="7">
        <v>0</v>
      </c>
      <c r="AZ35" s="7">
        <v>0</v>
      </c>
      <c r="BA35" s="7">
        <v>4</v>
      </c>
      <c r="BB35" s="7">
        <v>0</v>
      </c>
      <c r="BC35" s="7">
        <v>0</v>
      </c>
      <c r="BD35" s="7">
        <v>4</v>
      </c>
      <c r="BE35" s="7">
        <v>0</v>
      </c>
      <c r="BF35" s="7">
        <v>0</v>
      </c>
      <c r="BG35" s="7">
        <v>4</v>
      </c>
      <c r="BH35" s="7">
        <v>0</v>
      </c>
      <c r="BI35" s="7">
        <v>0</v>
      </c>
    </row>
    <row r="36" spans="1:61" x14ac:dyDescent="0.35">
      <c r="A36" s="7" t="s">
        <v>82</v>
      </c>
      <c r="B36" s="7" t="s">
        <v>13</v>
      </c>
      <c r="C36" s="7" t="s">
        <v>350</v>
      </c>
      <c r="D36" s="7">
        <v>7</v>
      </c>
      <c r="E36" s="7">
        <v>0</v>
      </c>
      <c r="F36" s="7">
        <v>0</v>
      </c>
      <c r="G36" s="7">
        <v>0</v>
      </c>
      <c r="H36" s="7">
        <v>0</v>
      </c>
      <c r="I36" s="7">
        <v>0</v>
      </c>
      <c r="J36" s="7">
        <v>0</v>
      </c>
      <c r="K36" s="7">
        <v>0</v>
      </c>
      <c r="L36" s="7">
        <v>0</v>
      </c>
      <c r="M36" s="7">
        <v>3</v>
      </c>
      <c r="N36" s="7">
        <v>0</v>
      </c>
      <c r="O36" s="7">
        <v>0</v>
      </c>
      <c r="P36" s="7">
        <v>0</v>
      </c>
      <c r="Q36" s="7">
        <v>0</v>
      </c>
      <c r="R36" s="7">
        <v>0</v>
      </c>
      <c r="S36" s="7">
        <v>0</v>
      </c>
      <c r="T36" s="7">
        <v>0</v>
      </c>
      <c r="U36" s="7">
        <v>0</v>
      </c>
      <c r="V36" s="7">
        <v>0</v>
      </c>
      <c r="W36" s="7">
        <v>4</v>
      </c>
      <c r="X36" s="7">
        <v>0</v>
      </c>
      <c r="Y36" s="7">
        <v>0</v>
      </c>
      <c r="Z36" s="7">
        <v>0</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V36" s="7">
        <v>0</v>
      </c>
      <c r="AW36" s="7">
        <v>5</v>
      </c>
      <c r="AX36" s="7">
        <v>5</v>
      </c>
      <c r="AY36" s="7">
        <v>1</v>
      </c>
      <c r="AZ36" s="7">
        <v>1</v>
      </c>
      <c r="BA36" s="7">
        <v>5</v>
      </c>
      <c r="BB36" s="7">
        <v>0</v>
      </c>
      <c r="BC36" s="7">
        <v>0</v>
      </c>
      <c r="BD36" s="7">
        <v>5</v>
      </c>
      <c r="BE36" s="7">
        <v>0</v>
      </c>
      <c r="BF36" s="7">
        <v>0</v>
      </c>
      <c r="BG36" s="7">
        <v>5</v>
      </c>
      <c r="BH36" s="7">
        <v>0</v>
      </c>
      <c r="BI36" s="7">
        <v>0</v>
      </c>
    </row>
    <row r="37" spans="1:61" x14ac:dyDescent="0.35">
      <c r="A37" s="7" t="s">
        <v>82</v>
      </c>
      <c r="B37" s="7" t="s">
        <v>13</v>
      </c>
      <c r="C37" s="7" t="s">
        <v>348</v>
      </c>
      <c r="D37" s="7">
        <v>8</v>
      </c>
      <c r="E37" s="7">
        <v>0</v>
      </c>
      <c r="F37" s="7">
        <v>0</v>
      </c>
      <c r="G37" s="7">
        <v>0</v>
      </c>
      <c r="H37" s="7">
        <v>0</v>
      </c>
      <c r="I37" s="7">
        <v>0</v>
      </c>
      <c r="J37" s="7">
        <v>0</v>
      </c>
      <c r="K37" s="7">
        <v>0</v>
      </c>
      <c r="L37" s="7">
        <v>0</v>
      </c>
      <c r="M37" s="7">
        <v>3</v>
      </c>
      <c r="N37" s="7">
        <v>0</v>
      </c>
      <c r="O37" s="7">
        <v>0</v>
      </c>
      <c r="P37" s="7">
        <v>0</v>
      </c>
      <c r="Q37" s="7">
        <v>0</v>
      </c>
      <c r="R37" s="7">
        <v>0</v>
      </c>
      <c r="S37" s="7">
        <v>0</v>
      </c>
      <c r="T37" s="7">
        <v>0</v>
      </c>
      <c r="U37" s="7">
        <v>0</v>
      </c>
      <c r="V37" s="7">
        <v>0</v>
      </c>
      <c r="W37" s="7">
        <v>5</v>
      </c>
      <c r="X37" s="7">
        <v>0</v>
      </c>
      <c r="Y37" s="7">
        <v>0</v>
      </c>
      <c r="Z37" s="7">
        <v>0</v>
      </c>
      <c r="AA37" s="7">
        <v>0</v>
      </c>
      <c r="AB37" s="7">
        <v>0</v>
      </c>
      <c r="AC37" s="7">
        <v>0</v>
      </c>
      <c r="AD37" s="7">
        <v>0</v>
      </c>
      <c r="AE37" s="7">
        <v>0</v>
      </c>
      <c r="AF37" s="7">
        <v>0</v>
      </c>
      <c r="AG37" s="7">
        <v>0</v>
      </c>
      <c r="AH37" s="7">
        <v>0</v>
      </c>
      <c r="AI37" s="7">
        <v>0</v>
      </c>
      <c r="AJ37" s="7">
        <v>0</v>
      </c>
      <c r="AK37" s="7">
        <v>0</v>
      </c>
      <c r="AL37" s="7">
        <v>0</v>
      </c>
      <c r="AM37" s="7">
        <v>0</v>
      </c>
      <c r="AN37" s="7">
        <v>0</v>
      </c>
      <c r="AO37" s="7">
        <v>0</v>
      </c>
      <c r="AP37" s="7">
        <v>0</v>
      </c>
      <c r="AQ37" s="7">
        <v>0</v>
      </c>
      <c r="AR37" s="7">
        <v>0</v>
      </c>
      <c r="AS37" s="7">
        <v>0</v>
      </c>
      <c r="AT37" s="7">
        <v>0</v>
      </c>
      <c r="AU37" s="7">
        <v>0</v>
      </c>
      <c r="AV37" s="7">
        <v>0</v>
      </c>
      <c r="AW37" s="7">
        <v>2</v>
      </c>
      <c r="AX37" s="7">
        <v>2</v>
      </c>
      <c r="AY37" s="7">
        <v>0</v>
      </c>
      <c r="AZ37" s="7">
        <v>0</v>
      </c>
      <c r="BA37" s="7">
        <v>2</v>
      </c>
      <c r="BB37" s="7">
        <v>0</v>
      </c>
      <c r="BC37" s="7">
        <v>0</v>
      </c>
      <c r="BD37" s="7">
        <v>2</v>
      </c>
      <c r="BE37" s="7">
        <v>0</v>
      </c>
      <c r="BF37" s="7">
        <v>0</v>
      </c>
      <c r="BG37" s="7">
        <v>2</v>
      </c>
      <c r="BH37" s="7">
        <v>0</v>
      </c>
      <c r="BI37" s="7">
        <v>0</v>
      </c>
    </row>
    <row r="38" spans="1:61" x14ac:dyDescent="0.35">
      <c r="A38" s="7" t="s">
        <v>82</v>
      </c>
      <c r="B38" s="7" t="s">
        <v>13</v>
      </c>
      <c r="C38" s="7" t="s">
        <v>346</v>
      </c>
      <c r="D38" s="7">
        <v>8</v>
      </c>
      <c r="E38" s="7">
        <v>0</v>
      </c>
      <c r="F38" s="7">
        <v>0</v>
      </c>
      <c r="G38" s="7">
        <v>0</v>
      </c>
      <c r="H38" s="7">
        <v>0</v>
      </c>
      <c r="I38" s="7">
        <v>0</v>
      </c>
      <c r="J38" s="7">
        <v>0</v>
      </c>
      <c r="K38" s="7">
        <v>0</v>
      </c>
      <c r="L38" s="7">
        <v>0</v>
      </c>
      <c r="M38" s="7">
        <v>3</v>
      </c>
      <c r="N38" s="7">
        <v>0</v>
      </c>
      <c r="O38" s="7">
        <v>0</v>
      </c>
      <c r="P38" s="7">
        <v>0</v>
      </c>
      <c r="Q38" s="7">
        <v>0</v>
      </c>
      <c r="R38" s="7">
        <v>0</v>
      </c>
      <c r="S38" s="7">
        <v>0</v>
      </c>
      <c r="T38" s="7">
        <v>0</v>
      </c>
      <c r="U38" s="7">
        <v>0</v>
      </c>
      <c r="V38" s="7">
        <v>0</v>
      </c>
      <c r="W38" s="7">
        <v>5</v>
      </c>
      <c r="X38" s="7">
        <v>0</v>
      </c>
      <c r="Y38" s="7">
        <v>0</v>
      </c>
      <c r="Z38" s="7">
        <v>0</v>
      </c>
      <c r="AA38" s="7">
        <v>0</v>
      </c>
      <c r="AB38" s="7">
        <v>0</v>
      </c>
      <c r="AC38" s="7">
        <v>0</v>
      </c>
      <c r="AD38" s="7">
        <v>0</v>
      </c>
      <c r="AE38" s="7">
        <v>0</v>
      </c>
      <c r="AF38" s="7">
        <v>0</v>
      </c>
      <c r="AG38" s="7">
        <v>0</v>
      </c>
      <c r="AH38" s="7">
        <v>0</v>
      </c>
      <c r="AI38" s="7">
        <v>0</v>
      </c>
      <c r="AJ38" s="7">
        <v>0</v>
      </c>
      <c r="AK38" s="7">
        <v>0</v>
      </c>
      <c r="AL38" s="7">
        <v>0</v>
      </c>
      <c r="AM38" s="7">
        <v>0</v>
      </c>
      <c r="AN38" s="7">
        <v>0</v>
      </c>
      <c r="AO38" s="7">
        <v>0</v>
      </c>
      <c r="AP38" s="7">
        <v>0</v>
      </c>
      <c r="AQ38" s="7">
        <v>0</v>
      </c>
      <c r="AR38" s="7">
        <v>0</v>
      </c>
      <c r="AS38" s="7">
        <v>0</v>
      </c>
      <c r="AT38" s="7">
        <v>0</v>
      </c>
      <c r="AU38" s="7">
        <v>0</v>
      </c>
      <c r="AV38" s="7">
        <v>0</v>
      </c>
      <c r="AW38" s="7">
        <v>2</v>
      </c>
      <c r="AX38" s="7">
        <v>2</v>
      </c>
      <c r="AY38" s="7">
        <v>0</v>
      </c>
      <c r="AZ38" s="7">
        <v>0</v>
      </c>
      <c r="BA38" s="7">
        <v>2</v>
      </c>
      <c r="BB38" s="7">
        <v>0</v>
      </c>
      <c r="BC38" s="7">
        <v>0</v>
      </c>
      <c r="BD38" s="7">
        <v>2</v>
      </c>
      <c r="BE38" s="7">
        <v>0</v>
      </c>
      <c r="BF38" s="7">
        <v>0</v>
      </c>
      <c r="BG38" s="7">
        <v>2</v>
      </c>
      <c r="BH38" s="7">
        <v>0</v>
      </c>
      <c r="BI38" s="7">
        <v>0</v>
      </c>
    </row>
    <row r="39" spans="1:61" x14ac:dyDescent="0.35">
      <c r="A39" s="7" t="s">
        <v>82</v>
      </c>
      <c r="B39" s="7" t="s">
        <v>13</v>
      </c>
      <c r="C39" s="7" t="s">
        <v>344</v>
      </c>
      <c r="D39" s="7">
        <v>8</v>
      </c>
      <c r="E39" s="7">
        <v>0</v>
      </c>
      <c r="F39" s="7">
        <v>0</v>
      </c>
      <c r="G39" s="7">
        <v>0</v>
      </c>
      <c r="H39" s="7">
        <v>0</v>
      </c>
      <c r="I39" s="7">
        <v>0</v>
      </c>
      <c r="J39" s="7">
        <v>0</v>
      </c>
      <c r="K39" s="7">
        <v>0</v>
      </c>
      <c r="L39" s="7">
        <v>0</v>
      </c>
      <c r="M39" s="7">
        <v>5</v>
      </c>
      <c r="N39" s="7">
        <v>0</v>
      </c>
      <c r="O39" s="7">
        <v>0</v>
      </c>
      <c r="P39" s="7">
        <v>0</v>
      </c>
      <c r="Q39" s="7">
        <v>0</v>
      </c>
      <c r="R39" s="7">
        <v>0</v>
      </c>
      <c r="S39" s="7">
        <v>0</v>
      </c>
      <c r="T39" s="7">
        <v>0</v>
      </c>
      <c r="U39" s="7">
        <v>0</v>
      </c>
      <c r="V39" s="7">
        <v>0</v>
      </c>
      <c r="W39" s="7">
        <v>3</v>
      </c>
      <c r="X39" s="7">
        <v>0</v>
      </c>
      <c r="Y39" s="7">
        <v>0</v>
      </c>
      <c r="Z39" s="7">
        <v>0</v>
      </c>
      <c r="AA39" s="7">
        <v>0</v>
      </c>
      <c r="AB39" s="7">
        <v>0</v>
      </c>
      <c r="AC39" s="7">
        <v>0</v>
      </c>
      <c r="AD39" s="7">
        <v>0</v>
      </c>
      <c r="AE39" s="7">
        <v>0</v>
      </c>
      <c r="AF39" s="7">
        <v>0</v>
      </c>
      <c r="AG39" s="7">
        <v>0</v>
      </c>
      <c r="AH39" s="7">
        <v>0</v>
      </c>
      <c r="AI39" s="7">
        <v>0</v>
      </c>
      <c r="AJ39" s="7">
        <v>0</v>
      </c>
      <c r="AK39" s="7">
        <v>0</v>
      </c>
      <c r="AL39" s="7">
        <v>0</v>
      </c>
      <c r="AM39" s="7">
        <v>0</v>
      </c>
      <c r="AN39" s="7">
        <v>0</v>
      </c>
      <c r="AO39" s="7">
        <v>0</v>
      </c>
      <c r="AP39" s="7">
        <v>0</v>
      </c>
      <c r="AQ39" s="7">
        <v>0</v>
      </c>
      <c r="AR39" s="7">
        <v>0</v>
      </c>
      <c r="AS39" s="7">
        <v>0</v>
      </c>
      <c r="AT39" s="7">
        <v>0</v>
      </c>
      <c r="AU39" s="7">
        <v>0</v>
      </c>
      <c r="AV39" s="7">
        <v>0</v>
      </c>
      <c r="AW39" s="7">
        <v>1</v>
      </c>
      <c r="AX39" s="7">
        <v>1</v>
      </c>
      <c r="AY39" s="7">
        <v>0</v>
      </c>
      <c r="AZ39" s="7">
        <v>0</v>
      </c>
      <c r="BA39" s="7">
        <v>1</v>
      </c>
      <c r="BB39" s="7">
        <v>0</v>
      </c>
      <c r="BC39" s="7">
        <v>0</v>
      </c>
      <c r="BD39" s="7">
        <v>1</v>
      </c>
      <c r="BE39" s="7">
        <v>0</v>
      </c>
      <c r="BF39" s="7">
        <v>0</v>
      </c>
      <c r="BG39" s="7">
        <v>1</v>
      </c>
      <c r="BH39" s="7">
        <v>0</v>
      </c>
      <c r="BI39" s="7">
        <v>0</v>
      </c>
    </row>
    <row r="40" spans="1:61" x14ac:dyDescent="0.35">
      <c r="A40" s="7" t="s">
        <v>82</v>
      </c>
      <c r="B40" s="7" t="s">
        <v>13</v>
      </c>
      <c r="C40" s="7" t="s">
        <v>342</v>
      </c>
      <c r="D40" s="7">
        <v>20</v>
      </c>
      <c r="E40" s="7">
        <v>0</v>
      </c>
      <c r="F40" s="7">
        <v>0</v>
      </c>
      <c r="G40" s="7">
        <v>0</v>
      </c>
      <c r="H40" s="7">
        <v>0</v>
      </c>
      <c r="I40" s="7">
        <v>0</v>
      </c>
      <c r="J40" s="7">
        <v>0</v>
      </c>
      <c r="K40" s="7">
        <v>0</v>
      </c>
      <c r="L40" s="7">
        <v>0</v>
      </c>
      <c r="M40" s="7">
        <v>7</v>
      </c>
      <c r="N40" s="7">
        <v>0</v>
      </c>
      <c r="O40" s="7">
        <v>0</v>
      </c>
      <c r="P40" s="7">
        <v>0</v>
      </c>
      <c r="Q40" s="7">
        <v>0</v>
      </c>
      <c r="R40" s="7">
        <v>0</v>
      </c>
      <c r="S40" s="7">
        <v>0</v>
      </c>
      <c r="T40" s="7">
        <v>0</v>
      </c>
      <c r="U40" s="7">
        <v>0</v>
      </c>
      <c r="V40" s="7">
        <v>0</v>
      </c>
      <c r="W40" s="7">
        <v>13</v>
      </c>
      <c r="X40" s="7">
        <v>0</v>
      </c>
      <c r="Y40" s="7">
        <v>0</v>
      </c>
      <c r="Z40" s="7">
        <v>0</v>
      </c>
      <c r="AA40" s="7">
        <v>0</v>
      </c>
      <c r="AB40" s="7">
        <v>0</v>
      </c>
      <c r="AC40" s="7">
        <v>0</v>
      </c>
      <c r="AD40" s="7">
        <v>0</v>
      </c>
      <c r="AE40" s="7">
        <v>0</v>
      </c>
      <c r="AF40" s="7">
        <v>0</v>
      </c>
      <c r="AG40" s="7">
        <v>0</v>
      </c>
      <c r="AH40" s="7">
        <v>0</v>
      </c>
      <c r="AI40" s="7">
        <v>0</v>
      </c>
      <c r="AJ40" s="7">
        <v>0</v>
      </c>
      <c r="AK40" s="7">
        <v>0</v>
      </c>
      <c r="AL40" s="7">
        <v>0</v>
      </c>
      <c r="AM40" s="7">
        <v>0</v>
      </c>
      <c r="AN40" s="7">
        <v>0</v>
      </c>
      <c r="AO40" s="7">
        <v>0</v>
      </c>
      <c r="AP40" s="7">
        <v>0</v>
      </c>
      <c r="AQ40" s="7">
        <v>0</v>
      </c>
      <c r="AR40" s="7">
        <v>0</v>
      </c>
      <c r="AS40" s="7">
        <v>0</v>
      </c>
      <c r="AT40" s="7">
        <v>0</v>
      </c>
      <c r="AU40" s="7">
        <v>0</v>
      </c>
      <c r="AV40" s="7">
        <v>0</v>
      </c>
      <c r="AW40" s="7">
        <v>1</v>
      </c>
      <c r="AX40" s="7">
        <v>1</v>
      </c>
      <c r="AY40" s="7">
        <v>0</v>
      </c>
      <c r="AZ40" s="7">
        <v>0</v>
      </c>
      <c r="BA40" s="7">
        <v>1</v>
      </c>
      <c r="BB40" s="7">
        <v>0</v>
      </c>
      <c r="BC40" s="7">
        <v>0</v>
      </c>
      <c r="BD40" s="7">
        <v>1</v>
      </c>
      <c r="BE40" s="7">
        <v>0</v>
      </c>
      <c r="BF40" s="7">
        <v>0</v>
      </c>
      <c r="BG40" s="7">
        <v>1</v>
      </c>
      <c r="BH40" s="7">
        <v>0</v>
      </c>
      <c r="BI40" s="7">
        <v>0</v>
      </c>
    </row>
    <row r="41" spans="1:61" x14ac:dyDescent="0.35">
      <c r="A41" s="7" t="s">
        <v>82</v>
      </c>
      <c r="B41" s="7" t="s">
        <v>13</v>
      </c>
      <c r="C41" s="7" t="s">
        <v>340</v>
      </c>
      <c r="D41" s="7">
        <v>7</v>
      </c>
      <c r="E41" s="7">
        <v>0</v>
      </c>
      <c r="F41" s="7">
        <v>0</v>
      </c>
      <c r="G41" s="7">
        <v>0</v>
      </c>
      <c r="H41" s="7">
        <v>0</v>
      </c>
      <c r="I41" s="7">
        <v>0</v>
      </c>
      <c r="J41" s="7">
        <v>0</v>
      </c>
      <c r="K41" s="7">
        <v>0</v>
      </c>
      <c r="L41" s="7">
        <v>0</v>
      </c>
      <c r="M41" s="7">
        <v>3</v>
      </c>
      <c r="N41" s="7">
        <v>0</v>
      </c>
      <c r="O41" s="7">
        <v>0</v>
      </c>
      <c r="P41" s="7">
        <v>0</v>
      </c>
      <c r="Q41" s="7">
        <v>0</v>
      </c>
      <c r="R41" s="7">
        <v>0</v>
      </c>
      <c r="S41" s="7">
        <v>0</v>
      </c>
      <c r="T41" s="7">
        <v>0</v>
      </c>
      <c r="U41" s="7">
        <v>0</v>
      </c>
      <c r="V41" s="7">
        <v>0</v>
      </c>
      <c r="W41" s="7">
        <v>4</v>
      </c>
      <c r="X41" s="7">
        <v>0</v>
      </c>
      <c r="Y41" s="7">
        <v>0</v>
      </c>
      <c r="Z41" s="7">
        <v>0</v>
      </c>
      <c r="AA41" s="7">
        <v>0</v>
      </c>
      <c r="AB41" s="7">
        <v>0</v>
      </c>
      <c r="AC41" s="7">
        <v>0</v>
      </c>
      <c r="AD41" s="7">
        <v>0</v>
      </c>
      <c r="AE41" s="7">
        <v>0</v>
      </c>
      <c r="AF41" s="7">
        <v>0</v>
      </c>
      <c r="AG41" s="7">
        <v>0</v>
      </c>
      <c r="AH41" s="7">
        <v>0</v>
      </c>
      <c r="AI41" s="7">
        <v>0</v>
      </c>
      <c r="AJ41" s="7">
        <v>0</v>
      </c>
      <c r="AK41" s="7">
        <v>1</v>
      </c>
      <c r="AL41" s="7">
        <v>1</v>
      </c>
      <c r="AM41" s="7">
        <v>0</v>
      </c>
      <c r="AN41" s="7">
        <v>1</v>
      </c>
      <c r="AO41" s="7">
        <v>0</v>
      </c>
      <c r="AP41" s="7">
        <v>0</v>
      </c>
      <c r="AQ41" s="7">
        <v>0</v>
      </c>
      <c r="AR41" s="7">
        <v>0</v>
      </c>
      <c r="AS41" s="7">
        <v>0</v>
      </c>
      <c r="AT41" s="7">
        <v>0</v>
      </c>
      <c r="AU41" s="7">
        <v>0</v>
      </c>
      <c r="AV41" s="7">
        <v>0</v>
      </c>
      <c r="AW41" s="7">
        <v>3</v>
      </c>
      <c r="AX41" s="7">
        <v>3</v>
      </c>
      <c r="AY41" s="7">
        <v>0</v>
      </c>
      <c r="AZ41" s="7">
        <v>0</v>
      </c>
      <c r="BA41" s="7">
        <v>3</v>
      </c>
      <c r="BB41" s="7">
        <v>0</v>
      </c>
      <c r="BC41" s="7">
        <v>0</v>
      </c>
      <c r="BD41" s="7">
        <v>3</v>
      </c>
      <c r="BE41" s="7">
        <v>0</v>
      </c>
      <c r="BF41" s="7">
        <v>0</v>
      </c>
      <c r="BG41" s="7">
        <v>3</v>
      </c>
      <c r="BH41" s="7">
        <v>0</v>
      </c>
      <c r="BI41" s="7">
        <v>0</v>
      </c>
    </row>
    <row r="42" spans="1:61" x14ac:dyDescent="0.35">
      <c r="A42" s="7" t="s">
        <v>82</v>
      </c>
      <c r="B42" s="7" t="s">
        <v>13</v>
      </c>
      <c r="C42" s="7" t="s">
        <v>338</v>
      </c>
      <c r="D42" s="7">
        <v>18</v>
      </c>
      <c r="E42" s="7">
        <v>0</v>
      </c>
      <c r="F42" s="7">
        <v>0</v>
      </c>
      <c r="G42" s="7">
        <v>0</v>
      </c>
      <c r="H42" s="7">
        <v>0</v>
      </c>
      <c r="I42" s="7">
        <v>0</v>
      </c>
      <c r="J42" s="7">
        <v>0</v>
      </c>
      <c r="K42" s="7">
        <v>0</v>
      </c>
      <c r="L42" s="7">
        <v>0</v>
      </c>
      <c r="M42" s="7">
        <v>7</v>
      </c>
      <c r="N42" s="7">
        <v>0</v>
      </c>
      <c r="O42" s="7">
        <v>0</v>
      </c>
      <c r="P42" s="7">
        <v>0</v>
      </c>
      <c r="Q42" s="7">
        <v>0</v>
      </c>
      <c r="R42" s="7">
        <v>0</v>
      </c>
      <c r="S42" s="7">
        <v>0</v>
      </c>
      <c r="T42" s="7">
        <v>0</v>
      </c>
      <c r="U42" s="7">
        <v>0</v>
      </c>
      <c r="V42" s="7">
        <v>0</v>
      </c>
      <c r="W42" s="7">
        <v>11</v>
      </c>
      <c r="X42" s="7">
        <v>0</v>
      </c>
      <c r="Y42" s="7">
        <v>0</v>
      </c>
      <c r="Z42" s="7">
        <v>0</v>
      </c>
      <c r="AA42" s="7">
        <v>0</v>
      </c>
      <c r="AB42" s="7">
        <v>0</v>
      </c>
      <c r="AC42" s="7">
        <v>0</v>
      </c>
      <c r="AD42" s="7">
        <v>0</v>
      </c>
      <c r="AE42" s="7">
        <v>0</v>
      </c>
      <c r="AF42" s="7">
        <v>0</v>
      </c>
      <c r="AG42" s="7">
        <v>0</v>
      </c>
      <c r="AH42" s="7">
        <v>0</v>
      </c>
      <c r="AI42" s="7">
        <v>0</v>
      </c>
      <c r="AJ42" s="7">
        <v>0</v>
      </c>
      <c r="AK42" s="7">
        <v>0</v>
      </c>
      <c r="AL42" s="7">
        <v>0</v>
      </c>
      <c r="AM42" s="7">
        <v>0</v>
      </c>
      <c r="AN42" s="7">
        <v>0</v>
      </c>
      <c r="AO42" s="7">
        <v>0</v>
      </c>
      <c r="AP42" s="7">
        <v>0</v>
      </c>
      <c r="AQ42" s="7">
        <v>0</v>
      </c>
      <c r="AR42" s="7">
        <v>0</v>
      </c>
      <c r="AS42" s="7">
        <v>0</v>
      </c>
      <c r="AT42" s="7">
        <v>0</v>
      </c>
      <c r="AU42" s="7">
        <v>0</v>
      </c>
      <c r="AV42" s="7">
        <v>0</v>
      </c>
      <c r="AW42" s="7">
        <v>2</v>
      </c>
      <c r="AX42" s="7">
        <v>2</v>
      </c>
      <c r="AY42" s="7">
        <v>0</v>
      </c>
      <c r="AZ42" s="7">
        <v>0</v>
      </c>
      <c r="BA42" s="7">
        <v>2</v>
      </c>
      <c r="BB42" s="7">
        <v>0</v>
      </c>
      <c r="BC42" s="7">
        <v>0</v>
      </c>
      <c r="BD42" s="7">
        <v>2</v>
      </c>
      <c r="BE42" s="7">
        <v>0</v>
      </c>
      <c r="BF42" s="7">
        <v>0</v>
      </c>
      <c r="BG42" s="7">
        <v>2</v>
      </c>
      <c r="BH42" s="7">
        <v>0</v>
      </c>
      <c r="BI42" s="7">
        <v>0</v>
      </c>
    </row>
    <row r="43" spans="1:61" x14ac:dyDescent="0.35">
      <c r="A43" s="7" t="s">
        <v>82</v>
      </c>
      <c r="B43" s="7" t="s">
        <v>13</v>
      </c>
      <c r="C43" s="7" t="s">
        <v>336</v>
      </c>
      <c r="D43" s="7">
        <v>24</v>
      </c>
      <c r="E43" s="7">
        <v>0</v>
      </c>
      <c r="F43" s="7">
        <v>0</v>
      </c>
      <c r="G43" s="7">
        <v>0</v>
      </c>
      <c r="H43" s="7">
        <v>0</v>
      </c>
      <c r="I43" s="7">
        <v>0</v>
      </c>
      <c r="J43" s="7">
        <v>0</v>
      </c>
      <c r="K43" s="7">
        <v>0</v>
      </c>
      <c r="L43" s="7">
        <v>0</v>
      </c>
      <c r="M43" s="7">
        <v>12</v>
      </c>
      <c r="N43" s="7">
        <v>0</v>
      </c>
      <c r="O43" s="7">
        <v>0</v>
      </c>
      <c r="P43" s="7">
        <v>0</v>
      </c>
      <c r="Q43" s="7">
        <v>0</v>
      </c>
      <c r="R43" s="7">
        <v>0</v>
      </c>
      <c r="S43" s="7">
        <v>0</v>
      </c>
      <c r="T43" s="7">
        <v>0</v>
      </c>
      <c r="U43" s="7">
        <v>0</v>
      </c>
      <c r="V43" s="7">
        <v>0</v>
      </c>
      <c r="W43" s="7">
        <v>12</v>
      </c>
      <c r="X43" s="7">
        <v>0</v>
      </c>
      <c r="Y43" s="7">
        <v>0</v>
      </c>
      <c r="Z43" s="7">
        <v>0</v>
      </c>
      <c r="AA43" s="7">
        <v>0</v>
      </c>
      <c r="AB43" s="7">
        <v>0</v>
      </c>
      <c r="AC43" s="7">
        <v>0</v>
      </c>
      <c r="AD43" s="7">
        <v>0</v>
      </c>
      <c r="AE43" s="7">
        <v>0</v>
      </c>
      <c r="AF43" s="7">
        <v>0</v>
      </c>
      <c r="AG43" s="7">
        <v>0</v>
      </c>
      <c r="AH43" s="7">
        <v>0</v>
      </c>
      <c r="AI43" s="7">
        <v>0</v>
      </c>
      <c r="AJ43" s="7">
        <v>0</v>
      </c>
      <c r="AK43" s="7">
        <v>0</v>
      </c>
      <c r="AL43" s="7">
        <v>0</v>
      </c>
      <c r="AM43" s="7">
        <v>0</v>
      </c>
      <c r="AN43" s="7">
        <v>0</v>
      </c>
      <c r="AO43" s="7">
        <v>0</v>
      </c>
      <c r="AP43" s="7">
        <v>0</v>
      </c>
      <c r="AQ43" s="7">
        <v>0</v>
      </c>
      <c r="AR43" s="7">
        <v>0</v>
      </c>
      <c r="AS43" s="7">
        <v>0</v>
      </c>
      <c r="AT43" s="7">
        <v>0</v>
      </c>
      <c r="AU43" s="7">
        <v>0</v>
      </c>
      <c r="AV43" s="7">
        <v>0</v>
      </c>
      <c r="AW43" s="7">
        <v>2</v>
      </c>
      <c r="AX43" s="7">
        <v>2</v>
      </c>
      <c r="AY43" s="7">
        <v>0</v>
      </c>
      <c r="AZ43" s="7">
        <v>0</v>
      </c>
      <c r="BA43" s="7">
        <v>2</v>
      </c>
      <c r="BB43" s="7">
        <v>0</v>
      </c>
      <c r="BC43" s="7">
        <v>0</v>
      </c>
      <c r="BD43" s="7">
        <v>2</v>
      </c>
      <c r="BE43" s="7">
        <v>0</v>
      </c>
      <c r="BF43" s="7">
        <v>0</v>
      </c>
      <c r="BG43" s="7">
        <v>2</v>
      </c>
      <c r="BH43" s="7">
        <v>0</v>
      </c>
      <c r="BI43" s="7">
        <v>0</v>
      </c>
    </row>
    <row r="44" spans="1:61" x14ac:dyDescent="0.35">
      <c r="A44" s="7" t="s">
        <v>82</v>
      </c>
      <c r="B44" s="7" t="s">
        <v>13</v>
      </c>
      <c r="C44" s="7" t="s">
        <v>334</v>
      </c>
      <c r="D44" s="7">
        <v>8</v>
      </c>
      <c r="E44" s="7">
        <v>0</v>
      </c>
      <c r="F44" s="7">
        <v>0</v>
      </c>
      <c r="G44" s="7">
        <v>0</v>
      </c>
      <c r="H44" s="7">
        <v>0</v>
      </c>
      <c r="I44" s="7">
        <v>0</v>
      </c>
      <c r="J44" s="7">
        <v>0</v>
      </c>
      <c r="K44" s="7">
        <v>0</v>
      </c>
      <c r="L44" s="7">
        <v>0</v>
      </c>
      <c r="M44" s="7">
        <v>4</v>
      </c>
      <c r="N44" s="7">
        <v>0</v>
      </c>
      <c r="O44" s="7">
        <v>0</v>
      </c>
      <c r="P44" s="7">
        <v>0</v>
      </c>
      <c r="Q44" s="7">
        <v>0</v>
      </c>
      <c r="R44" s="7">
        <v>0</v>
      </c>
      <c r="S44" s="7">
        <v>0</v>
      </c>
      <c r="T44" s="7">
        <v>0</v>
      </c>
      <c r="U44" s="7">
        <v>0</v>
      </c>
      <c r="V44" s="7">
        <v>0</v>
      </c>
      <c r="W44" s="7">
        <v>4</v>
      </c>
      <c r="X44" s="7">
        <v>0</v>
      </c>
      <c r="Y44" s="7">
        <v>0</v>
      </c>
      <c r="Z44" s="7">
        <v>0</v>
      </c>
      <c r="AA44" s="7">
        <v>0</v>
      </c>
      <c r="AB44" s="7">
        <v>0</v>
      </c>
      <c r="AC44" s="7">
        <v>0</v>
      </c>
      <c r="AD44" s="7">
        <v>0</v>
      </c>
      <c r="AE44" s="7">
        <v>0</v>
      </c>
      <c r="AF44" s="7">
        <v>0</v>
      </c>
      <c r="AG44" s="7">
        <v>0</v>
      </c>
      <c r="AH44" s="7">
        <v>0</v>
      </c>
      <c r="AI44" s="7">
        <v>0</v>
      </c>
      <c r="AJ44" s="7">
        <v>0</v>
      </c>
      <c r="AK44" s="7">
        <v>0</v>
      </c>
      <c r="AL44" s="7">
        <v>0</v>
      </c>
      <c r="AM44" s="7">
        <v>0</v>
      </c>
      <c r="AN44" s="7">
        <v>0</v>
      </c>
      <c r="AO44" s="7">
        <v>0</v>
      </c>
      <c r="AP44" s="7">
        <v>0</v>
      </c>
      <c r="AQ44" s="7">
        <v>0</v>
      </c>
      <c r="AR44" s="7">
        <v>0</v>
      </c>
      <c r="AS44" s="7">
        <v>0</v>
      </c>
      <c r="AT44" s="7">
        <v>0</v>
      </c>
      <c r="AU44" s="7">
        <v>0</v>
      </c>
      <c r="AV44" s="7">
        <v>0</v>
      </c>
      <c r="AW44" s="7">
        <v>5</v>
      </c>
      <c r="AX44" s="7">
        <v>5</v>
      </c>
      <c r="AY44" s="7">
        <v>0</v>
      </c>
      <c r="AZ44" s="7">
        <v>0</v>
      </c>
      <c r="BA44" s="7">
        <v>5</v>
      </c>
      <c r="BB44" s="7">
        <v>0</v>
      </c>
      <c r="BC44" s="7">
        <v>0</v>
      </c>
      <c r="BD44" s="7">
        <v>5</v>
      </c>
      <c r="BE44" s="7">
        <v>0</v>
      </c>
      <c r="BF44" s="7">
        <v>0</v>
      </c>
      <c r="BG44" s="7">
        <v>5</v>
      </c>
      <c r="BH44" s="7">
        <v>0</v>
      </c>
      <c r="BI44" s="7">
        <v>0</v>
      </c>
    </row>
    <row r="45" spans="1:61" x14ac:dyDescent="0.35">
      <c r="A45" s="7" t="s">
        <v>82</v>
      </c>
      <c r="B45" s="7" t="s">
        <v>13</v>
      </c>
      <c r="C45" s="7" t="s">
        <v>332</v>
      </c>
      <c r="D45" s="7">
        <v>12</v>
      </c>
      <c r="E45" s="7">
        <v>0</v>
      </c>
      <c r="F45" s="7">
        <v>0</v>
      </c>
      <c r="G45" s="7">
        <v>0</v>
      </c>
      <c r="H45" s="7">
        <v>0</v>
      </c>
      <c r="I45" s="7">
        <v>0</v>
      </c>
      <c r="J45" s="7">
        <v>0</v>
      </c>
      <c r="K45" s="7">
        <v>0</v>
      </c>
      <c r="L45" s="7">
        <v>0</v>
      </c>
      <c r="M45" s="7">
        <v>4</v>
      </c>
      <c r="N45" s="7">
        <v>0</v>
      </c>
      <c r="O45" s="7">
        <v>0</v>
      </c>
      <c r="P45" s="7">
        <v>0</v>
      </c>
      <c r="Q45" s="7">
        <v>0</v>
      </c>
      <c r="R45" s="7">
        <v>0</v>
      </c>
      <c r="S45" s="7">
        <v>0</v>
      </c>
      <c r="T45" s="7">
        <v>0</v>
      </c>
      <c r="U45" s="7">
        <v>0</v>
      </c>
      <c r="V45" s="7">
        <v>0</v>
      </c>
      <c r="W45" s="7">
        <v>8</v>
      </c>
      <c r="X45" s="7">
        <v>0</v>
      </c>
      <c r="Y45" s="7">
        <v>0</v>
      </c>
      <c r="Z45" s="7">
        <v>0</v>
      </c>
      <c r="AA45" s="7">
        <v>0</v>
      </c>
      <c r="AB45" s="7">
        <v>0</v>
      </c>
      <c r="AC45" s="7">
        <v>0</v>
      </c>
      <c r="AD45" s="7">
        <v>0</v>
      </c>
      <c r="AE45" s="7">
        <v>0</v>
      </c>
      <c r="AF45" s="7">
        <v>0</v>
      </c>
      <c r="AG45" s="7">
        <v>0</v>
      </c>
      <c r="AH45" s="7">
        <v>0</v>
      </c>
      <c r="AI45" s="7">
        <v>0</v>
      </c>
      <c r="AJ45" s="7">
        <v>0</v>
      </c>
      <c r="AK45" s="7">
        <v>0</v>
      </c>
      <c r="AL45" s="7">
        <v>0</v>
      </c>
      <c r="AM45" s="7">
        <v>0</v>
      </c>
      <c r="AN45" s="7">
        <v>0</v>
      </c>
      <c r="AO45" s="7">
        <v>0</v>
      </c>
      <c r="AP45" s="7">
        <v>0</v>
      </c>
      <c r="AQ45" s="7">
        <v>0</v>
      </c>
      <c r="AR45" s="7">
        <v>0</v>
      </c>
      <c r="AS45" s="7">
        <v>0</v>
      </c>
      <c r="AT45" s="7">
        <v>0</v>
      </c>
      <c r="AU45" s="7">
        <v>0</v>
      </c>
      <c r="AV45" s="7">
        <v>0</v>
      </c>
      <c r="AW45" s="7">
        <v>3</v>
      </c>
      <c r="AX45" s="7">
        <v>3</v>
      </c>
      <c r="AY45" s="7">
        <v>0</v>
      </c>
      <c r="AZ45" s="7">
        <v>0</v>
      </c>
      <c r="BA45" s="7">
        <v>3</v>
      </c>
      <c r="BB45" s="7">
        <v>0</v>
      </c>
      <c r="BC45" s="7">
        <v>0</v>
      </c>
      <c r="BD45" s="7">
        <v>3</v>
      </c>
      <c r="BE45" s="7">
        <v>0</v>
      </c>
      <c r="BF45" s="7">
        <v>0</v>
      </c>
      <c r="BG45" s="7">
        <v>3</v>
      </c>
      <c r="BH45" s="7">
        <v>0</v>
      </c>
      <c r="BI45" s="7">
        <v>0</v>
      </c>
    </row>
    <row r="46" spans="1:61" x14ac:dyDescent="0.35">
      <c r="A46" s="7" t="s">
        <v>82</v>
      </c>
      <c r="B46" s="7" t="s">
        <v>13</v>
      </c>
      <c r="C46" s="7" t="s">
        <v>330</v>
      </c>
      <c r="D46" s="7">
        <v>10</v>
      </c>
      <c r="E46" s="7">
        <v>0</v>
      </c>
      <c r="F46" s="7">
        <v>0</v>
      </c>
      <c r="G46" s="7">
        <v>0</v>
      </c>
      <c r="H46" s="7">
        <v>0</v>
      </c>
      <c r="I46" s="7">
        <v>0</v>
      </c>
      <c r="J46" s="7">
        <v>0</v>
      </c>
      <c r="K46" s="7">
        <v>0</v>
      </c>
      <c r="L46" s="7">
        <v>0</v>
      </c>
      <c r="M46" s="7">
        <v>3</v>
      </c>
      <c r="N46" s="7">
        <v>0</v>
      </c>
      <c r="O46" s="7">
        <v>0</v>
      </c>
      <c r="P46" s="7">
        <v>0</v>
      </c>
      <c r="Q46" s="7">
        <v>0</v>
      </c>
      <c r="R46" s="7">
        <v>0</v>
      </c>
      <c r="S46" s="7">
        <v>0</v>
      </c>
      <c r="T46" s="7">
        <v>0</v>
      </c>
      <c r="U46" s="7">
        <v>0</v>
      </c>
      <c r="V46" s="7">
        <v>0</v>
      </c>
      <c r="W46" s="7">
        <v>7</v>
      </c>
      <c r="X46" s="7">
        <v>0</v>
      </c>
      <c r="Y46" s="7">
        <v>0</v>
      </c>
      <c r="Z46" s="7">
        <v>0</v>
      </c>
      <c r="AA46" s="7">
        <v>0</v>
      </c>
      <c r="AB46" s="7">
        <v>0</v>
      </c>
      <c r="AC46" s="7">
        <v>0</v>
      </c>
      <c r="AD46" s="7">
        <v>0</v>
      </c>
      <c r="AE46" s="7">
        <v>0</v>
      </c>
      <c r="AF46" s="7">
        <v>0</v>
      </c>
      <c r="AG46" s="7">
        <v>0</v>
      </c>
      <c r="AH46" s="7">
        <v>0</v>
      </c>
      <c r="AI46" s="7">
        <v>0</v>
      </c>
      <c r="AJ46" s="7">
        <v>0</v>
      </c>
      <c r="AK46" s="7">
        <v>1</v>
      </c>
      <c r="AL46" s="7">
        <v>1</v>
      </c>
      <c r="AM46" s="7">
        <v>0</v>
      </c>
      <c r="AN46" s="7">
        <v>0</v>
      </c>
      <c r="AO46" s="7">
        <v>0</v>
      </c>
      <c r="AP46" s="7">
        <v>0</v>
      </c>
      <c r="AQ46" s="7">
        <v>0</v>
      </c>
      <c r="AR46" s="7">
        <v>0</v>
      </c>
      <c r="AS46" s="7">
        <v>0</v>
      </c>
      <c r="AT46" s="7">
        <v>0</v>
      </c>
      <c r="AU46" s="7">
        <v>0</v>
      </c>
      <c r="AV46" s="7">
        <v>0</v>
      </c>
      <c r="AW46" s="7">
        <v>7</v>
      </c>
      <c r="AX46" s="7">
        <v>7</v>
      </c>
      <c r="AY46" s="7">
        <v>0</v>
      </c>
      <c r="AZ46" s="7">
        <v>0</v>
      </c>
      <c r="BA46" s="7">
        <v>7</v>
      </c>
      <c r="BB46" s="7">
        <v>0</v>
      </c>
      <c r="BC46" s="7">
        <v>0</v>
      </c>
      <c r="BD46" s="7">
        <v>7</v>
      </c>
      <c r="BE46" s="7">
        <v>0</v>
      </c>
      <c r="BF46" s="7">
        <v>0</v>
      </c>
      <c r="BG46" s="7">
        <v>7</v>
      </c>
      <c r="BH46" s="7">
        <v>0</v>
      </c>
      <c r="BI46" s="7">
        <v>0</v>
      </c>
    </row>
    <row r="47" spans="1:61" x14ac:dyDescent="0.35">
      <c r="A47" s="7" t="s">
        <v>82</v>
      </c>
      <c r="B47" s="7" t="s">
        <v>13</v>
      </c>
      <c r="C47" s="7" t="s">
        <v>328</v>
      </c>
      <c r="D47" s="7">
        <v>14</v>
      </c>
      <c r="E47" s="7">
        <v>0</v>
      </c>
      <c r="F47" s="7">
        <v>0</v>
      </c>
      <c r="G47" s="7">
        <v>0</v>
      </c>
      <c r="H47" s="7">
        <v>0</v>
      </c>
      <c r="I47" s="7">
        <v>0</v>
      </c>
      <c r="J47" s="7">
        <v>0</v>
      </c>
      <c r="K47" s="7">
        <v>0</v>
      </c>
      <c r="L47" s="7">
        <v>0</v>
      </c>
      <c r="M47" s="7">
        <v>6</v>
      </c>
      <c r="N47" s="7">
        <v>0</v>
      </c>
      <c r="O47" s="7">
        <v>0</v>
      </c>
      <c r="P47" s="7">
        <v>0</v>
      </c>
      <c r="Q47" s="7">
        <v>0</v>
      </c>
      <c r="R47" s="7">
        <v>0</v>
      </c>
      <c r="S47" s="7">
        <v>0</v>
      </c>
      <c r="T47" s="7">
        <v>0</v>
      </c>
      <c r="U47" s="7">
        <v>0</v>
      </c>
      <c r="V47" s="7">
        <v>0</v>
      </c>
      <c r="W47" s="7">
        <v>8</v>
      </c>
      <c r="X47" s="7">
        <v>0</v>
      </c>
      <c r="Y47" s="7">
        <v>0</v>
      </c>
      <c r="Z47" s="7">
        <v>0</v>
      </c>
      <c r="AA47" s="7">
        <v>0</v>
      </c>
      <c r="AB47" s="7">
        <v>0</v>
      </c>
      <c r="AC47" s="7">
        <v>0</v>
      </c>
      <c r="AD47" s="7">
        <v>0</v>
      </c>
      <c r="AE47" s="7">
        <v>0</v>
      </c>
      <c r="AF47" s="7">
        <v>0</v>
      </c>
      <c r="AG47" s="7">
        <v>0</v>
      </c>
      <c r="AH47" s="7">
        <v>0</v>
      </c>
      <c r="AI47" s="7">
        <v>0</v>
      </c>
      <c r="AJ47" s="7">
        <v>0</v>
      </c>
      <c r="AK47" s="7">
        <v>0</v>
      </c>
      <c r="AL47" s="7">
        <v>0</v>
      </c>
      <c r="AM47" s="7">
        <v>0</v>
      </c>
      <c r="AN47" s="7">
        <v>0</v>
      </c>
      <c r="AO47" s="7">
        <v>0</v>
      </c>
      <c r="AP47" s="7">
        <v>0</v>
      </c>
      <c r="AQ47" s="7">
        <v>0</v>
      </c>
      <c r="AR47" s="7">
        <v>0</v>
      </c>
      <c r="AS47" s="7">
        <v>0</v>
      </c>
      <c r="AT47" s="7">
        <v>0</v>
      </c>
      <c r="AU47" s="7">
        <v>0</v>
      </c>
      <c r="AV47" s="7">
        <v>0</v>
      </c>
      <c r="AW47" s="7">
        <v>8</v>
      </c>
      <c r="AX47" s="7">
        <v>8</v>
      </c>
      <c r="AY47" s="7">
        <v>0</v>
      </c>
      <c r="AZ47" s="7">
        <v>0</v>
      </c>
      <c r="BA47" s="7">
        <v>8</v>
      </c>
      <c r="BB47" s="7">
        <v>0</v>
      </c>
      <c r="BC47" s="7">
        <v>0</v>
      </c>
      <c r="BD47" s="7">
        <v>8</v>
      </c>
      <c r="BE47" s="7">
        <v>0</v>
      </c>
      <c r="BF47" s="7">
        <v>0</v>
      </c>
      <c r="BG47" s="7">
        <v>8</v>
      </c>
      <c r="BH47" s="7">
        <v>0</v>
      </c>
      <c r="BI47" s="7">
        <v>0</v>
      </c>
    </row>
    <row r="48" spans="1:61" x14ac:dyDescent="0.35">
      <c r="A48" s="7" t="s">
        <v>82</v>
      </c>
      <c r="B48" s="7" t="s">
        <v>13</v>
      </c>
      <c r="C48" s="7" t="s">
        <v>326</v>
      </c>
      <c r="D48" s="7">
        <v>10</v>
      </c>
      <c r="E48" s="7">
        <v>0</v>
      </c>
      <c r="F48" s="7">
        <v>0</v>
      </c>
      <c r="G48" s="7">
        <v>0</v>
      </c>
      <c r="H48" s="7">
        <v>0</v>
      </c>
      <c r="I48" s="7">
        <v>0</v>
      </c>
      <c r="J48" s="7">
        <v>0</v>
      </c>
      <c r="K48" s="7">
        <v>0</v>
      </c>
      <c r="L48" s="7">
        <v>0</v>
      </c>
      <c r="M48" s="7">
        <v>5</v>
      </c>
      <c r="N48" s="7">
        <v>0</v>
      </c>
      <c r="O48" s="7">
        <v>0</v>
      </c>
      <c r="P48" s="7">
        <v>0</v>
      </c>
      <c r="Q48" s="7">
        <v>0</v>
      </c>
      <c r="R48" s="7">
        <v>0</v>
      </c>
      <c r="S48" s="7">
        <v>0</v>
      </c>
      <c r="T48" s="7">
        <v>0</v>
      </c>
      <c r="U48" s="7">
        <v>0</v>
      </c>
      <c r="V48" s="7">
        <v>0</v>
      </c>
      <c r="W48" s="7">
        <v>5</v>
      </c>
      <c r="X48" s="7">
        <v>0</v>
      </c>
      <c r="Y48" s="7">
        <v>0</v>
      </c>
      <c r="Z48" s="7">
        <v>0</v>
      </c>
      <c r="AA48" s="7">
        <v>0</v>
      </c>
      <c r="AB48" s="7">
        <v>0</v>
      </c>
      <c r="AC48" s="7">
        <v>0</v>
      </c>
      <c r="AD48" s="7">
        <v>0</v>
      </c>
      <c r="AE48" s="7">
        <v>0</v>
      </c>
      <c r="AF48" s="7">
        <v>0</v>
      </c>
      <c r="AG48" s="7">
        <v>0</v>
      </c>
      <c r="AH48" s="7">
        <v>0</v>
      </c>
      <c r="AI48" s="7">
        <v>0</v>
      </c>
      <c r="AJ48" s="7">
        <v>0</v>
      </c>
      <c r="AK48" s="7">
        <v>0</v>
      </c>
      <c r="AL48" s="7">
        <v>0</v>
      </c>
      <c r="AM48" s="7">
        <v>0</v>
      </c>
      <c r="AN48" s="7">
        <v>0</v>
      </c>
      <c r="AO48" s="7">
        <v>0</v>
      </c>
      <c r="AP48" s="7">
        <v>0</v>
      </c>
      <c r="AQ48" s="7">
        <v>0</v>
      </c>
      <c r="AR48" s="7">
        <v>0</v>
      </c>
      <c r="AS48" s="7">
        <v>0</v>
      </c>
      <c r="AT48" s="7">
        <v>0</v>
      </c>
      <c r="AU48" s="7">
        <v>0</v>
      </c>
      <c r="AV48" s="7">
        <v>0</v>
      </c>
      <c r="AW48" s="7">
        <v>7</v>
      </c>
      <c r="AX48" s="7">
        <v>7</v>
      </c>
      <c r="AY48" s="7">
        <v>2</v>
      </c>
      <c r="AZ48" s="7">
        <v>2</v>
      </c>
      <c r="BA48" s="7">
        <v>7</v>
      </c>
      <c r="BB48" s="7">
        <v>0</v>
      </c>
      <c r="BC48" s="7">
        <v>0</v>
      </c>
      <c r="BD48" s="7">
        <v>7</v>
      </c>
      <c r="BE48" s="7">
        <v>1</v>
      </c>
      <c r="BF48" s="7">
        <v>1</v>
      </c>
      <c r="BG48" s="7">
        <v>7</v>
      </c>
      <c r="BH48" s="7">
        <v>0</v>
      </c>
      <c r="BI48" s="7">
        <v>0</v>
      </c>
    </row>
    <row r="49" spans="1:61" x14ac:dyDescent="0.35">
      <c r="A49" s="7" t="s">
        <v>82</v>
      </c>
      <c r="B49" s="7" t="s">
        <v>13</v>
      </c>
      <c r="C49" s="7" t="s">
        <v>324</v>
      </c>
      <c r="D49" s="7">
        <v>11</v>
      </c>
      <c r="E49" s="7">
        <v>0</v>
      </c>
      <c r="F49" s="7">
        <v>0</v>
      </c>
      <c r="G49" s="7">
        <v>0</v>
      </c>
      <c r="H49" s="7">
        <v>0</v>
      </c>
      <c r="I49" s="7">
        <v>0</v>
      </c>
      <c r="J49" s="7">
        <v>0</v>
      </c>
      <c r="K49" s="7">
        <v>0</v>
      </c>
      <c r="L49" s="7">
        <v>0</v>
      </c>
      <c r="M49" s="7">
        <v>1</v>
      </c>
      <c r="N49" s="7">
        <v>0</v>
      </c>
      <c r="O49" s="7">
        <v>0</v>
      </c>
      <c r="P49" s="7">
        <v>0</v>
      </c>
      <c r="Q49" s="7">
        <v>0</v>
      </c>
      <c r="R49" s="7">
        <v>0</v>
      </c>
      <c r="S49" s="7">
        <v>0</v>
      </c>
      <c r="T49" s="7">
        <v>0</v>
      </c>
      <c r="U49" s="7">
        <v>0</v>
      </c>
      <c r="V49" s="7">
        <v>0</v>
      </c>
      <c r="W49" s="7">
        <v>10</v>
      </c>
      <c r="X49" s="7">
        <v>0</v>
      </c>
      <c r="Y49" s="7">
        <v>0</v>
      </c>
      <c r="Z49" s="7">
        <v>0</v>
      </c>
      <c r="AA49" s="7">
        <v>0</v>
      </c>
      <c r="AB49" s="7">
        <v>0</v>
      </c>
      <c r="AC49" s="7">
        <v>0</v>
      </c>
      <c r="AD49" s="7">
        <v>0</v>
      </c>
      <c r="AE49" s="7">
        <v>0</v>
      </c>
      <c r="AF49" s="7">
        <v>0</v>
      </c>
      <c r="AG49" s="7">
        <v>0</v>
      </c>
      <c r="AH49" s="7">
        <v>0</v>
      </c>
      <c r="AI49" s="7">
        <v>0</v>
      </c>
      <c r="AJ49" s="7">
        <v>0</v>
      </c>
      <c r="AK49" s="7">
        <v>0</v>
      </c>
      <c r="AL49" s="7">
        <v>0</v>
      </c>
      <c r="AM49" s="7">
        <v>0</v>
      </c>
      <c r="AN49" s="7">
        <v>0</v>
      </c>
      <c r="AO49" s="7">
        <v>0</v>
      </c>
      <c r="AP49" s="7">
        <v>0</v>
      </c>
      <c r="AQ49" s="7">
        <v>0</v>
      </c>
      <c r="AR49" s="7">
        <v>0</v>
      </c>
      <c r="AS49" s="7">
        <v>0</v>
      </c>
      <c r="AT49" s="7">
        <v>0</v>
      </c>
      <c r="AU49" s="7">
        <v>0</v>
      </c>
      <c r="AV49" s="7">
        <v>0</v>
      </c>
      <c r="AW49" s="7">
        <v>4</v>
      </c>
      <c r="AX49" s="7">
        <v>4</v>
      </c>
      <c r="AY49" s="7">
        <v>0</v>
      </c>
      <c r="AZ49" s="7">
        <v>0</v>
      </c>
      <c r="BA49" s="7">
        <v>4</v>
      </c>
      <c r="BB49" s="7">
        <v>0</v>
      </c>
      <c r="BC49" s="7">
        <v>0</v>
      </c>
      <c r="BD49" s="7">
        <v>4</v>
      </c>
      <c r="BE49" s="7">
        <v>0</v>
      </c>
      <c r="BF49" s="7">
        <v>0</v>
      </c>
      <c r="BG49" s="7">
        <v>4</v>
      </c>
      <c r="BH49" s="7">
        <v>0</v>
      </c>
      <c r="BI49" s="7">
        <v>0</v>
      </c>
    </row>
    <row r="50" spans="1:61" x14ac:dyDescent="0.35">
      <c r="A50" s="7" t="s">
        <v>82</v>
      </c>
      <c r="B50" s="7" t="s">
        <v>4</v>
      </c>
      <c r="C50" s="7" t="s">
        <v>366</v>
      </c>
      <c r="D50" s="7">
        <v>12</v>
      </c>
      <c r="E50" s="7">
        <v>0</v>
      </c>
      <c r="F50" s="7">
        <v>0</v>
      </c>
      <c r="G50" s="7">
        <v>0</v>
      </c>
      <c r="H50" s="7">
        <v>0</v>
      </c>
      <c r="I50" s="7">
        <v>0</v>
      </c>
      <c r="J50" s="7">
        <v>0</v>
      </c>
      <c r="K50" s="7">
        <v>0</v>
      </c>
      <c r="L50" s="7">
        <v>0</v>
      </c>
      <c r="M50" s="7">
        <v>3</v>
      </c>
      <c r="N50" s="7">
        <v>0</v>
      </c>
      <c r="O50" s="7">
        <v>0</v>
      </c>
      <c r="P50" s="7">
        <v>0</v>
      </c>
      <c r="Q50" s="7">
        <v>0</v>
      </c>
      <c r="R50" s="7">
        <v>0</v>
      </c>
      <c r="S50" s="7">
        <v>0</v>
      </c>
      <c r="T50" s="7">
        <v>0</v>
      </c>
      <c r="U50" s="7">
        <v>0</v>
      </c>
      <c r="V50" s="7">
        <v>0</v>
      </c>
      <c r="W50" s="7">
        <v>9</v>
      </c>
      <c r="X50" s="7">
        <v>0</v>
      </c>
      <c r="Y50" s="7">
        <v>0</v>
      </c>
      <c r="Z50" s="7">
        <v>0</v>
      </c>
      <c r="AA50" s="7">
        <v>0</v>
      </c>
      <c r="AB50" s="7">
        <v>0</v>
      </c>
      <c r="AC50" s="7">
        <v>0</v>
      </c>
      <c r="AD50" s="7">
        <v>0</v>
      </c>
      <c r="AE50" s="7">
        <v>0</v>
      </c>
      <c r="AF50" s="7">
        <v>0</v>
      </c>
      <c r="AG50" s="7">
        <v>0</v>
      </c>
      <c r="AH50" s="7">
        <v>0</v>
      </c>
      <c r="AI50" s="7">
        <v>0</v>
      </c>
      <c r="AJ50" s="7">
        <v>0</v>
      </c>
      <c r="AK50" s="7">
        <v>0</v>
      </c>
      <c r="AL50" s="7">
        <v>0</v>
      </c>
      <c r="AM50" s="7">
        <v>0</v>
      </c>
      <c r="AN50" s="7">
        <v>0</v>
      </c>
      <c r="AO50" s="7">
        <v>0</v>
      </c>
      <c r="AP50" s="7">
        <v>0</v>
      </c>
      <c r="AQ50" s="7">
        <v>0</v>
      </c>
      <c r="AR50" s="7">
        <v>0</v>
      </c>
      <c r="AS50" s="7">
        <v>0</v>
      </c>
      <c r="AT50" s="7">
        <v>0</v>
      </c>
      <c r="AU50" s="7">
        <v>0</v>
      </c>
      <c r="AV50" s="7">
        <v>0</v>
      </c>
      <c r="AW50" s="7">
        <v>3</v>
      </c>
      <c r="AX50" s="7">
        <v>3</v>
      </c>
      <c r="AY50" s="7">
        <v>0</v>
      </c>
      <c r="AZ50" s="7">
        <v>0</v>
      </c>
      <c r="BA50" s="7">
        <v>0</v>
      </c>
      <c r="BB50" s="7">
        <v>0</v>
      </c>
      <c r="BC50" s="7">
        <v>0</v>
      </c>
      <c r="BD50" s="7">
        <v>0</v>
      </c>
      <c r="BE50" s="7">
        <v>0</v>
      </c>
      <c r="BF50" s="7">
        <v>0</v>
      </c>
      <c r="BG50" s="7">
        <v>0</v>
      </c>
      <c r="BH50" s="7">
        <v>0</v>
      </c>
      <c r="BI50" s="7">
        <v>0</v>
      </c>
    </row>
    <row r="51" spans="1:61" x14ac:dyDescent="0.35">
      <c r="A51" s="7" t="s">
        <v>82</v>
      </c>
      <c r="B51" s="7" t="s">
        <v>4</v>
      </c>
      <c r="C51" s="7" t="s">
        <v>365</v>
      </c>
      <c r="D51" s="7">
        <v>13</v>
      </c>
      <c r="E51" s="7">
        <v>0</v>
      </c>
      <c r="F51" s="7">
        <v>0</v>
      </c>
      <c r="G51" s="7">
        <v>0</v>
      </c>
      <c r="H51" s="7">
        <v>0</v>
      </c>
      <c r="I51" s="7">
        <v>0</v>
      </c>
      <c r="J51" s="7">
        <v>0</v>
      </c>
      <c r="K51" s="7">
        <v>0</v>
      </c>
      <c r="L51" s="7">
        <v>0</v>
      </c>
      <c r="M51" s="7">
        <v>5</v>
      </c>
      <c r="N51" s="7">
        <v>0</v>
      </c>
      <c r="O51" s="7">
        <v>0</v>
      </c>
      <c r="P51" s="7">
        <v>0</v>
      </c>
      <c r="Q51" s="7">
        <v>0</v>
      </c>
      <c r="R51" s="7">
        <v>0</v>
      </c>
      <c r="S51" s="7">
        <v>0</v>
      </c>
      <c r="T51" s="7">
        <v>0</v>
      </c>
      <c r="U51" s="7">
        <v>0</v>
      </c>
      <c r="V51" s="7">
        <v>0</v>
      </c>
      <c r="W51" s="7">
        <v>8</v>
      </c>
      <c r="X51" s="7">
        <v>0</v>
      </c>
      <c r="Y51" s="7">
        <v>0</v>
      </c>
      <c r="Z51" s="7">
        <v>0</v>
      </c>
      <c r="AA51" s="7">
        <v>0</v>
      </c>
      <c r="AB51" s="7">
        <v>0</v>
      </c>
      <c r="AC51" s="7">
        <v>0</v>
      </c>
      <c r="AD51" s="7">
        <v>0</v>
      </c>
      <c r="AE51" s="7">
        <v>0</v>
      </c>
      <c r="AF51" s="7">
        <v>0</v>
      </c>
      <c r="AG51" s="7">
        <v>0</v>
      </c>
      <c r="AH51" s="7">
        <v>0</v>
      </c>
      <c r="AI51" s="7">
        <v>0</v>
      </c>
      <c r="AJ51" s="7">
        <v>0</v>
      </c>
      <c r="AK51" s="7">
        <v>0</v>
      </c>
      <c r="AL51" s="7">
        <v>0</v>
      </c>
      <c r="AM51" s="7">
        <v>0</v>
      </c>
      <c r="AN51" s="7">
        <v>0</v>
      </c>
      <c r="AO51" s="7">
        <v>0</v>
      </c>
      <c r="AP51" s="7">
        <v>0</v>
      </c>
      <c r="AQ51" s="7">
        <v>0</v>
      </c>
      <c r="AR51" s="7">
        <v>0</v>
      </c>
      <c r="AS51" s="7">
        <v>0</v>
      </c>
      <c r="AT51" s="7">
        <v>0</v>
      </c>
      <c r="AU51" s="7">
        <v>0</v>
      </c>
      <c r="AV51" s="7">
        <v>0</v>
      </c>
      <c r="AW51" s="7">
        <v>5</v>
      </c>
      <c r="AX51" s="7">
        <v>0</v>
      </c>
      <c r="AY51" s="7">
        <v>0</v>
      </c>
      <c r="AZ51" s="7">
        <v>0</v>
      </c>
      <c r="BA51" s="7">
        <v>5</v>
      </c>
      <c r="BB51" s="7">
        <v>0</v>
      </c>
      <c r="BC51" s="7">
        <v>0</v>
      </c>
      <c r="BD51" s="7">
        <v>5</v>
      </c>
      <c r="BE51" s="7">
        <v>0</v>
      </c>
      <c r="BF51" s="7">
        <v>0</v>
      </c>
      <c r="BG51" s="7">
        <v>5</v>
      </c>
      <c r="BH51" s="7">
        <v>0</v>
      </c>
      <c r="BI51" s="7">
        <v>0</v>
      </c>
    </row>
    <row r="52" spans="1:61" x14ac:dyDescent="0.35">
      <c r="A52" s="7" t="s">
        <v>82</v>
      </c>
      <c r="B52" s="7" t="s">
        <v>4</v>
      </c>
      <c r="C52" s="7" t="s">
        <v>364</v>
      </c>
      <c r="D52" s="7">
        <v>9</v>
      </c>
      <c r="E52" s="7">
        <v>1</v>
      </c>
      <c r="F52" s="7">
        <v>0</v>
      </c>
      <c r="G52" s="7">
        <v>1</v>
      </c>
      <c r="H52" s="7">
        <v>1</v>
      </c>
      <c r="I52" s="7">
        <v>0</v>
      </c>
      <c r="J52" s="7">
        <v>0</v>
      </c>
      <c r="K52" s="7">
        <v>0</v>
      </c>
      <c r="L52" s="7">
        <v>0</v>
      </c>
      <c r="M52" s="7">
        <v>3</v>
      </c>
      <c r="N52" s="7">
        <v>0</v>
      </c>
      <c r="O52" s="7">
        <v>0</v>
      </c>
      <c r="P52" s="7">
        <v>0</v>
      </c>
      <c r="Q52" s="7">
        <v>0</v>
      </c>
      <c r="R52" s="7">
        <v>0</v>
      </c>
      <c r="S52" s="7">
        <v>0</v>
      </c>
      <c r="T52" s="7">
        <v>0</v>
      </c>
      <c r="U52" s="7">
        <v>0</v>
      </c>
      <c r="V52" s="7">
        <v>0</v>
      </c>
      <c r="W52" s="7">
        <v>6</v>
      </c>
      <c r="X52" s="7">
        <v>1</v>
      </c>
      <c r="Y52" s="7">
        <v>0</v>
      </c>
      <c r="Z52" s="7">
        <v>0</v>
      </c>
      <c r="AA52" s="7">
        <v>0</v>
      </c>
      <c r="AB52" s="7">
        <v>0</v>
      </c>
      <c r="AC52" s="7">
        <v>0</v>
      </c>
      <c r="AD52" s="7">
        <v>0</v>
      </c>
      <c r="AE52" s="7">
        <v>0</v>
      </c>
      <c r="AF52" s="7">
        <v>0</v>
      </c>
      <c r="AG52" s="7">
        <v>0</v>
      </c>
      <c r="AH52" s="7">
        <v>1</v>
      </c>
      <c r="AI52" s="7">
        <v>0</v>
      </c>
      <c r="AJ52" s="7">
        <v>0</v>
      </c>
      <c r="AK52" s="7">
        <v>0</v>
      </c>
      <c r="AL52" s="7">
        <v>0</v>
      </c>
      <c r="AM52" s="7">
        <v>0</v>
      </c>
      <c r="AN52" s="7">
        <v>0</v>
      </c>
      <c r="AO52" s="7">
        <v>0</v>
      </c>
      <c r="AP52" s="7">
        <v>0</v>
      </c>
      <c r="AQ52" s="7">
        <v>0</v>
      </c>
      <c r="AR52" s="7">
        <v>0</v>
      </c>
      <c r="AS52" s="7">
        <v>0</v>
      </c>
      <c r="AT52" s="7">
        <v>0</v>
      </c>
      <c r="AU52" s="7">
        <v>0</v>
      </c>
      <c r="AV52" s="7">
        <v>0</v>
      </c>
      <c r="AW52" s="7">
        <v>4</v>
      </c>
      <c r="AX52" s="7">
        <v>4</v>
      </c>
      <c r="AY52" s="7">
        <v>0</v>
      </c>
      <c r="AZ52" s="7">
        <v>0</v>
      </c>
      <c r="BA52" s="7">
        <v>4</v>
      </c>
      <c r="BB52" s="7">
        <v>0</v>
      </c>
      <c r="BC52" s="7">
        <v>0</v>
      </c>
      <c r="BD52" s="7">
        <v>4</v>
      </c>
      <c r="BE52" s="7">
        <v>0</v>
      </c>
      <c r="BF52" s="7">
        <v>0</v>
      </c>
      <c r="BG52" s="7">
        <v>4</v>
      </c>
      <c r="BH52" s="7">
        <v>0</v>
      </c>
      <c r="BI52" s="7">
        <v>0</v>
      </c>
    </row>
    <row r="53" spans="1:61" x14ac:dyDescent="0.35">
      <c r="A53" s="7" t="s">
        <v>82</v>
      </c>
      <c r="B53" s="7" t="s">
        <v>4</v>
      </c>
      <c r="C53" s="7" t="s">
        <v>363</v>
      </c>
      <c r="D53" s="7">
        <v>8</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c r="W53" s="7">
        <v>8</v>
      </c>
      <c r="X53" s="7">
        <v>0</v>
      </c>
      <c r="Y53" s="7">
        <v>0</v>
      </c>
      <c r="Z53" s="7">
        <v>0</v>
      </c>
      <c r="AA53" s="7">
        <v>0</v>
      </c>
      <c r="AB53" s="7">
        <v>0</v>
      </c>
      <c r="AC53" s="7">
        <v>0</v>
      </c>
      <c r="AD53" s="7">
        <v>1</v>
      </c>
      <c r="AE53" s="7">
        <v>0</v>
      </c>
      <c r="AF53" s="7">
        <v>0</v>
      </c>
      <c r="AG53" s="7">
        <v>0</v>
      </c>
      <c r="AH53" s="7">
        <v>0</v>
      </c>
      <c r="AI53" s="7">
        <v>0</v>
      </c>
      <c r="AJ53" s="7">
        <v>0</v>
      </c>
      <c r="AK53" s="7">
        <v>1</v>
      </c>
      <c r="AL53" s="7">
        <v>1</v>
      </c>
      <c r="AM53" s="7">
        <v>0</v>
      </c>
      <c r="AN53" s="7">
        <v>0</v>
      </c>
      <c r="AO53" s="7">
        <v>0</v>
      </c>
      <c r="AP53" s="7">
        <v>0</v>
      </c>
      <c r="AQ53" s="7">
        <v>0</v>
      </c>
      <c r="AR53" s="7">
        <v>0</v>
      </c>
      <c r="AS53" s="7">
        <v>0</v>
      </c>
      <c r="AT53" s="7">
        <v>0</v>
      </c>
      <c r="AU53" s="7">
        <v>0</v>
      </c>
      <c r="AV53" s="7">
        <v>0</v>
      </c>
      <c r="AW53" s="7">
        <v>0</v>
      </c>
      <c r="AX53" s="7">
        <v>0</v>
      </c>
      <c r="AY53" s="7">
        <v>0</v>
      </c>
      <c r="AZ53" s="7">
        <v>0</v>
      </c>
      <c r="BA53" s="7">
        <v>0</v>
      </c>
      <c r="BB53" s="7">
        <v>0</v>
      </c>
      <c r="BC53" s="7">
        <v>0</v>
      </c>
      <c r="BD53" s="7">
        <v>0</v>
      </c>
      <c r="BE53" s="7">
        <v>0</v>
      </c>
      <c r="BF53" s="7">
        <v>0</v>
      </c>
      <c r="BG53" s="7">
        <v>0</v>
      </c>
      <c r="BH53" s="7">
        <v>0</v>
      </c>
      <c r="BI53" s="7">
        <v>0</v>
      </c>
    </row>
    <row r="54" spans="1:61" x14ac:dyDescent="0.35">
      <c r="A54" s="7" t="s">
        <v>82</v>
      </c>
      <c r="B54" s="7" t="s">
        <v>4</v>
      </c>
      <c r="C54" s="7" t="s">
        <v>362</v>
      </c>
      <c r="D54" s="7">
        <v>7</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c r="W54" s="7">
        <v>7</v>
      </c>
      <c r="X54" s="7">
        <v>0</v>
      </c>
      <c r="Y54" s="7">
        <v>0</v>
      </c>
      <c r="Z54" s="7">
        <v>0</v>
      </c>
      <c r="AA54" s="7">
        <v>0</v>
      </c>
      <c r="AB54" s="7">
        <v>0</v>
      </c>
      <c r="AC54" s="7">
        <v>0</v>
      </c>
      <c r="AD54" s="7">
        <v>0</v>
      </c>
      <c r="AE54" s="7">
        <v>0</v>
      </c>
      <c r="AF54" s="7">
        <v>0</v>
      </c>
      <c r="AG54" s="7">
        <v>2</v>
      </c>
      <c r="AH54" s="7">
        <v>0</v>
      </c>
      <c r="AI54" s="7">
        <v>0</v>
      </c>
      <c r="AJ54" s="7">
        <v>0</v>
      </c>
      <c r="AK54" s="7">
        <v>0</v>
      </c>
      <c r="AL54" s="7">
        <v>0</v>
      </c>
      <c r="AM54" s="7">
        <v>0</v>
      </c>
      <c r="AN54" s="7">
        <v>0</v>
      </c>
      <c r="AO54" s="7">
        <v>0</v>
      </c>
      <c r="AP54" s="7">
        <v>0</v>
      </c>
      <c r="AQ54" s="7">
        <v>0</v>
      </c>
      <c r="AR54" s="7">
        <v>0</v>
      </c>
      <c r="AS54" s="7">
        <v>0</v>
      </c>
      <c r="AT54" s="7">
        <v>0</v>
      </c>
      <c r="AU54" s="7">
        <v>0</v>
      </c>
      <c r="AV54" s="7">
        <v>0</v>
      </c>
      <c r="AW54" s="7">
        <v>5</v>
      </c>
      <c r="AX54" s="7">
        <v>5</v>
      </c>
      <c r="AY54" s="7">
        <v>0</v>
      </c>
      <c r="AZ54" s="7">
        <v>0</v>
      </c>
      <c r="BA54" s="7">
        <v>5</v>
      </c>
      <c r="BB54" s="7">
        <v>0</v>
      </c>
      <c r="BC54" s="7">
        <v>0</v>
      </c>
      <c r="BD54" s="7">
        <v>5</v>
      </c>
      <c r="BE54" s="7">
        <v>0</v>
      </c>
      <c r="BF54" s="7">
        <v>0</v>
      </c>
      <c r="BG54" s="7">
        <v>5</v>
      </c>
      <c r="BH54" s="7">
        <v>0</v>
      </c>
      <c r="BI54" s="7">
        <v>0</v>
      </c>
    </row>
    <row r="55" spans="1:61" x14ac:dyDescent="0.35">
      <c r="A55" s="7" t="s">
        <v>82</v>
      </c>
      <c r="B55" s="7" t="s">
        <v>4</v>
      </c>
      <c r="C55" s="7" t="s">
        <v>360</v>
      </c>
      <c r="D55" s="7">
        <v>4</v>
      </c>
      <c r="E55" s="7">
        <v>0</v>
      </c>
      <c r="F55" s="7">
        <v>0</v>
      </c>
      <c r="G55" s="7">
        <v>0</v>
      </c>
      <c r="H55" s="7">
        <v>0</v>
      </c>
      <c r="I55" s="7">
        <v>0</v>
      </c>
      <c r="J55" s="7">
        <v>0</v>
      </c>
      <c r="K55" s="7">
        <v>0</v>
      </c>
      <c r="L55" s="7">
        <v>0</v>
      </c>
      <c r="M55" s="7">
        <v>0</v>
      </c>
      <c r="N55" s="7">
        <v>0</v>
      </c>
      <c r="O55" s="7">
        <v>0</v>
      </c>
      <c r="P55" s="7">
        <v>0</v>
      </c>
      <c r="Q55" s="7">
        <v>0</v>
      </c>
      <c r="R55" s="7">
        <v>0</v>
      </c>
      <c r="S55" s="7">
        <v>0</v>
      </c>
      <c r="T55" s="7">
        <v>0</v>
      </c>
      <c r="U55" s="7">
        <v>0</v>
      </c>
      <c r="V55" s="7">
        <v>0</v>
      </c>
      <c r="W55" s="7">
        <v>4</v>
      </c>
      <c r="X55" s="7">
        <v>0</v>
      </c>
      <c r="Y55" s="7">
        <v>0</v>
      </c>
      <c r="Z55" s="7">
        <v>0</v>
      </c>
      <c r="AA55" s="7">
        <v>0</v>
      </c>
      <c r="AB55" s="7">
        <v>0</v>
      </c>
      <c r="AC55" s="7">
        <v>0</v>
      </c>
      <c r="AD55" s="7">
        <v>0</v>
      </c>
      <c r="AE55" s="7">
        <v>0</v>
      </c>
      <c r="AF55" s="7">
        <v>0</v>
      </c>
      <c r="AG55" s="7">
        <v>0</v>
      </c>
      <c r="AH55" s="7">
        <v>0</v>
      </c>
      <c r="AI55" s="7">
        <v>0</v>
      </c>
      <c r="AJ55" s="7">
        <v>0</v>
      </c>
      <c r="AK55" s="7">
        <v>0</v>
      </c>
      <c r="AL55" s="7">
        <v>0</v>
      </c>
      <c r="AM55" s="7">
        <v>0</v>
      </c>
      <c r="AN55" s="7">
        <v>0</v>
      </c>
      <c r="AO55" s="7">
        <v>0</v>
      </c>
      <c r="AP55" s="7">
        <v>0</v>
      </c>
      <c r="AQ55" s="7">
        <v>0</v>
      </c>
      <c r="AR55" s="7">
        <v>0</v>
      </c>
      <c r="AS55" s="7">
        <v>0</v>
      </c>
      <c r="AT55" s="7">
        <v>0</v>
      </c>
      <c r="AU55" s="7">
        <v>0</v>
      </c>
      <c r="AV55" s="7">
        <v>0</v>
      </c>
      <c r="AW55" s="7">
        <v>3</v>
      </c>
      <c r="AX55" s="7">
        <v>3</v>
      </c>
      <c r="AY55" s="7">
        <v>0</v>
      </c>
      <c r="AZ55" s="7">
        <v>0</v>
      </c>
      <c r="BA55" s="7">
        <v>3</v>
      </c>
      <c r="BB55" s="7">
        <v>0</v>
      </c>
      <c r="BC55" s="7">
        <v>0</v>
      </c>
      <c r="BD55" s="7">
        <v>3</v>
      </c>
      <c r="BE55" s="7">
        <v>0</v>
      </c>
      <c r="BF55" s="7">
        <v>0</v>
      </c>
      <c r="BG55" s="7">
        <v>3</v>
      </c>
      <c r="BH55" s="7">
        <v>0</v>
      </c>
      <c r="BI55" s="7">
        <v>0</v>
      </c>
    </row>
    <row r="56" spans="1:61" x14ac:dyDescent="0.35">
      <c r="A56" s="7" t="s">
        <v>82</v>
      </c>
      <c r="B56" s="7" t="s">
        <v>4</v>
      </c>
      <c r="C56" s="7" t="s">
        <v>358</v>
      </c>
      <c r="D56" s="7">
        <v>13</v>
      </c>
      <c r="E56" s="7">
        <v>2</v>
      </c>
      <c r="F56" s="7">
        <v>0</v>
      </c>
      <c r="G56" s="7">
        <v>2</v>
      </c>
      <c r="H56" s="7">
        <v>2</v>
      </c>
      <c r="I56" s="7">
        <v>0</v>
      </c>
      <c r="J56" s="7">
        <v>0</v>
      </c>
      <c r="K56" s="7">
        <v>0</v>
      </c>
      <c r="L56" s="7">
        <v>0</v>
      </c>
      <c r="M56" s="7">
        <v>4</v>
      </c>
      <c r="N56" s="7">
        <v>0</v>
      </c>
      <c r="O56" s="7">
        <v>0</v>
      </c>
      <c r="P56" s="7">
        <v>0</v>
      </c>
      <c r="Q56" s="7">
        <v>0</v>
      </c>
      <c r="R56" s="7">
        <v>0</v>
      </c>
      <c r="S56" s="7">
        <v>0</v>
      </c>
      <c r="T56" s="7">
        <v>0</v>
      </c>
      <c r="U56" s="7">
        <v>0</v>
      </c>
      <c r="V56" s="7">
        <v>0</v>
      </c>
      <c r="W56" s="7">
        <v>9</v>
      </c>
      <c r="X56" s="7">
        <v>2</v>
      </c>
      <c r="Y56" s="7">
        <v>0</v>
      </c>
      <c r="Z56" s="7">
        <v>0</v>
      </c>
      <c r="AA56" s="7">
        <v>0</v>
      </c>
      <c r="AB56" s="7">
        <v>0</v>
      </c>
      <c r="AC56" s="7">
        <v>0</v>
      </c>
      <c r="AD56" s="7">
        <v>0</v>
      </c>
      <c r="AE56" s="7">
        <v>0</v>
      </c>
      <c r="AF56" s="7">
        <v>0</v>
      </c>
      <c r="AG56" s="7">
        <v>0</v>
      </c>
      <c r="AH56" s="7">
        <v>0</v>
      </c>
      <c r="AI56" s="7">
        <v>0</v>
      </c>
      <c r="AJ56" s="7">
        <v>0</v>
      </c>
      <c r="AK56" s="7">
        <v>0</v>
      </c>
      <c r="AL56" s="7">
        <v>0</v>
      </c>
      <c r="AM56" s="7">
        <v>0</v>
      </c>
      <c r="AN56" s="7">
        <v>0</v>
      </c>
      <c r="AO56" s="7">
        <v>0</v>
      </c>
      <c r="AP56" s="7">
        <v>0</v>
      </c>
      <c r="AQ56" s="7">
        <v>0</v>
      </c>
      <c r="AR56" s="7">
        <v>0</v>
      </c>
      <c r="AS56" s="7">
        <v>0</v>
      </c>
      <c r="AT56" s="7">
        <v>0</v>
      </c>
      <c r="AU56" s="7">
        <v>0</v>
      </c>
      <c r="AV56" s="7">
        <v>0</v>
      </c>
      <c r="AW56" s="7">
        <v>6</v>
      </c>
      <c r="AX56" s="7">
        <v>6</v>
      </c>
      <c r="AY56" s="7">
        <v>0</v>
      </c>
      <c r="AZ56" s="7">
        <v>0</v>
      </c>
      <c r="BA56" s="7">
        <v>6</v>
      </c>
      <c r="BB56" s="7">
        <v>0</v>
      </c>
      <c r="BC56" s="7">
        <v>0</v>
      </c>
      <c r="BD56" s="7">
        <v>6</v>
      </c>
      <c r="BE56" s="7">
        <v>0</v>
      </c>
      <c r="BF56" s="7">
        <v>0</v>
      </c>
      <c r="BG56" s="7">
        <v>6</v>
      </c>
      <c r="BH56" s="7">
        <v>0</v>
      </c>
      <c r="BI56" s="7">
        <v>0</v>
      </c>
    </row>
    <row r="57" spans="1:61" x14ac:dyDescent="0.35">
      <c r="A57" s="7" t="s">
        <v>82</v>
      </c>
      <c r="B57" s="7" t="s">
        <v>4</v>
      </c>
      <c r="C57" s="7" t="s">
        <v>356</v>
      </c>
      <c r="D57" s="7">
        <v>8</v>
      </c>
      <c r="E57" s="7">
        <v>2</v>
      </c>
      <c r="F57" s="7">
        <v>0</v>
      </c>
      <c r="G57" s="7">
        <v>2</v>
      </c>
      <c r="H57" s="7">
        <v>2</v>
      </c>
      <c r="I57" s="7">
        <v>0</v>
      </c>
      <c r="J57" s="7">
        <v>0</v>
      </c>
      <c r="K57" s="7">
        <v>0</v>
      </c>
      <c r="L57" s="7">
        <v>0</v>
      </c>
      <c r="M57" s="7">
        <v>2</v>
      </c>
      <c r="N57" s="7">
        <v>1</v>
      </c>
      <c r="O57" s="7">
        <v>0</v>
      </c>
      <c r="P57" s="7">
        <v>0</v>
      </c>
      <c r="Q57" s="7">
        <v>0</v>
      </c>
      <c r="R57" s="7">
        <v>0</v>
      </c>
      <c r="S57" s="7">
        <v>0</v>
      </c>
      <c r="T57" s="7">
        <v>0</v>
      </c>
      <c r="U57" s="7">
        <v>0</v>
      </c>
      <c r="V57" s="7">
        <v>0</v>
      </c>
      <c r="W57" s="7">
        <v>6</v>
      </c>
      <c r="X57" s="7">
        <v>1</v>
      </c>
      <c r="Y57" s="7">
        <v>0</v>
      </c>
      <c r="Z57" s="7">
        <v>0</v>
      </c>
      <c r="AA57" s="7">
        <v>0</v>
      </c>
      <c r="AB57" s="7">
        <v>0</v>
      </c>
      <c r="AC57" s="7">
        <v>0</v>
      </c>
      <c r="AD57" s="7">
        <v>0</v>
      </c>
      <c r="AE57" s="7">
        <v>0</v>
      </c>
      <c r="AF57" s="7">
        <v>0</v>
      </c>
      <c r="AG57" s="7">
        <v>1</v>
      </c>
      <c r="AH57" s="7">
        <v>0</v>
      </c>
      <c r="AI57" s="7">
        <v>0</v>
      </c>
      <c r="AJ57" s="7">
        <v>0</v>
      </c>
      <c r="AK57" s="7">
        <v>0</v>
      </c>
      <c r="AL57" s="7">
        <v>0</v>
      </c>
      <c r="AM57" s="7">
        <v>0</v>
      </c>
      <c r="AN57" s="7">
        <v>0</v>
      </c>
      <c r="AO57" s="7">
        <v>0</v>
      </c>
      <c r="AP57" s="7">
        <v>0</v>
      </c>
      <c r="AQ57" s="7">
        <v>0</v>
      </c>
      <c r="AR57" s="7">
        <v>0</v>
      </c>
      <c r="AS57" s="7">
        <v>0</v>
      </c>
      <c r="AT57" s="7">
        <v>0</v>
      </c>
      <c r="AU57" s="7">
        <v>0</v>
      </c>
      <c r="AV57" s="7">
        <v>0</v>
      </c>
      <c r="AW57" s="7">
        <v>5</v>
      </c>
      <c r="AX57" s="7">
        <v>5</v>
      </c>
      <c r="AY57" s="7">
        <v>1</v>
      </c>
      <c r="AZ57" s="7">
        <v>1</v>
      </c>
      <c r="BA57" s="7">
        <v>5</v>
      </c>
      <c r="BB57" s="7">
        <v>0</v>
      </c>
      <c r="BC57" s="7">
        <v>0</v>
      </c>
      <c r="BD57" s="7">
        <v>5</v>
      </c>
      <c r="BE57" s="7">
        <v>1</v>
      </c>
      <c r="BF57" s="7">
        <v>1</v>
      </c>
      <c r="BG57" s="7">
        <v>5</v>
      </c>
      <c r="BH57" s="7">
        <v>0</v>
      </c>
      <c r="BI57" s="7">
        <v>0</v>
      </c>
    </row>
    <row r="58" spans="1:61" x14ac:dyDescent="0.35">
      <c r="A58" s="7" t="s">
        <v>82</v>
      </c>
      <c r="B58" s="7" t="s">
        <v>4</v>
      </c>
      <c r="C58" s="7" t="s">
        <v>354</v>
      </c>
      <c r="D58" s="7">
        <v>162</v>
      </c>
      <c r="E58" s="7">
        <v>1</v>
      </c>
      <c r="F58" s="7">
        <v>0</v>
      </c>
      <c r="G58" s="7">
        <v>1</v>
      </c>
      <c r="H58" s="7">
        <v>1</v>
      </c>
      <c r="I58" s="7">
        <v>0</v>
      </c>
      <c r="J58" s="7">
        <v>0</v>
      </c>
      <c r="K58" s="7">
        <v>154</v>
      </c>
      <c r="L58" s="7">
        <v>0</v>
      </c>
      <c r="M58" s="7">
        <v>4</v>
      </c>
      <c r="N58" s="7">
        <v>1</v>
      </c>
      <c r="O58" s="7">
        <v>0</v>
      </c>
      <c r="P58" s="7">
        <v>0</v>
      </c>
      <c r="Q58" s="7">
        <v>0</v>
      </c>
      <c r="R58" s="7">
        <v>0</v>
      </c>
      <c r="S58" s="7">
        <v>0</v>
      </c>
      <c r="T58" s="7">
        <v>0</v>
      </c>
      <c r="U58" s="7">
        <v>0</v>
      </c>
      <c r="V58" s="7">
        <v>0</v>
      </c>
      <c r="W58" s="7">
        <v>4</v>
      </c>
      <c r="X58" s="7">
        <v>0</v>
      </c>
      <c r="Y58" s="7">
        <v>0</v>
      </c>
      <c r="Z58" s="7">
        <v>0</v>
      </c>
      <c r="AA58" s="7">
        <v>0</v>
      </c>
      <c r="AB58" s="7">
        <v>0</v>
      </c>
      <c r="AC58" s="7">
        <v>0</v>
      </c>
      <c r="AD58" s="7">
        <v>0</v>
      </c>
      <c r="AE58" s="7">
        <v>0</v>
      </c>
      <c r="AF58" s="7">
        <v>0</v>
      </c>
      <c r="AG58" s="7">
        <v>0</v>
      </c>
      <c r="AH58" s="7">
        <v>0</v>
      </c>
      <c r="AI58" s="7">
        <v>0</v>
      </c>
      <c r="AJ58" s="7">
        <v>0</v>
      </c>
      <c r="AK58" s="7">
        <v>0</v>
      </c>
      <c r="AL58" s="7">
        <v>0</v>
      </c>
      <c r="AM58" s="7">
        <v>0</v>
      </c>
      <c r="AN58" s="7">
        <v>0</v>
      </c>
      <c r="AO58" s="7">
        <v>0</v>
      </c>
      <c r="AP58" s="7">
        <v>0</v>
      </c>
      <c r="AQ58" s="7">
        <v>0</v>
      </c>
      <c r="AR58" s="7">
        <v>0</v>
      </c>
      <c r="AS58" s="7">
        <v>0</v>
      </c>
      <c r="AT58" s="7">
        <v>0</v>
      </c>
      <c r="AU58" s="7">
        <v>0</v>
      </c>
      <c r="AV58" s="7">
        <v>0</v>
      </c>
      <c r="AW58" s="7">
        <v>3</v>
      </c>
      <c r="AX58" s="7">
        <v>3</v>
      </c>
      <c r="AY58" s="7">
        <v>0</v>
      </c>
      <c r="AZ58" s="7">
        <v>0</v>
      </c>
      <c r="BA58" s="7">
        <v>3</v>
      </c>
      <c r="BB58" s="7">
        <v>0</v>
      </c>
      <c r="BC58" s="7">
        <v>0</v>
      </c>
      <c r="BD58" s="7">
        <v>3</v>
      </c>
      <c r="BE58" s="7">
        <v>1</v>
      </c>
      <c r="BF58" s="7">
        <v>0</v>
      </c>
      <c r="BG58" s="7">
        <v>3</v>
      </c>
      <c r="BH58" s="7">
        <v>0</v>
      </c>
      <c r="BI58" s="7">
        <v>0</v>
      </c>
    </row>
    <row r="59" spans="1:61" x14ac:dyDescent="0.35">
      <c r="A59" s="7" t="s">
        <v>82</v>
      </c>
      <c r="B59" s="7" t="s">
        <v>4</v>
      </c>
      <c r="C59" s="7" t="s">
        <v>352</v>
      </c>
      <c r="D59" s="7">
        <v>11</v>
      </c>
      <c r="E59" s="7">
        <v>0</v>
      </c>
      <c r="F59" s="7">
        <v>0</v>
      </c>
      <c r="G59" s="7">
        <v>0</v>
      </c>
      <c r="H59" s="7">
        <v>0</v>
      </c>
      <c r="I59" s="7">
        <v>0</v>
      </c>
      <c r="J59" s="7">
        <v>0</v>
      </c>
      <c r="K59" s="7">
        <v>0</v>
      </c>
      <c r="L59" s="7">
        <v>0</v>
      </c>
      <c r="M59" s="7">
        <v>3</v>
      </c>
      <c r="N59" s="7">
        <v>0</v>
      </c>
      <c r="O59" s="7">
        <v>0</v>
      </c>
      <c r="P59" s="7">
        <v>0</v>
      </c>
      <c r="Q59" s="7">
        <v>0</v>
      </c>
      <c r="R59" s="7">
        <v>0</v>
      </c>
      <c r="S59" s="7">
        <v>0</v>
      </c>
      <c r="T59" s="7">
        <v>0</v>
      </c>
      <c r="U59" s="7">
        <v>0</v>
      </c>
      <c r="V59" s="7">
        <v>0</v>
      </c>
      <c r="W59" s="7">
        <v>8</v>
      </c>
      <c r="X59" s="7">
        <v>0</v>
      </c>
      <c r="Y59" s="7">
        <v>0</v>
      </c>
      <c r="Z59" s="7">
        <v>0</v>
      </c>
      <c r="AA59" s="7">
        <v>0</v>
      </c>
      <c r="AB59" s="7">
        <v>0</v>
      </c>
      <c r="AC59" s="7">
        <v>0</v>
      </c>
      <c r="AD59" s="7">
        <v>0</v>
      </c>
      <c r="AE59" s="7">
        <v>0</v>
      </c>
      <c r="AF59" s="7">
        <v>0</v>
      </c>
      <c r="AG59" s="7">
        <v>0</v>
      </c>
      <c r="AH59" s="7">
        <v>0</v>
      </c>
      <c r="AI59" s="7">
        <v>0</v>
      </c>
      <c r="AJ59" s="7">
        <v>0</v>
      </c>
      <c r="AK59" s="7">
        <v>0</v>
      </c>
      <c r="AL59" s="7">
        <v>0</v>
      </c>
      <c r="AM59" s="7">
        <v>0</v>
      </c>
      <c r="AN59" s="7">
        <v>0</v>
      </c>
      <c r="AO59" s="7">
        <v>0</v>
      </c>
      <c r="AP59" s="7">
        <v>0</v>
      </c>
      <c r="AQ59" s="7">
        <v>0</v>
      </c>
      <c r="AR59" s="7">
        <v>0</v>
      </c>
      <c r="AS59" s="7">
        <v>0</v>
      </c>
      <c r="AT59" s="7">
        <v>0</v>
      </c>
      <c r="AU59" s="7">
        <v>0</v>
      </c>
      <c r="AV59" s="7">
        <v>0</v>
      </c>
      <c r="AW59" s="7">
        <v>4</v>
      </c>
      <c r="AX59" s="7">
        <v>4</v>
      </c>
      <c r="AY59" s="7">
        <v>0</v>
      </c>
      <c r="AZ59" s="7">
        <v>0</v>
      </c>
      <c r="BA59" s="7">
        <v>4</v>
      </c>
      <c r="BB59" s="7">
        <v>0</v>
      </c>
      <c r="BC59" s="7">
        <v>0</v>
      </c>
      <c r="BD59" s="7">
        <v>4</v>
      </c>
      <c r="BE59" s="7">
        <v>0</v>
      </c>
      <c r="BF59" s="7">
        <v>0</v>
      </c>
      <c r="BG59" s="7">
        <v>4</v>
      </c>
      <c r="BH59" s="7">
        <v>0</v>
      </c>
      <c r="BI59" s="7">
        <v>0</v>
      </c>
    </row>
    <row r="60" spans="1:61" x14ac:dyDescent="0.35">
      <c r="A60" s="7" t="s">
        <v>82</v>
      </c>
      <c r="B60" s="7" t="s">
        <v>4</v>
      </c>
      <c r="C60" s="7" t="s">
        <v>350</v>
      </c>
      <c r="D60" s="7">
        <v>8</v>
      </c>
      <c r="E60" s="7">
        <v>0</v>
      </c>
      <c r="F60" s="7">
        <v>0</v>
      </c>
      <c r="G60" s="7">
        <v>0</v>
      </c>
      <c r="H60" s="7">
        <v>0</v>
      </c>
      <c r="I60" s="7">
        <v>0</v>
      </c>
      <c r="J60" s="7">
        <v>0</v>
      </c>
      <c r="K60" s="7">
        <v>0</v>
      </c>
      <c r="L60" s="7">
        <v>0</v>
      </c>
      <c r="M60" s="7">
        <v>5</v>
      </c>
      <c r="N60" s="7">
        <v>0</v>
      </c>
      <c r="O60" s="7">
        <v>0</v>
      </c>
      <c r="P60" s="7">
        <v>0</v>
      </c>
      <c r="Q60" s="7">
        <v>0</v>
      </c>
      <c r="R60" s="7">
        <v>0</v>
      </c>
      <c r="S60" s="7">
        <v>0</v>
      </c>
      <c r="T60" s="7">
        <v>0</v>
      </c>
      <c r="U60" s="7">
        <v>0</v>
      </c>
      <c r="V60" s="7">
        <v>0</v>
      </c>
      <c r="W60" s="7">
        <v>3</v>
      </c>
      <c r="X60" s="7">
        <v>0</v>
      </c>
      <c r="Y60" s="7">
        <v>0</v>
      </c>
      <c r="Z60" s="7">
        <v>0</v>
      </c>
      <c r="AA60" s="7">
        <v>0</v>
      </c>
      <c r="AB60" s="7">
        <v>0</v>
      </c>
      <c r="AC60" s="7">
        <v>0</v>
      </c>
      <c r="AD60" s="7">
        <v>0</v>
      </c>
      <c r="AE60" s="7">
        <v>0</v>
      </c>
      <c r="AF60" s="7">
        <v>0</v>
      </c>
      <c r="AG60" s="7">
        <v>0</v>
      </c>
      <c r="AH60" s="7">
        <v>0</v>
      </c>
      <c r="AI60" s="7">
        <v>0</v>
      </c>
      <c r="AJ60" s="7">
        <v>0</v>
      </c>
      <c r="AK60" s="7">
        <v>0</v>
      </c>
      <c r="AL60" s="7">
        <v>0</v>
      </c>
      <c r="AM60" s="7">
        <v>0</v>
      </c>
      <c r="AN60" s="7">
        <v>0</v>
      </c>
      <c r="AO60" s="7">
        <v>0</v>
      </c>
      <c r="AP60" s="7">
        <v>0</v>
      </c>
      <c r="AQ60" s="7">
        <v>0</v>
      </c>
      <c r="AR60" s="7">
        <v>0</v>
      </c>
      <c r="AS60" s="7">
        <v>0</v>
      </c>
      <c r="AT60" s="7">
        <v>0</v>
      </c>
      <c r="AU60" s="7">
        <v>0</v>
      </c>
      <c r="AV60" s="7">
        <v>0</v>
      </c>
      <c r="AW60" s="7">
        <v>10</v>
      </c>
      <c r="AX60" s="7">
        <v>10</v>
      </c>
      <c r="AY60" s="7">
        <v>0</v>
      </c>
      <c r="AZ60" s="7">
        <v>0</v>
      </c>
      <c r="BA60" s="7">
        <v>10</v>
      </c>
      <c r="BB60" s="7">
        <v>0</v>
      </c>
      <c r="BC60" s="7">
        <v>0</v>
      </c>
      <c r="BD60" s="7">
        <v>10</v>
      </c>
      <c r="BE60" s="7">
        <v>0</v>
      </c>
      <c r="BF60" s="7">
        <v>0</v>
      </c>
      <c r="BG60" s="7">
        <v>10</v>
      </c>
      <c r="BH60" s="7">
        <v>0</v>
      </c>
      <c r="BI60" s="7">
        <v>0</v>
      </c>
    </row>
    <row r="61" spans="1:61" x14ac:dyDescent="0.35">
      <c r="A61" s="7" t="s">
        <v>82</v>
      </c>
      <c r="B61" s="7" t="s">
        <v>4</v>
      </c>
      <c r="C61" s="7" t="s">
        <v>348</v>
      </c>
      <c r="D61" s="7">
        <v>12</v>
      </c>
      <c r="E61" s="7">
        <v>0</v>
      </c>
      <c r="F61" s="7">
        <v>0</v>
      </c>
      <c r="G61" s="7">
        <v>0</v>
      </c>
      <c r="H61" s="7">
        <v>0</v>
      </c>
      <c r="I61" s="7">
        <v>0</v>
      </c>
      <c r="J61" s="7">
        <v>0</v>
      </c>
      <c r="K61" s="7">
        <v>0</v>
      </c>
      <c r="L61" s="7">
        <v>0</v>
      </c>
      <c r="M61" s="7">
        <v>4</v>
      </c>
      <c r="N61" s="7">
        <v>0</v>
      </c>
      <c r="O61" s="7">
        <v>0</v>
      </c>
      <c r="P61" s="7">
        <v>0</v>
      </c>
      <c r="Q61" s="7">
        <v>0</v>
      </c>
      <c r="R61" s="7">
        <v>0</v>
      </c>
      <c r="S61" s="7">
        <v>0</v>
      </c>
      <c r="T61" s="7">
        <v>0</v>
      </c>
      <c r="U61" s="7">
        <v>0</v>
      </c>
      <c r="V61" s="7">
        <v>0</v>
      </c>
      <c r="W61" s="7">
        <v>8</v>
      </c>
      <c r="X61" s="7">
        <v>0</v>
      </c>
      <c r="Y61" s="7">
        <v>0</v>
      </c>
      <c r="Z61" s="7">
        <v>0</v>
      </c>
      <c r="AA61" s="7">
        <v>0</v>
      </c>
      <c r="AB61" s="7">
        <v>0</v>
      </c>
      <c r="AC61" s="7">
        <v>0</v>
      </c>
      <c r="AD61" s="7">
        <v>0</v>
      </c>
      <c r="AE61" s="7">
        <v>0</v>
      </c>
      <c r="AF61" s="7">
        <v>0</v>
      </c>
      <c r="AG61" s="7">
        <v>0</v>
      </c>
      <c r="AH61" s="7">
        <v>0</v>
      </c>
      <c r="AI61" s="7">
        <v>0</v>
      </c>
      <c r="AJ61" s="7">
        <v>0</v>
      </c>
      <c r="AK61" s="7">
        <v>0</v>
      </c>
      <c r="AL61" s="7">
        <v>0</v>
      </c>
      <c r="AM61" s="7">
        <v>0</v>
      </c>
      <c r="AN61" s="7">
        <v>0</v>
      </c>
      <c r="AO61" s="7">
        <v>0</v>
      </c>
      <c r="AP61" s="7">
        <v>0</v>
      </c>
      <c r="AQ61" s="7">
        <v>0</v>
      </c>
      <c r="AR61" s="7">
        <v>0</v>
      </c>
      <c r="AS61" s="7">
        <v>0</v>
      </c>
      <c r="AT61" s="7">
        <v>0</v>
      </c>
      <c r="AU61" s="7">
        <v>0</v>
      </c>
      <c r="AV61" s="7">
        <v>0</v>
      </c>
      <c r="AW61" s="7">
        <v>7</v>
      </c>
      <c r="AX61" s="7">
        <v>7</v>
      </c>
      <c r="AY61" s="7">
        <v>0</v>
      </c>
      <c r="AZ61" s="7">
        <v>0</v>
      </c>
      <c r="BA61" s="7">
        <v>7</v>
      </c>
      <c r="BB61" s="7">
        <v>0</v>
      </c>
      <c r="BC61" s="7">
        <v>0</v>
      </c>
      <c r="BD61" s="7">
        <v>7</v>
      </c>
      <c r="BE61" s="7">
        <v>0</v>
      </c>
      <c r="BF61" s="7">
        <v>0</v>
      </c>
      <c r="BG61" s="7">
        <v>7</v>
      </c>
      <c r="BH61" s="7">
        <v>0</v>
      </c>
      <c r="BI61" s="7">
        <v>0</v>
      </c>
    </row>
    <row r="62" spans="1:61" x14ac:dyDescent="0.35">
      <c r="A62" s="7" t="s">
        <v>82</v>
      </c>
      <c r="B62" s="7" t="s">
        <v>4</v>
      </c>
      <c r="C62" s="7" t="s">
        <v>346</v>
      </c>
      <c r="D62" s="7">
        <v>4</v>
      </c>
      <c r="E62" s="7">
        <v>0</v>
      </c>
      <c r="F62" s="7">
        <v>0</v>
      </c>
      <c r="G62" s="7">
        <v>0</v>
      </c>
      <c r="H62" s="7">
        <v>0</v>
      </c>
      <c r="I62" s="7">
        <v>0</v>
      </c>
      <c r="J62" s="7">
        <v>0</v>
      </c>
      <c r="K62" s="7">
        <v>0</v>
      </c>
      <c r="L62" s="7">
        <v>0</v>
      </c>
      <c r="M62" s="7">
        <v>1</v>
      </c>
      <c r="N62" s="7">
        <v>0</v>
      </c>
      <c r="O62" s="7">
        <v>0</v>
      </c>
      <c r="P62" s="7">
        <v>0</v>
      </c>
      <c r="Q62" s="7">
        <v>0</v>
      </c>
      <c r="R62" s="7">
        <v>0</v>
      </c>
      <c r="S62" s="7">
        <v>0</v>
      </c>
      <c r="T62" s="7">
        <v>0</v>
      </c>
      <c r="U62" s="7">
        <v>0</v>
      </c>
      <c r="V62" s="7">
        <v>0</v>
      </c>
      <c r="W62" s="7">
        <v>3</v>
      </c>
      <c r="X62" s="7">
        <v>0</v>
      </c>
      <c r="Y62" s="7">
        <v>0</v>
      </c>
      <c r="Z62" s="7">
        <v>0</v>
      </c>
      <c r="AA62" s="7">
        <v>0</v>
      </c>
      <c r="AB62" s="7">
        <v>0</v>
      </c>
      <c r="AC62" s="7">
        <v>0</v>
      </c>
      <c r="AD62" s="7">
        <v>0</v>
      </c>
      <c r="AE62" s="7">
        <v>0</v>
      </c>
      <c r="AF62" s="7">
        <v>0</v>
      </c>
      <c r="AG62" s="7">
        <v>0</v>
      </c>
      <c r="AH62" s="7">
        <v>3</v>
      </c>
      <c r="AI62" s="7">
        <v>0</v>
      </c>
      <c r="AJ62" s="7">
        <v>0</v>
      </c>
      <c r="AK62" s="7">
        <v>0</v>
      </c>
      <c r="AL62" s="7">
        <v>0</v>
      </c>
      <c r="AM62" s="7">
        <v>0</v>
      </c>
      <c r="AN62" s="7">
        <v>0</v>
      </c>
      <c r="AO62" s="7">
        <v>0</v>
      </c>
      <c r="AP62" s="7">
        <v>0</v>
      </c>
      <c r="AQ62" s="7">
        <v>0</v>
      </c>
      <c r="AR62" s="7">
        <v>0</v>
      </c>
      <c r="AS62" s="7">
        <v>0</v>
      </c>
      <c r="AT62" s="7">
        <v>0</v>
      </c>
      <c r="AU62" s="7">
        <v>0</v>
      </c>
      <c r="AV62" s="7">
        <v>0</v>
      </c>
      <c r="AW62" s="7">
        <v>3</v>
      </c>
      <c r="AX62" s="7">
        <v>3</v>
      </c>
      <c r="AY62" s="7">
        <v>1</v>
      </c>
      <c r="AZ62" s="7">
        <v>0</v>
      </c>
      <c r="BA62" s="7">
        <v>3</v>
      </c>
      <c r="BB62" s="7">
        <v>0</v>
      </c>
      <c r="BC62" s="7">
        <v>0</v>
      </c>
      <c r="BD62" s="7">
        <v>3</v>
      </c>
      <c r="BE62" s="7">
        <v>0</v>
      </c>
      <c r="BF62" s="7">
        <v>0</v>
      </c>
      <c r="BG62" s="7">
        <v>3</v>
      </c>
      <c r="BH62" s="7">
        <v>0</v>
      </c>
      <c r="BI62" s="7">
        <v>0</v>
      </c>
    </row>
    <row r="63" spans="1:61" x14ac:dyDescent="0.35">
      <c r="A63" s="7" t="s">
        <v>82</v>
      </c>
      <c r="B63" s="7" t="s">
        <v>4</v>
      </c>
      <c r="C63" s="7" t="s">
        <v>344</v>
      </c>
      <c r="D63" s="7">
        <v>8</v>
      </c>
      <c r="E63" s="7">
        <v>0</v>
      </c>
      <c r="F63" s="7">
        <v>0</v>
      </c>
      <c r="G63" s="7">
        <v>0</v>
      </c>
      <c r="H63" s="7">
        <v>0</v>
      </c>
      <c r="I63" s="7">
        <v>0</v>
      </c>
      <c r="J63" s="7">
        <v>0</v>
      </c>
      <c r="K63" s="7">
        <v>0</v>
      </c>
      <c r="L63" s="7">
        <v>0</v>
      </c>
      <c r="M63" s="7">
        <v>3</v>
      </c>
      <c r="N63" s="7">
        <v>0</v>
      </c>
      <c r="O63" s="7">
        <v>0</v>
      </c>
      <c r="P63" s="7">
        <v>0</v>
      </c>
      <c r="Q63" s="7">
        <v>0</v>
      </c>
      <c r="R63" s="7">
        <v>0</v>
      </c>
      <c r="S63" s="7">
        <v>0</v>
      </c>
      <c r="T63" s="7">
        <v>0</v>
      </c>
      <c r="U63" s="7">
        <v>0</v>
      </c>
      <c r="V63" s="7">
        <v>0</v>
      </c>
      <c r="W63" s="7">
        <v>5</v>
      </c>
      <c r="X63" s="7">
        <v>0</v>
      </c>
      <c r="Y63" s="7">
        <v>0</v>
      </c>
      <c r="Z63" s="7">
        <v>0</v>
      </c>
      <c r="AA63" s="7">
        <v>0</v>
      </c>
      <c r="AB63" s="7">
        <v>0</v>
      </c>
      <c r="AC63" s="7">
        <v>0</v>
      </c>
      <c r="AD63" s="7">
        <v>0</v>
      </c>
      <c r="AE63" s="7">
        <v>0</v>
      </c>
      <c r="AF63" s="7">
        <v>0</v>
      </c>
      <c r="AG63" s="7">
        <v>0</v>
      </c>
      <c r="AH63" s="7">
        <v>3</v>
      </c>
      <c r="AI63" s="7">
        <v>0</v>
      </c>
      <c r="AJ63" s="7">
        <v>0</v>
      </c>
      <c r="AK63" s="7">
        <v>0</v>
      </c>
      <c r="AL63" s="7">
        <v>0</v>
      </c>
      <c r="AM63" s="7">
        <v>0</v>
      </c>
      <c r="AN63" s="7">
        <v>0</v>
      </c>
      <c r="AO63" s="7">
        <v>0</v>
      </c>
      <c r="AP63" s="7">
        <v>0</v>
      </c>
      <c r="AQ63" s="7">
        <v>0</v>
      </c>
      <c r="AR63" s="7">
        <v>0</v>
      </c>
      <c r="AS63" s="7">
        <v>0</v>
      </c>
      <c r="AT63" s="7">
        <v>0</v>
      </c>
      <c r="AU63" s="7">
        <v>0</v>
      </c>
      <c r="AV63" s="7">
        <v>0</v>
      </c>
      <c r="AW63" s="7">
        <v>4</v>
      </c>
      <c r="AX63" s="7">
        <v>4</v>
      </c>
      <c r="AY63" s="7">
        <v>1</v>
      </c>
      <c r="AZ63" s="7">
        <v>1</v>
      </c>
      <c r="BA63" s="7">
        <v>4</v>
      </c>
      <c r="BB63" s="7">
        <v>0</v>
      </c>
      <c r="BC63" s="7">
        <v>0</v>
      </c>
      <c r="BD63" s="7">
        <v>4</v>
      </c>
      <c r="BE63" s="7">
        <v>1</v>
      </c>
      <c r="BF63" s="7">
        <v>1</v>
      </c>
      <c r="BG63" s="7">
        <v>4</v>
      </c>
      <c r="BH63" s="7">
        <v>0</v>
      </c>
      <c r="BI63" s="7">
        <v>0</v>
      </c>
    </row>
    <row r="64" spans="1:61" x14ac:dyDescent="0.35">
      <c r="A64" s="7" t="s">
        <v>82</v>
      </c>
      <c r="B64" s="7" t="s">
        <v>4</v>
      </c>
      <c r="C64" s="7" t="s">
        <v>342</v>
      </c>
      <c r="D64" s="7">
        <v>8</v>
      </c>
      <c r="E64" s="7">
        <v>0</v>
      </c>
      <c r="F64" s="7">
        <v>0</v>
      </c>
      <c r="G64" s="7">
        <v>0</v>
      </c>
      <c r="H64" s="7">
        <v>0</v>
      </c>
      <c r="I64" s="7">
        <v>0</v>
      </c>
      <c r="J64" s="7">
        <v>0</v>
      </c>
      <c r="K64" s="7">
        <v>0</v>
      </c>
      <c r="L64" s="7">
        <v>0</v>
      </c>
      <c r="M64" s="7">
        <v>0</v>
      </c>
      <c r="N64" s="7">
        <v>0</v>
      </c>
      <c r="O64" s="7">
        <v>0</v>
      </c>
      <c r="P64" s="7">
        <v>0</v>
      </c>
      <c r="Q64" s="7">
        <v>0</v>
      </c>
      <c r="R64" s="7">
        <v>0</v>
      </c>
      <c r="S64" s="7">
        <v>0</v>
      </c>
      <c r="T64" s="7">
        <v>0</v>
      </c>
      <c r="U64" s="7">
        <v>0</v>
      </c>
      <c r="V64" s="7">
        <v>0</v>
      </c>
      <c r="W64" s="7">
        <v>8</v>
      </c>
      <c r="X64" s="7">
        <v>0</v>
      </c>
      <c r="Y64" s="7">
        <v>0</v>
      </c>
      <c r="Z64" s="7">
        <v>0</v>
      </c>
      <c r="AA64" s="7">
        <v>0</v>
      </c>
      <c r="AB64" s="7">
        <v>0</v>
      </c>
      <c r="AC64" s="7">
        <v>0</v>
      </c>
      <c r="AD64" s="7">
        <v>0</v>
      </c>
      <c r="AE64" s="7">
        <v>0</v>
      </c>
      <c r="AF64" s="7">
        <v>0</v>
      </c>
      <c r="AG64" s="7">
        <v>0</v>
      </c>
      <c r="AH64" s="7">
        <v>3</v>
      </c>
      <c r="AI64" s="7">
        <v>0</v>
      </c>
      <c r="AJ64" s="7">
        <v>0</v>
      </c>
      <c r="AK64" s="7">
        <v>0</v>
      </c>
      <c r="AL64" s="7">
        <v>1</v>
      </c>
      <c r="AM64" s="7">
        <v>0</v>
      </c>
      <c r="AN64" s="7">
        <v>0</v>
      </c>
      <c r="AO64" s="7">
        <v>0</v>
      </c>
      <c r="AP64" s="7">
        <v>0</v>
      </c>
      <c r="AQ64" s="7">
        <v>0</v>
      </c>
      <c r="AR64" s="7">
        <v>0</v>
      </c>
      <c r="AS64" s="7">
        <v>0</v>
      </c>
      <c r="AT64" s="7">
        <v>0</v>
      </c>
      <c r="AU64" s="7">
        <v>0</v>
      </c>
      <c r="AV64" s="7">
        <v>0</v>
      </c>
      <c r="AW64" s="7">
        <v>7</v>
      </c>
      <c r="AX64" s="7">
        <v>7</v>
      </c>
      <c r="AY64" s="7">
        <v>0</v>
      </c>
      <c r="AZ64" s="7">
        <v>0</v>
      </c>
      <c r="BA64" s="7">
        <v>7</v>
      </c>
      <c r="BB64" s="7">
        <v>0</v>
      </c>
      <c r="BC64" s="7">
        <v>0</v>
      </c>
      <c r="BD64" s="7">
        <v>7</v>
      </c>
      <c r="BE64" s="7">
        <v>0</v>
      </c>
      <c r="BF64" s="7">
        <v>0</v>
      </c>
      <c r="BG64" s="7">
        <v>7</v>
      </c>
      <c r="BH64" s="7">
        <v>0</v>
      </c>
      <c r="BI64" s="7">
        <v>0</v>
      </c>
    </row>
    <row r="65" spans="1:61" x14ac:dyDescent="0.35">
      <c r="A65" s="7" t="s">
        <v>82</v>
      </c>
      <c r="B65" s="7" t="s">
        <v>4</v>
      </c>
      <c r="C65" s="7" t="s">
        <v>340</v>
      </c>
      <c r="D65" s="7">
        <v>9</v>
      </c>
      <c r="E65" s="7">
        <v>0</v>
      </c>
      <c r="F65" s="7">
        <v>0</v>
      </c>
      <c r="G65" s="7">
        <v>0</v>
      </c>
      <c r="H65" s="7">
        <v>0</v>
      </c>
      <c r="I65" s="7">
        <v>0</v>
      </c>
      <c r="J65" s="7">
        <v>0</v>
      </c>
      <c r="K65" s="7">
        <v>0</v>
      </c>
      <c r="L65" s="7">
        <v>0</v>
      </c>
      <c r="M65" s="7">
        <v>4</v>
      </c>
      <c r="N65" s="7">
        <v>0</v>
      </c>
      <c r="O65" s="7">
        <v>0</v>
      </c>
      <c r="P65" s="7">
        <v>0</v>
      </c>
      <c r="Q65" s="7">
        <v>0</v>
      </c>
      <c r="R65" s="7">
        <v>0</v>
      </c>
      <c r="S65" s="7">
        <v>0</v>
      </c>
      <c r="T65" s="7">
        <v>0</v>
      </c>
      <c r="U65" s="7">
        <v>0</v>
      </c>
      <c r="V65" s="7">
        <v>0</v>
      </c>
      <c r="W65" s="7">
        <v>5</v>
      </c>
      <c r="X65" s="7">
        <v>0</v>
      </c>
      <c r="Y65" s="7">
        <v>0</v>
      </c>
      <c r="Z65" s="7">
        <v>0</v>
      </c>
      <c r="AA65" s="7">
        <v>0</v>
      </c>
      <c r="AB65" s="7">
        <v>0</v>
      </c>
      <c r="AC65" s="7">
        <v>0</v>
      </c>
      <c r="AD65" s="7">
        <v>0</v>
      </c>
      <c r="AE65" s="7">
        <v>0</v>
      </c>
      <c r="AF65" s="7">
        <v>0</v>
      </c>
      <c r="AG65" s="7">
        <v>0</v>
      </c>
      <c r="AH65" s="7">
        <v>3</v>
      </c>
      <c r="AI65" s="7">
        <v>0</v>
      </c>
      <c r="AJ65" s="7">
        <v>0</v>
      </c>
      <c r="AK65" s="7">
        <v>0</v>
      </c>
      <c r="AL65" s="7">
        <v>0</v>
      </c>
      <c r="AM65" s="7">
        <v>0</v>
      </c>
      <c r="AN65" s="7">
        <v>0</v>
      </c>
      <c r="AO65" s="7">
        <v>0</v>
      </c>
      <c r="AP65" s="7">
        <v>0</v>
      </c>
      <c r="AQ65" s="7">
        <v>0</v>
      </c>
      <c r="AR65" s="7">
        <v>0</v>
      </c>
      <c r="AS65" s="7">
        <v>0</v>
      </c>
      <c r="AT65" s="7">
        <v>0</v>
      </c>
      <c r="AU65" s="7">
        <v>0</v>
      </c>
      <c r="AV65" s="7">
        <v>0</v>
      </c>
      <c r="AW65" s="7">
        <v>1</v>
      </c>
      <c r="AX65" s="7">
        <v>1</v>
      </c>
      <c r="AY65" s="7">
        <v>0</v>
      </c>
      <c r="AZ65" s="7">
        <v>0</v>
      </c>
      <c r="BA65" s="7">
        <v>1</v>
      </c>
      <c r="BB65" s="7">
        <v>0</v>
      </c>
      <c r="BC65" s="7">
        <v>0</v>
      </c>
      <c r="BD65" s="7">
        <v>1</v>
      </c>
      <c r="BE65" s="7">
        <v>0</v>
      </c>
      <c r="BF65" s="7">
        <v>0</v>
      </c>
      <c r="BG65" s="7">
        <v>1</v>
      </c>
      <c r="BH65" s="7">
        <v>0</v>
      </c>
      <c r="BI65" s="7">
        <v>0</v>
      </c>
    </row>
    <row r="66" spans="1:61" x14ac:dyDescent="0.35">
      <c r="A66" s="7" t="s">
        <v>82</v>
      </c>
      <c r="B66" s="7" t="s">
        <v>4</v>
      </c>
      <c r="C66" s="7" t="s">
        <v>338</v>
      </c>
      <c r="D66" s="7">
        <v>9</v>
      </c>
      <c r="E66" s="7">
        <v>0</v>
      </c>
      <c r="F66" s="7">
        <v>0</v>
      </c>
      <c r="G66" s="7">
        <v>0</v>
      </c>
      <c r="H66" s="7">
        <v>0</v>
      </c>
      <c r="I66" s="7">
        <v>0</v>
      </c>
      <c r="J66" s="7">
        <v>0</v>
      </c>
      <c r="K66" s="7">
        <v>0</v>
      </c>
      <c r="L66" s="7">
        <v>0</v>
      </c>
      <c r="M66" s="7">
        <v>6</v>
      </c>
      <c r="N66" s="7">
        <v>0</v>
      </c>
      <c r="O66" s="7">
        <v>0</v>
      </c>
      <c r="P66" s="7">
        <v>0</v>
      </c>
      <c r="Q66" s="7">
        <v>0</v>
      </c>
      <c r="R66" s="7">
        <v>0</v>
      </c>
      <c r="S66" s="7">
        <v>0</v>
      </c>
      <c r="T66" s="7">
        <v>0</v>
      </c>
      <c r="U66" s="7">
        <v>0</v>
      </c>
      <c r="V66" s="7">
        <v>0</v>
      </c>
      <c r="W66" s="7">
        <v>3</v>
      </c>
      <c r="X66" s="7">
        <v>0</v>
      </c>
      <c r="Y66" s="7">
        <v>0</v>
      </c>
      <c r="Z66" s="7">
        <v>0</v>
      </c>
      <c r="AA66" s="7">
        <v>0</v>
      </c>
      <c r="AB66" s="7">
        <v>0</v>
      </c>
      <c r="AC66" s="7">
        <v>0</v>
      </c>
      <c r="AD66" s="7">
        <v>0</v>
      </c>
      <c r="AE66" s="7">
        <v>0</v>
      </c>
      <c r="AF66" s="7">
        <v>0</v>
      </c>
      <c r="AG66" s="7">
        <v>0</v>
      </c>
      <c r="AH66" s="7">
        <v>0</v>
      </c>
      <c r="AI66" s="7">
        <v>0</v>
      </c>
      <c r="AJ66" s="7">
        <v>0</v>
      </c>
      <c r="AK66" s="7">
        <v>0</v>
      </c>
      <c r="AL66" s="7">
        <v>0</v>
      </c>
      <c r="AM66" s="7">
        <v>0</v>
      </c>
      <c r="AN66" s="7">
        <v>0</v>
      </c>
      <c r="AO66" s="7">
        <v>0</v>
      </c>
      <c r="AP66" s="7">
        <v>0</v>
      </c>
      <c r="AQ66" s="7">
        <v>0</v>
      </c>
      <c r="AR66" s="7">
        <v>0</v>
      </c>
      <c r="AS66" s="7">
        <v>0</v>
      </c>
      <c r="AT66" s="7">
        <v>0</v>
      </c>
      <c r="AU66" s="7">
        <v>0</v>
      </c>
      <c r="AV66" s="7">
        <v>0</v>
      </c>
      <c r="AW66" s="7">
        <v>5</v>
      </c>
      <c r="AX66" s="7">
        <v>5</v>
      </c>
      <c r="AY66" s="7">
        <v>0</v>
      </c>
      <c r="AZ66" s="7">
        <v>0</v>
      </c>
      <c r="BA66" s="7">
        <v>5</v>
      </c>
      <c r="BB66" s="7">
        <v>0</v>
      </c>
      <c r="BC66" s="7">
        <v>0</v>
      </c>
      <c r="BD66" s="7">
        <v>5</v>
      </c>
      <c r="BE66" s="7">
        <v>0</v>
      </c>
      <c r="BF66" s="7">
        <v>0</v>
      </c>
      <c r="BG66" s="7">
        <v>5</v>
      </c>
      <c r="BH66" s="7">
        <v>0</v>
      </c>
      <c r="BI66" s="7">
        <v>0</v>
      </c>
    </row>
    <row r="67" spans="1:61" x14ac:dyDescent="0.35">
      <c r="A67" s="7" t="s">
        <v>82</v>
      </c>
      <c r="B67" s="7" t="s">
        <v>4</v>
      </c>
      <c r="C67" s="7" t="s">
        <v>336</v>
      </c>
      <c r="D67" s="7">
        <v>4</v>
      </c>
      <c r="E67" s="7">
        <v>0</v>
      </c>
      <c r="F67" s="7">
        <v>0</v>
      </c>
      <c r="G67" s="7">
        <v>0</v>
      </c>
      <c r="H67" s="7">
        <v>0</v>
      </c>
      <c r="I67" s="7">
        <v>0</v>
      </c>
      <c r="J67" s="7">
        <v>0</v>
      </c>
      <c r="K67" s="7">
        <v>0</v>
      </c>
      <c r="L67" s="7">
        <v>0</v>
      </c>
      <c r="M67" s="7">
        <v>4</v>
      </c>
      <c r="N67" s="7">
        <v>0</v>
      </c>
      <c r="O67" s="7">
        <v>0</v>
      </c>
      <c r="P67" s="7">
        <v>0</v>
      </c>
      <c r="Q67" s="7">
        <v>0</v>
      </c>
      <c r="R67" s="7">
        <v>0</v>
      </c>
      <c r="S67" s="7">
        <v>0</v>
      </c>
      <c r="T67" s="7">
        <v>0</v>
      </c>
      <c r="U67" s="7">
        <v>0</v>
      </c>
      <c r="V67" s="7">
        <v>0</v>
      </c>
      <c r="W67" s="7">
        <v>0</v>
      </c>
      <c r="X67" s="7">
        <v>0</v>
      </c>
      <c r="Y67" s="7">
        <v>0</v>
      </c>
      <c r="Z67" s="7">
        <v>0</v>
      </c>
      <c r="AA67" s="7">
        <v>0</v>
      </c>
      <c r="AB67" s="7">
        <v>0</v>
      </c>
      <c r="AC67" s="7">
        <v>0</v>
      </c>
      <c r="AD67" s="7">
        <v>0</v>
      </c>
      <c r="AE67" s="7">
        <v>0</v>
      </c>
      <c r="AF67" s="7">
        <v>0</v>
      </c>
      <c r="AG67" s="7">
        <v>0</v>
      </c>
      <c r="AH67" s="7">
        <v>0</v>
      </c>
      <c r="AI67" s="7">
        <v>0</v>
      </c>
      <c r="AJ67" s="7">
        <v>0</v>
      </c>
      <c r="AK67" s="7">
        <v>0</v>
      </c>
      <c r="AL67" s="7">
        <v>0</v>
      </c>
      <c r="AM67" s="7">
        <v>0</v>
      </c>
      <c r="AN67" s="7">
        <v>0</v>
      </c>
      <c r="AO67" s="7">
        <v>0</v>
      </c>
      <c r="AP67" s="7">
        <v>0</v>
      </c>
      <c r="AQ67" s="7">
        <v>0</v>
      </c>
      <c r="AR67" s="7">
        <v>0</v>
      </c>
      <c r="AS67" s="7">
        <v>0</v>
      </c>
      <c r="AT67" s="7">
        <v>0</v>
      </c>
      <c r="AU67" s="7">
        <v>0</v>
      </c>
      <c r="AV67" s="7">
        <v>0</v>
      </c>
      <c r="AW67" s="7">
        <v>0</v>
      </c>
      <c r="AX67" s="7">
        <v>0</v>
      </c>
      <c r="AY67" s="7">
        <v>0</v>
      </c>
      <c r="AZ67" s="7">
        <v>0</v>
      </c>
      <c r="BA67" s="7">
        <v>0</v>
      </c>
      <c r="BB67" s="7">
        <v>0</v>
      </c>
      <c r="BC67" s="7">
        <v>0</v>
      </c>
      <c r="BD67" s="7">
        <v>0</v>
      </c>
      <c r="BE67" s="7">
        <v>0</v>
      </c>
      <c r="BF67" s="7">
        <v>0</v>
      </c>
      <c r="BG67" s="7">
        <v>0</v>
      </c>
      <c r="BH67" s="7">
        <v>0</v>
      </c>
      <c r="BI67" s="7">
        <v>0</v>
      </c>
    </row>
    <row r="68" spans="1:61" x14ac:dyDescent="0.35">
      <c r="A68" s="7" t="s">
        <v>82</v>
      </c>
      <c r="B68" s="7" t="s">
        <v>4</v>
      </c>
      <c r="C68" s="7" t="s">
        <v>334</v>
      </c>
      <c r="D68" s="7">
        <v>10</v>
      </c>
      <c r="E68" s="7">
        <v>0</v>
      </c>
      <c r="F68" s="7">
        <v>0</v>
      </c>
      <c r="G68" s="7">
        <v>0</v>
      </c>
      <c r="H68" s="7">
        <v>0</v>
      </c>
      <c r="I68" s="7">
        <v>5</v>
      </c>
      <c r="J68" s="7">
        <v>0</v>
      </c>
      <c r="K68" s="7">
        <v>0</v>
      </c>
      <c r="L68" s="7">
        <v>0</v>
      </c>
      <c r="M68" s="7">
        <v>5</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7">
        <v>0</v>
      </c>
      <c r="AH68" s="7">
        <v>0</v>
      </c>
      <c r="AI68" s="7">
        <v>0</v>
      </c>
      <c r="AJ68" s="7">
        <v>0</v>
      </c>
      <c r="AK68" s="7">
        <v>0</v>
      </c>
      <c r="AL68" s="7">
        <v>0</v>
      </c>
      <c r="AM68" s="7">
        <v>0</v>
      </c>
      <c r="AN68" s="7">
        <v>0</v>
      </c>
      <c r="AO68" s="7">
        <v>0</v>
      </c>
      <c r="AP68" s="7">
        <v>0</v>
      </c>
      <c r="AQ68" s="7">
        <v>0</v>
      </c>
      <c r="AR68" s="7">
        <v>0</v>
      </c>
      <c r="AS68" s="7">
        <v>0</v>
      </c>
      <c r="AT68" s="7">
        <v>0</v>
      </c>
      <c r="AU68" s="7">
        <v>0</v>
      </c>
      <c r="AV68" s="7">
        <v>0</v>
      </c>
      <c r="AW68" s="7">
        <v>5</v>
      </c>
      <c r="AX68" s="7">
        <v>5</v>
      </c>
      <c r="AY68" s="7">
        <v>0</v>
      </c>
      <c r="AZ68" s="7">
        <v>0</v>
      </c>
      <c r="BA68" s="7">
        <v>5</v>
      </c>
      <c r="BB68" s="7">
        <v>0</v>
      </c>
      <c r="BC68" s="7">
        <v>0</v>
      </c>
      <c r="BD68" s="7">
        <v>5</v>
      </c>
      <c r="BE68" s="7">
        <v>0</v>
      </c>
      <c r="BF68" s="7">
        <v>0</v>
      </c>
      <c r="BG68" s="7">
        <v>5</v>
      </c>
      <c r="BH68" s="7">
        <v>0</v>
      </c>
      <c r="BI68" s="7">
        <v>0</v>
      </c>
    </row>
    <row r="69" spans="1:61" x14ac:dyDescent="0.35">
      <c r="A69" s="7" t="s">
        <v>82</v>
      </c>
      <c r="B69" s="7" t="s">
        <v>4</v>
      </c>
      <c r="C69" s="7" t="s">
        <v>332</v>
      </c>
      <c r="D69" s="7">
        <v>7</v>
      </c>
      <c r="E69" s="7">
        <v>0</v>
      </c>
      <c r="F69" s="7">
        <v>0</v>
      </c>
      <c r="G69" s="7">
        <v>0</v>
      </c>
      <c r="H69" s="7">
        <v>0</v>
      </c>
      <c r="I69" s="7">
        <v>0</v>
      </c>
      <c r="J69" s="7">
        <v>0</v>
      </c>
      <c r="K69" s="7">
        <v>0</v>
      </c>
      <c r="L69" s="7">
        <v>0</v>
      </c>
      <c r="M69" s="7">
        <v>3</v>
      </c>
      <c r="N69" s="7">
        <v>0</v>
      </c>
      <c r="O69" s="7">
        <v>0</v>
      </c>
      <c r="P69" s="7">
        <v>0</v>
      </c>
      <c r="Q69" s="7">
        <v>0</v>
      </c>
      <c r="R69" s="7">
        <v>0</v>
      </c>
      <c r="S69" s="7">
        <v>0</v>
      </c>
      <c r="T69" s="7">
        <v>0</v>
      </c>
      <c r="U69" s="7">
        <v>0</v>
      </c>
      <c r="V69" s="7">
        <v>0</v>
      </c>
      <c r="W69" s="7">
        <v>4</v>
      </c>
      <c r="X69" s="7">
        <v>0</v>
      </c>
      <c r="Y69" s="7">
        <v>0</v>
      </c>
      <c r="Z69" s="7">
        <v>0</v>
      </c>
      <c r="AA69" s="7">
        <v>0</v>
      </c>
      <c r="AB69" s="7">
        <v>0</v>
      </c>
      <c r="AC69" s="7">
        <v>0</v>
      </c>
      <c r="AD69" s="7">
        <v>0</v>
      </c>
      <c r="AE69" s="7">
        <v>0</v>
      </c>
      <c r="AF69" s="7">
        <v>0</v>
      </c>
      <c r="AG69" s="7">
        <v>0</v>
      </c>
      <c r="AH69" s="7">
        <v>0</v>
      </c>
      <c r="AI69" s="7">
        <v>0</v>
      </c>
      <c r="AJ69" s="7">
        <v>0</v>
      </c>
      <c r="AK69" s="7">
        <v>0</v>
      </c>
      <c r="AL69" s="7">
        <v>0</v>
      </c>
      <c r="AM69" s="7">
        <v>0</v>
      </c>
      <c r="AN69" s="7">
        <v>0</v>
      </c>
      <c r="AO69" s="7">
        <v>0</v>
      </c>
      <c r="AP69" s="7">
        <v>0</v>
      </c>
      <c r="AQ69" s="7">
        <v>0</v>
      </c>
      <c r="AR69" s="7">
        <v>0</v>
      </c>
      <c r="AS69" s="7">
        <v>0</v>
      </c>
      <c r="AT69" s="7">
        <v>0</v>
      </c>
      <c r="AU69" s="7">
        <v>0</v>
      </c>
      <c r="AV69" s="7">
        <v>0</v>
      </c>
      <c r="AW69" s="7">
        <v>5</v>
      </c>
      <c r="AX69" s="7">
        <v>5</v>
      </c>
      <c r="AY69" s="7">
        <v>0</v>
      </c>
      <c r="AZ69" s="7">
        <v>0</v>
      </c>
      <c r="BA69" s="7">
        <v>5</v>
      </c>
      <c r="BB69" s="7">
        <v>0</v>
      </c>
      <c r="BC69" s="7">
        <v>0</v>
      </c>
      <c r="BD69" s="7">
        <v>5</v>
      </c>
      <c r="BE69" s="7">
        <v>0</v>
      </c>
      <c r="BF69" s="7">
        <v>0</v>
      </c>
      <c r="BG69" s="7">
        <v>5</v>
      </c>
      <c r="BH69" s="7">
        <v>0</v>
      </c>
      <c r="BI69" s="7">
        <v>0</v>
      </c>
    </row>
    <row r="70" spans="1:61" x14ac:dyDescent="0.35">
      <c r="A70" s="7" t="s">
        <v>82</v>
      </c>
      <c r="B70" s="7" t="s">
        <v>4</v>
      </c>
      <c r="C70" s="7" t="s">
        <v>330</v>
      </c>
      <c r="D70" s="7">
        <v>8</v>
      </c>
      <c r="E70" s="7">
        <v>1</v>
      </c>
      <c r="F70" s="7">
        <v>0</v>
      </c>
      <c r="G70" s="7">
        <v>1</v>
      </c>
      <c r="H70" s="7">
        <v>1</v>
      </c>
      <c r="I70" s="7">
        <v>0</v>
      </c>
      <c r="J70" s="7">
        <v>0</v>
      </c>
      <c r="K70" s="7">
        <v>0</v>
      </c>
      <c r="L70" s="7">
        <v>0</v>
      </c>
      <c r="M70" s="7">
        <v>4</v>
      </c>
      <c r="N70" s="7">
        <v>0</v>
      </c>
      <c r="O70" s="7">
        <v>0</v>
      </c>
      <c r="P70" s="7">
        <v>0</v>
      </c>
      <c r="Q70" s="7">
        <v>0</v>
      </c>
      <c r="R70" s="7">
        <v>0</v>
      </c>
      <c r="S70" s="7">
        <v>0</v>
      </c>
      <c r="T70" s="7">
        <v>0</v>
      </c>
      <c r="U70" s="7">
        <v>0</v>
      </c>
      <c r="V70" s="7">
        <v>0</v>
      </c>
      <c r="W70" s="7">
        <v>4</v>
      </c>
      <c r="X70" s="7">
        <v>1</v>
      </c>
      <c r="Y70" s="7">
        <v>0</v>
      </c>
      <c r="Z70" s="7">
        <v>0</v>
      </c>
      <c r="AA70" s="7">
        <v>0</v>
      </c>
      <c r="AB70" s="7">
        <v>0</v>
      </c>
      <c r="AC70" s="7">
        <v>0</v>
      </c>
      <c r="AD70" s="7">
        <v>0</v>
      </c>
      <c r="AE70" s="7">
        <v>0</v>
      </c>
      <c r="AF70" s="7">
        <v>0</v>
      </c>
      <c r="AG70" s="7">
        <v>0</v>
      </c>
      <c r="AH70" s="7">
        <v>0</v>
      </c>
      <c r="AI70" s="7">
        <v>0</v>
      </c>
      <c r="AJ70" s="7">
        <v>0</v>
      </c>
      <c r="AK70" s="7">
        <v>0</v>
      </c>
      <c r="AL70" s="7">
        <v>0</v>
      </c>
      <c r="AM70" s="7">
        <v>0</v>
      </c>
      <c r="AN70" s="7">
        <v>0</v>
      </c>
      <c r="AO70" s="7">
        <v>0</v>
      </c>
      <c r="AP70" s="7">
        <v>0</v>
      </c>
      <c r="AQ70" s="7">
        <v>0</v>
      </c>
      <c r="AR70" s="7">
        <v>0</v>
      </c>
      <c r="AS70" s="7">
        <v>0</v>
      </c>
      <c r="AT70" s="7">
        <v>0</v>
      </c>
      <c r="AU70" s="7">
        <v>0</v>
      </c>
      <c r="AV70" s="7">
        <v>0</v>
      </c>
      <c r="AW70" s="7">
        <v>7</v>
      </c>
      <c r="AX70" s="7">
        <v>7</v>
      </c>
      <c r="AY70" s="7">
        <v>1</v>
      </c>
      <c r="AZ70" s="7">
        <v>1</v>
      </c>
      <c r="BA70" s="7">
        <v>7</v>
      </c>
      <c r="BB70" s="7">
        <v>0</v>
      </c>
      <c r="BC70" s="7">
        <v>0</v>
      </c>
      <c r="BD70" s="7">
        <v>7</v>
      </c>
      <c r="BE70" s="7">
        <v>0</v>
      </c>
      <c r="BF70" s="7">
        <v>0</v>
      </c>
      <c r="BG70" s="7">
        <v>7</v>
      </c>
      <c r="BH70" s="7">
        <v>0</v>
      </c>
      <c r="BI70" s="7">
        <v>0</v>
      </c>
    </row>
    <row r="71" spans="1:61" x14ac:dyDescent="0.35">
      <c r="A71" s="7" t="s">
        <v>82</v>
      </c>
      <c r="B71" s="7" t="s">
        <v>4</v>
      </c>
      <c r="C71" s="7" t="s">
        <v>328</v>
      </c>
      <c r="D71" s="7">
        <v>11</v>
      </c>
      <c r="E71" s="7">
        <v>1</v>
      </c>
      <c r="F71" s="7">
        <v>0</v>
      </c>
      <c r="G71" s="7">
        <v>1</v>
      </c>
      <c r="H71" s="7">
        <v>1</v>
      </c>
      <c r="I71" s="7">
        <v>0</v>
      </c>
      <c r="J71" s="7">
        <v>0</v>
      </c>
      <c r="K71" s="7">
        <v>0</v>
      </c>
      <c r="L71" s="7">
        <v>0</v>
      </c>
      <c r="M71" s="7">
        <v>6</v>
      </c>
      <c r="N71" s="7">
        <v>0</v>
      </c>
      <c r="O71" s="7">
        <v>0</v>
      </c>
      <c r="P71" s="7">
        <v>0</v>
      </c>
      <c r="Q71" s="7">
        <v>0</v>
      </c>
      <c r="R71" s="7">
        <v>0</v>
      </c>
      <c r="S71" s="7">
        <v>0</v>
      </c>
      <c r="T71" s="7">
        <v>0</v>
      </c>
      <c r="U71" s="7">
        <v>0</v>
      </c>
      <c r="V71" s="7">
        <v>0</v>
      </c>
      <c r="W71" s="7">
        <v>5</v>
      </c>
      <c r="X71" s="7">
        <v>1</v>
      </c>
      <c r="Y71" s="7">
        <v>0</v>
      </c>
      <c r="Z71" s="7">
        <v>0</v>
      </c>
      <c r="AA71" s="7">
        <v>0</v>
      </c>
      <c r="AB71" s="7">
        <v>0</v>
      </c>
      <c r="AC71" s="7">
        <v>0</v>
      </c>
      <c r="AD71" s="7">
        <v>0</v>
      </c>
      <c r="AE71" s="7">
        <v>0</v>
      </c>
      <c r="AF71" s="7">
        <v>0</v>
      </c>
      <c r="AG71" s="7">
        <v>0</v>
      </c>
      <c r="AH71" s="7">
        <v>0</v>
      </c>
      <c r="AI71" s="7">
        <v>0</v>
      </c>
      <c r="AJ71" s="7">
        <v>0</v>
      </c>
      <c r="AK71" s="7">
        <v>0</v>
      </c>
      <c r="AL71" s="7">
        <v>0</v>
      </c>
      <c r="AM71" s="7">
        <v>0</v>
      </c>
      <c r="AN71" s="7">
        <v>0</v>
      </c>
      <c r="AO71" s="7">
        <v>0</v>
      </c>
      <c r="AP71" s="7">
        <v>0</v>
      </c>
      <c r="AQ71" s="7">
        <v>0</v>
      </c>
      <c r="AR71" s="7">
        <v>0</v>
      </c>
      <c r="AS71" s="7">
        <v>0</v>
      </c>
      <c r="AT71" s="7">
        <v>0</v>
      </c>
      <c r="AU71" s="7">
        <v>0</v>
      </c>
      <c r="AV71" s="7">
        <v>0</v>
      </c>
      <c r="AW71" s="7">
        <v>2</v>
      </c>
      <c r="AX71" s="7">
        <v>2</v>
      </c>
      <c r="AY71" s="7">
        <v>0</v>
      </c>
      <c r="AZ71" s="7">
        <v>0</v>
      </c>
      <c r="BA71" s="7">
        <v>2</v>
      </c>
      <c r="BB71" s="7">
        <v>0</v>
      </c>
      <c r="BC71" s="7">
        <v>0</v>
      </c>
      <c r="BD71" s="7">
        <v>2</v>
      </c>
      <c r="BE71" s="7">
        <v>0</v>
      </c>
      <c r="BF71" s="7">
        <v>0</v>
      </c>
      <c r="BG71" s="7">
        <v>2</v>
      </c>
      <c r="BH71" s="7">
        <v>0</v>
      </c>
      <c r="BI71" s="7">
        <v>0</v>
      </c>
    </row>
    <row r="72" spans="1:61" x14ac:dyDescent="0.35">
      <c r="A72" s="7" t="s">
        <v>82</v>
      </c>
      <c r="B72" s="7" t="s">
        <v>4</v>
      </c>
      <c r="C72" s="7" t="s">
        <v>326</v>
      </c>
      <c r="D72" s="7">
        <v>10</v>
      </c>
      <c r="E72" s="7">
        <v>0</v>
      </c>
      <c r="F72" s="7">
        <v>0</v>
      </c>
      <c r="G72" s="7">
        <v>0</v>
      </c>
      <c r="H72" s="7">
        <v>0</v>
      </c>
      <c r="I72" s="7">
        <v>0</v>
      </c>
      <c r="J72" s="7">
        <v>0</v>
      </c>
      <c r="K72" s="7">
        <v>0</v>
      </c>
      <c r="L72" s="7">
        <v>0</v>
      </c>
      <c r="M72" s="7">
        <v>4</v>
      </c>
      <c r="N72" s="7">
        <v>0</v>
      </c>
      <c r="O72" s="7">
        <v>0</v>
      </c>
      <c r="P72" s="7">
        <v>0</v>
      </c>
      <c r="Q72" s="7">
        <v>0</v>
      </c>
      <c r="R72" s="7">
        <v>0</v>
      </c>
      <c r="S72" s="7">
        <v>0</v>
      </c>
      <c r="T72" s="7">
        <v>0</v>
      </c>
      <c r="U72" s="7">
        <v>0</v>
      </c>
      <c r="V72" s="7">
        <v>0</v>
      </c>
      <c r="W72" s="7">
        <v>6</v>
      </c>
      <c r="X72" s="7">
        <v>0</v>
      </c>
      <c r="Y72" s="7">
        <v>0</v>
      </c>
      <c r="Z72" s="7">
        <v>0</v>
      </c>
      <c r="AA72" s="7">
        <v>0</v>
      </c>
      <c r="AB72" s="7">
        <v>0</v>
      </c>
      <c r="AC72" s="7">
        <v>0</v>
      </c>
      <c r="AD72" s="7">
        <v>0</v>
      </c>
      <c r="AE72" s="7">
        <v>0</v>
      </c>
      <c r="AF72" s="7">
        <v>0</v>
      </c>
      <c r="AG72" s="7">
        <v>0</v>
      </c>
      <c r="AH72" s="7">
        <v>0</v>
      </c>
      <c r="AI72" s="7">
        <v>0</v>
      </c>
      <c r="AJ72" s="7">
        <v>0</v>
      </c>
      <c r="AK72" s="7">
        <v>0</v>
      </c>
      <c r="AL72" s="7">
        <v>0</v>
      </c>
      <c r="AM72" s="7">
        <v>0</v>
      </c>
      <c r="AN72" s="7">
        <v>0</v>
      </c>
      <c r="AO72" s="7">
        <v>0</v>
      </c>
      <c r="AP72" s="7">
        <v>0</v>
      </c>
      <c r="AQ72" s="7">
        <v>0</v>
      </c>
      <c r="AR72" s="7">
        <v>0</v>
      </c>
      <c r="AS72" s="7">
        <v>0</v>
      </c>
      <c r="AT72" s="7">
        <v>0</v>
      </c>
      <c r="AU72" s="7">
        <v>0</v>
      </c>
      <c r="AV72" s="7">
        <v>0</v>
      </c>
      <c r="AW72" s="7">
        <v>1</v>
      </c>
      <c r="AX72" s="7">
        <v>1</v>
      </c>
      <c r="AY72" s="7">
        <v>0</v>
      </c>
      <c r="AZ72" s="7">
        <v>0</v>
      </c>
      <c r="BA72" s="7">
        <v>1</v>
      </c>
      <c r="BB72" s="7">
        <v>0</v>
      </c>
      <c r="BC72" s="7">
        <v>0</v>
      </c>
      <c r="BD72" s="7">
        <v>1</v>
      </c>
      <c r="BE72" s="7">
        <v>0</v>
      </c>
      <c r="BF72" s="7">
        <v>0</v>
      </c>
      <c r="BG72" s="7">
        <v>1</v>
      </c>
      <c r="BH72" s="7">
        <v>0</v>
      </c>
      <c r="BI72" s="7">
        <v>0</v>
      </c>
    </row>
    <row r="73" spans="1:61" x14ac:dyDescent="0.35">
      <c r="A73" s="7" t="s">
        <v>82</v>
      </c>
      <c r="B73" s="7" t="s">
        <v>4</v>
      </c>
      <c r="C73" s="7" t="s">
        <v>324</v>
      </c>
      <c r="D73" s="7">
        <v>16</v>
      </c>
      <c r="E73" s="7">
        <v>1</v>
      </c>
      <c r="F73" s="7">
        <v>0</v>
      </c>
      <c r="G73" s="7">
        <v>1</v>
      </c>
      <c r="H73" s="7">
        <v>0</v>
      </c>
      <c r="I73" s="7">
        <v>1</v>
      </c>
      <c r="J73" s="7">
        <v>1</v>
      </c>
      <c r="K73" s="7">
        <v>0</v>
      </c>
      <c r="L73" s="7">
        <v>0</v>
      </c>
      <c r="M73" s="7">
        <v>7</v>
      </c>
      <c r="N73" s="7">
        <v>0</v>
      </c>
      <c r="O73" s="7">
        <v>0</v>
      </c>
      <c r="P73" s="7">
        <v>0</v>
      </c>
      <c r="Q73" s="7">
        <v>0</v>
      </c>
      <c r="R73" s="7">
        <v>0</v>
      </c>
      <c r="S73" s="7">
        <v>0</v>
      </c>
      <c r="T73" s="7">
        <v>0</v>
      </c>
      <c r="U73" s="7">
        <v>0</v>
      </c>
      <c r="V73" s="7">
        <v>0</v>
      </c>
      <c r="W73" s="7">
        <v>8</v>
      </c>
      <c r="X73" s="7">
        <v>0</v>
      </c>
      <c r="Y73" s="7">
        <v>0</v>
      </c>
      <c r="Z73" s="7">
        <v>0</v>
      </c>
      <c r="AA73" s="7">
        <v>0</v>
      </c>
      <c r="AB73" s="7">
        <v>0</v>
      </c>
      <c r="AC73" s="7">
        <v>0</v>
      </c>
      <c r="AD73" s="7">
        <v>0</v>
      </c>
      <c r="AE73" s="7">
        <v>0</v>
      </c>
      <c r="AF73" s="7">
        <v>0</v>
      </c>
      <c r="AG73" s="7">
        <v>0</v>
      </c>
      <c r="AH73" s="7">
        <v>0</v>
      </c>
      <c r="AI73" s="7">
        <v>0</v>
      </c>
      <c r="AJ73" s="7">
        <v>0</v>
      </c>
      <c r="AK73" s="7">
        <v>0</v>
      </c>
      <c r="AL73" s="7">
        <v>0</v>
      </c>
      <c r="AM73" s="7">
        <v>0</v>
      </c>
      <c r="AN73" s="7">
        <v>0</v>
      </c>
      <c r="AO73" s="7">
        <v>0</v>
      </c>
      <c r="AP73" s="7">
        <v>0</v>
      </c>
      <c r="AQ73" s="7">
        <v>0</v>
      </c>
      <c r="AR73" s="7">
        <v>0</v>
      </c>
      <c r="AS73" s="7">
        <v>0</v>
      </c>
      <c r="AT73" s="7">
        <v>0</v>
      </c>
      <c r="AU73" s="7">
        <v>0</v>
      </c>
      <c r="AV73" s="7">
        <v>0</v>
      </c>
      <c r="AW73" s="7">
        <v>7</v>
      </c>
      <c r="AX73" s="7">
        <v>7</v>
      </c>
      <c r="AY73" s="7">
        <v>0</v>
      </c>
      <c r="AZ73" s="7">
        <v>0</v>
      </c>
      <c r="BA73" s="7">
        <v>7</v>
      </c>
      <c r="BB73" s="7">
        <v>0</v>
      </c>
      <c r="BC73" s="7">
        <v>0</v>
      </c>
      <c r="BD73" s="7">
        <v>7</v>
      </c>
      <c r="BE73" s="7">
        <v>0</v>
      </c>
      <c r="BF73" s="7">
        <v>0</v>
      </c>
      <c r="BG73" s="7">
        <v>7</v>
      </c>
      <c r="BH73" s="7">
        <v>0</v>
      </c>
      <c r="BI73" s="7">
        <v>0</v>
      </c>
    </row>
    <row r="74" spans="1:61" x14ac:dyDescent="0.35">
      <c r="A74" s="7" t="s">
        <v>81</v>
      </c>
      <c r="B74" s="7" t="s">
        <v>17</v>
      </c>
      <c r="C74" s="7" t="s">
        <v>366</v>
      </c>
      <c r="D74" s="7">
        <v>28</v>
      </c>
      <c r="E74" s="7">
        <v>0</v>
      </c>
      <c r="F74" s="7">
        <v>0</v>
      </c>
      <c r="G74" s="7">
        <v>0</v>
      </c>
      <c r="H74" s="7">
        <v>0</v>
      </c>
      <c r="I74" s="7">
        <v>0</v>
      </c>
      <c r="J74" s="7">
        <v>0</v>
      </c>
      <c r="K74" s="7">
        <v>1</v>
      </c>
      <c r="L74" s="7">
        <v>0</v>
      </c>
      <c r="M74" s="7">
        <v>5</v>
      </c>
      <c r="N74" s="7">
        <v>0</v>
      </c>
      <c r="O74" s="7">
        <v>16</v>
      </c>
      <c r="P74" s="7">
        <v>0</v>
      </c>
      <c r="Q74" s="7">
        <v>0</v>
      </c>
      <c r="R74" s="7">
        <v>0</v>
      </c>
      <c r="S74" s="7">
        <v>0</v>
      </c>
      <c r="T74" s="7">
        <v>0</v>
      </c>
      <c r="U74" s="7">
        <v>1</v>
      </c>
      <c r="V74" s="7">
        <v>0</v>
      </c>
      <c r="W74" s="7">
        <v>5</v>
      </c>
      <c r="X74" s="7">
        <v>0</v>
      </c>
      <c r="Y74" s="7">
        <v>0</v>
      </c>
      <c r="Z74" s="7">
        <v>0</v>
      </c>
      <c r="AA74" s="7">
        <v>0</v>
      </c>
      <c r="AB74" s="7">
        <v>0</v>
      </c>
      <c r="AC74" s="7">
        <v>0</v>
      </c>
      <c r="AD74" s="7">
        <v>0</v>
      </c>
      <c r="AE74" s="7">
        <v>0</v>
      </c>
      <c r="AF74" s="7">
        <v>0</v>
      </c>
      <c r="AG74" s="7">
        <v>1</v>
      </c>
      <c r="AH74" s="7">
        <v>0</v>
      </c>
      <c r="AI74" s="7">
        <v>5</v>
      </c>
      <c r="AJ74" s="7">
        <v>0</v>
      </c>
      <c r="AK74" s="7">
        <v>1</v>
      </c>
      <c r="AL74" s="7">
        <v>1</v>
      </c>
      <c r="AM74" s="7">
        <v>0</v>
      </c>
      <c r="AN74" s="7">
        <v>0</v>
      </c>
      <c r="AO74" s="7">
        <v>0</v>
      </c>
      <c r="AP74" s="7">
        <v>0</v>
      </c>
      <c r="AQ74" s="7">
        <v>0</v>
      </c>
      <c r="AR74" s="7">
        <v>0</v>
      </c>
      <c r="AS74" s="7">
        <v>0</v>
      </c>
      <c r="AT74" s="7">
        <v>2</v>
      </c>
      <c r="AU74" s="7">
        <v>2</v>
      </c>
      <c r="AV74" s="7">
        <v>0</v>
      </c>
      <c r="AW74" s="7">
        <v>8</v>
      </c>
      <c r="AX74" s="7">
        <v>8</v>
      </c>
      <c r="AY74" s="7">
        <v>0</v>
      </c>
      <c r="AZ74" s="7">
        <v>0</v>
      </c>
      <c r="BA74" s="7">
        <v>8</v>
      </c>
      <c r="BB74" s="7">
        <v>0</v>
      </c>
      <c r="BC74" s="7">
        <v>0</v>
      </c>
      <c r="BD74" s="7">
        <v>8</v>
      </c>
      <c r="BE74" s="7">
        <v>0</v>
      </c>
      <c r="BF74" s="7">
        <v>0</v>
      </c>
      <c r="BG74" s="7">
        <v>8</v>
      </c>
      <c r="BH74" s="7">
        <v>0</v>
      </c>
      <c r="BI74" s="7">
        <v>0</v>
      </c>
    </row>
    <row r="75" spans="1:61" x14ac:dyDescent="0.35">
      <c r="A75" s="7" t="s">
        <v>81</v>
      </c>
      <c r="B75" s="7" t="s">
        <v>17</v>
      </c>
      <c r="C75" s="7" t="s">
        <v>365</v>
      </c>
      <c r="D75" s="7">
        <v>28</v>
      </c>
      <c r="E75" s="7">
        <v>0</v>
      </c>
      <c r="F75" s="7">
        <v>0</v>
      </c>
      <c r="G75" s="7">
        <v>0</v>
      </c>
      <c r="H75" s="7">
        <v>0</v>
      </c>
      <c r="I75" s="7">
        <v>0</v>
      </c>
      <c r="J75" s="7">
        <v>0</v>
      </c>
      <c r="K75" s="7">
        <v>0</v>
      </c>
      <c r="L75" s="7">
        <v>0</v>
      </c>
      <c r="M75" s="7">
        <v>14</v>
      </c>
      <c r="N75" s="7">
        <v>0</v>
      </c>
      <c r="O75" s="7">
        <v>9</v>
      </c>
      <c r="P75" s="7">
        <v>0</v>
      </c>
      <c r="Q75" s="7">
        <v>2</v>
      </c>
      <c r="R75" s="7">
        <v>0</v>
      </c>
      <c r="S75" s="7">
        <v>0</v>
      </c>
      <c r="T75" s="7">
        <v>0</v>
      </c>
      <c r="U75" s="7">
        <v>0</v>
      </c>
      <c r="V75" s="7">
        <v>0</v>
      </c>
      <c r="W75" s="7">
        <v>3</v>
      </c>
      <c r="X75" s="7">
        <v>0</v>
      </c>
      <c r="Y75" s="7">
        <v>0</v>
      </c>
      <c r="Z75" s="7">
        <v>0</v>
      </c>
      <c r="AA75" s="7">
        <v>0</v>
      </c>
      <c r="AB75" s="7">
        <v>0</v>
      </c>
      <c r="AC75" s="7">
        <v>0</v>
      </c>
      <c r="AD75" s="7">
        <v>0</v>
      </c>
      <c r="AE75" s="7">
        <v>0</v>
      </c>
      <c r="AF75" s="7">
        <v>0</v>
      </c>
      <c r="AG75" s="7">
        <v>0</v>
      </c>
      <c r="AH75" s="7">
        <v>0</v>
      </c>
      <c r="AI75" s="7">
        <v>0</v>
      </c>
      <c r="AJ75" s="7">
        <v>0</v>
      </c>
      <c r="AK75" s="7">
        <v>1</v>
      </c>
      <c r="AL75" s="7">
        <v>0</v>
      </c>
      <c r="AM75" s="7">
        <v>0</v>
      </c>
      <c r="AN75" s="7">
        <v>0</v>
      </c>
      <c r="AO75" s="7">
        <v>0</v>
      </c>
      <c r="AP75" s="7">
        <v>0</v>
      </c>
      <c r="AQ75" s="7">
        <v>0</v>
      </c>
      <c r="AR75" s="7">
        <v>0</v>
      </c>
      <c r="AS75" s="7">
        <v>0</v>
      </c>
      <c r="AT75" s="7">
        <v>1</v>
      </c>
      <c r="AU75" s="7">
        <v>1</v>
      </c>
      <c r="AV75" s="7">
        <v>0</v>
      </c>
      <c r="AW75" s="7">
        <v>11</v>
      </c>
      <c r="AX75" s="7">
        <v>11</v>
      </c>
      <c r="AY75" s="7">
        <v>0</v>
      </c>
      <c r="AZ75" s="7">
        <v>0</v>
      </c>
      <c r="BA75" s="7">
        <v>11</v>
      </c>
      <c r="BB75" s="7">
        <v>0</v>
      </c>
      <c r="BC75" s="7">
        <v>0</v>
      </c>
      <c r="BD75" s="7">
        <v>11</v>
      </c>
      <c r="BE75" s="7">
        <v>0</v>
      </c>
      <c r="BF75" s="7">
        <v>0</v>
      </c>
      <c r="BG75" s="7">
        <v>11</v>
      </c>
      <c r="BH75" s="7">
        <v>0</v>
      </c>
      <c r="BI75" s="7">
        <v>0</v>
      </c>
    </row>
    <row r="76" spans="1:61" x14ac:dyDescent="0.35">
      <c r="A76" s="7" t="s">
        <v>81</v>
      </c>
      <c r="B76" s="7" t="s">
        <v>17</v>
      </c>
      <c r="C76" s="7" t="s">
        <v>364</v>
      </c>
      <c r="D76" s="7">
        <v>26</v>
      </c>
      <c r="E76" s="7">
        <v>0</v>
      </c>
      <c r="F76" s="7">
        <v>0</v>
      </c>
      <c r="G76" s="7">
        <v>0</v>
      </c>
      <c r="H76" s="7">
        <v>0</v>
      </c>
      <c r="I76" s="7">
        <v>2</v>
      </c>
      <c r="J76" s="7">
        <v>0</v>
      </c>
      <c r="K76" s="7">
        <v>0</v>
      </c>
      <c r="L76" s="7">
        <v>0</v>
      </c>
      <c r="M76" s="7">
        <v>13</v>
      </c>
      <c r="N76" s="7">
        <v>0</v>
      </c>
      <c r="O76" s="7">
        <v>7</v>
      </c>
      <c r="P76" s="7">
        <v>0</v>
      </c>
      <c r="Q76" s="7">
        <v>2</v>
      </c>
      <c r="R76" s="7">
        <v>0</v>
      </c>
      <c r="S76" s="7">
        <v>0</v>
      </c>
      <c r="T76" s="7">
        <v>0</v>
      </c>
      <c r="U76" s="7">
        <v>0</v>
      </c>
      <c r="V76" s="7">
        <v>0</v>
      </c>
      <c r="W76" s="7">
        <v>2</v>
      </c>
      <c r="X76" s="7">
        <v>0</v>
      </c>
      <c r="Y76" s="7">
        <v>0</v>
      </c>
      <c r="Z76" s="7">
        <v>0</v>
      </c>
      <c r="AA76" s="7">
        <v>0</v>
      </c>
      <c r="AB76" s="7">
        <v>0</v>
      </c>
      <c r="AC76" s="7">
        <v>0</v>
      </c>
      <c r="AD76" s="7">
        <v>0</v>
      </c>
      <c r="AE76" s="7">
        <v>0</v>
      </c>
      <c r="AF76" s="7">
        <v>0</v>
      </c>
      <c r="AG76" s="7">
        <v>0</v>
      </c>
      <c r="AH76" s="7">
        <v>0</v>
      </c>
      <c r="AI76" s="7">
        <v>0</v>
      </c>
      <c r="AJ76" s="7">
        <v>0</v>
      </c>
      <c r="AK76" s="7">
        <v>1</v>
      </c>
      <c r="AL76" s="7">
        <v>3</v>
      </c>
      <c r="AM76" s="7">
        <v>0</v>
      </c>
      <c r="AN76" s="7">
        <v>0</v>
      </c>
      <c r="AO76" s="7">
        <v>0</v>
      </c>
      <c r="AP76" s="7">
        <v>0</v>
      </c>
      <c r="AQ76" s="7">
        <v>0</v>
      </c>
      <c r="AR76" s="7">
        <v>0</v>
      </c>
      <c r="AS76" s="7">
        <v>0</v>
      </c>
      <c r="AT76" s="7">
        <v>0</v>
      </c>
      <c r="AU76" s="7">
        <v>0</v>
      </c>
      <c r="AV76" s="7">
        <v>0</v>
      </c>
      <c r="AW76" s="7">
        <v>14</v>
      </c>
      <c r="AX76" s="7">
        <v>14</v>
      </c>
      <c r="AY76" s="7">
        <v>0</v>
      </c>
      <c r="AZ76" s="7">
        <v>0</v>
      </c>
      <c r="BA76" s="7">
        <v>14</v>
      </c>
      <c r="BB76" s="7">
        <v>0</v>
      </c>
      <c r="BC76" s="7">
        <v>0</v>
      </c>
      <c r="BD76" s="7">
        <v>14</v>
      </c>
      <c r="BE76" s="7">
        <v>0</v>
      </c>
      <c r="BF76" s="7">
        <v>0</v>
      </c>
      <c r="BG76" s="7">
        <v>14</v>
      </c>
      <c r="BH76" s="7">
        <v>0</v>
      </c>
      <c r="BI76" s="7">
        <v>0</v>
      </c>
    </row>
    <row r="77" spans="1:61" x14ac:dyDescent="0.35">
      <c r="A77" s="7" t="s">
        <v>81</v>
      </c>
      <c r="B77" s="7" t="s">
        <v>17</v>
      </c>
      <c r="C77" s="7" t="s">
        <v>363</v>
      </c>
      <c r="D77" s="7">
        <v>19</v>
      </c>
      <c r="E77" s="7">
        <v>0</v>
      </c>
      <c r="F77" s="7">
        <v>0</v>
      </c>
      <c r="G77" s="7">
        <v>0</v>
      </c>
      <c r="H77" s="7">
        <v>0</v>
      </c>
      <c r="I77" s="7">
        <v>1</v>
      </c>
      <c r="J77" s="7">
        <v>0</v>
      </c>
      <c r="K77" s="7">
        <v>0</v>
      </c>
      <c r="L77" s="7">
        <v>0</v>
      </c>
      <c r="M77" s="7">
        <v>13</v>
      </c>
      <c r="N77" s="7">
        <v>0</v>
      </c>
      <c r="O77" s="7">
        <v>2</v>
      </c>
      <c r="P77" s="7">
        <v>0</v>
      </c>
      <c r="Q77" s="7">
        <v>0</v>
      </c>
      <c r="R77" s="7">
        <v>0</v>
      </c>
      <c r="S77" s="7">
        <v>0</v>
      </c>
      <c r="T77" s="7">
        <v>0</v>
      </c>
      <c r="U77" s="7">
        <v>0</v>
      </c>
      <c r="V77" s="7">
        <v>0</v>
      </c>
      <c r="W77" s="7">
        <v>3</v>
      </c>
      <c r="X77" s="7">
        <v>0</v>
      </c>
      <c r="Y77" s="7">
        <v>0</v>
      </c>
      <c r="Z77" s="7">
        <v>0</v>
      </c>
      <c r="AA77" s="7">
        <v>0</v>
      </c>
      <c r="AB77" s="7">
        <v>0</v>
      </c>
      <c r="AC77" s="7">
        <v>0</v>
      </c>
      <c r="AD77" s="7">
        <v>0</v>
      </c>
      <c r="AE77" s="7">
        <v>0</v>
      </c>
      <c r="AF77" s="7">
        <v>0</v>
      </c>
      <c r="AG77" s="7">
        <v>0</v>
      </c>
      <c r="AH77" s="7">
        <v>0</v>
      </c>
      <c r="AI77" s="7">
        <v>0</v>
      </c>
      <c r="AJ77" s="7">
        <v>0</v>
      </c>
      <c r="AK77" s="7">
        <v>1</v>
      </c>
      <c r="AL77" s="7">
        <v>1</v>
      </c>
      <c r="AM77" s="7">
        <v>0</v>
      </c>
      <c r="AN77" s="7">
        <v>0</v>
      </c>
      <c r="AO77" s="7">
        <v>0</v>
      </c>
      <c r="AP77" s="7">
        <v>0</v>
      </c>
      <c r="AQ77" s="7">
        <v>0</v>
      </c>
      <c r="AR77" s="7">
        <v>0</v>
      </c>
      <c r="AS77" s="7">
        <v>0</v>
      </c>
      <c r="AT77" s="7">
        <v>0</v>
      </c>
      <c r="AU77" s="7">
        <v>0</v>
      </c>
      <c r="AV77" s="7">
        <v>0</v>
      </c>
      <c r="AW77" s="7">
        <v>17</v>
      </c>
      <c r="AX77" s="7">
        <v>17</v>
      </c>
      <c r="AY77" s="7">
        <v>0</v>
      </c>
      <c r="AZ77" s="7">
        <v>0</v>
      </c>
      <c r="BA77" s="7">
        <v>17</v>
      </c>
      <c r="BB77" s="7">
        <v>0</v>
      </c>
      <c r="BC77" s="7">
        <v>0</v>
      </c>
      <c r="BD77" s="7">
        <v>17</v>
      </c>
      <c r="BE77" s="7">
        <v>0</v>
      </c>
      <c r="BF77" s="7">
        <v>0</v>
      </c>
      <c r="BG77" s="7">
        <v>17</v>
      </c>
      <c r="BH77" s="7">
        <v>0</v>
      </c>
      <c r="BI77" s="7">
        <v>0</v>
      </c>
    </row>
    <row r="78" spans="1:61" x14ac:dyDescent="0.35">
      <c r="A78" s="7" t="s">
        <v>81</v>
      </c>
      <c r="B78" s="7" t="s">
        <v>17</v>
      </c>
      <c r="C78" s="7" t="s">
        <v>362</v>
      </c>
      <c r="D78" s="7">
        <v>41</v>
      </c>
      <c r="E78" s="7">
        <v>2</v>
      </c>
      <c r="F78" s="7">
        <v>0</v>
      </c>
      <c r="G78" s="7">
        <v>2</v>
      </c>
      <c r="H78" s="7">
        <v>2</v>
      </c>
      <c r="I78" s="7">
        <v>1</v>
      </c>
      <c r="J78" s="7">
        <v>0</v>
      </c>
      <c r="K78" s="7">
        <v>0</v>
      </c>
      <c r="L78" s="7">
        <v>0</v>
      </c>
      <c r="M78" s="7">
        <v>17</v>
      </c>
      <c r="N78" s="7">
        <v>0</v>
      </c>
      <c r="O78" s="7">
        <v>16</v>
      </c>
      <c r="P78" s="7">
        <v>0</v>
      </c>
      <c r="Q78" s="7">
        <v>0</v>
      </c>
      <c r="R78" s="7">
        <v>0</v>
      </c>
      <c r="S78" s="7">
        <v>0</v>
      </c>
      <c r="T78" s="7">
        <v>0</v>
      </c>
      <c r="U78" s="7">
        <v>1</v>
      </c>
      <c r="V78" s="7">
        <v>0</v>
      </c>
      <c r="W78" s="7">
        <v>6</v>
      </c>
      <c r="X78" s="7">
        <v>2</v>
      </c>
      <c r="Y78" s="7">
        <v>0</v>
      </c>
      <c r="Z78" s="7">
        <v>0</v>
      </c>
      <c r="AA78" s="7">
        <v>0</v>
      </c>
      <c r="AB78" s="7">
        <v>0</v>
      </c>
      <c r="AC78" s="7">
        <v>0</v>
      </c>
      <c r="AD78" s="7">
        <v>0</v>
      </c>
      <c r="AE78" s="7">
        <v>0</v>
      </c>
      <c r="AF78" s="7">
        <v>0</v>
      </c>
      <c r="AG78" s="7">
        <v>1</v>
      </c>
      <c r="AH78" s="7">
        <v>0</v>
      </c>
      <c r="AI78" s="7">
        <v>5</v>
      </c>
      <c r="AJ78" s="7">
        <v>0</v>
      </c>
      <c r="AK78" s="7">
        <v>3</v>
      </c>
      <c r="AL78" s="7">
        <v>1</v>
      </c>
      <c r="AM78" s="7">
        <v>0</v>
      </c>
      <c r="AN78" s="7">
        <v>0</v>
      </c>
      <c r="AO78" s="7">
        <v>0</v>
      </c>
      <c r="AP78" s="7">
        <v>0</v>
      </c>
      <c r="AQ78" s="7">
        <v>0</v>
      </c>
      <c r="AR78" s="7">
        <v>0</v>
      </c>
      <c r="AS78" s="7">
        <v>0</v>
      </c>
      <c r="AT78" s="7">
        <v>0</v>
      </c>
      <c r="AU78" s="7">
        <v>0</v>
      </c>
      <c r="AV78" s="7">
        <v>0</v>
      </c>
      <c r="AW78" s="7">
        <v>12</v>
      </c>
      <c r="AX78" s="7">
        <v>12</v>
      </c>
      <c r="AY78" s="7">
        <v>0</v>
      </c>
      <c r="AZ78" s="7">
        <v>0</v>
      </c>
      <c r="BA78" s="7">
        <v>12</v>
      </c>
      <c r="BB78" s="7">
        <v>0</v>
      </c>
      <c r="BC78" s="7">
        <v>0</v>
      </c>
      <c r="BD78" s="7">
        <v>12</v>
      </c>
      <c r="BE78" s="7">
        <v>0</v>
      </c>
      <c r="BF78" s="7">
        <v>0</v>
      </c>
      <c r="BG78" s="7">
        <v>12</v>
      </c>
      <c r="BH78" s="7">
        <v>0</v>
      </c>
      <c r="BI78" s="7">
        <v>0</v>
      </c>
    </row>
    <row r="79" spans="1:61" x14ac:dyDescent="0.35">
      <c r="A79" s="7" t="s">
        <v>81</v>
      </c>
      <c r="B79" s="7" t="s">
        <v>17</v>
      </c>
      <c r="C79" s="7" t="s">
        <v>360</v>
      </c>
      <c r="D79" s="7">
        <v>42</v>
      </c>
      <c r="E79" s="7">
        <v>0</v>
      </c>
      <c r="F79" s="7">
        <v>0</v>
      </c>
      <c r="G79" s="7">
        <v>0</v>
      </c>
      <c r="H79" s="7">
        <v>0</v>
      </c>
      <c r="I79" s="7">
        <v>2</v>
      </c>
      <c r="J79" s="7">
        <v>0</v>
      </c>
      <c r="K79" s="7">
        <v>0</v>
      </c>
      <c r="L79" s="7">
        <v>0</v>
      </c>
      <c r="M79" s="7">
        <v>22</v>
      </c>
      <c r="N79" s="7">
        <v>0</v>
      </c>
      <c r="O79" s="7">
        <v>15</v>
      </c>
      <c r="P79" s="7">
        <v>0</v>
      </c>
      <c r="Q79" s="7">
        <v>0</v>
      </c>
      <c r="R79" s="7">
        <v>0</v>
      </c>
      <c r="S79" s="7">
        <v>0</v>
      </c>
      <c r="T79" s="7">
        <v>0</v>
      </c>
      <c r="U79" s="7">
        <v>0</v>
      </c>
      <c r="V79" s="7">
        <v>0</v>
      </c>
      <c r="W79" s="7">
        <v>3</v>
      </c>
      <c r="X79" s="7">
        <v>0</v>
      </c>
      <c r="Y79" s="7">
        <v>0</v>
      </c>
      <c r="Z79" s="7">
        <v>0</v>
      </c>
      <c r="AA79" s="7">
        <v>0</v>
      </c>
      <c r="AB79" s="7">
        <v>0</v>
      </c>
      <c r="AC79" s="7">
        <v>0</v>
      </c>
      <c r="AD79" s="7">
        <v>0</v>
      </c>
      <c r="AE79" s="7">
        <v>0</v>
      </c>
      <c r="AF79" s="7">
        <v>0</v>
      </c>
      <c r="AG79" s="7">
        <v>0</v>
      </c>
      <c r="AH79" s="7">
        <v>0</v>
      </c>
      <c r="AI79" s="7">
        <v>0</v>
      </c>
      <c r="AJ79" s="7">
        <v>0</v>
      </c>
      <c r="AK79" s="7">
        <v>1</v>
      </c>
      <c r="AL79" s="7">
        <v>0</v>
      </c>
      <c r="AM79" s="7">
        <v>0</v>
      </c>
      <c r="AN79" s="7">
        <v>0</v>
      </c>
      <c r="AO79" s="7">
        <v>0</v>
      </c>
      <c r="AP79" s="7">
        <v>0</v>
      </c>
      <c r="AQ79" s="7">
        <v>0</v>
      </c>
      <c r="AR79" s="7">
        <v>0</v>
      </c>
      <c r="AS79" s="7">
        <v>0</v>
      </c>
      <c r="AT79" s="7">
        <v>0</v>
      </c>
      <c r="AU79" s="7">
        <v>0</v>
      </c>
      <c r="AV79" s="7">
        <v>0</v>
      </c>
      <c r="AW79" s="7">
        <v>9</v>
      </c>
      <c r="AX79" s="7">
        <v>9</v>
      </c>
      <c r="AY79" s="7">
        <v>0</v>
      </c>
      <c r="AZ79" s="7">
        <v>0</v>
      </c>
      <c r="BA79" s="7">
        <v>9</v>
      </c>
      <c r="BB79" s="7">
        <v>0</v>
      </c>
      <c r="BC79" s="7">
        <v>0</v>
      </c>
      <c r="BD79" s="7">
        <v>9</v>
      </c>
      <c r="BE79" s="7">
        <v>0</v>
      </c>
      <c r="BF79" s="7">
        <v>0</v>
      </c>
      <c r="BG79" s="7">
        <v>9</v>
      </c>
      <c r="BH79" s="7">
        <v>0</v>
      </c>
      <c r="BI79" s="7">
        <v>0</v>
      </c>
    </row>
    <row r="80" spans="1:61" x14ac:dyDescent="0.35">
      <c r="A80" s="7" t="s">
        <v>81</v>
      </c>
      <c r="B80" s="7" t="s">
        <v>17</v>
      </c>
      <c r="C80" s="7" t="s">
        <v>358</v>
      </c>
      <c r="D80" s="7">
        <v>257</v>
      </c>
      <c r="E80" s="7">
        <v>0</v>
      </c>
      <c r="F80" s="7">
        <v>0</v>
      </c>
      <c r="G80" s="7">
        <v>0</v>
      </c>
      <c r="H80" s="7">
        <v>0</v>
      </c>
      <c r="I80" s="7">
        <v>100</v>
      </c>
      <c r="J80" s="7">
        <v>0</v>
      </c>
      <c r="K80" s="7">
        <v>100</v>
      </c>
      <c r="L80" s="7">
        <v>0</v>
      </c>
      <c r="M80" s="7">
        <v>10</v>
      </c>
      <c r="N80" s="7">
        <v>0</v>
      </c>
      <c r="O80" s="7">
        <v>15</v>
      </c>
      <c r="P80" s="7">
        <v>0</v>
      </c>
      <c r="Q80" s="7">
        <v>0</v>
      </c>
      <c r="R80" s="7">
        <v>0</v>
      </c>
      <c r="S80" s="7">
        <v>0</v>
      </c>
      <c r="T80" s="7">
        <v>0</v>
      </c>
      <c r="U80" s="7">
        <v>0</v>
      </c>
      <c r="V80" s="7">
        <v>0</v>
      </c>
      <c r="W80" s="7">
        <v>1</v>
      </c>
      <c r="X80" s="7">
        <v>0</v>
      </c>
      <c r="Y80" s="7">
        <v>0</v>
      </c>
      <c r="Z80" s="7">
        <v>0</v>
      </c>
      <c r="AA80" s="7">
        <v>31</v>
      </c>
      <c r="AB80" s="7">
        <v>0</v>
      </c>
      <c r="AC80" s="7">
        <v>0</v>
      </c>
      <c r="AD80" s="7">
        <v>2</v>
      </c>
      <c r="AE80" s="7">
        <v>0</v>
      </c>
      <c r="AF80" s="7">
        <v>0</v>
      </c>
      <c r="AG80" s="7">
        <v>0</v>
      </c>
      <c r="AH80" s="7">
        <v>1</v>
      </c>
      <c r="AI80" s="7">
        <v>0</v>
      </c>
      <c r="AJ80" s="7">
        <v>0</v>
      </c>
      <c r="AK80" s="7">
        <v>3</v>
      </c>
      <c r="AL80" s="7">
        <v>1</v>
      </c>
      <c r="AM80" s="7">
        <v>0</v>
      </c>
      <c r="AN80" s="7">
        <v>5</v>
      </c>
      <c r="AO80" s="7">
        <v>0</v>
      </c>
      <c r="AP80" s="7">
        <v>0</v>
      </c>
      <c r="AQ80" s="7">
        <v>0</v>
      </c>
      <c r="AR80" s="7">
        <v>0</v>
      </c>
      <c r="AS80" s="7">
        <v>0</v>
      </c>
      <c r="AT80" s="7">
        <v>0</v>
      </c>
      <c r="AU80" s="7">
        <v>0</v>
      </c>
      <c r="AV80" s="7">
        <v>0</v>
      </c>
      <c r="AW80" s="7">
        <v>11</v>
      </c>
      <c r="AX80" s="7">
        <v>11</v>
      </c>
      <c r="AY80" s="7">
        <v>1</v>
      </c>
      <c r="AZ80" s="7">
        <v>0</v>
      </c>
      <c r="BA80" s="7">
        <v>11</v>
      </c>
      <c r="BB80" s="7">
        <v>1</v>
      </c>
      <c r="BC80" s="7">
        <v>1</v>
      </c>
      <c r="BD80" s="7">
        <v>11</v>
      </c>
      <c r="BE80" s="7">
        <v>0</v>
      </c>
      <c r="BF80" s="7">
        <v>0</v>
      </c>
      <c r="BG80" s="7">
        <v>11</v>
      </c>
      <c r="BH80" s="7">
        <v>0</v>
      </c>
      <c r="BI80" s="7">
        <v>0</v>
      </c>
    </row>
    <row r="81" spans="1:61" x14ac:dyDescent="0.35">
      <c r="A81" s="7" t="s">
        <v>81</v>
      </c>
      <c r="B81" s="7" t="s">
        <v>17</v>
      </c>
      <c r="C81" s="7" t="s">
        <v>356</v>
      </c>
      <c r="D81" s="7">
        <v>123</v>
      </c>
      <c r="E81" s="7">
        <v>0</v>
      </c>
      <c r="F81" s="7">
        <v>0</v>
      </c>
      <c r="G81" s="7">
        <v>0</v>
      </c>
      <c r="H81" s="7">
        <v>0</v>
      </c>
      <c r="I81" s="7">
        <v>102</v>
      </c>
      <c r="J81" s="7">
        <v>0</v>
      </c>
      <c r="K81" s="7">
        <v>1</v>
      </c>
      <c r="L81" s="7">
        <v>0</v>
      </c>
      <c r="M81" s="7">
        <v>10</v>
      </c>
      <c r="N81" s="7">
        <v>0</v>
      </c>
      <c r="O81" s="7">
        <v>3</v>
      </c>
      <c r="P81" s="7">
        <v>0</v>
      </c>
      <c r="Q81" s="7">
        <v>0</v>
      </c>
      <c r="R81" s="7">
        <v>0</v>
      </c>
      <c r="S81" s="7">
        <v>0</v>
      </c>
      <c r="T81" s="7">
        <v>0</v>
      </c>
      <c r="U81" s="7">
        <v>0</v>
      </c>
      <c r="V81" s="7">
        <v>0</v>
      </c>
      <c r="W81" s="7">
        <v>7</v>
      </c>
      <c r="X81" s="7">
        <v>0</v>
      </c>
      <c r="Y81" s="7">
        <v>0</v>
      </c>
      <c r="Z81" s="7">
        <v>0</v>
      </c>
      <c r="AA81" s="7">
        <v>0</v>
      </c>
      <c r="AB81" s="7">
        <v>0</v>
      </c>
      <c r="AC81" s="7">
        <v>0</v>
      </c>
      <c r="AD81" s="7">
        <v>6</v>
      </c>
      <c r="AE81" s="7">
        <v>0</v>
      </c>
      <c r="AF81" s="7">
        <v>0</v>
      </c>
      <c r="AG81" s="7">
        <v>0</v>
      </c>
      <c r="AH81" s="7">
        <v>0</v>
      </c>
      <c r="AI81" s="7">
        <v>0</v>
      </c>
      <c r="AJ81" s="7">
        <v>0</v>
      </c>
      <c r="AK81" s="7">
        <v>1</v>
      </c>
      <c r="AL81" s="7">
        <v>1</v>
      </c>
      <c r="AM81" s="7">
        <v>0</v>
      </c>
      <c r="AN81" s="7">
        <v>0</v>
      </c>
      <c r="AO81" s="7">
        <v>0</v>
      </c>
      <c r="AP81" s="7">
        <v>0</v>
      </c>
      <c r="AQ81" s="7">
        <v>0</v>
      </c>
      <c r="AR81" s="7">
        <v>0</v>
      </c>
      <c r="AS81" s="7">
        <v>0</v>
      </c>
      <c r="AT81" s="7">
        <v>0</v>
      </c>
      <c r="AU81" s="7">
        <v>0</v>
      </c>
      <c r="AV81" s="7">
        <v>0</v>
      </c>
      <c r="AW81" s="7">
        <v>11</v>
      </c>
      <c r="AX81" s="7">
        <v>11</v>
      </c>
      <c r="AY81" s="7">
        <v>0</v>
      </c>
      <c r="AZ81" s="7">
        <v>0</v>
      </c>
      <c r="BA81" s="7">
        <v>11</v>
      </c>
      <c r="BB81" s="7">
        <v>0</v>
      </c>
      <c r="BC81" s="7">
        <v>0</v>
      </c>
      <c r="BD81" s="7">
        <v>11</v>
      </c>
      <c r="BE81" s="7">
        <v>0</v>
      </c>
      <c r="BF81" s="7">
        <v>0</v>
      </c>
      <c r="BG81" s="7">
        <v>11</v>
      </c>
      <c r="BH81" s="7">
        <v>0</v>
      </c>
      <c r="BI81" s="7">
        <v>0</v>
      </c>
    </row>
    <row r="82" spans="1:61" x14ac:dyDescent="0.35">
      <c r="A82" s="7" t="s">
        <v>81</v>
      </c>
      <c r="B82" s="7" t="s">
        <v>17</v>
      </c>
      <c r="C82" s="7" t="s">
        <v>354</v>
      </c>
      <c r="D82" s="7">
        <v>26</v>
      </c>
      <c r="E82" s="7">
        <v>0</v>
      </c>
      <c r="F82" s="7">
        <v>0</v>
      </c>
      <c r="G82" s="7">
        <v>0</v>
      </c>
      <c r="H82" s="7">
        <v>0</v>
      </c>
      <c r="I82" s="7">
        <v>0</v>
      </c>
      <c r="J82" s="7">
        <v>0</v>
      </c>
      <c r="K82" s="7">
        <v>0</v>
      </c>
      <c r="L82" s="7">
        <v>0</v>
      </c>
      <c r="M82" s="7">
        <v>10</v>
      </c>
      <c r="N82" s="7">
        <v>0</v>
      </c>
      <c r="O82" s="7">
        <v>15</v>
      </c>
      <c r="P82" s="7">
        <v>0</v>
      </c>
      <c r="Q82" s="7">
        <v>0</v>
      </c>
      <c r="R82" s="7">
        <v>0</v>
      </c>
      <c r="S82" s="7">
        <v>0</v>
      </c>
      <c r="T82" s="7">
        <v>0</v>
      </c>
      <c r="U82" s="7">
        <v>0</v>
      </c>
      <c r="V82" s="7">
        <v>0</v>
      </c>
      <c r="W82" s="7">
        <v>1</v>
      </c>
      <c r="X82" s="7">
        <v>0</v>
      </c>
      <c r="Y82" s="7">
        <v>0</v>
      </c>
      <c r="Z82" s="7">
        <v>0</v>
      </c>
      <c r="AA82" s="7">
        <v>0</v>
      </c>
      <c r="AB82" s="7">
        <v>0</v>
      </c>
      <c r="AC82" s="7">
        <v>0</v>
      </c>
      <c r="AD82" s="7">
        <v>8</v>
      </c>
      <c r="AE82" s="7">
        <v>0</v>
      </c>
      <c r="AF82" s="7">
        <v>0</v>
      </c>
      <c r="AG82" s="7">
        <v>0</v>
      </c>
      <c r="AH82" s="7">
        <v>0</v>
      </c>
      <c r="AI82" s="7">
        <v>0</v>
      </c>
      <c r="AJ82" s="7">
        <v>0</v>
      </c>
      <c r="AK82" s="7">
        <v>0</v>
      </c>
      <c r="AL82" s="7">
        <v>0</v>
      </c>
      <c r="AM82" s="7">
        <v>0</v>
      </c>
      <c r="AN82" s="7">
        <v>0</v>
      </c>
      <c r="AO82" s="7">
        <v>0</v>
      </c>
      <c r="AP82" s="7">
        <v>0</v>
      </c>
      <c r="AQ82" s="7">
        <v>0</v>
      </c>
      <c r="AR82" s="7">
        <v>0</v>
      </c>
      <c r="AS82" s="7">
        <v>0</v>
      </c>
      <c r="AT82" s="7">
        <v>2</v>
      </c>
      <c r="AU82" s="7">
        <v>2</v>
      </c>
      <c r="AV82" s="7">
        <v>0</v>
      </c>
      <c r="AW82" s="7">
        <v>15</v>
      </c>
      <c r="AX82" s="7">
        <v>15</v>
      </c>
      <c r="AY82" s="7">
        <v>0</v>
      </c>
      <c r="AZ82" s="7">
        <v>0</v>
      </c>
      <c r="BA82" s="7">
        <v>15</v>
      </c>
      <c r="BB82" s="7">
        <v>0</v>
      </c>
      <c r="BC82" s="7">
        <v>0</v>
      </c>
      <c r="BD82" s="7">
        <v>15</v>
      </c>
      <c r="BE82" s="7">
        <v>0</v>
      </c>
      <c r="BF82" s="7">
        <v>0</v>
      </c>
      <c r="BG82" s="7">
        <v>15</v>
      </c>
      <c r="BH82" s="7">
        <v>0</v>
      </c>
      <c r="BI82" s="7">
        <v>0</v>
      </c>
    </row>
    <row r="83" spans="1:61" x14ac:dyDescent="0.35">
      <c r="A83" s="7" t="s">
        <v>81</v>
      </c>
      <c r="B83" s="7" t="s">
        <v>17</v>
      </c>
      <c r="C83" s="7" t="s">
        <v>352</v>
      </c>
      <c r="D83" s="7">
        <v>140</v>
      </c>
      <c r="E83" s="7">
        <v>0</v>
      </c>
      <c r="F83" s="7">
        <v>0</v>
      </c>
      <c r="G83" s="7">
        <v>0</v>
      </c>
      <c r="H83" s="7">
        <v>0</v>
      </c>
      <c r="I83" s="7">
        <v>6</v>
      </c>
      <c r="J83" s="7">
        <v>0</v>
      </c>
      <c r="K83" s="7">
        <v>100</v>
      </c>
      <c r="L83" s="7">
        <v>0</v>
      </c>
      <c r="M83" s="7">
        <v>14</v>
      </c>
      <c r="N83" s="7">
        <v>0</v>
      </c>
      <c r="O83" s="7">
        <v>14</v>
      </c>
      <c r="P83" s="7">
        <v>0</v>
      </c>
      <c r="Q83" s="7">
        <v>0</v>
      </c>
      <c r="R83" s="7">
        <v>0</v>
      </c>
      <c r="S83" s="7">
        <v>0</v>
      </c>
      <c r="T83" s="7">
        <v>0</v>
      </c>
      <c r="U83" s="7">
        <v>0</v>
      </c>
      <c r="V83" s="7">
        <v>0</v>
      </c>
      <c r="W83" s="7">
        <v>6</v>
      </c>
      <c r="X83" s="7">
        <v>0</v>
      </c>
      <c r="Y83" s="7">
        <v>0</v>
      </c>
      <c r="Z83" s="7">
        <v>0</v>
      </c>
      <c r="AA83" s="7">
        <v>0</v>
      </c>
      <c r="AB83" s="7">
        <v>0</v>
      </c>
      <c r="AC83" s="7">
        <v>0</v>
      </c>
      <c r="AD83" s="7">
        <v>4</v>
      </c>
      <c r="AE83" s="7">
        <v>0</v>
      </c>
      <c r="AF83" s="7">
        <v>0</v>
      </c>
      <c r="AG83" s="7">
        <v>0</v>
      </c>
      <c r="AH83" s="7">
        <v>0</v>
      </c>
      <c r="AI83" s="7">
        <v>0</v>
      </c>
      <c r="AJ83" s="7">
        <v>0</v>
      </c>
      <c r="AK83" s="7">
        <v>1</v>
      </c>
      <c r="AL83" s="7">
        <v>0</v>
      </c>
      <c r="AM83" s="7">
        <v>0</v>
      </c>
      <c r="AN83" s="7">
        <v>4</v>
      </c>
      <c r="AO83" s="7">
        <v>0</v>
      </c>
      <c r="AP83" s="7">
        <v>0</v>
      </c>
      <c r="AQ83" s="7">
        <v>0</v>
      </c>
      <c r="AR83" s="7">
        <v>0</v>
      </c>
      <c r="AS83" s="7">
        <v>0</v>
      </c>
      <c r="AT83" s="7">
        <v>0</v>
      </c>
      <c r="AU83" s="7">
        <v>0</v>
      </c>
      <c r="AV83" s="7">
        <v>0</v>
      </c>
      <c r="AW83" s="7">
        <v>12</v>
      </c>
      <c r="AX83" s="7">
        <v>12</v>
      </c>
      <c r="AY83" s="7">
        <v>0</v>
      </c>
      <c r="AZ83" s="7">
        <v>0</v>
      </c>
      <c r="BA83" s="7">
        <v>12</v>
      </c>
      <c r="BB83" s="7">
        <v>0</v>
      </c>
      <c r="BC83" s="7">
        <v>0</v>
      </c>
      <c r="BD83" s="7">
        <v>12</v>
      </c>
      <c r="BE83" s="7">
        <v>0</v>
      </c>
      <c r="BF83" s="7">
        <v>0</v>
      </c>
      <c r="BG83" s="7">
        <v>12</v>
      </c>
      <c r="BH83" s="7">
        <v>0</v>
      </c>
      <c r="BI83" s="7">
        <v>0</v>
      </c>
    </row>
    <row r="84" spans="1:61" x14ac:dyDescent="0.35">
      <c r="A84" s="7" t="s">
        <v>81</v>
      </c>
      <c r="B84" s="7" t="s">
        <v>17</v>
      </c>
      <c r="C84" s="7" t="s">
        <v>350</v>
      </c>
      <c r="D84" s="7">
        <v>36</v>
      </c>
      <c r="E84" s="7">
        <v>1</v>
      </c>
      <c r="F84" s="7">
        <v>0</v>
      </c>
      <c r="G84" s="7">
        <v>1</v>
      </c>
      <c r="H84" s="7">
        <v>1</v>
      </c>
      <c r="I84" s="7">
        <v>1</v>
      </c>
      <c r="J84" s="7">
        <v>0</v>
      </c>
      <c r="K84" s="7">
        <v>0</v>
      </c>
      <c r="L84" s="7">
        <v>0</v>
      </c>
      <c r="M84" s="7">
        <v>15</v>
      </c>
      <c r="N84" s="7">
        <v>0</v>
      </c>
      <c r="O84" s="7">
        <v>15</v>
      </c>
      <c r="P84" s="7">
        <v>0</v>
      </c>
      <c r="Q84" s="7">
        <v>0</v>
      </c>
      <c r="R84" s="7">
        <v>0</v>
      </c>
      <c r="S84" s="7">
        <v>0</v>
      </c>
      <c r="T84" s="7">
        <v>0</v>
      </c>
      <c r="U84" s="7">
        <v>0</v>
      </c>
      <c r="V84" s="7">
        <v>0</v>
      </c>
      <c r="W84" s="7">
        <v>5</v>
      </c>
      <c r="X84" s="7">
        <v>1</v>
      </c>
      <c r="Y84" s="7">
        <v>0</v>
      </c>
      <c r="Z84" s="7">
        <v>0</v>
      </c>
      <c r="AA84" s="7">
        <v>0</v>
      </c>
      <c r="AB84" s="7">
        <v>0</v>
      </c>
      <c r="AC84" s="7">
        <v>0</v>
      </c>
      <c r="AD84" s="7">
        <v>0</v>
      </c>
      <c r="AE84" s="7">
        <v>0</v>
      </c>
      <c r="AF84" s="7">
        <v>0</v>
      </c>
      <c r="AG84" s="7">
        <v>0</v>
      </c>
      <c r="AH84" s="7">
        <v>0</v>
      </c>
      <c r="AI84" s="7">
        <v>0</v>
      </c>
      <c r="AJ84" s="7">
        <v>0</v>
      </c>
      <c r="AK84" s="7">
        <v>0</v>
      </c>
      <c r="AL84" s="7">
        <v>0</v>
      </c>
      <c r="AM84" s="7">
        <v>0</v>
      </c>
      <c r="AN84" s="7">
        <v>0</v>
      </c>
      <c r="AO84" s="7">
        <v>0</v>
      </c>
      <c r="AP84" s="7">
        <v>0</v>
      </c>
      <c r="AQ84" s="7">
        <v>0</v>
      </c>
      <c r="AR84" s="7">
        <v>0</v>
      </c>
      <c r="AS84" s="7">
        <v>0</v>
      </c>
      <c r="AT84" s="7">
        <v>0</v>
      </c>
      <c r="AU84" s="7">
        <v>0</v>
      </c>
      <c r="AV84" s="7">
        <v>0</v>
      </c>
      <c r="AW84" s="7">
        <v>7</v>
      </c>
      <c r="AX84" s="7">
        <v>7</v>
      </c>
      <c r="AY84" s="7">
        <v>0</v>
      </c>
      <c r="AZ84" s="7">
        <v>0</v>
      </c>
      <c r="BA84" s="7">
        <v>7</v>
      </c>
      <c r="BB84" s="7">
        <v>0</v>
      </c>
      <c r="BC84" s="7">
        <v>0</v>
      </c>
      <c r="BD84" s="7">
        <v>7</v>
      </c>
      <c r="BE84" s="7">
        <v>0</v>
      </c>
      <c r="BF84" s="7">
        <v>0</v>
      </c>
      <c r="BG84" s="7">
        <v>7</v>
      </c>
      <c r="BH84" s="7">
        <v>0</v>
      </c>
      <c r="BI84" s="7">
        <v>0</v>
      </c>
    </row>
    <row r="85" spans="1:61" x14ac:dyDescent="0.35">
      <c r="A85" s="7" t="s">
        <v>81</v>
      </c>
      <c r="B85" s="7" t="s">
        <v>17</v>
      </c>
      <c r="C85" s="7" t="s">
        <v>348</v>
      </c>
      <c r="D85" s="7">
        <v>83</v>
      </c>
      <c r="E85" s="7">
        <v>0</v>
      </c>
      <c r="F85" s="7">
        <v>0</v>
      </c>
      <c r="G85" s="7">
        <v>0</v>
      </c>
      <c r="H85" s="7">
        <v>0</v>
      </c>
      <c r="I85" s="7">
        <v>1</v>
      </c>
      <c r="J85" s="7">
        <v>0</v>
      </c>
      <c r="K85" s="7">
        <v>0</v>
      </c>
      <c r="L85" s="7">
        <v>0</v>
      </c>
      <c r="M85" s="7">
        <v>11</v>
      </c>
      <c r="N85" s="7">
        <v>0</v>
      </c>
      <c r="O85" s="7">
        <v>23</v>
      </c>
      <c r="P85" s="7">
        <v>0</v>
      </c>
      <c r="Q85" s="7">
        <v>0</v>
      </c>
      <c r="R85" s="7">
        <v>0</v>
      </c>
      <c r="S85" s="7">
        <v>0</v>
      </c>
      <c r="T85" s="7">
        <v>0</v>
      </c>
      <c r="U85" s="7">
        <v>0</v>
      </c>
      <c r="V85" s="7">
        <v>0</v>
      </c>
      <c r="W85" s="7">
        <v>4</v>
      </c>
      <c r="X85" s="7">
        <v>0</v>
      </c>
      <c r="Y85" s="7">
        <v>0</v>
      </c>
      <c r="Z85" s="7">
        <v>0</v>
      </c>
      <c r="AA85" s="7">
        <v>44</v>
      </c>
      <c r="AB85" s="7">
        <v>0</v>
      </c>
      <c r="AC85" s="7">
        <v>0</v>
      </c>
      <c r="AD85" s="7">
        <v>0</v>
      </c>
      <c r="AE85" s="7">
        <v>0</v>
      </c>
      <c r="AF85" s="7">
        <v>0</v>
      </c>
      <c r="AG85" s="7">
        <v>0</v>
      </c>
      <c r="AH85" s="7">
        <v>0</v>
      </c>
      <c r="AI85" s="7">
        <v>0</v>
      </c>
      <c r="AJ85" s="7">
        <v>0</v>
      </c>
      <c r="AK85" s="7">
        <v>3</v>
      </c>
      <c r="AL85" s="7">
        <v>3</v>
      </c>
      <c r="AM85" s="7">
        <v>0</v>
      </c>
      <c r="AN85" s="7">
        <v>0</v>
      </c>
      <c r="AO85" s="7">
        <v>0</v>
      </c>
      <c r="AP85" s="7">
        <v>0</v>
      </c>
      <c r="AQ85" s="7">
        <v>0</v>
      </c>
      <c r="AR85" s="7">
        <v>0</v>
      </c>
      <c r="AS85" s="7">
        <v>0</v>
      </c>
      <c r="AT85" s="7">
        <v>0</v>
      </c>
      <c r="AU85" s="7">
        <v>0</v>
      </c>
      <c r="AV85" s="7">
        <v>0</v>
      </c>
      <c r="AW85" s="7">
        <v>19</v>
      </c>
      <c r="AX85" s="7">
        <v>19</v>
      </c>
      <c r="AY85" s="7">
        <v>0</v>
      </c>
      <c r="AZ85" s="7">
        <v>0</v>
      </c>
      <c r="BA85" s="7">
        <v>19</v>
      </c>
      <c r="BB85" s="7">
        <v>0</v>
      </c>
      <c r="BC85" s="7">
        <v>0</v>
      </c>
      <c r="BD85" s="7">
        <v>19</v>
      </c>
      <c r="BE85" s="7">
        <v>0</v>
      </c>
      <c r="BF85" s="7">
        <v>0</v>
      </c>
      <c r="BG85" s="7">
        <v>19</v>
      </c>
      <c r="BH85" s="7">
        <v>0</v>
      </c>
      <c r="BI85" s="7">
        <v>0</v>
      </c>
    </row>
    <row r="86" spans="1:61" x14ac:dyDescent="0.35">
      <c r="A86" s="7" t="s">
        <v>81</v>
      </c>
      <c r="B86" s="7" t="s">
        <v>17</v>
      </c>
      <c r="C86" s="7" t="s">
        <v>346</v>
      </c>
      <c r="D86" s="7">
        <v>21</v>
      </c>
      <c r="E86" s="7">
        <v>0</v>
      </c>
      <c r="F86" s="7">
        <v>0</v>
      </c>
      <c r="G86" s="7">
        <v>0</v>
      </c>
      <c r="H86" s="7">
        <v>0</v>
      </c>
      <c r="I86" s="7">
        <v>1</v>
      </c>
      <c r="J86" s="7">
        <v>0</v>
      </c>
      <c r="K86" s="7">
        <v>0</v>
      </c>
      <c r="L86" s="7">
        <v>0</v>
      </c>
      <c r="M86" s="7">
        <v>12</v>
      </c>
      <c r="N86" s="7">
        <v>0</v>
      </c>
      <c r="O86" s="7">
        <v>5</v>
      </c>
      <c r="P86" s="7">
        <v>0</v>
      </c>
      <c r="Q86" s="7">
        <v>0</v>
      </c>
      <c r="R86" s="7">
        <v>0</v>
      </c>
      <c r="S86" s="7">
        <v>0</v>
      </c>
      <c r="T86" s="7">
        <v>0</v>
      </c>
      <c r="U86" s="7">
        <v>1</v>
      </c>
      <c r="V86" s="7">
        <v>0</v>
      </c>
      <c r="W86" s="7">
        <v>2</v>
      </c>
      <c r="X86" s="7">
        <v>0</v>
      </c>
      <c r="Y86" s="7">
        <v>0</v>
      </c>
      <c r="Z86" s="7">
        <v>0</v>
      </c>
      <c r="AA86" s="7">
        <v>0</v>
      </c>
      <c r="AB86" s="7">
        <v>0</v>
      </c>
      <c r="AC86" s="7">
        <v>0</v>
      </c>
      <c r="AD86" s="7">
        <v>0</v>
      </c>
      <c r="AE86" s="7">
        <v>0</v>
      </c>
      <c r="AF86" s="7">
        <v>0</v>
      </c>
      <c r="AG86" s="7">
        <v>1</v>
      </c>
      <c r="AH86" s="7">
        <v>1</v>
      </c>
      <c r="AI86" s="7">
        <v>6</v>
      </c>
      <c r="AJ86" s="7">
        <v>0</v>
      </c>
      <c r="AK86" s="7">
        <v>1</v>
      </c>
      <c r="AL86" s="7">
        <v>0</v>
      </c>
      <c r="AM86" s="7">
        <v>0</v>
      </c>
      <c r="AN86" s="7">
        <v>0</v>
      </c>
      <c r="AO86" s="7">
        <v>0</v>
      </c>
      <c r="AP86" s="7">
        <v>0</v>
      </c>
      <c r="AQ86" s="7">
        <v>0</v>
      </c>
      <c r="AR86" s="7">
        <v>0</v>
      </c>
      <c r="AS86" s="7">
        <v>0</v>
      </c>
      <c r="AT86" s="7">
        <v>0</v>
      </c>
      <c r="AU86" s="7">
        <v>0</v>
      </c>
      <c r="AV86" s="7">
        <v>0</v>
      </c>
      <c r="AW86" s="7">
        <v>16</v>
      </c>
      <c r="AX86" s="7">
        <v>16</v>
      </c>
      <c r="AY86" s="7">
        <v>0</v>
      </c>
      <c r="AZ86" s="7">
        <v>0</v>
      </c>
      <c r="BA86" s="7">
        <v>16</v>
      </c>
      <c r="BB86" s="7">
        <v>0</v>
      </c>
      <c r="BC86" s="7">
        <v>0</v>
      </c>
      <c r="BD86" s="7">
        <v>16</v>
      </c>
      <c r="BE86" s="7">
        <v>0</v>
      </c>
      <c r="BF86" s="7">
        <v>0</v>
      </c>
      <c r="BG86" s="7">
        <v>16</v>
      </c>
      <c r="BH86" s="7">
        <v>0</v>
      </c>
      <c r="BI86" s="7">
        <v>0</v>
      </c>
    </row>
    <row r="87" spans="1:61" x14ac:dyDescent="0.35">
      <c r="A87" s="7" t="s">
        <v>81</v>
      </c>
      <c r="B87" s="7" t="s">
        <v>17</v>
      </c>
      <c r="C87" s="7" t="s">
        <v>344</v>
      </c>
      <c r="D87" s="7">
        <v>34</v>
      </c>
      <c r="E87" s="7">
        <v>1</v>
      </c>
      <c r="F87" s="7">
        <v>0</v>
      </c>
      <c r="G87" s="7">
        <v>1</v>
      </c>
      <c r="H87" s="7">
        <v>1</v>
      </c>
      <c r="I87" s="7">
        <v>2</v>
      </c>
      <c r="J87" s="7">
        <v>1</v>
      </c>
      <c r="K87" s="7">
        <v>0</v>
      </c>
      <c r="L87" s="7">
        <v>0</v>
      </c>
      <c r="M87" s="7">
        <v>17</v>
      </c>
      <c r="N87" s="7">
        <v>0</v>
      </c>
      <c r="O87" s="7">
        <v>12</v>
      </c>
      <c r="P87" s="7">
        <v>0</v>
      </c>
      <c r="Q87" s="7">
        <v>0</v>
      </c>
      <c r="R87" s="7">
        <v>0</v>
      </c>
      <c r="S87" s="7">
        <v>0</v>
      </c>
      <c r="T87" s="7">
        <v>0</v>
      </c>
      <c r="U87" s="7">
        <v>2</v>
      </c>
      <c r="V87" s="7">
        <v>0</v>
      </c>
      <c r="W87" s="7">
        <v>1</v>
      </c>
      <c r="X87" s="7">
        <v>0</v>
      </c>
      <c r="Y87" s="7">
        <v>0</v>
      </c>
      <c r="Z87" s="7">
        <v>0</v>
      </c>
      <c r="AA87" s="7">
        <v>0</v>
      </c>
      <c r="AB87" s="7">
        <v>0</v>
      </c>
      <c r="AC87" s="7">
        <v>0</v>
      </c>
      <c r="AD87" s="7">
        <v>0</v>
      </c>
      <c r="AE87" s="7">
        <v>0</v>
      </c>
      <c r="AF87" s="7">
        <v>0</v>
      </c>
      <c r="AG87" s="7">
        <v>2</v>
      </c>
      <c r="AH87" s="7">
        <v>0</v>
      </c>
      <c r="AI87" s="7">
        <v>4</v>
      </c>
      <c r="AJ87" s="7">
        <v>0</v>
      </c>
      <c r="AK87" s="7">
        <v>0</v>
      </c>
      <c r="AL87" s="7">
        <v>0</v>
      </c>
      <c r="AM87" s="7">
        <v>0</v>
      </c>
      <c r="AN87" s="7">
        <v>2</v>
      </c>
      <c r="AO87" s="7">
        <v>0</v>
      </c>
      <c r="AP87" s="7">
        <v>0</v>
      </c>
      <c r="AQ87" s="7">
        <v>0</v>
      </c>
      <c r="AR87" s="7">
        <v>0</v>
      </c>
      <c r="AS87" s="7">
        <v>0</v>
      </c>
      <c r="AT87" s="7">
        <v>0</v>
      </c>
      <c r="AU87" s="7">
        <v>0</v>
      </c>
      <c r="AV87" s="7">
        <v>0</v>
      </c>
      <c r="AW87" s="7">
        <v>14</v>
      </c>
      <c r="AX87" s="7">
        <v>14</v>
      </c>
      <c r="AY87" s="7">
        <v>0</v>
      </c>
      <c r="AZ87" s="7">
        <v>0</v>
      </c>
      <c r="BA87" s="7">
        <v>14</v>
      </c>
      <c r="BB87" s="7">
        <v>0</v>
      </c>
      <c r="BC87" s="7">
        <v>0</v>
      </c>
      <c r="BD87" s="7">
        <v>14</v>
      </c>
      <c r="BE87" s="7">
        <v>0</v>
      </c>
      <c r="BF87" s="7">
        <v>0</v>
      </c>
      <c r="BG87" s="7">
        <v>14</v>
      </c>
      <c r="BH87" s="7">
        <v>0</v>
      </c>
      <c r="BI87" s="7">
        <v>0</v>
      </c>
    </row>
    <row r="88" spans="1:61" x14ac:dyDescent="0.35">
      <c r="A88" s="7" t="s">
        <v>81</v>
      </c>
      <c r="B88" s="7" t="s">
        <v>17</v>
      </c>
      <c r="C88" s="7" t="s">
        <v>342</v>
      </c>
      <c r="D88" s="7">
        <v>43</v>
      </c>
      <c r="E88" s="7">
        <v>1</v>
      </c>
      <c r="F88" s="7">
        <v>0</v>
      </c>
      <c r="G88" s="7">
        <v>1</v>
      </c>
      <c r="H88" s="7">
        <v>1</v>
      </c>
      <c r="I88" s="7">
        <v>6</v>
      </c>
      <c r="J88" s="7">
        <v>1</v>
      </c>
      <c r="K88" s="7">
        <v>0</v>
      </c>
      <c r="L88" s="7">
        <v>0</v>
      </c>
      <c r="M88" s="7">
        <v>26</v>
      </c>
      <c r="N88" s="7">
        <v>0</v>
      </c>
      <c r="O88" s="7">
        <v>8</v>
      </c>
      <c r="P88" s="7">
        <v>0</v>
      </c>
      <c r="Q88" s="7">
        <v>0</v>
      </c>
      <c r="R88" s="7">
        <v>0</v>
      </c>
      <c r="S88" s="7">
        <v>0</v>
      </c>
      <c r="T88" s="7">
        <v>0</v>
      </c>
      <c r="U88" s="7">
        <v>0</v>
      </c>
      <c r="V88" s="7">
        <v>0</v>
      </c>
      <c r="W88" s="7">
        <v>3</v>
      </c>
      <c r="X88" s="7">
        <v>0</v>
      </c>
      <c r="Y88" s="7">
        <v>0</v>
      </c>
      <c r="Z88" s="7">
        <v>0</v>
      </c>
      <c r="AA88" s="7">
        <v>0</v>
      </c>
      <c r="AB88" s="7">
        <v>0</v>
      </c>
      <c r="AC88" s="7">
        <v>0</v>
      </c>
      <c r="AD88" s="7">
        <v>0</v>
      </c>
      <c r="AE88" s="7">
        <v>0</v>
      </c>
      <c r="AF88" s="7">
        <v>0</v>
      </c>
      <c r="AG88" s="7">
        <v>0</v>
      </c>
      <c r="AH88" s="7">
        <v>0</v>
      </c>
      <c r="AI88" s="7">
        <v>0</v>
      </c>
      <c r="AJ88" s="7">
        <v>0</v>
      </c>
      <c r="AK88" s="7">
        <v>0</v>
      </c>
      <c r="AL88" s="7">
        <v>0</v>
      </c>
      <c r="AM88" s="7">
        <v>0</v>
      </c>
      <c r="AN88" s="7">
        <v>0</v>
      </c>
      <c r="AO88" s="7">
        <v>0</v>
      </c>
      <c r="AP88" s="7">
        <v>0</v>
      </c>
      <c r="AQ88" s="7">
        <v>0</v>
      </c>
      <c r="AR88" s="7">
        <v>0</v>
      </c>
      <c r="AS88" s="7">
        <v>0</v>
      </c>
      <c r="AT88" s="7">
        <v>0</v>
      </c>
      <c r="AU88" s="7">
        <v>0</v>
      </c>
      <c r="AV88" s="7">
        <v>0</v>
      </c>
      <c r="AW88" s="7">
        <v>12</v>
      </c>
      <c r="AX88" s="7">
        <v>12</v>
      </c>
      <c r="AY88" s="7">
        <v>0</v>
      </c>
      <c r="AZ88" s="7">
        <v>0</v>
      </c>
      <c r="BA88" s="7">
        <v>12</v>
      </c>
      <c r="BB88" s="7">
        <v>0</v>
      </c>
      <c r="BC88" s="7">
        <v>0</v>
      </c>
      <c r="BD88" s="7">
        <v>12</v>
      </c>
      <c r="BE88" s="7">
        <v>0</v>
      </c>
      <c r="BF88" s="7">
        <v>0</v>
      </c>
      <c r="BG88" s="7">
        <v>12</v>
      </c>
      <c r="BH88" s="7">
        <v>0</v>
      </c>
      <c r="BI88" s="7">
        <v>0</v>
      </c>
    </row>
    <row r="89" spans="1:61" x14ac:dyDescent="0.35">
      <c r="A89" s="7" t="s">
        <v>81</v>
      </c>
      <c r="B89" s="7" t="s">
        <v>17</v>
      </c>
      <c r="C89" s="7" t="s">
        <v>340</v>
      </c>
      <c r="D89" s="7">
        <v>39</v>
      </c>
      <c r="E89" s="7">
        <v>1</v>
      </c>
      <c r="F89" s="7">
        <v>0</v>
      </c>
      <c r="G89" s="7">
        <v>1</v>
      </c>
      <c r="H89" s="7">
        <v>1</v>
      </c>
      <c r="I89" s="7">
        <v>1</v>
      </c>
      <c r="J89" s="7">
        <v>0</v>
      </c>
      <c r="K89" s="7">
        <v>0</v>
      </c>
      <c r="L89" s="7">
        <v>0</v>
      </c>
      <c r="M89" s="7">
        <v>14</v>
      </c>
      <c r="N89" s="7">
        <v>1</v>
      </c>
      <c r="O89" s="7">
        <v>15</v>
      </c>
      <c r="P89" s="7">
        <v>0</v>
      </c>
      <c r="Q89" s="7">
        <v>0</v>
      </c>
      <c r="R89" s="7">
        <v>0</v>
      </c>
      <c r="S89" s="7">
        <v>0</v>
      </c>
      <c r="T89" s="7">
        <v>0</v>
      </c>
      <c r="U89" s="7">
        <v>0</v>
      </c>
      <c r="V89" s="7">
        <v>0</v>
      </c>
      <c r="W89" s="7">
        <v>9</v>
      </c>
      <c r="X89" s="7">
        <v>0</v>
      </c>
      <c r="Y89" s="7">
        <v>0</v>
      </c>
      <c r="Z89" s="7">
        <v>0</v>
      </c>
      <c r="AA89" s="7">
        <v>0</v>
      </c>
      <c r="AB89" s="7">
        <v>0</v>
      </c>
      <c r="AC89" s="7">
        <v>0</v>
      </c>
      <c r="AD89" s="7">
        <v>0</v>
      </c>
      <c r="AE89" s="7">
        <v>0</v>
      </c>
      <c r="AF89" s="7">
        <v>0</v>
      </c>
      <c r="AG89" s="7">
        <v>0</v>
      </c>
      <c r="AH89" s="7">
        <v>0</v>
      </c>
      <c r="AI89" s="7">
        <v>0</v>
      </c>
      <c r="AJ89" s="7">
        <v>0</v>
      </c>
      <c r="AK89" s="7">
        <v>0</v>
      </c>
      <c r="AL89" s="7">
        <v>0</v>
      </c>
      <c r="AM89" s="7">
        <v>0</v>
      </c>
      <c r="AN89" s="7">
        <v>0</v>
      </c>
      <c r="AO89" s="7">
        <v>0</v>
      </c>
      <c r="AP89" s="7">
        <v>0</v>
      </c>
      <c r="AQ89" s="7">
        <v>0</v>
      </c>
      <c r="AR89" s="7">
        <v>0</v>
      </c>
      <c r="AS89" s="7">
        <v>0</v>
      </c>
      <c r="AT89" s="7">
        <v>0</v>
      </c>
      <c r="AU89" s="7">
        <v>0</v>
      </c>
      <c r="AV89" s="7">
        <v>0</v>
      </c>
      <c r="AW89" s="7">
        <v>11</v>
      </c>
      <c r="AX89" s="7">
        <v>11</v>
      </c>
      <c r="AY89" s="7">
        <v>0</v>
      </c>
      <c r="AZ89" s="7">
        <v>0</v>
      </c>
      <c r="BA89" s="7">
        <v>11</v>
      </c>
      <c r="BB89" s="7">
        <v>0</v>
      </c>
      <c r="BC89" s="7">
        <v>0</v>
      </c>
      <c r="BD89" s="7">
        <v>11</v>
      </c>
      <c r="BE89" s="7">
        <v>0</v>
      </c>
      <c r="BF89" s="7">
        <v>0</v>
      </c>
      <c r="BG89" s="7">
        <v>11</v>
      </c>
      <c r="BH89" s="7">
        <v>0</v>
      </c>
      <c r="BI89" s="7">
        <v>0</v>
      </c>
    </row>
    <row r="90" spans="1:61" x14ac:dyDescent="0.35">
      <c r="A90" s="7" t="s">
        <v>81</v>
      </c>
      <c r="B90" s="7" t="s">
        <v>17</v>
      </c>
      <c r="C90" s="7" t="s">
        <v>338</v>
      </c>
      <c r="D90" s="7">
        <v>138</v>
      </c>
      <c r="E90" s="7">
        <v>0</v>
      </c>
      <c r="F90" s="7">
        <v>0</v>
      </c>
      <c r="G90" s="7">
        <v>0</v>
      </c>
      <c r="H90" s="7">
        <v>0</v>
      </c>
      <c r="I90" s="7">
        <v>1</v>
      </c>
      <c r="J90" s="7">
        <v>0</v>
      </c>
      <c r="K90" s="7">
        <v>0</v>
      </c>
      <c r="L90" s="7">
        <v>0</v>
      </c>
      <c r="M90" s="7">
        <v>16</v>
      </c>
      <c r="N90" s="7">
        <v>0</v>
      </c>
      <c r="O90" s="7">
        <v>10</v>
      </c>
      <c r="P90" s="7">
        <v>0</v>
      </c>
      <c r="Q90" s="7">
        <v>0</v>
      </c>
      <c r="R90" s="7">
        <v>0</v>
      </c>
      <c r="S90" s="7">
        <v>0</v>
      </c>
      <c r="T90" s="7">
        <v>0</v>
      </c>
      <c r="U90" s="7">
        <v>0</v>
      </c>
      <c r="V90" s="7">
        <v>0</v>
      </c>
      <c r="W90" s="7">
        <v>6</v>
      </c>
      <c r="X90" s="7">
        <v>0</v>
      </c>
      <c r="Y90" s="7">
        <v>0</v>
      </c>
      <c r="Z90" s="7">
        <v>0</v>
      </c>
      <c r="AA90" s="7">
        <v>105</v>
      </c>
      <c r="AB90" s="7">
        <v>0</v>
      </c>
      <c r="AC90" s="7">
        <v>0</v>
      </c>
      <c r="AD90" s="7">
        <v>0</v>
      </c>
      <c r="AE90" s="7">
        <v>0</v>
      </c>
      <c r="AF90" s="7">
        <v>0</v>
      </c>
      <c r="AG90" s="7">
        <v>0</v>
      </c>
      <c r="AH90" s="7">
        <v>0</v>
      </c>
      <c r="AI90" s="7">
        <v>0</v>
      </c>
      <c r="AJ90" s="7">
        <v>0</v>
      </c>
      <c r="AK90" s="7">
        <v>0</v>
      </c>
      <c r="AL90" s="7">
        <v>0</v>
      </c>
      <c r="AM90" s="7">
        <v>0</v>
      </c>
      <c r="AN90" s="7">
        <v>0</v>
      </c>
      <c r="AO90" s="7">
        <v>0</v>
      </c>
      <c r="AP90" s="7">
        <v>0</v>
      </c>
      <c r="AQ90" s="7">
        <v>0</v>
      </c>
      <c r="AR90" s="7">
        <v>0</v>
      </c>
      <c r="AS90" s="7">
        <v>0</v>
      </c>
      <c r="AT90" s="7">
        <v>0</v>
      </c>
      <c r="AU90" s="7">
        <v>0</v>
      </c>
      <c r="AV90" s="7">
        <v>0</v>
      </c>
      <c r="AW90" s="7">
        <v>10</v>
      </c>
      <c r="AX90" s="7">
        <v>10</v>
      </c>
      <c r="AY90" s="7">
        <v>0</v>
      </c>
      <c r="AZ90" s="7">
        <v>0</v>
      </c>
      <c r="BA90" s="7">
        <v>10</v>
      </c>
      <c r="BB90" s="7">
        <v>0</v>
      </c>
      <c r="BC90" s="7">
        <v>0</v>
      </c>
      <c r="BD90" s="7">
        <v>10</v>
      </c>
      <c r="BE90" s="7">
        <v>0</v>
      </c>
      <c r="BF90" s="7">
        <v>0</v>
      </c>
      <c r="BG90" s="7">
        <v>10</v>
      </c>
      <c r="BH90" s="7">
        <v>0</v>
      </c>
      <c r="BI90" s="7">
        <v>0</v>
      </c>
    </row>
    <row r="91" spans="1:61" x14ac:dyDescent="0.35">
      <c r="A91" s="7" t="s">
        <v>81</v>
      </c>
      <c r="B91" s="7" t="s">
        <v>17</v>
      </c>
      <c r="C91" s="7" t="s">
        <v>336</v>
      </c>
      <c r="D91" s="7">
        <v>25</v>
      </c>
      <c r="E91" s="7">
        <v>1</v>
      </c>
      <c r="F91" s="7">
        <v>0</v>
      </c>
      <c r="G91" s="7">
        <v>1</v>
      </c>
      <c r="H91" s="7">
        <v>1</v>
      </c>
      <c r="I91" s="7">
        <v>0</v>
      </c>
      <c r="J91" s="7">
        <v>0</v>
      </c>
      <c r="K91" s="7">
        <v>0</v>
      </c>
      <c r="L91" s="7">
        <v>0</v>
      </c>
      <c r="M91" s="7">
        <v>13</v>
      </c>
      <c r="N91" s="7">
        <v>0</v>
      </c>
      <c r="O91" s="7">
        <v>6</v>
      </c>
      <c r="P91" s="7">
        <v>0</v>
      </c>
      <c r="Q91" s="7">
        <v>0</v>
      </c>
      <c r="R91" s="7">
        <v>0</v>
      </c>
      <c r="S91" s="7">
        <v>0</v>
      </c>
      <c r="T91" s="7">
        <v>0</v>
      </c>
      <c r="U91" s="7">
        <v>0</v>
      </c>
      <c r="V91" s="7">
        <v>0</v>
      </c>
      <c r="W91" s="7">
        <v>6</v>
      </c>
      <c r="X91" s="7">
        <v>1</v>
      </c>
      <c r="Y91" s="7">
        <v>0</v>
      </c>
      <c r="Z91" s="7">
        <v>0</v>
      </c>
      <c r="AA91" s="7">
        <v>0</v>
      </c>
      <c r="AB91" s="7">
        <v>0</v>
      </c>
      <c r="AC91" s="7">
        <v>0</v>
      </c>
      <c r="AD91" s="7">
        <v>0</v>
      </c>
      <c r="AE91" s="7">
        <v>0</v>
      </c>
      <c r="AF91" s="7">
        <v>0</v>
      </c>
      <c r="AG91" s="7">
        <v>0</v>
      </c>
      <c r="AH91" s="7">
        <v>0</v>
      </c>
      <c r="AI91" s="7">
        <v>0</v>
      </c>
      <c r="AJ91" s="7">
        <v>0</v>
      </c>
      <c r="AK91" s="7">
        <v>0</v>
      </c>
      <c r="AL91" s="7">
        <v>0</v>
      </c>
      <c r="AM91" s="7">
        <v>0</v>
      </c>
      <c r="AN91" s="7">
        <v>0</v>
      </c>
      <c r="AO91" s="7">
        <v>0</v>
      </c>
      <c r="AP91" s="7">
        <v>0</v>
      </c>
      <c r="AQ91" s="7">
        <v>0</v>
      </c>
      <c r="AR91" s="7">
        <v>0</v>
      </c>
      <c r="AS91" s="7">
        <v>0</v>
      </c>
      <c r="AT91" s="7">
        <v>0</v>
      </c>
      <c r="AU91" s="7">
        <v>0</v>
      </c>
      <c r="AV91" s="7">
        <v>0</v>
      </c>
      <c r="AW91" s="7">
        <v>12</v>
      </c>
      <c r="AX91" s="7">
        <v>12</v>
      </c>
      <c r="AY91" s="7">
        <v>0</v>
      </c>
      <c r="AZ91" s="7">
        <v>0</v>
      </c>
      <c r="BA91" s="7">
        <v>12</v>
      </c>
      <c r="BB91" s="7">
        <v>0</v>
      </c>
      <c r="BC91" s="7">
        <v>0</v>
      </c>
      <c r="BD91" s="7">
        <v>12</v>
      </c>
      <c r="BE91" s="7">
        <v>0</v>
      </c>
      <c r="BF91" s="7">
        <v>0</v>
      </c>
      <c r="BG91" s="7">
        <v>12</v>
      </c>
      <c r="BH91" s="7">
        <v>0</v>
      </c>
      <c r="BI91" s="7">
        <v>0</v>
      </c>
    </row>
    <row r="92" spans="1:61" x14ac:dyDescent="0.35">
      <c r="A92" s="7" t="s">
        <v>81</v>
      </c>
      <c r="B92" s="7" t="s">
        <v>17</v>
      </c>
      <c r="C92" s="7" t="s">
        <v>334</v>
      </c>
      <c r="D92" s="7">
        <v>37</v>
      </c>
      <c r="E92" s="7">
        <v>2</v>
      </c>
      <c r="F92" s="7">
        <v>0</v>
      </c>
      <c r="G92" s="7">
        <v>2</v>
      </c>
      <c r="H92" s="7">
        <v>2</v>
      </c>
      <c r="I92" s="7">
        <v>0</v>
      </c>
      <c r="J92" s="7">
        <v>0</v>
      </c>
      <c r="K92" s="7">
        <v>0</v>
      </c>
      <c r="L92" s="7">
        <v>0</v>
      </c>
      <c r="M92" s="7">
        <v>23</v>
      </c>
      <c r="N92" s="7">
        <v>1</v>
      </c>
      <c r="O92" s="7">
        <v>8</v>
      </c>
      <c r="P92" s="7">
        <v>0</v>
      </c>
      <c r="Q92" s="7">
        <v>0</v>
      </c>
      <c r="R92" s="7">
        <v>0</v>
      </c>
      <c r="S92" s="7">
        <v>0</v>
      </c>
      <c r="T92" s="7">
        <v>0</v>
      </c>
      <c r="U92" s="7">
        <v>0</v>
      </c>
      <c r="V92" s="7">
        <v>0</v>
      </c>
      <c r="W92" s="7">
        <v>6</v>
      </c>
      <c r="X92" s="7">
        <v>1</v>
      </c>
      <c r="Y92" s="7">
        <v>0</v>
      </c>
      <c r="Z92" s="7">
        <v>0</v>
      </c>
      <c r="AA92" s="7">
        <v>0</v>
      </c>
      <c r="AB92" s="7">
        <v>0</v>
      </c>
      <c r="AC92" s="7">
        <v>0</v>
      </c>
      <c r="AD92" s="7">
        <v>0</v>
      </c>
      <c r="AE92" s="7">
        <v>0</v>
      </c>
      <c r="AF92" s="7">
        <v>0</v>
      </c>
      <c r="AG92" s="7">
        <v>0</v>
      </c>
      <c r="AH92" s="7">
        <v>0</v>
      </c>
      <c r="AI92" s="7">
        <v>0</v>
      </c>
      <c r="AJ92" s="7">
        <v>0</v>
      </c>
      <c r="AK92" s="7">
        <v>0</v>
      </c>
      <c r="AL92" s="7">
        <v>0</v>
      </c>
      <c r="AM92" s="7">
        <v>0</v>
      </c>
      <c r="AN92" s="7">
        <v>0</v>
      </c>
      <c r="AO92" s="7">
        <v>0</v>
      </c>
      <c r="AP92" s="7">
        <v>0</v>
      </c>
      <c r="AQ92" s="7">
        <v>0</v>
      </c>
      <c r="AR92" s="7">
        <v>0</v>
      </c>
      <c r="AS92" s="7">
        <v>0</v>
      </c>
      <c r="AT92" s="7">
        <v>1</v>
      </c>
      <c r="AU92" s="7">
        <v>1</v>
      </c>
      <c r="AV92" s="7">
        <v>0</v>
      </c>
      <c r="AW92" s="7">
        <v>10</v>
      </c>
      <c r="AX92" s="7">
        <v>10</v>
      </c>
      <c r="AY92" s="7">
        <v>0</v>
      </c>
      <c r="AZ92" s="7">
        <v>0</v>
      </c>
      <c r="BA92" s="7">
        <v>10</v>
      </c>
      <c r="BB92" s="7">
        <v>0</v>
      </c>
      <c r="BC92" s="7">
        <v>0</v>
      </c>
      <c r="BD92" s="7">
        <v>10</v>
      </c>
      <c r="BE92" s="7">
        <v>0</v>
      </c>
      <c r="BF92" s="7">
        <v>0</v>
      </c>
      <c r="BG92" s="7">
        <v>10</v>
      </c>
      <c r="BH92" s="7">
        <v>0</v>
      </c>
      <c r="BI92" s="7">
        <v>0</v>
      </c>
    </row>
    <row r="93" spans="1:61" x14ac:dyDescent="0.35">
      <c r="A93" s="7" t="s">
        <v>81</v>
      </c>
      <c r="B93" s="7" t="s">
        <v>17</v>
      </c>
      <c r="C93" s="7" t="s">
        <v>332</v>
      </c>
      <c r="D93" s="7">
        <v>27</v>
      </c>
      <c r="E93" s="7">
        <v>1</v>
      </c>
      <c r="F93" s="7">
        <v>0</v>
      </c>
      <c r="G93" s="7">
        <v>1</v>
      </c>
      <c r="H93" s="7">
        <v>1</v>
      </c>
      <c r="I93" s="7">
        <v>0</v>
      </c>
      <c r="J93" s="7">
        <v>0</v>
      </c>
      <c r="K93" s="7">
        <v>0</v>
      </c>
      <c r="L93" s="7">
        <v>0</v>
      </c>
      <c r="M93" s="7">
        <v>19</v>
      </c>
      <c r="N93" s="7">
        <v>0</v>
      </c>
      <c r="O93" s="7">
        <v>3</v>
      </c>
      <c r="P93" s="7">
        <v>0</v>
      </c>
      <c r="Q93" s="7">
        <v>0</v>
      </c>
      <c r="R93" s="7">
        <v>0</v>
      </c>
      <c r="S93" s="7">
        <v>0</v>
      </c>
      <c r="T93" s="7">
        <v>0</v>
      </c>
      <c r="U93" s="7">
        <v>2</v>
      </c>
      <c r="V93" s="7">
        <v>0</v>
      </c>
      <c r="W93" s="7">
        <v>3</v>
      </c>
      <c r="X93" s="7">
        <v>1</v>
      </c>
      <c r="Y93" s="7">
        <v>0</v>
      </c>
      <c r="Z93" s="7">
        <v>0</v>
      </c>
      <c r="AA93" s="7">
        <v>0</v>
      </c>
      <c r="AB93" s="7">
        <v>0</v>
      </c>
      <c r="AC93" s="7">
        <v>0</v>
      </c>
      <c r="AD93" s="7">
        <v>0</v>
      </c>
      <c r="AE93" s="7">
        <v>0</v>
      </c>
      <c r="AF93" s="7">
        <v>0</v>
      </c>
      <c r="AG93" s="7">
        <v>2</v>
      </c>
      <c r="AH93" s="7">
        <v>0</v>
      </c>
      <c r="AI93" s="7">
        <v>6</v>
      </c>
      <c r="AJ93" s="7">
        <v>0</v>
      </c>
      <c r="AK93" s="7">
        <v>0</v>
      </c>
      <c r="AL93" s="7">
        <v>0</v>
      </c>
      <c r="AM93" s="7">
        <v>0</v>
      </c>
      <c r="AN93" s="7">
        <v>0</v>
      </c>
      <c r="AO93" s="7">
        <v>0</v>
      </c>
      <c r="AP93" s="7">
        <v>0</v>
      </c>
      <c r="AQ93" s="7">
        <v>0</v>
      </c>
      <c r="AR93" s="7">
        <v>0</v>
      </c>
      <c r="AS93" s="7">
        <v>0</v>
      </c>
      <c r="AT93" s="7">
        <v>0</v>
      </c>
      <c r="AU93" s="7">
        <v>0</v>
      </c>
      <c r="AV93" s="7">
        <v>0</v>
      </c>
      <c r="AW93" s="7">
        <v>13</v>
      </c>
      <c r="AX93" s="7">
        <v>13</v>
      </c>
      <c r="AY93" s="7">
        <v>0</v>
      </c>
      <c r="AZ93" s="7">
        <v>0</v>
      </c>
      <c r="BA93" s="7">
        <v>13</v>
      </c>
      <c r="BB93" s="7">
        <v>0</v>
      </c>
      <c r="BC93" s="7">
        <v>0</v>
      </c>
      <c r="BD93" s="7">
        <v>13</v>
      </c>
      <c r="BE93" s="7">
        <v>0</v>
      </c>
      <c r="BF93" s="7">
        <v>0</v>
      </c>
      <c r="BG93" s="7">
        <v>13</v>
      </c>
      <c r="BH93" s="7">
        <v>0</v>
      </c>
      <c r="BI93" s="7">
        <v>0</v>
      </c>
    </row>
    <row r="94" spans="1:61" x14ac:dyDescent="0.35">
      <c r="A94" s="7" t="s">
        <v>81</v>
      </c>
      <c r="B94" s="7" t="s">
        <v>17</v>
      </c>
      <c r="C94" s="7" t="s">
        <v>330</v>
      </c>
      <c r="D94" s="7">
        <v>35</v>
      </c>
      <c r="E94" s="7">
        <v>0</v>
      </c>
      <c r="F94" s="7">
        <v>0</v>
      </c>
      <c r="G94" s="7">
        <v>0</v>
      </c>
      <c r="H94" s="7">
        <v>0</v>
      </c>
      <c r="I94" s="7">
        <v>1</v>
      </c>
      <c r="J94" s="7">
        <v>0</v>
      </c>
      <c r="K94" s="7">
        <v>0</v>
      </c>
      <c r="L94" s="7">
        <v>0</v>
      </c>
      <c r="M94" s="7">
        <v>16</v>
      </c>
      <c r="N94" s="7">
        <v>0</v>
      </c>
      <c r="O94" s="7">
        <v>12</v>
      </c>
      <c r="P94" s="7">
        <v>0</v>
      </c>
      <c r="Q94" s="7">
        <v>0</v>
      </c>
      <c r="R94" s="7">
        <v>0</v>
      </c>
      <c r="S94" s="7">
        <v>0</v>
      </c>
      <c r="T94" s="7">
        <v>0</v>
      </c>
      <c r="U94" s="7">
        <v>0</v>
      </c>
      <c r="V94" s="7">
        <v>0</v>
      </c>
      <c r="W94" s="7">
        <v>6</v>
      </c>
      <c r="X94" s="7">
        <v>0</v>
      </c>
      <c r="Y94" s="7">
        <v>0</v>
      </c>
      <c r="Z94" s="7">
        <v>0</v>
      </c>
      <c r="AA94" s="7">
        <v>0</v>
      </c>
      <c r="AB94" s="7">
        <v>0</v>
      </c>
      <c r="AC94" s="7">
        <v>0</v>
      </c>
      <c r="AD94" s="7">
        <v>0</v>
      </c>
      <c r="AE94" s="7">
        <v>0</v>
      </c>
      <c r="AF94" s="7">
        <v>0</v>
      </c>
      <c r="AG94" s="7">
        <v>0</v>
      </c>
      <c r="AH94" s="7">
        <v>0</v>
      </c>
      <c r="AI94" s="7">
        <v>0</v>
      </c>
      <c r="AJ94" s="7">
        <v>0</v>
      </c>
      <c r="AK94" s="7">
        <v>0</v>
      </c>
      <c r="AL94" s="7">
        <v>0</v>
      </c>
      <c r="AM94" s="7">
        <v>0</v>
      </c>
      <c r="AN94" s="7">
        <v>0</v>
      </c>
      <c r="AO94" s="7">
        <v>0</v>
      </c>
      <c r="AP94" s="7">
        <v>0</v>
      </c>
      <c r="AQ94" s="7">
        <v>0</v>
      </c>
      <c r="AR94" s="7">
        <v>0</v>
      </c>
      <c r="AS94" s="7">
        <v>0</v>
      </c>
      <c r="AT94" s="7">
        <v>0</v>
      </c>
      <c r="AU94" s="7">
        <v>0</v>
      </c>
      <c r="AV94" s="7">
        <v>0</v>
      </c>
      <c r="AW94" s="7">
        <v>13</v>
      </c>
      <c r="AX94" s="7">
        <v>13</v>
      </c>
      <c r="AY94" s="7">
        <v>0</v>
      </c>
      <c r="AZ94" s="7">
        <v>0</v>
      </c>
      <c r="BA94" s="7">
        <v>13</v>
      </c>
      <c r="BB94" s="7">
        <v>0</v>
      </c>
      <c r="BC94" s="7">
        <v>0</v>
      </c>
      <c r="BD94" s="7">
        <v>13</v>
      </c>
      <c r="BE94" s="7">
        <v>0</v>
      </c>
      <c r="BF94" s="7">
        <v>0</v>
      </c>
      <c r="BG94" s="7">
        <v>13</v>
      </c>
      <c r="BH94" s="7">
        <v>0</v>
      </c>
      <c r="BI94" s="7">
        <v>0</v>
      </c>
    </row>
    <row r="95" spans="1:61" x14ac:dyDescent="0.35">
      <c r="A95" s="7" t="s">
        <v>81</v>
      </c>
      <c r="B95" s="7" t="s">
        <v>17</v>
      </c>
      <c r="C95" s="7" t="s">
        <v>328</v>
      </c>
      <c r="D95" s="7">
        <v>23</v>
      </c>
      <c r="E95" s="7">
        <v>0</v>
      </c>
      <c r="F95" s="7">
        <v>0</v>
      </c>
      <c r="G95" s="7">
        <v>0</v>
      </c>
      <c r="H95" s="7">
        <v>0</v>
      </c>
      <c r="I95" s="7">
        <v>1</v>
      </c>
      <c r="J95" s="7">
        <v>0</v>
      </c>
      <c r="K95" s="7">
        <v>0</v>
      </c>
      <c r="L95" s="7">
        <v>0</v>
      </c>
      <c r="M95" s="7">
        <v>9</v>
      </c>
      <c r="N95" s="7">
        <v>0</v>
      </c>
      <c r="O95" s="7">
        <v>11</v>
      </c>
      <c r="P95" s="7">
        <v>0</v>
      </c>
      <c r="Q95" s="7">
        <v>0</v>
      </c>
      <c r="R95" s="7">
        <v>0</v>
      </c>
      <c r="S95" s="7">
        <v>0</v>
      </c>
      <c r="T95" s="7">
        <v>0</v>
      </c>
      <c r="U95" s="7">
        <v>0</v>
      </c>
      <c r="V95" s="7">
        <v>0</v>
      </c>
      <c r="W95" s="7">
        <v>2</v>
      </c>
      <c r="X95" s="7">
        <v>0</v>
      </c>
      <c r="Y95" s="7">
        <v>0</v>
      </c>
      <c r="Z95" s="7">
        <v>0</v>
      </c>
      <c r="AA95" s="7">
        <v>0</v>
      </c>
      <c r="AB95" s="7">
        <v>0</v>
      </c>
      <c r="AC95" s="7">
        <v>0</v>
      </c>
      <c r="AD95" s="7">
        <v>0</v>
      </c>
      <c r="AE95" s="7">
        <v>0</v>
      </c>
      <c r="AF95" s="7">
        <v>0</v>
      </c>
      <c r="AG95" s="7">
        <v>0</v>
      </c>
      <c r="AH95" s="7">
        <v>0</v>
      </c>
      <c r="AI95" s="7">
        <v>0</v>
      </c>
      <c r="AJ95" s="7">
        <v>0</v>
      </c>
      <c r="AK95" s="7">
        <v>2</v>
      </c>
      <c r="AL95" s="7">
        <v>2</v>
      </c>
      <c r="AM95" s="7">
        <v>0</v>
      </c>
      <c r="AN95" s="7">
        <v>0</v>
      </c>
      <c r="AO95" s="7">
        <v>0</v>
      </c>
      <c r="AP95" s="7">
        <v>0</v>
      </c>
      <c r="AQ95" s="7">
        <v>0</v>
      </c>
      <c r="AR95" s="7">
        <v>0</v>
      </c>
      <c r="AS95" s="7">
        <v>0</v>
      </c>
      <c r="AT95" s="7">
        <v>2</v>
      </c>
      <c r="AU95" s="7">
        <v>2</v>
      </c>
      <c r="AV95" s="7">
        <v>0</v>
      </c>
      <c r="AW95" s="7">
        <v>13</v>
      </c>
      <c r="AX95" s="7">
        <v>13</v>
      </c>
      <c r="AY95" s="7">
        <v>0</v>
      </c>
      <c r="AZ95" s="7">
        <v>0</v>
      </c>
      <c r="BA95" s="7">
        <v>13</v>
      </c>
      <c r="BB95" s="7">
        <v>0</v>
      </c>
      <c r="BC95" s="7">
        <v>0</v>
      </c>
      <c r="BD95" s="7">
        <v>13</v>
      </c>
      <c r="BE95" s="7">
        <v>0</v>
      </c>
      <c r="BF95" s="7">
        <v>0</v>
      </c>
      <c r="BG95" s="7">
        <v>13</v>
      </c>
      <c r="BH95" s="7">
        <v>0</v>
      </c>
      <c r="BI95" s="7">
        <v>0</v>
      </c>
    </row>
    <row r="96" spans="1:61" x14ac:dyDescent="0.35">
      <c r="A96" s="7" t="s">
        <v>81</v>
      </c>
      <c r="B96" s="7" t="s">
        <v>17</v>
      </c>
      <c r="C96" s="7" t="s">
        <v>326</v>
      </c>
      <c r="D96" s="7">
        <v>25</v>
      </c>
      <c r="E96" s="7">
        <v>0</v>
      </c>
      <c r="F96" s="7">
        <v>0</v>
      </c>
      <c r="G96" s="7">
        <v>0</v>
      </c>
      <c r="H96" s="7">
        <v>0</v>
      </c>
      <c r="I96" s="7">
        <v>1</v>
      </c>
      <c r="J96" s="7">
        <v>0</v>
      </c>
      <c r="K96" s="7">
        <v>0</v>
      </c>
      <c r="L96" s="7">
        <v>0</v>
      </c>
      <c r="M96" s="7">
        <v>13</v>
      </c>
      <c r="N96" s="7">
        <v>0</v>
      </c>
      <c r="O96" s="7">
        <v>7</v>
      </c>
      <c r="P96" s="7">
        <v>0</v>
      </c>
      <c r="Q96" s="7">
        <v>1</v>
      </c>
      <c r="R96" s="7">
        <v>0</v>
      </c>
      <c r="S96" s="7">
        <v>0</v>
      </c>
      <c r="T96" s="7">
        <v>0</v>
      </c>
      <c r="U96" s="7">
        <v>0</v>
      </c>
      <c r="V96" s="7">
        <v>0</v>
      </c>
      <c r="W96" s="7">
        <v>3</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Q96" s="7">
        <v>0</v>
      </c>
      <c r="AR96" s="7">
        <v>0</v>
      </c>
      <c r="AS96" s="7">
        <v>0</v>
      </c>
      <c r="AT96" s="7">
        <v>1</v>
      </c>
      <c r="AU96" s="7">
        <v>1</v>
      </c>
      <c r="AV96" s="7">
        <v>0</v>
      </c>
      <c r="AW96" s="7">
        <v>17</v>
      </c>
      <c r="AX96" s="7">
        <v>17</v>
      </c>
      <c r="AY96" s="7">
        <v>0</v>
      </c>
      <c r="AZ96" s="7">
        <v>0</v>
      </c>
      <c r="BA96" s="7">
        <v>17</v>
      </c>
      <c r="BB96" s="7">
        <v>0</v>
      </c>
      <c r="BC96" s="7">
        <v>0</v>
      </c>
      <c r="BD96" s="7">
        <v>17</v>
      </c>
      <c r="BE96" s="7">
        <v>0</v>
      </c>
      <c r="BF96" s="7">
        <v>0</v>
      </c>
      <c r="BG96" s="7">
        <v>17</v>
      </c>
      <c r="BH96" s="7">
        <v>0</v>
      </c>
      <c r="BI96" s="7">
        <v>0</v>
      </c>
    </row>
    <row r="97" spans="1:61" x14ac:dyDescent="0.35">
      <c r="A97" s="7" t="s">
        <v>81</v>
      </c>
      <c r="B97" s="7" t="s">
        <v>17</v>
      </c>
      <c r="C97" s="7" t="s">
        <v>324</v>
      </c>
      <c r="D97" s="7">
        <v>63</v>
      </c>
      <c r="E97" s="7">
        <v>2</v>
      </c>
      <c r="F97" s="7">
        <v>0</v>
      </c>
      <c r="G97" s="7">
        <v>2</v>
      </c>
      <c r="H97" s="7">
        <v>2</v>
      </c>
      <c r="I97" s="7">
        <v>1</v>
      </c>
      <c r="J97" s="7">
        <v>0</v>
      </c>
      <c r="K97" s="7">
        <v>0</v>
      </c>
      <c r="L97" s="7">
        <v>0</v>
      </c>
      <c r="M97" s="7">
        <v>18</v>
      </c>
      <c r="N97" s="7">
        <v>1</v>
      </c>
      <c r="O97" s="7">
        <v>3</v>
      </c>
      <c r="P97" s="7">
        <v>0</v>
      </c>
      <c r="Q97" s="7">
        <v>2</v>
      </c>
      <c r="R97" s="7">
        <v>0</v>
      </c>
      <c r="S97" s="7">
        <v>0</v>
      </c>
      <c r="T97" s="7">
        <v>0</v>
      </c>
      <c r="U97" s="7">
        <v>0</v>
      </c>
      <c r="V97" s="7">
        <v>0</v>
      </c>
      <c r="W97" s="7">
        <v>8</v>
      </c>
      <c r="X97" s="7">
        <v>0</v>
      </c>
      <c r="Y97" s="7">
        <v>25</v>
      </c>
      <c r="Z97" s="7">
        <v>1</v>
      </c>
      <c r="AA97" s="7">
        <v>0</v>
      </c>
      <c r="AB97" s="7">
        <v>0</v>
      </c>
      <c r="AC97" s="7">
        <v>0</v>
      </c>
      <c r="AD97" s="7">
        <v>0</v>
      </c>
      <c r="AE97" s="7">
        <v>0</v>
      </c>
      <c r="AF97" s="7">
        <v>0</v>
      </c>
      <c r="AG97" s="7">
        <v>1</v>
      </c>
      <c r="AH97" s="7">
        <v>0</v>
      </c>
      <c r="AI97" s="7">
        <v>0</v>
      </c>
      <c r="AJ97" s="7">
        <v>0</v>
      </c>
      <c r="AK97" s="7">
        <v>0</v>
      </c>
      <c r="AL97" s="7">
        <v>0</v>
      </c>
      <c r="AM97" s="7">
        <v>0</v>
      </c>
      <c r="AN97" s="7">
        <v>0</v>
      </c>
      <c r="AO97" s="7">
        <v>0</v>
      </c>
      <c r="AP97" s="7">
        <v>0</v>
      </c>
      <c r="AQ97" s="7">
        <v>0</v>
      </c>
      <c r="AR97" s="7">
        <v>0</v>
      </c>
      <c r="AS97" s="7">
        <v>0</v>
      </c>
      <c r="AT97" s="7">
        <v>0</v>
      </c>
      <c r="AU97" s="7">
        <v>0</v>
      </c>
      <c r="AV97" s="7">
        <v>0</v>
      </c>
      <c r="AW97" s="7">
        <v>14</v>
      </c>
      <c r="AX97" s="7">
        <v>14</v>
      </c>
      <c r="AY97" s="7">
        <v>0</v>
      </c>
      <c r="AZ97" s="7">
        <v>0</v>
      </c>
      <c r="BA97" s="7">
        <v>14</v>
      </c>
      <c r="BB97" s="7">
        <v>0</v>
      </c>
      <c r="BC97" s="7">
        <v>0</v>
      </c>
      <c r="BD97" s="7">
        <v>14</v>
      </c>
      <c r="BE97" s="7">
        <v>0</v>
      </c>
      <c r="BF97" s="7">
        <v>0</v>
      </c>
      <c r="BG97" s="7">
        <v>14</v>
      </c>
      <c r="BH97" s="7">
        <v>0</v>
      </c>
      <c r="BI97" s="7">
        <v>0</v>
      </c>
    </row>
    <row r="98" spans="1:61" x14ac:dyDescent="0.35">
      <c r="A98" s="7" t="s">
        <v>81</v>
      </c>
      <c r="B98" s="7" t="s">
        <v>10</v>
      </c>
      <c r="C98" s="7" t="s">
        <v>366</v>
      </c>
      <c r="D98" s="7">
        <v>18</v>
      </c>
      <c r="E98" s="7">
        <v>0</v>
      </c>
      <c r="F98" s="7">
        <v>0</v>
      </c>
      <c r="G98" s="7">
        <v>0</v>
      </c>
      <c r="H98" s="7">
        <v>0</v>
      </c>
      <c r="I98" s="7">
        <v>0</v>
      </c>
      <c r="J98" s="7">
        <v>0</v>
      </c>
      <c r="K98" s="7">
        <v>0</v>
      </c>
      <c r="L98" s="7">
        <v>0</v>
      </c>
      <c r="M98" s="7">
        <v>5</v>
      </c>
      <c r="N98" s="7">
        <v>0</v>
      </c>
      <c r="O98" s="7">
        <v>8</v>
      </c>
      <c r="P98" s="7">
        <v>0</v>
      </c>
      <c r="Q98" s="7">
        <v>0</v>
      </c>
      <c r="R98" s="7">
        <v>0</v>
      </c>
      <c r="S98" s="7">
        <v>0</v>
      </c>
      <c r="T98" s="7">
        <v>0</v>
      </c>
      <c r="U98" s="7">
        <v>0</v>
      </c>
      <c r="V98" s="7">
        <v>0</v>
      </c>
      <c r="W98" s="7">
        <v>4</v>
      </c>
      <c r="X98" s="7">
        <v>0</v>
      </c>
      <c r="Y98" s="7">
        <v>1</v>
      </c>
      <c r="Z98" s="7">
        <v>0</v>
      </c>
      <c r="AA98" s="7">
        <v>0</v>
      </c>
      <c r="AB98" s="7">
        <v>0</v>
      </c>
      <c r="AC98" s="7">
        <v>0</v>
      </c>
      <c r="AD98" s="7">
        <v>0</v>
      </c>
      <c r="AE98" s="7">
        <v>0</v>
      </c>
      <c r="AF98" s="7">
        <v>0</v>
      </c>
      <c r="AG98" s="7">
        <v>1</v>
      </c>
      <c r="AH98" s="7">
        <v>0</v>
      </c>
      <c r="AI98" s="7">
        <v>0</v>
      </c>
      <c r="AJ98" s="7">
        <v>0</v>
      </c>
      <c r="AK98" s="7">
        <v>0</v>
      </c>
      <c r="AL98" s="7">
        <v>0</v>
      </c>
      <c r="AM98" s="7">
        <v>0</v>
      </c>
      <c r="AN98" s="7">
        <v>0</v>
      </c>
      <c r="AO98" s="7">
        <v>0</v>
      </c>
      <c r="AP98" s="7">
        <v>0</v>
      </c>
      <c r="AQ98" s="7">
        <v>0</v>
      </c>
      <c r="AR98" s="7">
        <v>0</v>
      </c>
      <c r="AS98" s="7">
        <v>0</v>
      </c>
      <c r="AT98" s="7">
        <v>0</v>
      </c>
      <c r="AU98" s="7">
        <v>0</v>
      </c>
      <c r="AV98" s="7">
        <v>0</v>
      </c>
      <c r="AW98" s="7">
        <v>2</v>
      </c>
      <c r="AX98" s="7">
        <v>2</v>
      </c>
      <c r="AY98" s="7">
        <v>0</v>
      </c>
      <c r="AZ98" s="7">
        <v>0</v>
      </c>
      <c r="BA98" s="7">
        <v>2</v>
      </c>
      <c r="BB98" s="7">
        <v>0</v>
      </c>
      <c r="BC98" s="7">
        <v>0</v>
      </c>
      <c r="BD98" s="7">
        <v>2</v>
      </c>
      <c r="BE98" s="7">
        <v>0</v>
      </c>
      <c r="BF98" s="7">
        <v>0</v>
      </c>
      <c r="BG98" s="7">
        <v>2</v>
      </c>
      <c r="BH98" s="7">
        <v>0</v>
      </c>
      <c r="BI98" s="7">
        <v>0</v>
      </c>
    </row>
    <row r="99" spans="1:61" x14ac:dyDescent="0.35">
      <c r="A99" s="7" t="s">
        <v>81</v>
      </c>
      <c r="B99" s="7" t="s">
        <v>10</v>
      </c>
      <c r="C99" s="7" t="s">
        <v>365</v>
      </c>
      <c r="D99" s="7">
        <v>11</v>
      </c>
      <c r="E99" s="7">
        <v>0</v>
      </c>
      <c r="F99" s="7">
        <v>0</v>
      </c>
      <c r="G99" s="7">
        <v>0</v>
      </c>
      <c r="H99" s="7">
        <v>0</v>
      </c>
      <c r="I99" s="7">
        <v>0</v>
      </c>
      <c r="J99" s="7">
        <v>0</v>
      </c>
      <c r="K99" s="7">
        <v>0</v>
      </c>
      <c r="L99" s="7">
        <v>0</v>
      </c>
      <c r="M99" s="7">
        <v>3</v>
      </c>
      <c r="N99" s="7">
        <v>0</v>
      </c>
      <c r="O99" s="7">
        <v>7</v>
      </c>
      <c r="P99" s="7">
        <v>0</v>
      </c>
      <c r="Q99" s="7">
        <v>0</v>
      </c>
      <c r="R99" s="7">
        <v>0</v>
      </c>
      <c r="S99" s="7">
        <v>0</v>
      </c>
      <c r="T99" s="7">
        <v>0</v>
      </c>
      <c r="U99" s="7">
        <v>0</v>
      </c>
      <c r="V99" s="7">
        <v>0</v>
      </c>
      <c r="W99" s="7">
        <v>0</v>
      </c>
      <c r="X99" s="7">
        <v>0</v>
      </c>
      <c r="Y99" s="7">
        <v>1</v>
      </c>
      <c r="Z99" s="7">
        <v>0</v>
      </c>
      <c r="AA99" s="7">
        <v>0</v>
      </c>
      <c r="AB99" s="7">
        <v>0</v>
      </c>
      <c r="AC99" s="7">
        <v>0</v>
      </c>
      <c r="AD99" s="7">
        <v>0</v>
      </c>
      <c r="AE99" s="7">
        <v>0</v>
      </c>
      <c r="AF99" s="7">
        <v>0</v>
      </c>
      <c r="AG99" s="7">
        <v>0</v>
      </c>
      <c r="AH99" s="7">
        <v>0</v>
      </c>
      <c r="AI99" s="7">
        <v>0</v>
      </c>
      <c r="AJ99" s="7">
        <v>0</v>
      </c>
      <c r="AK99" s="7">
        <v>0</v>
      </c>
      <c r="AL99" s="7">
        <v>0</v>
      </c>
      <c r="AM99" s="7">
        <v>0</v>
      </c>
      <c r="AN99" s="7">
        <v>0</v>
      </c>
      <c r="AO99" s="7">
        <v>0</v>
      </c>
      <c r="AP99" s="7">
        <v>0</v>
      </c>
      <c r="AQ99" s="7">
        <v>0</v>
      </c>
      <c r="AR99" s="7">
        <v>0</v>
      </c>
      <c r="AS99" s="7">
        <v>0</v>
      </c>
      <c r="AT99" s="7">
        <v>0</v>
      </c>
      <c r="AU99" s="7">
        <v>0</v>
      </c>
      <c r="AV99" s="7">
        <v>0</v>
      </c>
      <c r="AW99" s="7">
        <v>1</v>
      </c>
      <c r="AX99" s="7">
        <v>1</v>
      </c>
      <c r="AY99" s="7">
        <v>0</v>
      </c>
      <c r="AZ99" s="7">
        <v>0</v>
      </c>
      <c r="BA99" s="7">
        <v>1</v>
      </c>
      <c r="BB99" s="7">
        <v>0</v>
      </c>
      <c r="BC99" s="7">
        <v>0</v>
      </c>
      <c r="BD99" s="7">
        <v>1</v>
      </c>
      <c r="BE99" s="7">
        <v>0</v>
      </c>
      <c r="BF99" s="7">
        <v>0</v>
      </c>
      <c r="BG99" s="7">
        <v>1</v>
      </c>
      <c r="BH99" s="7">
        <v>0</v>
      </c>
      <c r="BI99" s="7">
        <v>0</v>
      </c>
    </row>
    <row r="100" spans="1:61" x14ac:dyDescent="0.35">
      <c r="A100" s="7" t="s">
        <v>81</v>
      </c>
      <c r="B100" s="7" t="s">
        <v>10</v>
      </c>
      <c r="C100" s="7" t="s">
        <v>364</v>
      </c>
      <c r="D100" s="7">
        <v>51</v>
      </c>
      <c r="E100" s="7">
        <v>0</v>
      </c>
      <c r="F100" s="7">
        <v>0</v>
      </c>
      <c r="G100" s="7">
        <v>0</v>
      </c>
      <c r="H100" s="7">
        <v>0</v>
      </c>
      <c r="I100" s="7">
        <v>0</v>
      </c>
      <c r="J100" s="7">
        <v>0</v>
      </c>
      <c r="K100" s="7">
        <v>0</v>
      </c>
      <c r="L100" s="7">
        <v>0</v>
      </c>
      <c r="M100" s="7">
        <v>9</v>
      </c>
      <c r="N100" s="7">
        <v>0</v>
      </c>
      <c r="O100" s="7">
        <v>37</v>
      </c>
      <c r="P100" s="7">
        <v>0</v>
      </c>
      <c r="Q100" s="7">
        <v>0</v>
      </c>
      <c r="R100" s="7">
        <v>0</v>
      </c>
      <c r="S100" s="7">
        <v>0</v>
      </c>
      <c r="T100" s="7">
        <v>0</v>
      </c>
      <c r="U100" s="7">
        <v>0</v>
      </c>
      <c r="V100" s="7">
        <v>0</v>
      </c>
      <c r="W100" s="7">
        <v>4</v>
      </c>
      <c r="X100" s="7">
        <v>0</v>
      </c>
      <c r="Y100" s="7">
        <v>1</v>
      </c>
      <c r="Z100" s="7">
        <v>0</v>
      </c>
      <c r="AA100" s="7">
        <v>0</v>
      </c>
      <c r="AB100" s="7">
        <v>0</v>
      </c>
      <c r="AC100" s="7">
        <v>0</v>
      </c>
      <c r="AD100" s="7">
        <v>0</v>
      </c>
      <c r="AE100" s="7">
        <v>0</v>
      </c>
      <c r="AF100" s="7">
        <v>0</v>
      </c>
      <c r="AG100" s="7">
        <v>0</v>
      </c>
      <c r="AH100" s="7">
        <v>0</v>
      </c>
      <c r="AI100" s="7">
        <v>0</v>
      </c>
      <c r="AJ100" s="7">
        <v>0</v>
      </c>
      <c r="AK100" s="7">
        <v>0</v>
      </c>
      <c r="AL100" s="7">
        <v>0</v>
      </c>
      <c r="AM100" s="7">
        <v>0</v>
      </c>
      <c r="AN100" s="7">
        <v>0</v>
      </c>
      <c r="AO100" s="7">
        <v>0</v>
      </c>
      <c r="AP100" s="7">
        <v>0</v>
      </c>
      <c r="AQ100" s="7">
        <v>0</v>
      </c>
      <c r="AR100" s="7">
        <v>0</v>
      </c>
      <c r="AS100" s="7">
        <v>0</v>
      </c>
      <c r="AT100" s="7">
        <v>0</v>
      </c>
      <c r="AU100" s="7">
        <v>0</v>
      </c>
      <c r="AV100" s="7">
        <v>0</v>
      </c>
      <c r="AW100" s="7">
        <v>1</v>
      </c>
      <c r="AX100" s="7">
        <v>1</v>
      </c>
      <c r="AY100" s="7">
        <v>0</v>
      </c>
      <c r="AZ100" s="7">
        <v>0</v>
      </c>
      <c r="BA100" s="7">
        <v>1</v>
      </c>
      <c r="BB100" s="7">
        <v>0</v>
      </c>
      <c r="BC100" s="7">
        <v>0</v>
      </c>
      <c r="BD100" s="7">
        <v>1</v>
      </c>
      <c r="BE100" s="7">
        <v>0</v>
      </c>
      <c r="BF100" s="7">
        <v>0</v>
      </c>
      <c r="BG100" s="7">
        <v>1</v>
      </c>
      <c r="BH100" s="7">
        <v>0</v>
      </c>
      <c r="BI100" s="7">
        <v>0</v>
      </c>
    </row>
    <row r="101" spans="1:61" x14ac:dyDescent="0.35">
      <c r="A101" s="7" t="s">
        <v>81</v>
      </c>
      <c r="B101" s="7" t="s">
        <v>10</v>
      </c>
      <c r="C101" s="7" t="s">
        <v>363</v>
      </c>
      <c r="D101" s="7">
        <v>35</v>
      </c>
      <c r="E101" s="7">
        <v>0</v>
      </c>
      <c r="F101" s="7">
        <v>0</v>
      </c>
      <c r="G101" s="7">
        <v>0</v>
      </c>
      <c r="H101" s="7">
        <v>0</v>
      </c>
      <c r="I101" s="7">
        <v>0</v>
      </c>
      <c r="J101" s="7">
        <v>0</v>
      </c>
      <c r="K101" s="7">
        <v>0</v>
      </c>
      <c r="L101" s="7">
        <v>0</v>
      </c>
      <c r="M101" s="7">
        <v>8</v>
      </c>
      <c r="N101" s="7">
        <v>0</v>
      </c>
      <c r="O101" s="7">
        <v>22</v>
      </c>
      <c r="P101" s="7">
        <v>0</v>
      </c>
      <c r="Q101" s="7">
        <v>0</v>
      </c>
      <c r="R101" s="7">
        <v>0</v>
      </c>
      <c r="S101" s="7">
        <v>0</v>
      </c>
      <c r="T101" s="7">
        <v>0</v>
      </c>
      <c r="U101" s="7">
        <v>0</v>
      </c>
      <c r="V101" s="7">
        <v>0</v>
      </c>
      <c r="W101" s="7">
        <v>4</v>
      </c>
      <c r="X101" s="7">
        <v>0</v>
      </c>
      <c r="Y101" s="7">
        <v>1</v>
      </c>
      <c r="Z101" s="7">
        <v>0</v>
      </c>
      <c r="AA101" s="7">
        <v>0</v>
      </c>
      <c r="AB101" s="7">
        <v>0</v>
      </c>
      <c r="AC101" s="7">
        <v>0</v>
      </c>
      <c r="AD101" s="7">
        <v>0</v>
      </c>
      <c r="AE101" s="7">
        <v>0</v>
      </c>
      <c r="AF101" s="7">
        <v>0</v>
      </c>
      <c r="AG101" s="7">
        <v>0</v>
      </c>
      <c r="AH101" s="7">
        <v>0</v>
      </c>
      <c r="AI101" s="7">
        <v>0</v>
      </c>
      <c r="AJ101" s="7">
        <v>0</v>
      </c>
      <c r="AK101" s="7">
        <v>0</v>
      </c>
      <c r="AL101" s="7">
        <v>0</v>
      </c>
      <c r="AM101" s="7">
        <v>0</v>
      </c>
      <c r="AN101" s="7">
        <v>0</v>
      </c>
      <c r="AO101" s="7">
        <v>0</v>
      </c>
      <c r="AP101" s="7">
        <v>0</v>
      </c>
      <c r="AQ101" s="7">
        <v>0</v>
      </c>
      <c r="AR101" s="7">
        <v>0</v>
      </c>
      <c r="AS101" s="7">
        <v>0</v>
      </c>
      <c r="AT101" s="7">
        <v>0</v>
      </c>
      <c r="AU101" s="7">
        <v>0</v>
      </c>
      <c r="AV101" s="7">
        <v>0</v>
      </c>
      <c r="AW101" s="7">
        <v>1</v>
      </c>
      <c r="AX101" s="7">
        <v>1</v>
      </c>
      <c r="AY101" s="7">
        <v>0</v>
      </c>
      <c r="AZ101" s="7">
        <v>0</v>
      </c>
      <c r="BA101" s="7">
        <v>1</v>
      </c>
      <c r="BB101" s="7">
        <v>0</v>
      </c>
      <c r="BC101" s="7">
        <v>0</v>
      </c>
      <c r="BD101" s="7">
        <v>1</v>
      </c>
      <c r="BE101" s="7">
        <v>0</v>
      </c>
      <c r="BF101" s="7">
        <v>0</v>
      </c>
      <c r="BG101" s="7">
        <v>1</v>
      </c>
      <c r="BH101" s="7">
        <v>0</v>
      </c>
      <c r="BI101" s="7">
        <v>0</v>
      </c>
    </row>
    <row r="102" spans="1:61" x14ac:dyDescent="0.35">
      <c r="A102" s="7" t="s">
        <v>81</v>
      </c>
      <c r="B102" s="7" t="s">
        <v>10</v>
      </c>
      <c r="C102" s="7" t="s">
        <v>362</v>
      </c>
      <c r="D102" s="7">
        <v>23</v>
      </c>
      <c r="E102" s="7">
        <v>0</v>
      </c>
      <c r="F102" s="7">
        <v>0</v>
      </c>
      <c r="G102" s="7">
        <v>0</v>
      </c>
      <c r="H102" s="7">
        <v>0</v>
      </c>
      <c r="I102" s="7">
        <v>0</v>
      </c>
      <c r="J102" s="7">
        <v>0</v>
      </c>
      <c r="K102" s="7">
        <v>0</v>
      </c>
      <c r="L102" s="7">
        <v>0</v>
      </c>
      <c r="M102" s="7">
        <v>5</v>
      </c>
      <c r="N102" s="7">
        <v>0</v>
      </c>
      <c r="O102" s="7">
        <v>18</v>
      </c>
      <c r="P102" s="7">
        <v>0</v>
      </c>
      <c r="Q102" s="7">
        <v>0</v>
      </c>
      <c r="R102" s="7">
        <v>0</v>
      </c>
      <c r="S102" s="7">
        <v>0</v>
      </c>
      <c r="T102" s="7">
        <v>0</v>
      </c>
      <c r="U102" s="7">
        <v>0</v>
      </c>
      <c r="V102" s="7">
        <v>0</v>
      </c>
      <c r="W102" s="7">
        <v>0</v>
      </c>
      <c r="X102" s="7">
        <v>0</v>
      </c>
      <c r="Y102" s="7">
        <v>0</v>
      </c>
      <c r="Z102" s="7">
        <v>0</v>
      </c>
      <c r="AA102" s="7">
        <v>0</v>
      </c>
      <c r="AB102" s="7">
        <v>0</v>
      </c>
      <c r="AC102" s="7">
        <v>0</v>
      </c>
      <c r="AD102" s="7">
        <v>1</v>
      </c>
      <c r="AE102" s="7">
        <v>0</v>
      </c>
      <c r="AF102" s="7">
        <v>0</v>
      </c>
      <c r="AG102" s="7">
        <v>0</v>
      </c>
      <c r="AH102" s="7">
        <v>0</v>
      </c>
      <c r="AI102" s="7">
        <v>0</v>
      </c>
      <c r="AJ102" s="7">
        <v>0</v>
      </c>
      <c r="AK102" s="7">
        <v>1</v>
      </c>
      <c r="AL102" s="7">
        <v>1</v>
      </c>
      <c r="AM102" s="7">
        <v>0</v>
      </c>
      <c r="AN102" s="7">
        <v>0</v>
      </c>
      <c r="AO102" s="7">
        <v>0</v>
      </c>
      <c r="AP102" s="7">
        <v>1</v>
      </c>
      <c r="AQ102" s="7">
        <v>1</v>
      </c>
      <c r="AR102" s="7">
        <v>0</v>
      </c>
      <c r="AS102" s="7">
        <v>0</v>
      </c>
      <c r="AT102" s="7">
        <v>0</v>
      </c>
      <c r="AU102" s="7">
        <v>0</v>
      </c>
      <c r="AV102" s="7">
        <v>0</v>
      </c>
      <c r="AW102" s="7">
        <v>2</v>
      </c>
      <c r="AX102" s="7">
        <v>2</v>
      </c>
      <c r="AY102" s="7">
        <v>0</v>
      </c>
      <c r="AZ102" s="7">
        <v>0</v>
      </c>
      <c r="BA102" s="7">
        <v>2</v>
      </c>
      <c r="BB102" s="7">
        <v>0</v>
      </c>
      <c r="BC102" s="7">
        <v>0</v>
      </c>
      <c r="BD102" s="7">
        <v>2</v>
      </c>
      <c r="BE102" s="7">
        <v>0</v>
      </c>
      <c r="BF102" s="7">
        <v>0</v>
      </c>
      <c r="BG102" s="7">
        <v>2</v>
      </c>
      <c r="BH102" s="7">
        <v>0</v>
      </c>
      <c r="BI102" s="7">
        <v>0</v>
      </c>
    </row>
    <row r="103" spans="1:61" x14ac:dyDescent="0.35">
      <c r="A103" s="7" t="s">
        <v>81</v>
      </c>
      <c r="B103" s="7" t="s">
        <v>10</v>
      </c>
      <c r="C103" s="7" t="s">
        <v>360</v>
      </c>
      <c r="D103" s="7">
        <v>10</v>
      </c>
      <c r="E103" s="7">
        <v>0</v>
      </c>
      <c r="F103" s="7">
        <v>0</v>
      </c>
      <c r="G103" s="7">
        <v>0</v>
      </c>
      <c r="H103" s="7">
        <v>0</v>
      </c>
      <c r="I103" s="7">
        <v>0</v>
      </c>
      <c r="J103" s="7">
        <v>0</v>
      </c>
      <c r="K103" s="7">
        <v>0</v>
      </c>
      <c r="L103" s="7">
        <v>0</v>
      </c>
      <c r="M103" s="7">
        <v>8</v>
      </c>
      <c r="N103" s="7">
        <v>0</v>
      </c>
      <c r="O103" s="7">
        <v>2</v>
      </c>
      <c r="P103" s="7">
        <v>0</v>
      </c>
      <c r="Q103" s="7">
        <v>0</v>
      </c>
      <c r="R103" s="7">
        <v>0</v>
      </c>
      <c r="S103" s="7">
        <v>0</v>
      </c>
      <c r="T103" s="7">
        <v>0</v>
      </c>
      <c r="U103" s="7">
        <v>0</v>
      </c>
      <c r="V103" s="7">
        <v>0</v>
      </c>
      <c r="W103" s="7">
        <v>0</v>
      </c>
      <c r="X103" s="7">
        <v>0</v>
      </c>
      <c r="Y103" s="7">
        <v>0</v>
      </c>
      <c r="Z103" s="7">
        <v>0</v>
      </c>
      <c r="AA103" s="7">
        <v>0</v>
      </c>
      <c r="AB103" s="7">
        <v>0</v>
      </c>
      <c r="AC103" s="7">
        <v>0</v>
      </c>
      <c r="AD103" s="7">
        <v>0</v>
      </c>
      <c r="AE103" s="7">
        <v>0</v>
      </c>
      <c r="AF103" s="7">
        <v>0</v>
      </c>
      <c r="AG103" s="7">
        <v>0</v>
      </c>
      <c r="AH103" s="7">
        <v>0</v>
      </c>
      <c r="AI103" s="7">
        <v>0</v>
      </c>
      <c r="AJ103" s="7">
        <v>0</v>
      </c>
      <c r="AK103" s="7">
        <v>0</v>
      </c>
      <c r="AL103" s="7">
        <v>0</v>
      </c>
      <c r="AM103" s="7">
        <v>0</v>
      </c>
      <c r="AN103" s="7">
        <v>0</v>
      </c>
      <c r="AO103" s="7">
        <v>0</v>
      </c>
      <c r="AP103" s="7">
        <v>0</v>
      </c>
      <c r="AQ103" s="7">
        <v>0</v>
      </c>
      <c r="AR103" s="7">
        <v>0</v>
      </c>
      <c r="AS103" s="7">
        <v>0</v>
      </c>
      <c r="AT103" s="7">
        <v>0</v>
      </c>
      <c r="AU103" s="7">
        <v>0</v>
      </c>
      <c r="AV103" s="7">
        <v>0</v>
      </c>
      <c r="AW103" s="7">
        <v>0</v>
      </c>
      <c r="AX103" s="7">
        <v>0</v>
      </c>
      <c r="AY103" s="7">
        <v>0</v>
      </c>
      <c r="AZ103" s="7">
        <v>0</v>
      </c>
      <c r="BA103" s="7">
        <v>0</v>
      </c>
      <c r="BB103" s="7">
        <v>0</v>
      </c>
      <c r="BC103" s="7">
        <v>0</v>
      </c>
      <c r="BD103" s="7">
        <v>0</v>
      </c>
      <c r="BE103" s="7">
        <v>0</v>
      </c>
      <c r="BF103" s="7">
        <v>0</v>
      </c>
      <c r="BG103" s="7">
        <v>0</v>
      </c>
      <c r="BH103" s="7">
        <v>0</v>
      </c>
      <c r="BI103" s="7">
        <v>0</v>
      </c>
    </row>
    <row r="104" spans="1:61" x14ac:dyDescent="0.35">
      <c r="A104" s="7" t="s">
        <v>81</v>
      </c>
      <c r="B104" s="7" t="s">
        <v>10</v>
      </c>
      <c r="C104" s="7" t="s">
        <v>358</v>
      </c>
      <c r="D104" s="7">
        <v>35</v>
      </c>
      <c r="E104" s="7">
        <v>0</v>
      </c>
      <c r="F104" s="7">
        <v>0</v>
      </c>
      <c r="G104" s="7">
        <v>0</v>
      </c>
      <c r="H104" s="7">
        <v>0</v>
      </c>
      <c r="I104" s="7">
        <v>0</v>
      </c>
      <c r="J104" s="7">
        <v>0</v>
      </c>
      <c r="K104" s="7">
        <v>0</v>
      </c>
      <c r="L104" s="7">
        <v>0</v>
      </c>
      <c r="M104" s="7">
        <v>10</v>
      </c>
      <c r="N104" s="7">
        <v>0</v>
      </c>
      <c r="O104" s="7">
        <v>25</v>
      </c>
      <c r="P104" s="7">
        <v>0</v>
      </c>
      <c r="Q104" s="7">
        <v>0</v>
      </c>
      <c r="R104" s="7">
        <v>0</v>
      </c>
      <c r="S104" s="7">
        <v>0</v>
      </c>
      <c r="T104" s="7">
        <v>0</v>
      </c>
      <c r="U104" s="7">
        <v>0</v>
      </c>
      <c r="V104" s="7">
        <v>0</v>
      </c>
      <c r="W104" s="7">
        <v>0</v>
      </c>
      <c r="X104" s="7">
        <v>0</v>
      </c>
      <c r="Y104" s="7">
        <v>0</v>
      </c>
      <c r="Z104" s="7">
        <v>0</v>
      </c>
      <c r="AA104" s="7">
        <v>0</v>
      </c>
      <c r="AB104" s="7">
        <v>0</v>
      </c>
      <c r="AC104" s="7">
        <v>0</v>
      </c>
      <c r="AD104" s="7">
        <v>0</v>
      </c>
      <c r="AE104" s="7">
        <v>0</v>
      </c>
      <c r="AF104" s="7">
        <v>0</v>
      </c>
      <c r="AG104" s="7">
        <v>0</v>
      </c>
      <c r="AH104" s="7">
        <v>0</v>
      </c>
      <c r="AI104" s="7">
        <v>0</v>
      </c>
      <c r="AJ104" s="7">
        <v>0</v>
      </c>
      <c r="AK104" s="7">
        <v>0</v>
      </c>
      <c r="AL104" s="7">
        <v>0</v>
      </c>
      <c r="AM104" s="7">
        <v>0</v>
      </c>
      <c r="AN104" s="7">
        <v>0</v>
      </c>
      <c r="AO104" s="7">
        <v>0</v>
      </c>
      <c r="AP104" s="7">
        <v>0</v>
      </c>
      <c r="AQ104" s="7">
        <v>0</v>
      </c>
      <c r="AR104" s="7">
        <v>0</v>
      </c>
      <c r="AS104" s="7">
        <v>0</v>
      </c>
      <c r="AT104" s="7">
        <v>0</v>
      </c>
      <c r="AU104" s="7">
        <v>0</v>
      </c>
      <c r="AV104" s="7">
        <v>0</v>
      </c>
      <c r="AW104" s="7">
        <v>0</v>
      </c>
      <c r="AX104" s="7">
        <v>0</v>
      </c>
      <c r="AY104" s="7">
        <v>0</v>
      </c>
      <c r="AZ104" s="7">
        <v>0</v>
      </c>
      <c r="BA104" s="7">
        <v>0</v>
      </c>
      <c r="BB104" s="7">
        <v>0</v>
      </c>
      <c r="BC104" s="7">
        <v>0</v>
      </c>
      <c r="BD104" s="7">
        <v>0</v>
      </c>
      <c r="BE104" s="7">
        <v>0</v>
      </c>
      <c r="BF104" s="7">
        <v>0</v>
      </c>
      <c r="BG104" s="7">
        <v>0</v>
      </c>
      <c r="BH104" s="7">
        <v>0</v>
      </c>
      <c r="BI104" s="7">
        <v>0</v>
      </c>
    </row>
    <row r="105" spans="1:61" x14ac:dyDescent="0.35">
      <c r="A105" s="7" t="s">
        <v>81</v>
      </c>
      <c r="B105" s="7" t="s">
        <v>10</v>
      </c>
      <c r="C105" s="7" t="s">
        <v>356</v>
      </c>
      <c r="D105" s="7">
        <v>8</v>
      </c>
      <c r="E105" s="7">
        <v>1</v>
      </c>
      <c r="F105" s="7">
        <v>0</v>
      </c>
      <c r="G105" s="7">
        <v>1</v>
      </c>
      <c r="H105" s="7">
        <v>1</v>
      </c>
      <c r="I105" s="7">
        <v>1</v>
      </c>
      <c r="J105" s="7">
        <v>0</v>
      </c>
      <c r="K105" s="7">
        <v>0</v>
      </c>
      <c r="L105" s="7">
        <v>0</v>
      </c>
      <c r="M105" s="7">
        <v>0</v>
      </c>
      <c r="N105" s="7">
        <v>0</v>
      </c>
      <c r="O105" s="7">
        <v>2</v>
      </c>
      <c r="P105" s="7">
        <v>0</v>
      </c>
      <c r="Q105" s="7">
        <v>0</v>
      </c>
      <c r="R105" s="7">
        <v>0</v>
      </c>
      <c r="S105" s="7">
        <v>0</v>
      </c>
      <c r="T105" s="7">
        <v>0</v>
      </c>
      <c r="U105" s="7">
        <v>0</v>
      </c>
      <c r="V105" s="7">
        <v>0</v>
      </c>
      <c r="W105" s="7">
        <v>5</v>
      </c>
      <c r="X105" s="7">
        <v>1</v>
      </c>
      <c r="Y105" s="7">
        <v>0</v>
      </c>
      <c r="Z105" s="7">
        <v>0</v>
      </c>
      <c r="AA105" s="7">
        <v>0</v>
      </c>
      <c r="AB105" s="7">
        <v>0</v>
      </c>
      <c r="AC105" s="7">
        <v>0</v>
      </c>
      <c r="AD105" s="7">
        <v>1</v>
      </c>
      <c r="AE105" s="7">
        <v>0</v>
      </c>
      <c r="AF105" s="7">
        <v>0</v>
      </c>
      <c r="AG105" s="7">
        <v>0</v>
      </c>
      <c r="AH105" s="7">
        <v>0</v>
      </c>
      <c r="AI105" s="7">
        <v>0</v>
      </c>
      <c r="AJ105" s="7">
        <v>0</v>
      </c>
      <c r="AK105" s="7">
        <v>1</v>
      </c>
      <c r="AL105" s="7">
        <v>1</v>
      </c>
      <c r="AM105" s="7">
        <v>0</v>
      </c>
      <c r="AN105" s="7">
        <v>0</v>
      </c>
      <c r="AO105" s="7">
        <v>0</v>
      </c>
      <c r="AP105" s="7">
        <v>0</v>
      </c>
      <c r="AQ105" s="7">
        <v>0</v>
      </c>
      <c r="AR105" s="7">
        <v>0</v>
      </c>
      <c r="AS105" s="7">
        <v>0</v>
      </c>
      <c r="AT105" s="7">
        <v>0</v>
      </c>
      <c r="AU105" s="7">
        <v>0</v>
      </c>
      <c r="AV105" s="7">
        <v>0</v>
      </c>
      <c r="AW105" s="7">
        <v>2</v>
      </c>
      <c r="AX105" s="7">
        <v>2</v>
      </c>
      <c r="AY105" s="7">
        <v>0</v>
      </c>
      <c r="AZ105" s="7">
        <v>0</v>
      </c>
      <c r="BA105" s="7">
        <v>2</v>
      </c>
      <c r="BB105" s="7">
        <v>0</v>
      </c>
      <c r="BC105" s="7">
        <v>0</v>
      </c>
      <c r="BD105" s="7">
        <v>2</v>
      </c>
      <c r="BE105" s="7">
        <v>0</v>
      </c>
      <c r="BF105" s="7">
        <v>0</v>
      </c>
      <c r="BG105" s="7">
        <v>2</v>
      </c>
      <c r="BH105" s="7">
        <v>0</v>
      </c>
      <c r="BI105" s="7">
        <v>0</v>
      </c>
    </row>
    <row r="106" spans="1:61" x14ac:dyDescent="0.35">
      <c r="A106" s="7" t="s">
        <v>81</v>
      </c>
      <c r="B106" s="7" t="s">
        <v>10</v>
      </c>
      <c r="C106" s="7" t="s">
        <v>354</v>
      </c>
      <c r="D106" s="7">
        <v>166</v>
      </c>
      <c r="E106" s="7">
        <v>0</v>
      </c>
      <c r="F106" s="7">
        <v>0</v>
      </c>
      <c r="G106" s="7">
        <v>0</v>
      </c>
      <c r="H106" s="7">
        <v>0</v>
      </c>
      <c r="I106" s="7">
        <v>0</v>
      </c>
      <c r="J106" s="7">
        <v>0</v>
      </c>
      <c r="K106" s="7">
        <v>0</v>
      </c>
      <c r="L106" s="7">
        <v>0</v>
      </c>
      <c r="M106" s="7">
        <v>11</v>
      </c>
      <c r="N106" s="7">
        <v>0</v>
      </c>
      <c r="O106" s="7">
        <v>42</v>
      </c>
      <c r="P106" s="7">
        <v>0</v>
      </c>
      <c r="Q106" s="7">
        <v>0</v>
      </c>
      <c r="R106" s="7">
        <v>0</v>
      </c>
      <c r="S106" s="7">
        <v>0</v>
      </c>
      <c r="T106" s="7">
        <v>0</v>
      </c>
      <c r="U106" s="7">
        <v>0</v>
      </c>
      <c r="V106" s="7">
        <v>0</v>
      </c>
      <c r="W106" s="7">
        <v>24</v>
      </c>
      <c r="X106" s="7">
        <v>0</v>
      </c>
      <c r="Y106" s="7">
        <v>89</v>
      </c>
      <c r="Z106" s="7">
        <v>0</v>
      </c>
      <c r="AA106" s="7">
        <v>0</v>
      </c>
      <c r="AB106" s="7">
        <v>0</v>
      </c>
      <c r="AC106" s="7">
        <v>0</v>
      </c>
      <c r="AD106" s="7">
        <v>0</v>
      </c>
      <c r="AE106" s="7">
        <v>0</v>
      </c>
      <c r="AF106" s="7">
        <v>0</v>
      </c>
      <c r="AG106" s="7">
        <v>0</v>
      </c>
      <c r="AH106" s="7">
        <v>0</v>
      </c>
      <c r="AI106" s="7">
        <v>0</v>
      </c>
      <c r="AJ106" s="7">
        <v>0</v>
      </c>
      <c r="AK106" s="7">
        <v>0</v>
      </c>
      <c r="AL106" s="7">
        <v>0</v>
      </c>
      <c r="AM106" s="7">
        <v>0</v>
      </c>
      <c r="AN106" s="7">
        <v>0</v>
      </c>
      <c r="AO106" s="7">
        <v>0</v>
      </c>
      <c r="AP106" s="7">
        <v>0</v>
      </c>
      <c r="AQ106" s="7">
        <v>0</v>
      </c>
      <c r="AR106" s="7">
        <v>0</v>
      </c>
      <c r="AS106" s="7">
        <v>0</v>
      </c>
      <c r="AT106" s="7">
        <v>0</v>
      </c>
      <c r="AU106" s="7">
        <v>0</v>
      </c>
      <c r="AV106" s="7">
        <v>0</v>
      </c>
      <c r="AW106" s="7">
        <v>0</v>
      </c>
      <c r="AX106" s="7">
        <v>0</v>
      </c>
      <c r="AY106" s="7">
        <v>0</v>
      </c>
      <c r="AZ106" s="7">
        <v>0</v>
      </c>
      <c r="BA106" s="7">
        <v>0</v>
      </c>
      <c r="BB106" s="7">
        <v>0</v>
      </c>
      <c r="BC106" s="7">
        <v>0</v>
      </c>
      <c r="BD106" s="7">
        <v>0</v>
      </c>
      <c r="BE106" s="7">
        <v>0</v>
      </c>
      <c r="BF106" s="7">
        <v>0</v>
      </c>
      <c r="BG106" s="7">
        <v>0</v>
      </c>
      <c r="BH106" s="7">
        <v>0</v>
      </c>
      <c r="BI106" s="7">
        <v>0</v>
      </c>
    </row>
    <row r="107" spans="1:61" x14ac:dyDescent="0.35">
      <c r="A107" s="7" t="s">
        <v>81</v>
      </c>
      <c r="B107" s="7" t="s">
        <v>10</v>
      </c>
      <c r="C107" s="7" t="s">
        <v>352</v>
      </c>
      <c r="D107" s="7">
        <v>167</v>
      </c>
      <c r="E107" s="7">
        <v>1</v>
      </c>
      <c r="F107" s="7">
        <v>0</v>
      </c>
      <c r="G107" s="7">
        <v>1</v>
      </c>
      <c r="H107" s="7">
        <v>1</v>
      </c>
      <c r="I107" s="7">
        <v>0</v>
      </c>
      <c r="J107" s="7">
        <v>0</v>
      </c>
      <c r="K107" s="7">
        <v>0</v>
      </c>
      <c r="L107" s="7">
        <v>0</v>
      </c>
      <c r="M107" s="7">
        <v>11</v>
      </c>
      <c r="N107" s="7">
        <v>0</v>
      </c>
      <c r="O107" s="7">
        <v>42</v>
      </c>
      <c r="P107" s="7">
        <v>0</v>
      </c>
      <c r="Q107" s="7">
        <v>0</v>
      </c>
      <c r="R107" s="7">
        <v>0</v>
      </c>
      <c r="S107" s="7">
        <v>0</v>
      </c>
      <c r="T107" s="7">
        <v>0</v>
      </c>
      <c r="U107" s="7">
        <v>0</v>
      </c>
      <c r="V107" s="7">
        <v>0</v>
      </c>
      <c r="W107" s="7">
        <v>24</v>
      </c>
      <c r="X107" s="7">
        <v>0</v>
      </c>
      <c r="Y107" s="7">
        <v>90</v>
      </c>
      <c r="Z107" s="7">
        <v>1</v>
      </c>
      <c r="AA107" s="7">
        <v>0</v>
      </c>
      <c r="AB107" s="7">
        <v>0</v>
      </c>
      <c r="AC107" s="7">
        <v>0</v>
      </c>
      <c r="AD107" s="7">
        <v>0</v>
      </c>
      <c r="AE107" s="7">
        <v>0</v>
      </c>
      <c r="AF107" s="7">
        <v>0</v>
      </c>
      <c r="AG107" s="7">
        <v>0</v>
      </c>
      <c r="AH107" s="7">
        <v>0</v>
      </c>
      <c r="AI107" s="7">
        <v>0</v>
      </c>
      <c r="AJ107" s="7">
        <v>0</v>
      </c>
      <c r="AK107" s="7">
        <v>0</v>
      </c>
      <c r="AL107" s="7">
        <v>0</v>
      </c>
      <c r="AM107" s="7">
        <v>0</v>
      </c>
      <c r="AN107" s="7">
        <v>0</v>
      </c>
      <c r="AO107" s="7">
        <v>0</v>
      </c>
      <c r="AP107" s="7">
        <v>0</v>
      </c>
      <c r="AQ107" s="7">
        <v>0</v>
      </c>
      <c r="AR107" s="7">
        <v>0</v>
      </c>
      <c r="AS107" s="7">
        <v>0</v>
      </c>
      <c r="AT107" s="7">
        <v>0</v>
      </c>
      <c r="AU107" s="7">
        <v>0</v>
      </c>
      <c r="AV107" s="7">
        <v>0</v>
      </c>
      <c r="AW107" s="7">
        <v>1</v>
      </c>
      <c r="AX107" s="7">
        <v>1</v>
      </c>
      <c r="AY107" s="7">
        <v>0</v>
      </c>
      <c r="AZ107" s="7">
        <v>0</v>
      </c>
      <c r="BA107" s="7">
        <v>1</v>
      </c>
      <c r="BB107" s="7">
        <v>0</v>
      </c>
      <c r="BC107" s="7">
        <v>0</v>
      </c>
      <c r="BD107" s="7">
        <v>1</v>
      </c>
      <c r="BE107" s="7">
        <v>0</v>
      </c>
      <c r="BF107" s="7">
        <v>0</v>
      </c>
      <c r="BG107" s="7">
        <v>1</v>
      </c>
      <c r="BH107" s="7">
        <v>0</v>
      </c>
      <c r="BI107" s="7">
        <v>0</v>
      </c>
    </row>
    <row r="108" spans="1:61" x14ac:dyDescent="0.35">
      <c r="A108" s="7" t="s">
        <v>81</v>
      </c>
      <c r="B108" s="7" t="s">
        <v>10</v>
      </c>
      <c r="C108" s="7" t="s">
        <v>350</v>
      </c>
      <c r="D108" s="7">
        <v>53</v>
      </c>
      <c r="E108" s="7">
        <v>0</v>
      </c>
      <c r="F108" s="7">
        <v>0</v>
      </c>
      <c r="G108" s="7">
        <v>0</v>
      </c>
      <c r="H108" s="7">
        <v>0</v>
      </c>
      <c r="I108" s="7">
        <v>0</v>
      </c>
      <c r="J108" s="7">
        <v>0</v>
      </c>
      <c r="K108" s="7">
        <v>0</v>
      </c>
      <c r="L108" s="7">
        <v>0</v>
      </c>
      <c r="M108" s="7">
        <v>2</v>
      </c>
      <c r="N108" s="7">
        <v>0</v>
      </c>
      <c r="O108" s="7">
        <v>15</v>
      </c>
      <c r="P108" s="7">
        <v>0</v>
      </c>
      <c r="Q108" s="7">
        <v>0</v>
      </c>
      <c r="R108" s="7">
        <v>0</v>
      </c>
      <c r="S108" s="7">
        <v>0</v>
      </c>
      <c r="T108" s="7">
        <v>0</v>
      </c>
      <c r="U108" s="7">
        <v>1</v>
      </c>
      <c r="V108" s="7">
        <v>0</v>
      </c>
      <c r="W108" s="7">
        <v>35</v>
      </c>
      <c r="X108" s="7">
        <v>0</v>
      </c>
      <c r="Y108" s="7">
        <v>0</v>
      </c>
      <c r="Z108" s="7">
        <v>0</v>
      </c>
      <c r="AA108" s="7">
        <v>0</v>
      </c>
      <c r="AB108" s="7">
        <v>0</v>
      </c>
      <c r="AC108" s="7">
        <v>0</v>
      </c>
      <c r="AD108" s="7">
        <v>0</v>
      </c>
      <c r="AE108" s="7">
        <v>0</v>
      </c>
      <c r="AF108" s="7">
        <v>0</v>
      </c>
      <c r="AG108" s="7">
        <v>1</v>
      </c>
      <c r="AH108" s="7">
        <v>0</v>
      </c>
      <c r="AI108" s="7">
        <v>0</v>
      </c>
      <c r="AJ108" s="7">
        <v>0</v>
      </c>
      <c r="AK108" s="7">
        <v>0</v>
      </c>
      <c r="AL108" s="7">
        <v>0</v>
      </c>
      <c r="AM108" s="7">
        <v>0</v>
      </c>
      <c r="AN108" s="7">
        <v>0</v>
      </c>
      <c r="AO108" s="7">
        <v>0</v>
      </c>
      <c r="AP108" s="7">
        <v>0</v>
      </c>
      <c r="AQ108" s="7">
        <v>0</v>
      </c>
      <c r="AR108" s="7">
        <v>0</v>
      </c>
      <c r="AS108" s="7">
        <v>0</v>
      </c>
      <c r="AT108" s="7">
        <v>0</v>
      </c>
      <c r="AU108" s="7">
        <v>0</v>
      </c>
      <c r="AV108" s="7">
        <v>0</v>
      </c>
      <c r="AW108" s="7">
        <v>0</v>
      </c>
      <c r="AX108" s="7">
        <v>0</v>
      </c>
      <c r="AY108" s="7">
        <v>0</v>
      </c>
      <c r="AZ108" s="7">
        <v>0</v>
      </c>
      <c r="BA108" s="7">
        <v>0</v>
      </c>
      <c r="BB108" s="7">
        <v>0</v>
      </c>
      <c r="BC108" s="7">
        <v>0</v>
      </c>
      <c r="BD108" s="7">
        <v>0</v>
      </c>
      <c r="BE108" s="7">
        <v>0</v>
      </c>
      <c r="BF108" s="7">
        <v>0</v>
      </c>
      <c r="BG108" s="7">
        <v>0</v>
      </c>
      <c r="BH108" s="7">
        <v>0</v>
      </c>
      <c r="BI108" s="7">
        <v>0</v>
      </c>
    </row>
    <row r="109" spans="1:61" x14ac:dyDescent="0.35">
      <c r="A109" s="7" t="s">
        <v>81</v>
      </c>
      <c r="B109" s="7" t="s">
        <v>10</v>
      </c>
      <c r="C109" s="7" t="s">
        <v>348</v>
      </c>
      <c r="D109" s="7">
        <v>27</v>
      </c>
      <c r="E109" s="7">
        <v>0</v>
      </c>
      <c r="F109" s="7">
        <v>0</v>
      </c>
      <c r="G109" s="7">
        <v>0</v>
      </c>
      <c r="H109" s="7">
        <v>0</v>
      </c>
      <c r="I109" s="7">
        <v>0</v>
      </c>
      <c r="J109" s="7">
        <v>0</v>
      </c>
      <c r="K109" s="7">
        <v>0</v>
      </c>
      <c r="L109" s="7">
        <v>0</v>
      </c>
      <c r="M109" s="7">
        <v>8</v>
      </c>
      <c r="N109" s="7">
        <v>0</v>
      </c>
      <c r="O109" s="7">
        <v>1</v>
      </c>
      <c r="P109" s="7">
        <v>0</v>
      </c>
      <c r="Q109" s="7">
        <v>0</v>
      </c>
      <c r="R109" s="7">
        <v>0</v>
      </c>
      <c r="S109" s="7">
        <v>0</v>
      </c>
      <c r="T109" s="7">
        <v>0</v>
      </c>
      <c r="U109" s="7">
        <v>0</v>
      </c>
      <c r="V109" s="7">
        <v>0</v>
      </c>
      <c r="W109" s="7">
        <v>18</v>
      </c>
      <c r="X109" s="7">
        <v>0</v>
      </c>
      <c r="Y109" s="7">
        <v>0</v>
      </c>
      <c r="Z109" s="7">
        <v>0</v>
      </c>
      <c r="AA109" s="7">
        <v>0</v>
      </c>
      <c r="AB109" s="7">
        <v>0</v>
      </c>
      <c r="AC109" s="7">
        <v>0</v>
      </c>
      <c r="AD109" s="7">
        <v>0</v>
      </c>
      <c r="AE109" s="7">
        <v>0</v>
      </c>
      <c r="AF109" s="7">
        <v>0</v>
      </c>
      <c r="AG109" s="7">
        <v>0</v>
      </c>
      <c r="AH109" s="7">
        <v>0</v>
      </c>
      <c r="AI109" s="7">
        <v>0</v>
      </c>
      <c r="AJ109" s="7">
        <v>0</v>
      </c>
      <c r="AK109" s="7">
        <v>0</v>
      </c>
      <c r="AL109" s="7">
        <v>0</v>
      </c>
      <c r="AM109" s="7">
        <v>0</v>
      </c>
      <c r="AN109" s="7">
        <v>0</v>
      </c>
      <c r="AO109" s="7">
        <v>0</v>
      </c>
      <c r="AP109" s="7">
        <v>0</v>
      </c>
      <c r="AQ109" s="7">
        <v>0</v>
      </c>
      <c r="AR109" s="7">
        <v>0</v>
      </c>
      <c r="AS109" s="7">
        <v>0</v>
      </c>
      <c r="AT109" s="7">
        <v>0</v>
      </c>
      <c r="AU109" s="7">
        <v>0</v>
      </c>
      <c r="AV109" s="7">
        <v>0</v>
      </c>
      <c r="AW109" s="7">
        <v>1</v>
      </c>
      <c r="AX109" s="7">
        <v>1</v>
      </c>
      <c r="AY109" s="7">
        <v>0</v>
      </c>
      <c r="AZ109" s="7">
        <v>0</v>
      </c>
      <c r="BA109" s="7">
        <v>1</v>
      </c>
      <c r="BB109" s="7">
        <v>0</v>
      </c>
      <c r="BC109" s="7">
        <v>0</v>
      </c>
      <c r="BD109" s="7">
        <v>1</v>
      </c>
      <c r="BE109" s="7">
        <v>0</v>
      </c>
      <c r="BF109" s="7">
        <v>0</v>
      </c>
      <c r="BG109" s="7">
        <v>1</v>
      </c>
      <c r="BH109" s="7">
        <v>0</v>
      </c>
      <c r="BI109" s="7">
        <v>0</v>
      </c>
    </row>
    <row r="110" spans="1:61" x14ac:dyDescent="0.35">
      <c r="A110" s="7" t="s">
        <v>81</v>
      </c>
      <c r="B110" s="7" t="s">
        <v>10</v>
      </c>
      <c r="C110" s="7" t="s">
        <v>346</v>
      </c>
      <c r="D110" s="7">
        <v>16</v>
      </c>
      <c r="E110" s="7">
        <v>0</v>
      </c>
      <c r="F110" s="7">
        <v>0</v>
      </c>
      <c r="G110" s="7">
        <v>0</v>
      </c>
      <c r="H110" s="7">
        <v>0</v>
      </c>
      <c r="I110" s="7">
        <v>0</v>
      </c>
      <c r="J110" s="7">
        <v>0</v>
      </c>
      <c r="K110" s="7">
        <v>0</v>
      </c>
      <c r="L110" s="7">
        <v>0</v>
      </c>
      <c r="M110" s="7">
        <v>0</v>
      </c>
      <c r="N110" s="7">
        <v>0</v>
      </c>
      <c r="O110" s="7">
        <v>0</v>
      </c>
      <c r="P110" s="7">
        <v>0</v>
      </c>
      <c r="Q110" s="7">
        <v>0</v>
      </c>
      <c r="R110" s="7">
        <v>0</v>
      </c>
      <c r="S110" s="7">
        <v>0</v>
      </c>
      <c r="T110" s="7">
        <v>0</v>
      </c>
      <c r="U110" s="7">
        <v>0</v>
      </c>
      <c r="V110" s="7">
        <v>0</v>
      </c>
      <c r="W110" s="7">
        <v>16</v>
      </c>
      <c r="X110" s="7">
        <v>0</v>
      </c>
      <c r="Y110" s="7">
        <v>0</v>
      </c>
      <c r="Z110" s="7">
        <v>0</v>
      </c>
      <c r="AA110" s="7">
        <v>0</v>
      </c>
      <c r="AB110" s="7">
        <v>0</v>
      </c>
      <c r="AC110" s="7">
        <v>0</v>
      </c>
      <c r="AD110" s="7">
        <v>0</v>
      </c>
      <c r="AE110" s="7">
        <v>0</v>
      </c>
      <c r="AF110" s="7">
        <v>0</v>
      </c>
      <c r="AG110" s="7">
        <v>0</v>
      </c>
      <c r="AH110" s="7">
        <v>0</v>
      </c>
      <c r="AI110" s="7">
        <v>0</v>
      </c>
      <c r="AJ110" s="7">
        <v>0</v>
      </c>
      <c r="AK110" s="7">
        <v>0</v>
      </c>
      <c r="AL110" s="7">
        <v>0</v>
      </c>
      <c r="AM110" s="7">
        <v>0</v>
      </c>
      <c r="AN110" s="7">
        <v>0</v>
      </c>
      <c r="AO110" s="7">
        <v>0</v>
      </c>
      <c r="AP110" s="7">
        <v>0</v>
      </c>
      <c r="AQ110" s="7">
        <v>0</v>
      </c>
      <c r="AR110" s="7">
        <v>0</v>
      </c>
      <c r="AS110" s="7">
        <v>0</v>
      </c>
      <c r="AT110" s="7">
        <v>0</v>
      </c>
      <c r="AU110" s="7">
        <v>0</v>
      </c>
      <c r="AV110" s="7">
        <v>0</v>
      </c>
      <c r="AW110" s="7">
        <v>0</v>
      </c>
      <c r="AX110" s="7">
        <v>0</v>
      </c>
      <c r="AY110" s="7">
        <v>0</v>
      </c>
      <c r="AZ110" s="7">
        <v>0</v>
      </c>
      <c r="BA110" s="7">
        <v>0</v>
      </c>
      <c r="BB110" s="7">
        <v>0</v>
      </c>
      <c r="BC110" s="7">
        <v>0</v>
      </c>
      <c r="BD110" s="7">
        <v>0</v>
      </c>
      <c r="BE110" s="7">
        <v>0</v>
      </c>
      <c r="BF110" s="7">
        <v>0</v>
      </c>
      <c r="BG110" s="7">
        <v>0</v>
      </c>
      <c r="BH110" s="7">
        <v>0</v>
      </c>
      <c r="BI110" s="7">
        <v>0</v>
      </c>
    </row>
    <row r="111" spans="1:61" x14ac:dyDescent="0.35">
      <c r="A111" s="7" t="s">
        <v>81</v>
      </c>
      <c r="B111" s="7" t="s">
        <v>10</v>
      </c>
      <c r="C111" s="7" t="s">
        <v>344</v>
      </c>
      <c r="D111" s="7">
        <v>17</v>
      </c>
      <c r="E111" s="7">
        <v>1</v>
      </c>
      <c r="F111" s="7">
        <v>0</v>
      </c>
      <c r="G111" s="7">
        <v>1</v>
      </c>
      <c r="H111" s="7">
        <v>1</v>
      </c>
      <c r="I111" s="7">
        <v>0</v>
      </c>
      <c r="J111" s="7">
        <v>0</v>
      </c>
      <c r="K111" s="7">
        <v>0</v>
      </c>
      <c r="L111" s="7">
        <v>0</v>
      </c>
      <c r="M111" s="7">
        <v>0</v>
      </c>
      <c r="N111" s="7">
        <v>0</v>
      </c>
      <c r="O111" s="7">
        <v>0</v>
      </c>
      <c r="P111" s="7">
        <v>0</v>
      </c>
      <c r="Q111" s="7">
        <v>0</v>
      </c>
      <c r="R111" s="7">
        <v>0</v>
      </c>
      <c r="S111" s="7">
        <v>0</v>
      </c>
      <c r="T111" s="7">
        <v>0</v>
      </c>
      <c r="U111" s="7">
        <v>0</v>
      </c>
      <c r="V111" s="7">
        <v>0</v>
      </c>
      <c r="W111" s="7">
        <v>17</v>
      </c>
      <c r="X111" s="7">
        <v>1</v>
      </c>
      <c r="Y111" s="7">
        <v>0</v>
      </c>
      <c r="Z111" s="7">
        <v>0</v>
      </c>
      <c r="AA111" s="7">
        <v>0</v>
      </c>
      <c r="AB111" s="7">
        <v>0</v>
      </c>
      <c r="AC111" s="7">
        <v>0</v>
      </c>
      <c r="AD111" s="7">
        <v>0</v>
      </c>
      <c r="AE111" s="7">
        <v>0</v>
      </c>
      <c r="AF111" s="7">
        <v>0</v>
      </c>
      <c r="AG111" s="7">
        <v>0</v>
      </c>
      <c r="AH111" s="7">
        <v>0</v>
      </c>
      <c r="AI111" s="7">
        <v>0</v>
      </c>
      <c r="AJ111" s="7">
        <v>0</v>
      </c>
      <c r="AK111" s="7">
        <v>0</v>
      </c>
      <c r="AL111" s="7">
        <v>0</v>
      </c>
      <c r="AM111" s="7">
        <v>0</v>
      </c>
      <c r="AN111" s="7">
        <v>0</v>
      </c>
      <c r="AO111" s="7">
        <v>0</v>
      </c>
      <c r="AP111" s="7">
        <v>0</v>
      </c>
      <c r="AQ111" s="7">
        <v>0</v>
      </c>
      <c r="AR111" s="7">
        <v>0</v>
      </c>
      <c r="AS111" s="7">
        <v>0</v>
      </c>
      <c r="AT111" s="7">
        <v>0</v>
      </c>
      <c r="AU111" s="7">
        <v>0</v>
      </c>
      <c r="AV111" s="7">
        <v>0</v>
      </c>
      <c r="AW111" s="7">
        <v>0</v>
      </c>
      <c r="AX111" s="7">
        <v>0</v>
      </c>
      <c r="AY111" s="7">
        <v>0</v>
      </c>
      <c r="AZ111" s="7">
        <v>0</v>
      </c>
      <c r="BA111" s="7">
        <v>0</v>
      </c>
      <c r="BB111" s="7">
        <v>0</v>
      </c>
      <c r="BC111" s="7">
        <v>0</v>
      </c>
      <c r="BD111" s="7">
        <v>0</v>
      </c>
      <c r="BE111" s="7">
        <v>0</v>
      </c>
      <c r="BF111" s="7">
        <v>0</v>
      </c>
      <c r="BG111" s="7">
        <v>0</v>
      </c>
      <c r="BH111" s="7">
        <v>0</v>
      </c>
      <c r="BI111" s="7">
        <v>0</v>
      </c>
    </row>
    <row r="112" spans="1:61" x14ac:dyDescent="0.35">
      <c r="A112" s="7" t="s">
        <v>81</v>
      </c>
      <c r="B112" s="7" t="s">
        <v>10</v>
      </c>
      <c r="C112" s="7" t="s">
        <v>342</v>
      </c>
      <c r="D112" s="7">
        <v>21</v>
      </c>
      <c r="E112" s="7">
        <v>1</v>
      </c>
      <c r="F112" s="7">
        <v>0</v>
      </c>
      <c r="G112" s="7">
        <v>1</v>
      </c>
      <c r="H112" s="7">
        <v>1</v>
      </c>
      <c r="I112" s="7">
        <v>0</v>
      </c>
      <c r="J112" s="7">
        <v>0</v>
      </c>
      <c r="K112" s="7">
        <v>0</v>
      </c>
      <c r="L112" s="7">
        <v>0</v>
      </c>
      <c r="M112" s="7">
        <v>15</v>
      </c>
      <c r="N112" s="7">
        <v>0</v>
      </c>
      <c r="O112" s="7">
        <v>5</v>
      </c>
      <c r="P112" s="7">
        <v>0</v>
      </c>
      <c r="Q112" s="7">
        <v>0</v>
      </c>
      <c r="R112" s="7">
        <v>0</v>
      </c>
      <c r="S112" s="7">
        <v>0</v>
      </c>
      <c r="T112" s="7">
        <v>0</v>
      </c>
      <c r="U112" s="7">
        <v>0</v>
      </c>
      <c r="V112" s="7">
        <v>0</v>
      </c>
      <c r="W112" s="7">
        <v>1</v>
      </c>
      <c r="X112" s="7">
        <v>1</v>
      </c>
      <c r="Y112" s="7">
        <v>0</v>
      </c>
      <c r="Z112" s="7">
        <v>0</v>
      </c>
      <c r="AA112" s="7">
        <v>0</v>
      </c>
      <c r="AB112" s="7">
        <v>0</v>
      </c>
      <c r="AC112" s="7">
        <v>0</v>
      </c>
      <c r="AD112" s="7">
        <v>0</v>
      </c>
      <c r="AE112" s="7">
        <v>0</v>
      </c>
      <c r="AF112" s="7">
        <v>0</v>
      </c>
      <c r="AG112" s="7">
        <v>0</v>
      </c>
      <c r="AH112" s="7">
        <v>0</v>
      </c>
      <c r="AI112" s="7">
        <v>0</v>
      </c>
      <c r="AJ112" s="7">
        <v>0</v>
      </c>
      <c r="AK112" s="7">
        <v>0</v>
      </c>
      <c r="AL112" s="7">
        <v>0</v>
      </c>
      <c r="AM112" s="7">
        <v>0</v>
      </c>
      <c r="AN112" s="7">
        <v>0</v>
      </c>
      <c r="AO112" s="7">
        <v>0</v>
      </c>
      <c r="AP112" s="7">
        <v>0</v>
      </c>
      <c r="AQ112" s="7">
        <v>0</v>
      </c>
      <c r="AR112" s="7">
        <v>0</v>
      </c>
      <c r="AS112" s="7">
        <v>0</v>
      </c>
      <c r="AT112" s="7">
        <v>0</v>
      </c>
      <c r="AU112" s="7">
        <v>0</v>
      </c>
      <c r="AV112" s="7">
        <v>0</v>
      </c>
      <c r="AW112" s="7">
        <v>0</v>
      </c>
      <c r="AX112" s="7">
        <v>0</v>
      </c>
      <c r="AY112" s="7">
        <v>0</v>
      </c>
      <c r="AZ112" s="7">
        <v>0</v>
      </c>
      <c r="BA112" s="7">
        <v>0</v>
      </c>
      <c r="BB112" s="7">
        <v>0</v>
      </c>
      <c r="BC112" s="7">
        <v>0</v>
      </c>
      <c r="BD112" s="7">
        <v>0</v>
      </c>
      <c r="BE112" s="7">
        <v>0</v>
      </c>
      <c r="BF112" s="7">
        <v>0</v>
      </c>
      <c r="BG112" s="7">
        <v>0</v>
      </c>
      <c r="BH112" s="7">
        <v>0</v>
      </c>
      <c r="BI112" s="7">
        <v>0</v>
      </c>
    </row>
    <row r="113" spans="1:61" x14ac:dyDescent="0.35">
      <c r="A113" s="7" t="s">
        <v>81</v>
      </c>
      <c r="B113" s="7" t="s">
        <v>10</v>
      </c>
      <c r="C113" s="7" t="s">
        <v>340</v>
      </c>
      <c r="D113" s="7">
        <v>15</v>
      </c>
      <c r="E113" s="7">
        <v>0</v>
      </c>
      <c r="F113" s="7">
        <v>0</v>
      </c>
      <c r="G113" s="7">
        <v>0</v>
      </c>
      <c r="H113" s="7">
        <v>0</v>
      </c>
      <c r="I113" s="7">
        <v>0</v>
      </c>
      <c r="J113" s="7">
        <v>0</v>
      </c>
      <c r="K113" s="7">
        <v>0</v>
      </c>
      <c r="L113" s="7">
        <v>0</v>
      </c>
      <c r="M113" s="7">
        <v>10</v>
      </c>
      <c r="N113" s="7">
        <v>0</v>
      </c>
      <c r="O113" s="7">
        <v>5</v>
      </c>
      <c r="P113" s="7">
        <v>0</v>
      </c>
      <c r="Q113" s="7">
        <v>0</v>
      </c>
      <c r="R113" s="7">
        <v>0</v>
      </c>
      <c r="S113" s="7">
        <v>0</v>
      </c>
      <c r="T113" s="7">
        <v>0</v>
      </c>
      <c r="U113" s="7">
        <v>0</v>
      </c>
      <c r="V113" s="7">
        <v>0</v>
      </c>
      <c r="W113" s="7">
        <v>0</v>
      </c>
      <c r="X113" s="7">
        <v>0</v>
      </c>
      <c r="Y113" s="7">
        <v>0</v>
      </c>
      <c r="Z113" s="7">
        <v>0</v>
      </c>
      <c r="AA113" s="7">
        <v>0</v>
      </c>
      <c r="AB113" s="7">
        <v>0</v>
      </c>
      <c r="AC113" s="7">
        <v>0</v>
      </c>
      <c r="AD113" s="7">
        <v>0</v>
      </c>
      <c r="AE113" s="7">
        <v>0</v>
      </c>
      <c r="AF113" s="7">
        <v>0</v>
      </c>
      <c r="AG113" s="7">
        <v>0</v>
      </c>
      <c r="AH113" s="7">
        <v>0</v>
      </c>
      <c r="AI113" s="7">
        <v>0</v>
      </c>
      <c r="AJ113" s="7">
        <v>0</v>
      </c>
      <c r="AK113" s="7">
        <v>0</v>
      </c>
      <c r="AL113" s="7">
        <v>0</v>
      </c>
      <c r="AM113" s="7">
        <v>0</v>
      </c>
      <c r="AN113" s="7">
        <v>0</v>
      </c>
      <c r="AO113" s="7">
        <v>0</v>
      </c>
      <c r="AP113" s="7">
        <v>0</v>
      </c>
      <c r="AQ113" s="7">
        <v>0</v>
      </c>
      <c r="AR113" s="7">
        <v>0</v>
      </c>
      <c r="AS113" s="7">
        <v>0</v>
      </c>
      <c r="AT113" s="7">
        <v>0</v>
      </c>
      <c r="AU113" s="7">
        <v>0</v>
      </c>
      <c r="AV113" s="7">
        <v>0</v>
      </c>
      <c r="AW113" s="7">
        <v>0</v>
      </c>
      <c r="AX113" s="7">
        <v>0</v>
      </c>
      <c r="AY113" s="7">
        <v>0</v>
      </c>
      <c r="AZ113" s="7">
        <v>0</v>
      </c>
      <c r="BA113" s="7">
        <v>0</v>
      </c>
      <c r="BB113" s="7">
        <v>0</v>
      </c>
      <c r="BC113" s="7">
        <v>0</v>
      </c>
      <c r="BD113" s="7">
        <v>0</v>
      </c>
      <c r="BE113" s="7">
        <v>0</v>
      </c>
      <c r="BF113" s="7">
        <v>0</v>
      </c>
      <c r="BG113" s="7">
        <v>0</v>
      </c>
      <c r="BH113" s="7">
        <v>0</v>
      </c>
      <c r="BI113" s="7">
        <v>0</v>
      </c>
    </row>
    <row r="114" spans="1:61" x14ac:dyDescent="0.35">
      <c r="A114" s="7" t="s">
        <v>81</v>
      </c>
      <c r="B114" s="7" t="s">
        <v>10</v>
      </c>
      <c r="C114" s="7" t="s">
        <v>338</v>
      </c>
      <c r="D114" s="7">
        <v>5</v>
      </c>
      <c r="E114" s="7">
        <v>0</v>
      </c>
      <c r="F114" s="7">
        <v>0</v>
      </c>
      <c r="G114" s="7">
        <v>0</v>
      </c>
      <c r="H114" s="7">
        <v>0</v>
      </c>
      <c r="I114" s="7">
        <v>0</v>
      </c>
      <c r="J114" s="7">
        <v>0</v>
      </c>
      <c r="K114" s="7">
        <v>0</v>
      </c>
      <c r="L114" s="7">
        <v>0</v>
      </c>
      <c r="M114" s="7">
        <v>4</v>
      </c>
      <c r="N114" s="7">
        <v>0</v>
      </c>
      <c r="O114" s="7">
        <v>1</v>
      </c>
      <c r="P114" s="7">
        <v>0</v>
      </c>
      <c r="Q114" s="7">
        <v>0</v>
      </c>
      <c r="R114" s="7">
        <v>0</v>
      </c>
      <c r="S114" s="7">
        <v>0</v>
      </c>
      <c r="T114" s="7">
        <v>0</v>
      </c>
      <c r="U114" s="7">
        <v>0</v>
      </c>
      <c r="V114" s="7">
        <v>0</v>
      </c>
      <c r="W114" s="7">
        <v>0</v>
      </c>
      <c r="X114" s="7">
        <v>0</v>
      </c>
      <c r="Y114" s="7">
        <v>0</v>
      </c>
      <c r="Z114" s="7">
        <v>0</v>
      </c>
      <c r="AA114" s="7">
        <v>0</v>
      </c>
      <c r="AB114" s="7">
        <v>0</v>
      </c>
      <c r="AC114" s="7">
        <v>0</v>
      </c>
      <c r="AD114" s="7">
        <v>0</v>
      </c>
      <c r="AE114" s="7">
        <v>0</v>
      </c>
      <c r="AF114" s="7">
        <v>0</v>
      </c>
      <c r="AG114" s="7">
        <v>1</v>
      </c>
      <c r="AH114" s="7">
        <v>0</v>
      </c>
      <c r="AI114" s="7">
        <v>0</v>
      </c>
      <c r="AJ114" s="7">
        <v>0</v>
      </c>
      <c r="AK114" s="7">
        <v>0</v>
      </c>
      <c r="AL114" s="7">
        <v>0</v>
      </c>
      <c r="AM114" s="7">
        <v>0</v>
      </c>
      <c r="AN114" s="7">
        <v>0</v>
      </c>
      <c r="AO114" s="7">
        <v>0</v>
      </c>
      <c r="AP114" s="7">
        <v>0</v>
      </c>
      <c r="AQ114" s="7">
        <v>0</v>
      </c>
      <c r="AR114" s="7">
        <v>0</v>
      </c>
      <c r="AS114" s="7">
        <v>0</v>
      </c>
      <c r="AT114" s="7">
        <v>0</v>
      </c>
      <c r="AU114" s="7">
        <v>0</v>
      </c>
      <c r="AV114" s="7">
        <v>0</v>
      </c>
      <c r="AW114" s="7">
        <v>0</v>
      </c>
      <c r="AX114" s="7">
        <v>0</v>
      </c>
      <c r="AY114" s="7">
        <v>0</v>
      </c>
      <c r="AZ114" s="7">
        <v>0</v>
      </c>
      <c r="BA114" s="7">
        <v>0</v>
      </c>
      <c r="BB114" s="7">
        <v>0</v>
      </c>
      <c r="BC114" s="7">
        <v>0</v>
      </c>
      <c r="BD114" s="7">
        <v>0</v>
      </c>
      <c r="BE114" s="7">
        <v>0</v>
      </c>
      <c r="BF114" s="7">
        <v>0</v>
      </c>
      <c r="BG114" s="7">
        <v>0</v>
      </c>
      <c r="BH114" s="7">
        <v>0</v>
      </c>
      <c r="BI114" s="7">
        <v>0</v>
      </c>
    </row>
    <row r="115" spans="1:61" x14ac:dyDescent="0.35">
      <c r="A115" s="7" t="s">
        <v>81</v>
      </c>
      <c r="B115" s="7" t="s">
        <v>10</v>
      </c>
      <c r="C115" s="7" t="s">
        <v>336</v>
      </c>
      <c r="D115" s="7">
        <v>12</v>
      </c>
      <c r="E115" s="7">
        <v>0</v>
      </c>
      <c r="F115" s="7">
        <v>0</v>
      </c>
      <c r="G115" s="7">
        <v>0</v>
      </c>
      <c r="H115" s="7">
        <v>0</v>
      </c>
      <c r="I115" s="7">
        <v>0</v>
      </c>
      <c r="J115" s="7">
        <v>0</v>
      </c>
      <c r="K115" s="7">
        <v>0</v>
      </c>
      <c r="L115" s="7">
        <v>0</v>
      </c>
      <c r="M115" s="7">
        <v>8</v>
      </c>
      <c r="N115" s="7">
        <v>0</v>
      </c>
      <c r="O115" s="7">
        <v>2</v>
      </c>
      <c r="P115" s="7">
        <v>0</v>
      </c>
      <c r="Q115" s="7">
        <v>0</v>
      </c>
      <c r="R115" s="7">
        <v>0</v>
      </c>
      <c r="S115" s="7">
        <v>0</v>
      </c>
      <c r="T115" s="7">
        <v>0</v>
      </c>
      <c r="U115" s="7">
        <v>0</v>
      </c>
      <c r="V115" s="7">
        <v>0</v>
      </c>
      <c r="W115" s="7">
        <v>2</v>
      </c>
      <c r="X115" s="7">
        <v>0</v>
      </c>
      <c r="Y115" s="7">
        <v>0</v>
      </c>
      <c r="Z115" s="7">
        <v>0</v>
      </c>
      <c r="AA115" s="7">
        <v>0</v>
      </c>
      <c r="AB115" s="7">
        <v>0</v>
      </c>
      <c r="AC115" s="7">
        <v>0</v>
      </c>
      <c r="AD115" s="7">
        <v>0</v>
      </c>
      <c r="AE115" s="7">
        <v>0</v>
      </c>
      <c r="AF115" s="7">
        <v>0</v>
      </c>
      <c r="AG115" s="7">
        <v>0</v>
      </c>
      <c r="AH115" s="7">
        <v>0</v>
      </c>
      <c r="AI115" s="7">
        <v>0</v>
      </c>
      <c r="AJ115" s="7">
        <v>0</v>
      </c>
      <c r="AK115" s="7">
        <v>0</v>
      </c>
      <c r="AL115" s="7">
        <v>0</v>
      </c>
      <c r="AM115" s="7">
        <v>0</v>
      </c>
      <c r="AN115" s="7">
        <v>0</v>
      </c>
      <c r="AO115" s="7">
        <v>0</v>
      </c>
      <c r="AP115" s="7">
        <v>0</v>
      </c>
      <c r="AQ115" s="7">
        <v>0</v>
      </c>
      <c r="AR115" s="7">
        <v>0</v>
      </c>
      <c r="AS115" s="7">
        <v>0</v>
      </c>
      <c r="AT115" s="7">
        <v>0</v>
      </c>
      <c r="AU115" s="7">
        <v>0</v>
      </c>
      <c r="AV115" s="7">
        <v>0</v>
      </c>
      <c r="AW115" s="7">
        <v>0</v>
      </c>
      <c r="AX115" s="7">
        <v>0</v>
      </c>
      <c r="AY115" s="7">
        <v>0</v>
      </c>
      <c r="AZ115" s="7">
        <v>0</v>
      </c>
      <c r="BA115" s="7">
        <v>0</v>
      </c>
      <c r="BB115" s="7">
        <v>0</v>
      </c>
      <c r="BC115" s="7">
        <v>0</v>
      </c>
      <c r="BD115" s="7">
        <v>0</v>
      </c>
      <c r="BE115" s="7">
        <v>0</v>
      </c>
      <c r="BF115" s="7">
        <v>0</v>
      </c>
      <c r="BG115" s="7">
        <v>0</v>
      </c>
      <c r="BH115" s="7">
        <v>0</v>
      </c>
      <c r="BI115" s="7">
        <v>0</v>
      </c>
    </row>
    <row r="116" spans="1:61" x14ac:dyDescent="0.35">
      <c r="A116" s="7" t="s">
        <v>81</v>
      </c>
      <c r="B116" s="7" t="s">
        <v>10</v>
      </c>
      <c r="C116" s="7" t="s">
        <v>334</v>
      </c>
      <c r="D116" s="7">
        <v>23</v>
      </c>
      <c r="E116" s="7">
        <v>0</v>
      </c>
      <c r="F116" s="7">
        <v>0</v>
      </c>
      <c r="G116" s="7">
        <v>0</v>
      </c>
      <c r="H116" s="7">
        <v>0</v>
      </c>
      <c r="I116" s="7">
        <v>0</v>
      </c>
      <c r="J116" s="7">
        <v>0</v>
      </c>
      <c r="K116" s="7">
        <v>0</v>
      </c>
      <c r="L116" s="7">
        <v>0</v>
      </c>
      <c r="M116" s="7">
        <v>10</v>
      </c>
      <c r="N116" s="7">
        <v>0</v>
      </c>
      <c r="O116" s="7">
        <v>0</v>
      </c>
      <c r="P116" s="7">
        <v>0</v>
      </c>
      <c r="Q116" s="7">
        <v>0</v>
      </c>
      <c r="R116" s="7">
        <v>0</v>
      </c>
      <c r="S116" s="7">
        <v>0</v>
      </c>
      <c r="T116" s="7">
        <v>0</v>
      </c>
      <c r="U116" s="7">
        <v>0</v>
      </c>
      <c r="V116" s="7">
        <v>0</v>
      </c>
      <c r="W116" s="7">
        <v>13</v>
      </c>
      <c r="X116" s="7">
        <v>0</v>
      </c>
      <c r="Y116" s="7">
        <v>0</v>
      </c>
      <c r="Z116" s="7">
        <v>0</v>
      </c>
      <c r="AA116" s="7">
        <v>0</v>
      </c>
      <c r="AB116" s="7">
        <v>0</v>
      </c>
      <c r="AC116" s="7">
        <v>0</v>
      </c>
      <c r="AD116" s="7">
        <v>0</v>
      </c>
      <c r="AE116" s="7">
        <v>0</v>
      </c>
      <c r="AF116" s="7">
        <v>0</v>
      </c>
      <c r="AG116" s="7">
        <v>0</v>
      </c>
      <c r="AH116" s="7">
        <v>0</v>
      </c>
      <c r="AI116" s="7">
        <v>0</v>
      </c>
      <c r="AJ116" s="7">
        <v>0</v>
      </c>
      <c r="AK116" s="7">
        <v>0</v>
      </c>
      <c r="AL116" s="7">
        <v>0</v>
      </c>
      <c r="AM116" s="7">
        <v>0</v>
      </c>
      <c r="AN116" s="7">
        <v>0</v>
      </c>
      <c r="AO116" s="7">
        <v>0</v>
      </c>
      <c r="AP116" s="7">
        <v>0</v>
      </c>
      <c r="AQ116" s="7">
        <v>0</v>
      </c>
      <c r="AR116" s="7">
        <v>0</v>
      </c>
      <c r="AS116" s="7">
        <v>0</v>
      </c>
      <c r="AT116" s="7">
        <v>0</v>
      </c>
      <c r="AU116" s="7">
        <v>0</v>
      </c>
      <c r="AV116" s="7">
        <v>0</v>
      </c>
      <c r="AW116" s="7">
        <v>0</v>
      </c>
      <c r="AX116" s="7">
        <v>0</v>
      </c>
      <c r="AY116" s="7">
        <v>0</v>
      </c>
      <c r="AZ116" s="7">
        <v>0</v>
      </c>
      <c r="BA116" s="7">
        <v>0</v>
      </c>
      <c r="BB116" s="7">
        <v>0</v>
      </c>
      <c r="BC116" s="7">
        <v>0</v>
      </c>
      <c r="BD116" s="7">
        <v>0</v>
      </c>
      <c r="BE116" s="7">
        <v>0</v>
      </c>
      <c r="BF116" s="7">
        <v>0</v>
      </c>
      <c r="BG116" s="7">
        <v>0</v>
      </c>
      <c r="BH116" s="7">
        <v>0</v>
      </c>
      <c r="BI116" s="7">
        <v>0</v>
      </c>
    </row>
    <row r="117" spans="1:61" x14ac:dyDescent="0.35">
      <c r="A117" s="7" t="s">
        <v>81</v>
      </c>
      <c r="B117" s="7" t="s">
        <v>10</v>
      </c>
      <c r="C117" s="7" t="s">
        <v>332</v>
      </c>
      <c r="D117" s="7">
        <v>22</v>
      </c>
      <c r="E117" s="7">
        <v>0</v>
      </c>
      <c r="F117" s="7">
        <v>0</v>
      </c>
      <c r="G117" s="7">
        <v>0</v>
      </c>
      <c r="H117" s="7">
        <v>0</v>
      </c>
      <c r="I117" s="7">
        <v>0</v>
      </c>
      <c r="J117" s="7">
        <v>0</v>
      </c>
      <c r="K117" s="7">
        <v>0</v>
      </c>
      <c r="L117" s="7">
        <v>0</v>
      </c>
      <c r="M117" s="7">
        <v>20</v>
      </c>
      <c r="N117" s="7">
        <v>0</v>
      </c>
      <c r="O117" s="7">
        <v>0</v>
      </c>
      <c r="P117" s="7">
        <v>0</v>
      </c>
      <c r="Q117" s="7">
        <v>0</v>
      </c>
      <c r="R117" s="7">
        <v>0</v>
      </c>
      <c r="S117" s="7">
        <v>0</v>
      </c>
      <c r="T117" s="7">
        <v>0</v>
      </c>
      <c r="U117" s="7">
        <v>0</v>
      </c>
      <c r="V117" s="7">
        <v>0</v>
      </c>
      <c r="W117" s="7">
        <v>2</v>
      </c>
      <c r="X117" s="7">
        <v>0</v>
      </c>
      <c r="Y117" s="7">
        <v>0</v>
      </c>
      <c r="Z117" s="7">
        <v>0</v>
      </c>
      <c r="AA117" s="7">
        <v>0</v>
      </c>
      <c r="AB117" s="7">
        <v>0</v>
      </c>
      <c r="AC117" s="7">
        <v>0</v>
      </c>
      <c r="AD117" s="7">
        <v>0</v>
      </c>
      <c r="AE117" s="7">
        <v>0</v>
      </c>
      <c r="AF117" s="7">
        <v>0</v>
      </c>
      <c r="AG117" s="7">
        <v>0</v>
      </c>
      <c r="AH117" s="7">
        <v>0</v>
      </c>
      <c r="AI117" s="7">
        <v>0</v>
      </c>
      <c r="AJ117" s="7">
        <v>0</v>
      </c>
      <c r="AK117" s="7">
        <v>0</v>
      </c>
      <c r="AL117" s="7">
        <v>0</v>
      </c>
      <c r="AM117" s="7">
        <v>0</v>
      </c>
      <c r="AN117" s="7">
        <v>0</v>
      </c>
      <c r="AO117" s="7">
        <v>0</v>
      </c>
      <c r="AP117" s="7">
        <v>0</v>
      </c>
      <c r="AQ117" s="7">
        <v>0</v>
      </c>
      <c r="AR117" s="7">
        <v>0</v>
      </c>
      <c r="AS117" s="7">
        <v>0</v>
      </c>
      <c r="AT117" s="7">
        <v>0</v>
      </c>
      <c r="AU117" s="7">
        <v>0</v>
      </c>
      <c r="AV117" s="7">
        <v>0</v>
      </c>
      <c r="AW117" s="7">
        <v>0</v>
      </c>
      <c r="AX117" s="7">
        <v>0</v>
      </c>
      <c r="AY117" s="7">
        <v>0</v>
      </c>
      <c r="AZ117" s="7">
        <v>0</v>
      </c>
      <c r="BA117" s="7">
        <v>0</v>
      </c>
      <c r="BB117" s="7">
        <v>0</v>
      </c>
      <c r="BC117" s="7">
        <v>0</v>
      </c>
      <c r="BD117" s="7">
        <v>0</v>
      </c>
      <c r="BE117" s="7">
        <v>0</v>
      </c>
      <c r="BF117" s="7">
        <v>0</v>
      </c>
      <c r="BG117" s="7">
        <v>0</v>
      </c>
      <c r="BH117" s="7">
        <v>0</v>
      </c>
      <c r="BI117" s="7">
        <v>0</v>
      </c>
    </row>
    <row r="118" spans="1:61" x14ac:dyDescent="0.35">
      <c r="A118" s="7" t="s">
        <v>81</v>
      </c>
      <c r="B118" s="7" t="s">
        <v>10</v>
      </c>
      <c r="C118" s="7" t="s">
        <v>330</v>
      </c>
      <c r="D118" s="7">
        <v>53</v>
      </c>
      <c r="E118" s="7">
        <v>0</v>
      </c>
      <c r="F118" s="7">
        <v>0</v>
      </c>
      <c r="G118" s="7">
        <v>0</v>
      </c>
      <c r="H118" s="7">
        <v>0</v>
      </c>
      <c r="I118" s="7">
        <v>0</v>
      </c>
      <c r="J118" s="7">
        <v>0</v>
      </c>
      <c r="K118" s="7">
        <v>0</v>
      </c>
      <c r="L118" s="7">
        <v>0</v>
      </c>
      <c r="M118" s="7">
        <v>20</v>
      </c>
      <c r="N118" s="7">
        <v>0</v>
      </c>
      <c r="O118" s="7">
        <v>0</v>
      </c>
      <c r="P118" s="7">
        <v>0</v>
      </c>
      <c r="Q118" s="7">
        <v>0</v>
      </c>
      <c r="R118" s="7">
        <v>0</v>
      </c>
      <c r="S118" s="7">
        <v>0</v>
      </c>
      <c r="T118" s="7">
        <v>0</v>
      </c>
      <c r="U118" s="7">
        <v>0</v>
      </c>
      <c r="V118" s="7">
        <v>0</v>
      </c>
      <c r="W118" s="7">
        <v>33</v>
      </c>
      <c r="X118" s="7">
        <v>0</v>
      </c>
      <c r="Y118" s="7">
        <v>0</v>
      </c>
      <c r="Z118" s="7">
        <v>0</v>
      </c>
      <c r="AA118" s="7">
        <v>0</v>
      </c>
      <c r="AB118" s="7">
        <v>0</v>
      </c>
      <c r="AC118" s="7">
        <v>0</v>
      </c>
      <c r="AD118" s="7">
        <v>0</v>
      </c>
      <c r="AE118" s="7">
        <v>0</v>
      </c>
      <c r="AF118" s="7">
        <v>0</v>
      </c>
      <c r="AG118" s="7">
        <v>0</v>
      </c>
      <c r="AH118" s="7">
        <v>0</v>
      </c>
      <c r="AI118" s="7">
        <v>0</v>
      </c>
      <c r="AJ118" s="7">
        <v>0</v>
      </c>
      <c r="AK118" s="7">
        <v>0</v>
      </c>
      <c r="AL118" s="7">
        <v>0</v>
      </c>
      <c r="AM118" s="7">
        <v>0</v>
      </c>
      <c r="AN118" s="7">
        <v>0</v>
      </c>
      <c r="AO118" s="7">
        <v>0</v>
      </c>
      <c r="AP118" s="7">
        <v>0</v>
      </c>
      <c r="AQ118" s="7">
        <v>0</v>
      </c>
      <c r="AR118" s="7">
        <v>0</v>
      </c>
      <c r="AS118" s="7">
        <v>0</v>
      </c>
      <c r="AT118" s="7">
        <v>0</v>
      </c>
      <c r="AU118" s="7">
        <v>0</v>
      </c>
      <c r="AV118" s="7">
        <v>0</v>
      </c>
      <c r="AW118" s="7">
        <v>0</v>
      </c>
      <c r="AX118" s="7">
        <v>0</v>
      </c>
      <c r="AY118" s="7">
        <v>0</v>
      </c>
      <c r="AZ118" s="7">
        <v>0</v>
      </c>
      <c r="BA118" s="7">
        <v>0</v>
      </c>
      <c r="BB118" s="7">
        <v>0</v>
      </c>
      <c r="BC118" s="7">
        <v>0</v>
      </c>
      <c r="BD118" s="7">
        <v>0</v>
      </c>
      <c r="BE118" s="7">
        <v>0</v>
      </c>
      <c r="BF118" s="7">
        <v>0</v>
      </c>
      <c r="BG118" s="7">
        <v>0</v>
      </c>
      <c r="BH118" s="7">
        <v>0</v>
      </c>
      <c r="BI118" s="7">
        <v>0</v>
      </c>
    </row>
    <row r="119" spans="1:61" x14ac:dyDescent="0.35">
      <c r="A119" s="7" t="s">
        <v>81</v>
      </c>
      <c r="B119" s="7" t="s">
        <v>10</v>
      </c>
      <c r="C119" s="7" t="s">
        <v>328</v>
      </c>
      <c r="D119" s="7">
        <v>30</v>
      </c>
      <c r="E119" s="7">
        <v>0</v>
      </c>
      <c r="F119" s="7">
        <v>0</v>
      </c>
      <c r="G119" s="7">
        <v>0</v>
      </c>
      <c r="H119" s="7">
        <v>0</v>
      </c>
      <c r="I119" s="7">
        <v>0</v>
      </c>
      <c r="J119" s="7">
        <v>0</v>
      </c>
      <c r="K119" s="7">
        <v>0</v>
      </c>
      <c r="L119" s="7">
        <v>0</v>
      </c>
      <c r="M119" s="7">
        <v>10</v>
      </c>
      <c r="N119" s="7">
        <v>0</v>
      </c>
      <c r="O119" s="7">
        <v>0</v>
      </c>
      <c r="P119" s="7">
        <v>0</v>
      </c>
      <c r="Q119" s="7">
        <v>0</v>
      </c>
      <c r="R119" s="7">
        <v>0</v>
      </c>
      <c r="S119" s="7">
        <v>0</v>
      </c>
      <c r="T119" s="7">
        <v>0</v>
      </c>
      <c r="U119" s="7">
        <v>0</v>
      </c>
      <c r="V119" s="7">
        <v>0</v>
      </c>
      <c r="W119" s="7">
        <v>20</v>
      </c>
      <c r="X119" s="7">
        <v>0</v>
      </c>
      <c r="Y119" s="7">
        <v>0</v>
      </c>
      <c r="Z119" s="7">
        <v>0</v>
      </c>
      <c r="AA119" s="7">
        <v>0</v>
      </c>
      <c r="AB119" s="7">
        <v>0</v>
      </c>
      <c r="AC119" s="7">
        <v>0</v>
      </c>
      <c r="AD119" s="7">
        <v>0</v>
      </c>
      <c r="AE119" s="7">
        <v>0</v>
      </c>
      <c r="AF119" s="7">
        <v>0</v>
      </c>
      <c r="AG119" s="7">
        <v>0</v>
      </c>
      <c r="AH119" s="7">
        <v>0</v>
      </c>
      <c r="AI119" s="7">
        <v>0</v>
      </c>
      <c r="AJ119" s="7">
        <v>0</v>
      </c>
      <c r="AK119" s="7">
        <v>0</v>
      </c>
      <c r="AL119" s="7">
        <v>0</v>
      </c>
      <c r="AM119" s="7">
        <v>0</v>
      </c>
      <c r="AN119" s="7">
        <v>0</v>
      </c>
      <c r="AO119" s="7">
        <v>0</v>
      </c>
      <c r="AP119" s="7">
        <v>0</v>
      </c>
      <c r="AQ119" s="7">
        <v>0</v>
      </c>
      <c r="AR119" s="7">
        <v>0</v>
      </c>
      <c r="AS119" s="7">
        <v>0</v>
      </c>
      <c r="AT119" s="7">
        <v>0</v>
      </c>
      <c r="AU119" s="7">
        <v>0</v>
      </c>
      <c r="AV119" s="7">
        <v>0</v>
      </c>
      <c r="AW119" s="7">
        <v>0</v>
      </c>
      <c r="AX119" s="7">
        <v>0</v>
      </c>
      <c r="AY119" s="7">
        <v>0</v>
      </c>
      <c r="AZ119" s="7">
        <v>0</v>
      </c>
      <c r="BA119" s="7">
        <v>0</v>
      </c>
      <c r="BB119" s="7">
        <v>0</v>
      </c>
      <c r="BC119" s="7">
        <v>0</v>
      </c>
      <c r="BD119" s="7">
        <v>0</v>
      </c>
      <c r="BE119" s="7">
        <v>0</v>
      </c>
      <c r="BF119" s="7">
        <v>0</v>
      </c>
      <c r="BG119" s="7">
        <v>0</v>
      </c>
      <c r="BH119" s="7">
        <v>0</v>
      </c>
      <c r="BI119" s="7">
        <v>0</v>
      </c>
    </row>
    <row r="120" spans="1:61" x14ac:dyDescent="0.35">
      <c r="A120" s="7" t="s">
        <v>81</v>
      </c>
      <c r="B120" s="7" t="s">
        <v>10</v>
      </c>
      <c r="C120" s="7" t="s">
        <v>326</v>
      </c>
      <c r="D120" s="7">
        <v>39</v>
      </c>
      <c r="E120" s="7">
        <v>0</v>
      </c>
      <c r="F120" s="7">
        <v>0</v>
      </c>
      <c r="G120" s="7">
        <v>0</v>
      </c>
      <c r="H120" s="7">
        <v>0</v>
      </c>
      <c r="I120" s="7">
        <v>0</v>
      </c>
      <c r="J120" s="7">
        <v>0</v>
      </c>
      <c r="K120" s="7">
        <v>0</v>
      </c>
      <c r="L120" s="7">
        <v>0</v>
      </c>
      <c r="M120" s="7">
        <v>2</v>
      </c>
      <c r="N120" s="7">
        <v>0</v>
      </c>
      <c r="O120" s="7">
        <v>0</v>
      </c>
      <c r="P120" s="7">
        <v>0</v>
      </c>
      <c r="Q120" s="7">
        <v>0</v>
      </c>
      <c r="R120" s="7">
        <v>0</v>
      </c>
      <c r="S120" s="7">
        <v>0</v>
      </c>
      <c r="T120" s="7">
        <v>0</v>
      </c>
      <c r="U120" s="7">
        <v>1</v>
      </c>
      <c r="V120" s="7">
        <v>0</v>
      </c>
      <c r="W120" s="7">
        <v>36</v>
      </c>
      <c r="X120" s="7">
        <v>0</v>
      </c>
      <c r="Y120" s="7">
        <v>0</v>
      </c>
      <c r="Z120" s="7">
        <v>0</v>
      </c>
      <c r="AA120" s="7">
        <v>0</v>
      </c>
      <c r="AB120" s="7">
        <v>0</v>
      </c>
      <c r="AC120" s="7">
        <v>0</v>
      </c>
      <c r="AD120" s="7">
        <v>0</v>
      </c>
      <c r="AE120" s="7">
        <v>0</v>
      </c>
      <c r="AF120" s="7">
        <v>0</v>
      </c>
      <c r="AG120" s="7">
        <v>1</v>
      </c>
      <c r="AH120" s="7">
        <v>0</v>
      </c>
      <c r="AI120" s="7">
        <v>0</v>
      </c>
      <c r="AJ120" s="7">
        <v>0</v>
      </c>
      <c r="AK120" s="7">
        <v>0</v>
      </c>
      <c r="AL120" s="7">
        <v>0</v>
      </c>
      <c r="AM120" s="7">
        <v>0</v>
      </c>
      <c r="AN120" s="7">
        <v>0</v>
      </c>
      <c r="AO120" s="7">
        <v>0</v>
      </c>
      <c r="AP120" s="7">
        <v>0</v>
      </c>
      <c r="AQ120" s="7">
        <v>0</v>
      </c>
      <c r="AR120" s="7">
        <v>0</v>
      </c>
      <c r="AS120" s="7">
        <v>0</v>
      </c>
      <c r="AT120" s="7">
        <v>0</v>
      </c>
      <c r="AU120" s="7">
        <v>0</v>
      </c>
      <c r="AV120" s="7">
        <v>0</v>
      </c>
      <c r="AW120" s="7">
        <v>0</v>
      </c>
      <c r="AX120" s="7">
        <v>0</v>
      </c>
      <c r="AY120" s="7">
        <v>0</v>
      </c>
      <c r="AZ120" s="7">
        <v>0</v>
      </c>
      <c r="BA120" s="7">
        <v>0</v>
      </c>
      <c r="BB120" s="7">
        <v>0</v>
      </c>
      <c r="BC120" s="7">
        <v>0</v>
      </c>
      <c r="BD120" s="7">
        <v>0</v>
      </c>
      <c r="BE120" s="7">
        <v>0</v>
      </c>
      <c r="BF120" s="7">
        <v>0</v>
      </c>
      <c r="BG120" s="7">
        <v>0</v>
      </c>
      <c r="BH120" s="7">
        <v>0</v>
      </c>
      <c r="BI120" s="7">
        <v>0</v>
      </c>
    </row>
    <row r="121" spans="1:61" x14ac:dyDescent="0.35">
      <c r="A121" s="7" t="s">
        <v>81</v>
      </c>
      <c r="B121" s="7" t="s">
        <v>10</v>
      </c>
      <c r="C121" s="7" t="s">
        <v>324</v>
      </c>
      <c r="D121" s="7">
        <v>23</v>
      </c>
      <c r="E121" s="7">
        <v>0</v>
      </c>
      <c r="F121" s="7">
        <v>0</v>
      </c>
      <c r="G121" s="7">
        <v>0</v>
      </c>
      <c r="H121" s="7">
        <v>0</v>
      </c>
      <c r="I121" s="7">
        <v>0</v>
      </c>
      <c r="J121" s="7">
        <v>0</v>
      </c>
      <c r="K121" s="7">
        <v>0</v>
      </c>
      <c r="L121" s="7">
        <v>0</v>
      </c>
      <c r="M121" s="7">
        <v>3</v>
      </c>
      <c r="N121" s="7">
        <v>0</v>
      </c>
      <c r="O121" s="7">
        <v>0</v>
      </c>
      <c r="P121" s="7">
        <v>0</v>
      </c>
      <c r="Q121" s="7">
        <v>0</v>
      </c>
      <c r="R121" s="7">
        <v>0</v>
      </c>
      <c r="S121" s="7">
        <v>0</v>
      </c>
      <c r="T121" s="7">
        <v>0</v>
      </c>
      <c r="U121" s="7">
        <v>0</v>
      </c>
      <c r="V121" s="7">
        <v>0</v>
      </c>
      <c r="W121" s="7">
        <v>20</v>
      </c>
      <c r="X121" s="7">
        <v>0</v>
      </c>
      <c r="Y121" s="7">
        <v>0</v>
      </c>
      <c r="Z121" s="7">
        <v>0</v>
      </c>
      <c r="AA121" s="7">
        <v>0</v>
      </c>
      <c r="AB121" s="7">
        <v>0</v>
      </c>
      <c r="AC121" s="7">
        <v>0</v>
      </c>
      <c r="AD121" s="7">
        <v>0</v>
      </c>
      <c r="AE121" s="7">
        <v>0</v>
      </c>
      <c r="AF121" s="7">
        <v>0</v>
      </c>
      <c r="AG121" s="7">
        <v>0</v>
      </c>
      <c r="AH121" s="7">
        <v>0</v>
      </c>
      <c r="AI121" s="7">
        <v>0</v>
      </c>
      <c r="AJ121" s="7">
        <v>0</v>
      </c>
      <c r="AK121" s="7">
        <v>0</v>
      </c>
      <c r="AL121" s="7">
        <v>0</v>
      </c>
      <c r="AM121" s="7">
        <v>0</v>
      </c>
      <c r="AN121" s="7">
        <v>0</v>
      </c>
      <c r="AO121" s="7">
        <v>0</v>
      </c>
      <c r="AP121" s="7">
        <v>0</v>
      </c>
      <c r="AQ121" s="7">
        <v>0</v>
      </c>
      <c r="AR121" s="7">
        <v>0</v>
      </c>
      <c r="AS121" s="7">
        <v>0</v>
      </c>
      <c r="AT121" s="7">
        <v>0</v>
      </c>
      <c r="AU121" s="7">
        <v>0</v>
      </c>
      <c r="AV121" s="7">
        <v>0</v>
      </c>
      <c r="AW121" s="7">
        <v>0</v>
      </c>
      <c r="AX121" s="7">
        <v>0</v>
      </c>
      <c r="AY121" s="7">
        <v>0</v>
      </c>
      <c r="AZ121" s="7">
        <v>0</v>
      </c>
      <c r="BA121" s="7">
        <v>0</v>
      </c>
      <c r="BB121" s="7">
        <v>0</v>
      </c>
      <c r="BC121" s="7">
        <v>0</v>
      </c>
      <c r="BD121" s="7">
        <v>0</v>
      </c>
      <c r="BE121" s="7">
        <v>0</v>
      </c>
      <c r="BF121" s="7">
        <v>0</v>
      </c>
      <c r="BG121" s="7">
        <v>0</v>
      </c>
      <c r="BH121" s="7">
        <v>0</v>
      </c>
      <c r="BI121" s="7">
        <v>0</v>
      </c>
    </row>
    <row r="122" spans="1:61" x14ac:dyDescent="0.35">
      <c r="A122" s="7" t="s">
        <v>81</v>
      </c>
      <c r="B122" s="7" t="s">
        <v>9</v>
      </c>
      <c r="C122" s="7" t="s">
        <v>366</v>
      </c>
      <c r="D122" s="7">
        <v>6</v>
      </c>
      <c r="E122" s="7">
        <v>0</v>
      </c>
      <c r="F122" s="7">
        <v>0</v>
      </c>
      <c r="G122" s="7">
        <v>0</v>
      </c>
      <c r="H122" s="7">
        <v>0</v>
      </c>
      <c r="I122" s="7">
        <v>0</v>
      </c>
      <c r="J122" s="7">
        <v>0</v>
      </c>
      <c r="K122" s="7">
        <v>0</v>
      </c>
      <c r="L122" s="7">
        <v>0</v>
      </c>
      <c r="M122" s="7">
        <v>0</v>
      </c>
      <c r="N122" s="7">
        <v>0</v>
      </c>
      <c r="O122" s="7">
        <v>0</v>
      </c>
      <c r="P122" s="7">
        <v>0</v>
      </c>
      <c r="Q122" s="7">
        <v>0</v>
      </c>
      <c r="R122" s="7">
        <v>0</v>
      </c>
      <c r="S122" s="7">
        <v>0</v>
      </c>
      <c r="T122" s="7">
        <v>0</v>
      </c>
      <c r="U122" s="7">
        <v>0</v>
      </c>
      <c r="V122" s="7">
        <v>0</v>
      </c>
      <c r="W122" s="7">
        <v>6</v>
      </c>
      <c r="X122" s="7">
        <v>0</v>
      </c>
      <c r="Y122" s="7">
        <v>0</v>
      </c>
      <c r="Z122" s="7">
        <v>0</v>
      </c>
      <c r="AA122" s="7">
        <v>0</v>
      </c>
      <c r="AB122" s="7">
        <v>0</v>
      </c>
      <c r="AC122" s="7">
        <v>0</v>
      </c>
      <c r="AD122" s="7">
        <v>0</v>
      </c>
      <c r="AE122" s="7">
        <v>0</v>
      </c>
      <c r="AF122" s="7">
        <v>0</v>
      </c>
      <c r="AG122" s="7">
        <v>2</v>
      </c>
      <c r="AH122" s="7">
        <v>0</v>
      </c>
      <c r="AI122" s="7">
        <v>12</v>
      </c>
      <c r="AJ122" s="7">
        <v>4</v>
      </c>
      <c r="AK122" s="7">
        <v>0</v>
      </c>
      <c r="AL122" s="7">
        <v>0</v>
      </c>
      <c r="AM122" s="7">
        <v>0</v>
      </c>
      <c r="AN122" s="7">
        <v>0</v>
      </c>
      <c r="AO122" s="7">
        <v>0</v>
      </c>
      <c r="AP122" s="7">
        <v>0</v>
      </c>
      <c r="AQ122" s="7">
        <v>0</v>
      </c>
      <c r="AR122" s="7">
        <v>0</v>
      </c>
      <c r="AS122" s="7">
        <v>0</v>
      </c>
      <c r="AT122" s="7">
        <v>2</v>
      </c>
      <c r="AU122" s="7">
        <v>0</v>
      </c>
      <c r="AV122" s="7">
        <v>0</v>
      </c>
      <c r="AW122" s="7">
        <v>0</v>
      </c>
      <c r="AX122" s="7">
        <v>0</v>
      </c>
      <c r="AY122" s="7">
        <v>0</v>
      </c>
      <c r="AZ122" s="7">
        <v>0</v>
      </c>
      <c r="BA122" s="7">
        <v>0</v>
      </c>
      <c r="BB122" s="7">
        <v>0</v>
      </c>
      <c r="BC122" s="7">
        <v>0</v>
      </c>
      <c r="BD122" s="7">
        <v>0</v>
      </c>
      <c r="BE122" s="7">
        <v>0</v>
      </c>
      <c r="BF122" s="7">
        <v>0</v>
      </c>
      <c r="BG122" s="7">
        <v>0</v>
      </c>
      <c r="BH122" s="7">
        <v>0</v>
      </c>
      <c r="BI122" s="7">
        <v>0</v>
      </c>
    </row>
    <row r="123" spans="1:61" x14ac:dyDescent="0.35">
      <c r="A123" s="7" t="s">
        <v>81</v>
      </c>
      <c r="B123" s="7" t="s">
        <v>9</v>
      </c>
      <c r="C123" s="7" t="s">
        <v>365</v>
      </c>
      <c r="D123" s="7">
        <v>10</v>
      </c>
      <c r="E123" s="7">
        <v>0</v>
      </c>
      <c r="F123" s="7">
        <v>0</v>
      </c>
      <c r="G123" s="7">
        <v>0</v>
      </c>
      <c r="H123" s="7">
        <v>0</v>
      </c>
      <c r="I123" s="7">
        <v>0</v>
      </c>
      <c r="J123" s="7">
        <v>0</v>
      </c>
      <c r="K123" s="7">
        <v>0</v>
      </c>
      <c r="L123" s="7">
        <v>0</v>
      </c>
      <c r="M123" s="7">
        <v>1</v>
      </c>
      <c r="N123" s="7">
        <v>0</v>
      </c>
      <c r="O123" s="7">
        <v>0</v>
      </c>
      <c r="P123" s="7">
        <v>0</v>
      </c>
      <c r="Q123" s="7">
        <v>0</v>
      </c>
      <c r="R123" s="7">
        <v>0</v>
      </c>
      <c r="S123" s="7">
        <v>0</v>
      </c>
      <c r="T123" s="7">
        <v>0</v>
      </c>
      <c r="U123" s="7">
        <v>0</v>
      </c>
      <c r="V123" s="7">
        <v>0</v>
      </c>
      <c r="W123" s="7">
        <v>9</v>
      </c>
      <c r="X123" s="7">
        <v>0</v>
      </c>
      <c r="Y123" s="7">
        <v>0</v>
      </c>
      <c r="Z123" s="7">
        <v>0</v>
      </c>
      <c r="AA123" s="7">
        <v>0</v>
      </c>
      <c r="AB123" s="7">
        <v>0</v>
      </c>
      <c r="AC123" s="7">
        <v>0</v>
      </c>
      <c r="AD123" s="7">
        <v>0</v>
      </c>
      <c r="AE123" s="7">
        <v>0</v>
      </c>
      <c r="AF123" s="7">
        <v>0</v>
      </c>
      <c r="AG123" s="7">
        <v>0</v>
      </c>
      <c r="AH123" s="7">
        <v>0</v>
      </c>
      <c r="AI123" s="7">
        <v>0</v>
      </c>
      <c r="AJ123" s="7">
        <v>0</v>
      </c>
      <c r="AK123" s="7">
        <v>0</v>
      </c>
      <c r="AL123" s="7">
        <v>0</v>
      </c>
      <c r="AM123" s="7">
        <v>0</v>
      </c>
      <c r="AN123" s="7">
        <v>0</v>
      </c>
      <c r="AO123" s="7">
        <v>0</v>
      </c>
      <c r="AP123" s="7">
        <v>0</v>
      </c>
      <c r="AQ123" s="7">
        <v>0</v>
      </c>
      <c r="AR123" s="7">
        <v>0</v>
      </c>
      <c r="AS123" s="7">
        <v>0</v>
      </c>
      <c r="AT123" s="7">
        <v>0</v>
      </c>
      <c r="AU123" s="7">
        <v>0</v>
      </c>
      <c r="AV123" s="7">
        <v>0</v>
      </c>
      <c r="AW123" s="7">
        <v>4</v>
      </c>
      <c r="AX123" s="7">
        <v>4</v>
      </c>
      <c r="AY123" s="7">
        <v>0</v>
      </c>
      <c r="AZ123" s="7">
        <v>0</v>
      </c>
      <c r="BA123" s="7">
        <v>4</v>
      </c>
      <c r="BB123" s="7">
        <v>0</v>
      </c>
      <c r="BC123" s="7">
        <v>0</v>
      </c>
      <c r="BD123" s="7">
        <v>4</v>
      </c>
      <c r="BE123" s="7">
        <v>0</v>
      </c>
      <c r="BF123" s="7">
        <v>0</v>
      </c>
      <c r="BG123" s="7">
        <v>4</v>
      </c>
      <c r="BH123" s="7">
        <v>0</v>
      </c>
      <c r="BI123" s="7">
        <v>0</v>
      </c>
    </row>
    <row r="124" spans="1:61" x14ac:dyDescent="0.35">
      <c r="A124" s="7" t="s">
        <v>81</v>
      </c>
      <c r="B124" s="7" t="s">
        <v>9</v>
      </c>
      <c r="C124" s="7" t="s">
        <v>364</v>
      </c>
      <c r="D124" s="7">
        <v>8</v>
      </c>
      <c r="E124" s="7">
        <v>0</v>
      </c>
      <c r="F124" s="7">
        <v>0</v>
      </c>
      <c r="G124" s="7">
        <v>0</v>
      </c>
      <c r="H124" s="7">
        <v>0</v>
      </c>
      <c r="I124" s="7">
        <v>0</v>
      </c>
      <c r="J124" s="7">
        <v>0</v>
      </c>
      <c r="K124" s="7">
        <v>0</v>
      </c>
      <c r="L124" s="7">
        <v>0</v>
      </c>
      <c r="M124" s="7">
        <v>3</v>
      </c>
      <c r="N124" s="7">
        <v>0</v>
      </c>
      <c r="O124" s="7">
        <v>0</v>
      </c>
      <c r="P124" s="7">
        <v>0</v>
      </c>
      <c r="Q124" s="7">
        <v>0</v>
      </c>
      <c r="R124" s="7">
        <v>0</v>
      </c>
      <c r="S124" s="7">
        <v>0</v>
      </c>
      <c r="T124" s="7">
        <v>0</v>
      </c>
      <c r="U124" s="7">
        <v>0</v>
      </c>
      <c r="V124" s="7">
        <v>0</v>
      </c>
      <c r="W124" s="7">
        <v>5</v>
      </c>
      <c r="X124" s="7">
        <v>0</v>
      </c>
      <c r="Y124" s="7">
        <v>0</v>
      </c>
      <c r="Z124" s="7">
        <v>0</v>
      </c>
      <c r="AA124" s="7">
        <v>0</v>
      </c>
      <c r="AB124" s="7">
        <v>0</v>
      </c>
      <c r="AC124" s="7">
        <v>0</v>
      </c>
      <c r="AD124" s="7">
        <v>0</v>
      </c>
      <c r="AE124" s="7">
        <v>0</v>
      </c>
      <c r="AF124" s="7">
        <v>0</v>
      </c>
      <c r="AG124" s="7">
        <v>0</v>
      </c>
      <c r="AH124" s="7">
        <v>0</v>
      </c>
      <c r="AI124" s="7">
        <v>0</v>
      </c>
      <c r="AJ124" s="7">
        <v>0</v>
      </c>
      <c r="AK124" s="7">
        <v>1</v>
      </c>
      <c r="AL124" s="7">
        <v>1</v>
      </c>
      <c r="AM124" s="7">
        <v>0</v>
      </c>
      <c r="AN124" s="7">
        <v>0</v>
      </c>
      <c r="AO124" s="7">
        <v>0</v>
      </c>
      <c r="AP124" s="7">
        <v>1</v>
      </c>
      <c r="AQ124" s="7">
        <v>1</v>
      </c>
      <c r="AR124" s="7">
        <v>0</v>
      </c>
      <c r="AS124" s="7">
        <v>0</v>
      </c>
      <c r="AT124" s="7">
        <v>0</v>
      </c>
      <c r="AU124" s="7">
        <v>0</v>
      </c>
      <c r="AV124" s="7">
        <v>0</v>
      </c>
      <c r="AW124" s="7">
        <v>2</v>
      </c>
      <c r="AX124" s="7">
        <v>2</v>
      </c>
      <c r="AY124" s="7">
        <v>0</v>
      </c>
      <c r="AZ124" s="7">
        <v>0</v>
      </c>
      <c r="BA124" s="7">
        <v>2</v>
      </c>
      <c r="BB124" s="7">
        <v>0</v>
      </c>
      <c r="BC124" s="7">
        <v>0</v>
      </c>
      <c r="BD124" s="7">
        <v>2</v>
      </c>
      <c r="BE124" s="7">
        <v>0</v>
      </c>
      <c r="BF124" s="7">
        <v>0</v>
      </c>
      <c r="BG124" s="7">
        <v>2</v>
      </c>
      <c r="BH124" s="7">
        <v>0</v>
      </c>
      <c r="BI124" s="7">
        <v>0</v>
      </c>
    </row>
    <row r="125" spans="1:61" x14ac:dyDescent="0.35">
      <c r="A125" s="7" t="s">
        <v>81</v>
      </c>
      <c r="B125" s="7" t="s">
        <v>9</v>
      </c>
      <c r="C125" s="7" t="s">
        <v>363</v>
      </c>
      <c r="D125" s="7">
        <v>5</v>
      </c>
      <c r="E125" s="7">
        <v>0</v>
      </c>
      <c r="F125" s="7">
        <v>0</v>
      </c>
      <c r="G125" s="7">
        <v>0</v>
      </c>
      <c r="H125" s="7">
        <v>0</v>
      </c>
      <c r="I125" s="7">
        <v>0</v>
      </c>
      <c r="J125" s="7">
        <v>0</v>
      </c>
      <c r="K125" s="7">
        <v>0</v>
      </c>
      <c r="L125" s="7">
        <v>0</v>
      </c>
      <c r="M125" s="7">
        <v>3</v>
      </c>
      <c r="N125" s="7">
        <v>0</v>
      </c>
      <c r="O125" s="7">
        <v>0</v>
      </c>
      <c r="P125" s="7">
        <v>0</v>
      </c>
      <c r="Q125" s="7">
        <v>0</v>
      </c>
      <c r="R125" s="7">
        <v>0</v>
      </c>
      <c r="S125" s="7">
        <v>0</v>
      </c>
      <c r="T125" s="7">
        <v>0</v>
      </c>
      <c r="U125" s="7">
        <v>0</v>
      </c>
      <c r="V125" s="7">
        <v>0</v>
      </c>
      <c r="W125" s="7">
        <v>2</v>
      </c>
      <c r="X125" s="7">
        <v>0</v>
      </c>
      <c r="Y125" s="7">
        <v>0</v>
      </c>
      <c r="Z125" s="7">
        <v>0</v>
      </c>
      <c r="AA125" s="7">
        <v>0</v>
      </c>
      <c r="AB125" s="7">
        <v>0</v>
      </c>
      <c r="AC125" s="7">
        <v>0</v>
      </c>
      <c r="AD125" s="7">
        <v>0</v>
      </c>
      <c r="AE125" s="7">
        <v>0</v>
      </c>
      <c r="AF125" s="7">
        <v>0</v>
      </c>
      <c r="AG125" s="7">
        <v>0</v>
      </c>
      <c r="AH125" s="7">
        <v>0</v>
      </c>
      <c r="AI125" s="7">
        <v>0</v>
      </c>
      <c r="AJ125" s="7">
        <v>0</v>
      </c>
      <c r="AK125" s="7">
        <v>0</v>
      </c>
      <c r="AL125" s="7">
        <v>0</v>
      </c>
      <c r="AM125" s="7">
        <v>0</v>
      </c>
      <c r="AN125" s="7">
        <v>0</v>
      </c>
      <c r="AO125" s="7">
        <v>0</v>
      </c>
      <c r="AP125" s="7">
        <v>0</v>
      </c>
      <c r="AQ125" s="7">
        <v>0</v>
      </c>
      <c r="AR125" s="7">
        <v>0</v>
      </c>
      <c r="AS125" s="7">
        <v>0</v>
      </c>
      <c r="AT125" s="7">
        <v>0</v>
      </c>
      <c r="AU125" s="7">
        <v>0</v>
      </c>
      <c r="AV125" s="7">
        <v>0</v>
      </c>
      <c r="AW125" s="7">
        <v>2</v>
      </c>
      <c r="AX125" s="7">
        <v>2</v>
      </c>
      <c r="AY125" s="7">
        <v>0</v>
      </c>
      <c r="AZ125" s="7">
        <v>0</v>
      </c>
      <c r="BA125" s="7">
        <v>2</v>
      </c>
      <c r="BB125" s="7">
        <v>0</v>
      </c>
      <c r="BC125" s="7">
        <v>0</v>
      </c>
      <c r="BD125" s="7">
        <v>2</v>
      </c>
      <c r="BE125" s="7">
        <v>0</v>
      </c>
      <c r="BF125" s="7">
        <v>0</v>
      </c>
      <c r="BG125" s="7">
        <v>2</v>
      </c>
      <c r="BH125" s="7">
        <v>0</v>
      </c>
      <c r="BI125" s="7">
        <v>0</v>
      </c>
    </row>
    <row r="126" spans="1:61" x14ac:dyDescent="0.35">
      <c r="A126" s="7" t="s">
        <v>81</v>
      </c>
      <c r="B126" s="7" t="s">
        <v>9</v>
      </c>
      <c r="C126" s="7" t="s">
        <v>362</v>
      </c>
      <c r="D126" s="7">
        <v>7</v>
      </c>
      <c r="E126" s="7">
        <v>0</v>
      </c>
      <c r="F126" s="7">
        <v>0</v>
      </c>
      <c r="G126" s="7">
        <v>0</v>
      </c>
      <c r="H126" s="7">
        <v>0</v>
      </c>
      <c r="I126" s="7">
        <v>0</v>
      </c>
      <c r="J126" s="7">
        <v>0</v>
      </c>
      <c r="K126" s="7">
        <v>0</v>
      </c>
      <c r="L126" s="7">
        <v>0</v>
      </c>
      <c r="M126" s="7">
        <v>2</v>
      </c>
      <c r="N126" s="7">
        <v>0</v>
      </c>
      <c r="O126" s="7">
        <v>0</v>
      </c>
      <c r="P126" s="7">
        <v>0</v>
      </c>
      <c r="Q126" s="7">
        <v>0</v>
      </c>
      <c r="R126" s="7">
        <v>0</v>
      </c>
      <c r="S126" s="7">
        <v>0</v>
      </c>
      <c r="T126" s="7">
        <v>0</v>
      </c>
      <c r="U126" s="7">
        <v>0</v>
      </c>
      <c r="V126" s="7">
        <v>0</v>
      </c>
      <c r="W126" s="7">
        <v>5</v>
      </c>
      <c r="X126" s="7">
        <v>0</v>
      </c>
      <c r="Y126" s="7">
        <v>0</v>
      </c>
      <c r="Z126" s="7">
        <v>0</v>
      </c>
      <c r="AA126" s="7">
        <v>0</v>
      </c>
      <c r="AB126" s="7">
        <v>0</v>
      </c>
      <c r="AC126" s="7">
        <v>0</v>
      </c>
      <c r="AD126" s="7">
        <v>0</v>
      </c>
      <c r="AE126" s="7">
        <v>0</v>
      </c>
      <c r="AF126" s="7">
        <v>0</v>
      </c>
      <c r="AG126" s="7">
        <v>0</v>
      </c>
      <c r="AH126" s="7">
        <v>0</v>
      </c>
      <c r="AI126" s="7">
        <v>0</v>
      </c>
      <c r="AJ126" s="7">
        <v>0</v>
      </c>
      <c r="AK126" s="7">
        <v>1</v>
      </c>
      <c r="AL126" s="7">
        <v>1</v>
      </c>
      <c r="AM126" s="7">
        <v>0</v>
      </c>
      <c r="AN126" s="7">
        <v>0</v>
      </c>
      <c r="AO126" s="7">
        <v>0</v>
      </c>
      <c r="AP126" s="7">
        <v>0</v>
      </c>
      <c r="AQ126" s="7">
        <v>0</v>
      </c>
      <c r="AR126" s="7">
        <v>0</v>
      </c>
      <c r="AS126" s="7">
        <v>0</v>
      </c>
      <c r="AT126" s="7">
        <v>0</v>
      </c>
      <c r="AU126" s="7">
        <v>0</v>
      </c>
      <c r="AV126" s="7">
        <v>0</v>
      </c>
      <c r="AW126" s="7">
        <v>2</v>
      </c>
      <c r="AX126" s="7">
        <v>2</v>
      </c>
      <c r="AY126" s="7">
        <v>0</v>
      </c>
      <c r="AZ126" s="7">
        <v>0</v>
      </c>
      <c r="BA126" s="7">
        <v>2</v>
      </c>
      <c r="BB126" s="7">
        <v>0</v>
      </c>
      <c r="BC126" s="7">
        <v>0</v>
      </c>
      <c r="BD126" s="7">
        <v>2</v>
      </c>
      <c r="BE126" s="7">
        <v>0</v>
      </c>
      <c r="BF126" s="7">
        <v>0</v>
      </c>
      <c r="BG126" s="7">
        <v>2</v>
      </c>
      <c r="BH126" s="7">
        <v>0</v>
      </c>
      <c r="BI126" s="7">
        <v>0</v>
      </c>
    </row>
    <row r="127" spans="1:61" x14ac:dyDescent="0.35">
      <c r="A127" s="7" t="s">
        <v>81</v>
      </c>
      <c r="B127" s="7" t="s">
        <v>9</v>
      </c>
      <c r="C127" s="7" t="s">
        <v>360</v>
      </c>
      <c r="D127" s="7">
        <v>7</v>
      </c>
      <c r="E127" s="7">
        <v>0</v>
      </c>
      <c r="F127" s="7">
        <v>0</v>
      </c>
      <c r="G127" s="7">
        <v>0</v>
      </c>
      <c r="H127" s="7">
        <v>0</v>
      </c>
      <c r="I127" s="7">
        <v>0</v>
      </c>
      <c r="J127" s="7">
        <v>0</v>
      </c>
      <c r="K127" s="7">
        <v>0</v>
      </c>
      <c r="L127" s="7">
        <v>0</v>
      </c>
      <c r="M127" s="7">
        <v>0</v>
      </c>
      <c r="N127" s="7">
        <v>0</v>
      </c>
      <c r="O127" s="7">
        <v>0</v>
      </c>
      <c r="P127" s="7">
        <v>0</v>
      </c>
      <c r="Q127" s="7">
        <v>0</v>
      </c>
      <c r="R127" s="7">
        <v>0</v>
      </c>
      <c r="S127" s="7">
        <v>0</v>
      </c>
      <c r="T127" s="7">
        <v>0</v>
      </c>
      <c r="U127" s="7">
        <v>0</v>
      </c>
      <c r="V127" s="7">
        <v>0</v>
      </c>
      <c r="W127" s="7">
        <v>7</v>
      </c>
      <c r="X127" s="7">
        <v>0</v>
      </c>
      <c r="Y127" s="7">
        <v>0</v>
      </c>
      <c r="Z127" s="7">
        <v>0</v>
      </c>
      <c r="AA127" s="7">
        <v>0</v>
      </c>
      <c r="AB127" s="7">
        <v>0</v>
      </c>
      <c r="AC127" s="7">
        <v>0</v>
      </c>
      <c r="AD127" s="7">
        <v>0</v>
      </c>
      <c r="AE127" s="7">
        <v>0</v>
      </c>
      <c r="AF127" s="7">
        <v>0</v>
      </c>
      <c r="AG127" s="7">
        <v>0</v>
      </c>
      <c r="AH127" s="7">
        <v>1</v>
      </c>
      <c r="AI127" s="7">
        <v>0</v>
      </c>
      <c r="AJ127" s="7">
        <v>0</v>
      </c>
      <c r="AK127" s="7">
        <v>0</v>
      </c>
      <c r="AL127" s="7">
        <v>0</v>
      </c>
      <c r="AM127" s="7">
        <v>0</v>
      </c>
      <c r="AN127" s="7">
        <v>0</v>
      </c>
      <c r="AO127" s="7">
        <v>0</v>
      </c>
      <c r="AP127" s="7">
        <v>0</v>
      </c>
      <c r="AQ127" s="7">
        <v>0</v>
      </c>
      <c r="AR127" s="7">
        <v>0</v>
      </c>
      <c r="AS127" s="7">
        <v>0</v>
      </c>
      <c r="AT127" s="7">
        <v>0</v>
      </c>
      <c r="AU127" s="7">
        <v>0</v>
      </c>
      <c r="AV127" s="7">
        <v>0</v>
      </c>
      <c r="AW127" s="7">
        <v>1</v>
      </c>
      <c r="AX127" s="7">
        <v>1</v>
      </c>
      <c r="AY127" s="7">
        <v>0</v>
      </c>
      <c r="AZ127" s="7">
        <v>0</v>
      </c>
      <c r="BA127" s="7">
        <v>1</v>
      </c>
      <c r="BB127" s="7">
        <v>0</v>
      </c>
      <c r="BC127" s="7">
        <v>0</v>
      </c>
      <c r="BD127" s="7">
        <v>1</v>
      </c>
      <c r="BE127" s="7">
        <v>0</v>
      </c>
      <c r="BF127" s="7">
        <v>0</v>
      </c>
      <c r="BG127" s="7">
        <v>1</v>
      </c>
      <c r="BH127" s="7">
        <v>0</v>
      </c>
      <c r="BI127" s="7">
        <v>0</v>
      </c>
    </row>
    <row r="128" spans="1:61" x14ac:dyDescent="0.35">
      <c r="A128" s="7" t="s">
        <v>81</v>
      </c>
      <c r="B128" s="7" t="s">
        <v>9</v>
      </c>
      <c r="C128" s="7" t="s">
        <v>358</v>
      </c>
      <c r="D128" s="7">
        <v>23</v>
      </c>
      <c r="E128" s="7">
        <v>0</v>
      </c>
      <c r="F128" s="7">
        <v>0</v>
      </c>
      <c r="G128" s="7">
        <v>0</v>
      </c>
      <c r="H128" s="7">
        <v>0</v>
      </c>
      <c r="I128" s="7">
        <v>0</v>
      </c>
      <c r="J128" s="7">
        <v>0</v>
      </c>
      <c r="K128" s="7">
        <v>16</v>
      </c>
      <c r="L128" s="7">
        <v>0</v>
      </c>
      <c r="M128" s="7">
        <v>2</v>
      </c>
      <c r="N128" s="7">
        <v>0</v>
      </c>
      <c r="O128" s="7">
        <v>0</v>
      </c>
      <c r="P128" s="7">
        <v>0</v>
      </c>
      <c r="Q128" s="7">
        <v>0</v>
      </c>
      <c r="R128" s="7">
        <v>0</v>
      </c>
      <c r="S128" s="7">
        <v>0</v>
      </c>
      <c r="T128" s="7">
        <v>0</v>
      </c>
      <c r="U128" s="7">
        <v>0</v>
      </c>
      <c r="V128" s="7">
        <v>0</v>
      </c>
      <c r="W128" s="7">
        <v>5</v>
      </c>
      <c r="X128" s="7">
        <v>0</v>
      </c>
      <c r="Y128" s="7">
        <v>0</v>
      </c>
      <c r="Z128" s="7">
        <v>0</v>
      </c>
      <c r="AA128" s="7">
        <v>0</v>
      </c>
      <c r="AB128" s="7">
        <v>0</v>
      </c>
      <c r="AC128" s="7">
        <v>0</v>
      </c>
      <c r="AD128" s="7">
        <v>7</v>
      </c>
      <c r="AE128" s="7">
        <v>0</v>
      </c>
      <c r="AF128" s="7">
        <v>0</v>
      </c>
      <c r="AG128" s="7">
        <v>1</v>
      </c>
      <c r="AH128" s="7">
        <v>0</v>
      </c>
      <c r="AI128" s="7">
        <v>0</v>
      </c>
      <c r="AJ128" s="7">
        <v>0</v>
      </c>
      <c r="AK128" s="7">
        <v>0</v>
      </c>
      <c r="AL128" s="7">
        <v>0</v>
      </c>
      <c r="AM128" s="7">
        <v>0</v>
      </c>
      <c r="AN128" s="7">
        <v>0</v>
      </c>
      <c r="AO128" s="7">
        <v>0</v>
      </c>
      <c r="AP128" s="7">
        <v>0</v>
      </c>
      <c r="AQ128" s="7">
        <v>0</v>
      </c>
      <c r="AR128" s="7">
        <v>0</v>
      </c>
      <c r="AS128" s="7">
        <v>0</v>
      </c>
      <c r="AT128" s="7">
        <v>0</v>
      </c>
      <c r="AU128" s="7">
        <v>0</v>
      </c>
      <c r="AV128" s="7">
        <v>0</v>
      </c>
      <c r="AW128" s="7">
        <v>1</v>
      </c>
      <c r="AX128" s="7">
        <v>1</v>
      </c>
      <c r="AY128" s="7">
        <v>0</v>
      </c>
      <c r="AZ128" s="7">
        <v>0</v>
      </c>
      <c r="BA128" s="7">
        <v>1</v>
      </c>
      <c r="BB128" s="7">
        <v>0</v>
      </c>
      <c r="BC128" s="7">
        <v>0</v>
      </c>
      <c r="BD128" s="7">
        <v>1</v>
      </c>
      <c r="BE128" s="7">
        <v>0</v>
      </c>
      <c r="BF128" s="7">
        <v>0</v>
      </c>
      <c r="BG128" s="7">
        <v>1</v>
      </c>
      <c r="BH128" s="7">
        <v>0</v>
      </c>
      <c r="BI128" s="7">
        <v>0</v>
      </c>
    </row>
    <row r="129" spans="1:61" x14ac:dyDescent="0.35">
      <c r="A129" s="7" t="s">
        <v>81</v>
      </c>
      <c r="B129" s="7" t="s">
        <v>9</v>
      </c>
      <c r="C129" s="7" t="s">
        <v>356</v>
      </c>
      <c r="D129" s="7">
        <v>19</v>
      </c>
      <c r="E129" s="7">
        <v>0</v>
      </c>
      <c r="F129" s="7">
        <v>0</v>
      </c>
      <c r="G129" s="7">
        <v>0</v>
      </c>
      <c r="H129" s="7">
        <v>0</v>
      </c>
      <c r="I129" s="7">
        <v>0</v>
      </c>
      <c r="J129" s="7">
        <v>0</v>
      </c>
      <c r="K129" s="7">
        <v>0</v>
      </c>
      <c r="L129" s="7">
        <v>0</v>
      </c>
      <c r="M129" s="7">
        <v>2</v>
      </c>
      <c r="N129" s="7">
        <v>0</v>
      </c>
      <c r="O129" s="7">
        <v>0</v>
      </c>
      <c r="P129" s="7">
        <v>0</v>
      </c>
      <c r="Q129" s="7">
        <v>0</v>
      </c>
      <c r="R129" s="7">
        <v>0</v>
      </c>
      <c r="S129" s="7">
        <v>0</v>
      </c>
      <c r="T129" s="7">
        <v>0</v>
      </c>
      <c r="U129" s="7">
        <v>0</v>
      </c>
      <c r="V129" s="7">
        <v>0</v>
      </c>
      <c r="W129" s="7">
        <v>17</v>
      </c>
      <c r="X129" s="7">
        <v>0</v>
      </c>
      <c r="Y129" s="7">
        <v>0</v>
      </c>
      <c r="Z129" s="7">
        <v>0</v>
      </c>
      <c r="AA129" s="7">
        <v>0</v>
      </c>
      <c r="AB129" s="7">
        <v>0</v>
      </c>
      <c r="AC129" s="7">
        <v>0</v>
      </c>
      <c r="AD129" s="7">
        <v>0</v>
      </c>
      <c r="AE129" s="7">
        <v>0</v>
      </c>
      <c r="AF129" s="7">
        <v>0</v>
      </c>
      <c r="AG129" s="7">
        <v>0</v>
      </c>
      <c r="AH129" s="7">
        <v>2</v>
      </c>
      <c r="AI129" s="7">
        <v>0</v>
      </c>
      <c r="AJ129" s="7">
        <v>0</v>
      </c>
      <c r="AK129" s="7">
        <v>0</v>
      </c>
      <c r="AL129" s="7">
        <v>0</v>
      </c>
      <c r="AM129" s="7">
        <v>1</v>
      </c>
      <c r="AN129" s="7">
        <v>0</v>
      </c>
      <c r="AO129" s="7">
        <v>1</v>
      </c>
      <c r="AP129" s="7">
        <v>0</v>
      </c>
      <c r="AQ129" s="7">
        <v>0</v>
      </c>
      <c r="AR129" s="7">
        <v>0</v>
      </c>
      <c r="AS129" s="7">
        <v>0</v>
      </c>
      <c r="AT129" s="7">
        <v>0</v>
      </c>
      <c r="AU129" s="7">
        <v>0</v>
      </c>
      <c r="AV129" s="7">
        <v>0</v>
      </c>
      <c r="AW129" s="7">
        <v>1</v>
      </c>
      <c r="AX129" s="7">
        <v>1</v>
      </c>
      <c r="AY129" s="7">
        <v>0</v>
      </c>
      <c r="AZ129" s="7">
        <v>0</v>
      </c>
      <c r="BA129" s="7">
        <v>1</v>
      </c>
      <c r="BB129" s="7">
        <v>0</v>
      </c>
      <c r="BC129" s="7">
        <v>0</v>
      </c>
      <c r="BD129" s="7">
        <v>1</v>
      </c>
      <c r="BE129" s="7">
        <v>0</v>
      </c>
      <c r="BF129" s="7">
        <v>0</v>
      </c>
      <c r="BG129" s="7">
        <v>1</v>
      </c>
      <c r="BH129" s="7">
        <v>0</v>
      </c>
      <c r="BI129" s="7">
        <v>0</v>
      </c>
    </row>
    <row r="130" spans="1:61" x14ac:dyDescent="0.35">
      <c r="A130" s="7" t="s">
        <v>81</v>
      </c>
      <c r="B130" s="7" t="s">
        <v>9</v>
      </c>
      <c r="C130" s="7" t="s">
        <v>354</v>
      </c>
      <c r="D130" s="7">
        <v>219</v>
      </c>
      <c r="E130" s="7">
        <v>0</v>
      </c>
      <c r="F130" s="7">
        <v>0</v>
      </c>
      <c r="G130" s="7">
        <v>0</v>
      </c>
      <c r="H130" s="7">
        <v>0</v>
      </c>
      <c r="I130" s="7">
        <v>30</v>
      </c>
      <c r="J130" s="7">
        <v>0</v>
      </c>
      <c r="K130" s="7">
        <v>180</v>
      </c>
      <c r="L130" s="7">
        <v>0</v>
      </c>
      <c r="M130" s="7">
        <v>5</v>
      </c>
      <c r="N130" s="7">
        <v>0</v>
      </c>
      <c r="O130" s="7">
        <v>0</v>
      </c>
      <c r="P130" s="7">
        <v>0</v>
      </c>
      <c r="Q130" s="7">
        <v>0</v>
      </c>
      <c r="R130" s="7">
        <v>0</v>
      </c>
      <c r="S130" s="7">
        <v>0</v>
      </c>
      <c r="T130" s="7">
        <v>0</v>
      </c>
      <c r="U130" s="7">
        <v>0</v>
      </c>
      <c r="V130" s="7">
        <v>0</v>
      </c>
      <c r="W130" s="7">
        <v>4</v>
      </c>
      <c r="X130" s="7">
        <v>0</v>
      </c>
      <c r="Y130" s="7">
        <v>0</v>
      </c>
      <c r="Z130" s="7">
        <v>0</v>
      </c>
      <c r="AA130" s="7">
        <v>0</v>
      </c>
      <c r="AB130" s="7">
        <v>0</v>
      </c>
      <c r="AC130" s="7">
        <v>0</v>
      </c>
      <c r="AD130" s="7">
        <v>1</v>
      </c>
      <c r="AE130" s="7">
        <v>0</v>
      </c>
      <c r="AF130" s="7">
        <v>0</v>
      </c>
      <c r="AG130" s="7">
        <v>0</v>
      </c>
      <c r="AH130" s="7">
        <v>0</v>
      </c>
      <c r="AI130" s="7">
        <v>0</v>
      </c>
      <c r="AJ130" s="7">
        <v>0</v>
      </c>
      <c r="AK130" s="7">
        <v>0</v>
      </c>
      <c r="AL130" s="7">
        <v>0</v>
      </c>
      <c r="AM130" s="7">
        <v>0</v>
      </c>
      <c r="AN130" s="7">
        <v>0</v>
      </c>
      <c r="AO130" s="7">
        <v>0</v>
      </c>
      <c r="AP130" s="7">
        <v>0</v>
      </c>
      <c r="AQ130" s="7">
        <v>0</v>
      </c>
      <c r="AR130" s="7">
        <v>0</v>
      </c>
      <c r="AS130" s="7">
        <v>0</v>
      </c>
      <c r="AT130" s="7">
        <v>0</v>
      </c>
      <c r="AU130" s="7">
        <v>0</v>
      </c>
      <c r="AV130" s="7">
        <v>0</v>
      </c>
      <c r="AW130" s="7">
        <v>2</v>
      </c>
      <c r="AX130" s="7">
        <v>2</v>
      </c>
      <c r="AY130" s="7">
        <v>0</v>
      </c>
      <c r="AZ130" s="7">
        <v>0</v>
      </c>
      <c r="BA130" s="7">
        <v>2</v>
      </c>
      <c r="BB130" s="7">
        <v>0</v>
      </c>
      <c r="BC130" s="7">
        <v>0</v>
      </c>
      <c r="BD130" s="7">
        <v>2</v>
      </c>
      <c r="BE130" s="7">
        <v>0</v>
      </c>
      <c r="BF130" s="7">
        <v>0</v>
      </c>
      <c r="BG130" s="7">
        <v>2</v>
      </c>
      <c r="BH130" s="7">
        <v>0</v>
      </c>
      <c r="BI130" s="7">
        <v>0</v>
      </c>
    </row>
    <row r="131" spans="1:61" x14ac:dyDescent="0.35">
      <c r="A131" s="7" t="s">
        <v>81</v>
      </c>
      <c r="B131" s="7" t="s">
        <v>9</v>
      </c>
      <c r="C131" s="7" t="s">
        <v>352</v>
      </c>
      <c r="D131" s="7">
        <v>4</v>
      </c>
      <c r="E131" s="7">
        <v>0</v>
      </c>
      <c r="F131" s="7">
        <v>0</v>
      </c>
      <c r="G131" s="7">
        <v>0</v>
      </c>
      <c r="H131" s="7">
        <v>0</v>
      </c>
      <c r="I131" s="7">
        <v>0</v>
      </c>
      <c r="J131" s="7">
        <v>0</v>
      </c>
      <c r="K131" s="7">
        <v>0</v>
      </c>
      <c r="L131" s="7">
        <v>0</v>
      </c>
      <c r="M131" s="7">
        <v>0</v>
      </c>
      <c r="N131" s="7">
        <v>0</v>
      </c>
      <c r="O131" s="7">
        <v>0</v>
      </c>
      <c r="P131" s="7">
        <v>0</v>
      </c>
      <c r="Q131" s="7">
        <v>0</v>
      </c>
      <c r="R131" s="7">
        <v>0</v>
      </c>
      <c r="S131" s="7">
        <v>0</v>
      </c>
      <c r="T131" s="7">
        <v>0</v>
      </c>
      <c r="U131" s="7">
        <v>0</v>
      </c>
      <c r="V131" s="7">
        <v>0</v>
      </c>
      <c r="W131" s="7">
        <v>4</v>
      </c>
      <c r="X131" s="7">
        <v>0</v>
      </c>
      <c r="Y131" s="7">
        <v>0</v>
      </c>
      <c r="Z131" s="7">
        <v>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AQ131" s="7">
        <v>0</v>
      </c>
      <c r="AR131" s="7">
        <v>0</v>
      </c>
      <c r="AS131" s="7">
        <v>0</v>
      </c>
      <c r="AT131" s="7">
        <v>1</v>
      </c>
      <c r="AU131" s="7">
        <v>2</v>
      </c>
      <c r="AV131" s="7">
        <v>0</v>
      </c>
      <c r="AW131" s="7">
        <v>2</v>
      </c>
      <c r="AX131" s="7">
        <v>2</v>
      </c>
      <c r="AY131" s="7">
        <v>0</v>
      </c>
      <c r="AZ131" s="7">
        <v>0</v>
      </c>
      <c r="BA131" s="7">
        <v>2</v>
      </c>
      <c r="BB131" s="7">
        <v>0</v>
      </c>
      <c r="BC131" s="7">
        <v>0</v>
      </c>
      <c r="BD131" s="7">
        <v>2</v>
      </c>
      <c r="BE131" s="7">
        <v>0</v>
      </c>
      <c r="BF131" s="7">
        <v>0</v>
      </c>
      <c r="BG131" s="7">
        <v>2</v>
      </c>
      <c r="BH131" s="7">
        <v>0</v>
      </c>
      <c r="BI131" s="7">
        <v>0</v>
      </c>
    </row>
    <row r="132" spans="1:61" x14ac:dyDescent="0.35">
      <c r="A132" s="7" t="s">
        <v>81</v>
      </c>
      <c r="B132" s="7" t="s">
        <v>9</v>
      </c>
      <c r="C132" s="7" t="s">
        <v>350</v>
      </c>
      <c r="D132" s="7">
        <v>12</v>
      </c>
      <c r="E132" s="7">
        <v>0</v>
      </c>
      <c r="F132" s="7">
        <v>0</v>
      </c>
      <c r="G132" s="7">
        <v>0</v>
      </c>
      <c r="H132" s="7">
        <v>0</v>
      </c>
      <c r="I132" s="7">
        <v>0</v>
      </c>
      <c r="J132" s="7">
        <v>0</v>
      </c>
      <c r="K132" s="7">
        <v>9</v>
      </c>
      <c r="L132" s="7">
        <v>0</v>
      </c>
      <c r="M132" s="7">
        <v>0</v>
      </c>
      <c r="N132" s="7">
        <v>0</v>
      </c>
      <c r="O132" s="7">
        <v>0</v>
      </c>
      <c r="P132" s="7">
        <v>0</v>
      </c>
      <c r="Q132" s="7">
        <v>0</v>
      </c>
      <c r="R132" s="7">
        <v>0</v>
      </c>
      <c r="S132" s="7">
        <v>0</v>
      </c>
      <c r="T132" s="7">
        <v>0</v>
      </c>
      <c r="U132" s="7">
        <v>0</v>
      </c>
      <c r="V132" s="7">
        <v>0</v>
      </c>
      <c r="W132" s="7">
        <v>3</v>
      </c>
      <c r="X132" s="7">
        <v>0</v>
      </c>
      <c r="Y132" s="7">
        <v>0</v>
      </c>
      <c r="Z132" s="7">
        <v>0</v>
      </c>
      <c r="AA132" s="7">
        <v>0</v>
      </c>
      <c r="AB132" s="7">
        <v>0</v>
      </c>
      <c r="AC132" s="7">
        <v>0</v>
      </c>
      <c r="AD132" s="7">
        <v>0</v>
      </c>
      <c r="AE132" s="7">
        <v>0</v>
      </c>
      <c r="AF132" s="7">
        <v>0</v>
      </c>
      <c r="AG132" s="7">
        <v>0</v>
      </c>
      <c r="AH132" s="7">
        <v>0</v>
      </c>
      <c r="AI132" s="7">
        <v>0</v>
      </c>
      <c r="AJ132" s="7">
        <v>0</v>
      </c>
      <c r="AK132" s="7">
        <v>0</v>
      </c>
      <c r="AL132" s="7">
        <v>0</v>
      </c>
      <c r="AM132" s="7">
        <v>0</v>
      </c>
      <c r="AN132" s="7">
        <v>0</v>
      </c>
      <c r="AO132" s="7">
        <v>0</v>
      </c>
      <c r="AP132" s="7">
        <v>0</v>
      </c>
      <c r="AQ132" s="7">
        <v>0</v>
      </c>
      <c r="AR132" s="7">
        <v>0</v>
      </c>
      <c r="AS132" s="7">
        <v>0</v>
      </c>
      <c r="AT132" s="7">
        <v>0</v>
      </c>
      <c r="AU132" s="7">
        <v>0</v>
      </c>
      <c r="AV132" s="7">
        <v>0</v>
      </c>
      <c r="AW132" s="7">
        <v>3</v>
      </c>
      <c r="AX132" s="7">
        <v>3</v>
      </c>
      <c r="AY132" s="7">
        <v>0</v>
      </c>
      <c r="AZ132" s="7">
        <v>0</v>
      </c>
      <c r="BA132" s="7">
        <v>3</v>
      </c>
      <c r="BB132" s="7">
        <v>0</v>
      </c>
      <c r="BC132" s="7">
        <v>0</v>
      </c>
      <c r="BD132" s="7">
        <v>0</v>
      </c>
      <c r="BE132" s="7">
        <v>0</v>
      </c>
      <c r="BF132" s="7">
        <v>0</v>
      </c>
      <c r="BG132" s="7">
        <v>3</v>
      </c>
      <c r="BH132" s="7">
        <v>0</v>
      </c>
      <c r="BI132" s="7">
        <v>0</v>
      </c>
    </row>
    <row r="133" spans="1:61" x14ac:dyDescent="0.35">
      <c r="A133" s="7" t="s">
        <v>81</v>
      </c>
      <c r="B133" s="7" t="s">
        <v>9</v>
      </c>
      <c r="C133" s="7" t="s">
        <v>348</v>
      </c>
      <c r="D133" s="7">
        <v>10</v>
      </c>
      <c r="E133" s="7">
        <v>0</v>
      </c>
      <c r="F133" s="7">
        <v>0</v>
      </c>
      <c r="G133" s="7">
        <v>0</v>
      </c>
      <c r="H133" s="7">
        <v>0</v>
      </c>
      <c r="I133" s="7">
        <v>0</v>
      </c>
      <c r="J133" s="7">
        <v>0</v>
      </c>
      <c r="K133" s="7">
        <v>0</v>
      </c>
      <c r="L133" s="7">
        <v>0</v>
      </c>
      <c r="M133" s="7">
        <v>0</v>
      </c>
      <c r="N133" s="7">
        <v>0</v>
      </c>
      <c r="O133" s="7">
        <v>0</v>
      </c>
      <c r="P133" s="7">
        <v>0</v>
      </c>
      <c r="Q133" s="7">
        <v>0</v>
      </c>
      <c r="R133" s="7">
        <v>0</v>
      </c>
      <c r="S133" s="7">
        <v>0</v>
      </c>
      <c r="T133" s="7">
        <v>0</v>
      </c>
      <c r="U133" s="7">
        <v>0</v>
      </c>
      <c r="V133" s="7">
        <v>0</v>
      </c>
      <c r="W133" s="7">
        <v>10</v>
      </c>
      <c r="X133" s="7">
        <v>0</v>
      </c>
      <c r="Y133" s="7">
        <v>0</v>
      </c>
      <c r="Z133" s="7">
        <v>0</v>
      </c>
      <c r="AA133" s="7">
        <v>0</v>
      </c>
      <c r="AB133" s="7">
        <v>0</v>
      </c>
      <c r="AC133" s="7">
        <v>0</v>
      </c>
      <c r="AD133" s="7">
        <v>0</v>
      </c>
      <c r="AE133" s="7">
        <v>0</v>
      </c>
      <c r="AF133" s="7">
        <v>0</v>
      </c>
      <c r="AG133" s="7">
        <v>0</v>
      </c>
      <c r="AH133" s="7">
        <v>0</v>
      </c>
      <c r="AI133" s="7">
        <v>0</v>
      </c>
      <c r="AJ133" s="7">
        <v>0</v>
      </c>
      <c r="AK133" s="7">
        <v>0</v>
      </c>
      <c r="AL133" s="7">
        <v>0</v>
      </c>
      <c r="AM133" s="7">
        <v>0</v>
      </c>
      <c r="AN133" s="7">
        <v>0</v>
      </c>
      <c r="AO133" s="7">
        <v>0</v>
      </c>
      <c r="AP133" s="7">
        <v>0</v>
      </c>
      <c r="AQ133" s="7">
        <v>0</v>
      </c>
      <c r="AR133" s="7">
        <v>0</v>
      </c>
      <c r="AS133" s="7">
        <v>0</v>
      </c>
      <c r="AT133" s="7">
        <v>0</v>
      </c>
      <c r="AU133" s="7">
        <v>0</v>
      </c>
      <c r="AV133" s="7">
        <v>0</v>
      </c>
      <c r="AW133" s="7">
        <v>4</v>
      </c>
      <c r="AX133" s="7">
        <v>4</v>
      </c>
      <c r="AY133" s="7">
        <v>0</v>
      </c>
      <c r="AZ133" s="7">
        <v>0</v>
      </c>
      <c r="BA133" s="7">
        <v>4</v>
      </c>
      <c r="BB133" s="7">
        <v>0</v>
      </c>
      <c r="BC133" s="7">
        <v>0</v>
      </c>
      <c r="BD133" s="7">
        <v>4</v>
      </c>
      <c r="BE133" s="7">
        <v>0</v>
      </c>
      <c r="BF133" s="7">
        <v>0</v>
      </c>
      <c r="BG133" s="7">
        <v>4</v>
      </c>
      <c r="BH133" s="7">
        <v>0</v>
      </c>
      <c r="BI133" s="7">
        <v>0</v>
      </c>
    </row>
    <row r="134" spans="1:61" x14ac:dyDescent="0.35">
      <c r="A134" s="7" t="s">
        <v>81</v>
      </c>
      <c r="B134" s="7" t="s">
        <v>9</v>
      </c>
      <c r="C134" s="7" t="s">
        <v>346</v>
      </c>
      <c r="D134" s="7">
        <v>8</v>
      </c>
      <c r="E134" s="7">
        <v>0</v>
      </c>
      <c r="F134" s="7">
        <v>0</v>
      </c>
      <c r="G134" s="7">
        <v>0</v>
      </c>
      <c r="H134" s="7">
        <v>0</v>
      </c>
      <c r="I134" s="7">
        <v>0</v>
      </c>
      <c r="J134" s="7">
        <v>0</v>
      </c>
      <c r="K134" s="7">
        <v>0</v>
      </c>
      <c r="L134" s="7">
        <v>0</v>
      </c>
      <c r="M134" s="7">
        <v>0</v>
      </c>
      <c r="N134" s="7">
        <v>0</v>
      </c>
      <c r="O134" s="7">
        <v>0</v>
      </c>
      <c r="P134" s="7">
        <v>0</v>
      </c>
      <c r="Q134" s="7">
        <v>0</v>
      </c>
      <c r="R134" s="7">
        <v>0</v>
      </c>
      <c r="S134" s="7">
        <v>0</v>
      </c>
      <c r="T134" s="7">
        <v>0</v>
      </c>
      <c r="U134" s="7">
        <v>0</v>
      </c>
      <c r="V134" s="7">
        <v>0</v>
      </c>
      <c r="W134" s="7">
        <v>8</v>
      </c>
      <c r="X134" s="7">
        <v>0</v>
      </c>
      <c r="Y134" s="7">
        <v>0</v>
      </c>
      <c r="Z134" s="7">
        <v>0</v>
      </c>
      <c r="AA134" s="7">
        <v>0</v>
      </c>
      <c r="AB134" s="7">
        <v>0</v>
      </c>
      <c r="AC134" s="7">
        <v>0</v>
      </c>
      <c r="AD134" s="7">
        <v>0</v>
      </c>
      <c r="AE134" s="7">
        <v>0</v>
      </c>
      <c r="AF134" s="7">
        <v>0</v>
      </c>
      <c r="AG134" s="7">
        <v>0</v>
      </c>
      <c r="AH134" s="7">
        <v>0</v>
      </c>
      <c r="AI134" s="7">
        <v>0</v>
      </c>
      <c r="AJ134" s="7">
        <v>0</v>
      </c>
      <c r="AK134" s="7">
        <v>0</v>
      </c>
      <c r="AL134" s="7">
        <v>0</v>
      </c>
      <c r="AM134" s="7">
        <v>0</v>
      </c>
      <c r="AN134" s="7">
        <v>0</v>
      </c>
      <c r="AO134" s="7">
        <v>0</v>
      </c>
      <c r="AP134" s="7">
        <v>0</v>
      </c>
      <c r="AQ134" s="7">
        <v>0</v>
      </c>
      <c r="AR134" s="7">
        <v>0</v>
      </c>
      <c r="AS134" s="7">
        <v>0</v>
      </c>
      <c r="AT134" s="7">
        <v>0</v>
      </c>
      <c r="AU134" s="7">
        <v>0</v>
      </c>
      <c r="AV134" s="7">
        <v>0</v>
      </c>
      <c r="AW134" s="7">
        <v>4</v>
      </c>
      <c r="AX134" s="7">
        <v>4</v>
      </c>
      <c r="AY134" s="7">
        <v>0</v>
      </c>
      <c r="AZ134" s="7">
        <v>0</v>
      </c>
      <c r="BA134" s="7">
        <v>4</v>
      </c>
      <c r="BB134" s="7">
        <v>0</v>
      </c>
      <c r="BC134" s="7">
        <v>0</v>
      </c>
      <c r="BD134" s="7">
        <v>4</v>
      </c>
      <c r="BE134" s="7">
        <v>0</v>
      </c>
      <c r="BF134" s="7">
        <v>0</v>
      </c>
      <c r="BG134" s="7">
        <v>4</v>
      </c>
      <c r="BH134" s="7">
        <v>0</v>
      </c>
      <c r="BI134" s="7">
        <v>0</v>
      </c>
    </row>
    <row r="135" spans="1:61" x14ac:dyDescent="0.35">
      <c r="A135" s="7" t="s">
        <v>81</v>
      </c>
      <c r="B135" s="7" t="s">
        <v>9</v>
      </c>
      <c r="C135" s="7" t="s">
        <v>344</v>
      </c>
      <c r="D135" s="7">
        <v>11</v>
      </c>
      <c r="E135" s="7">
        <v>0</v>
      </c>
      <c r="F135" s="7">
        <v>0</v>
      </c>
      <c r="G135" s="7">
        <v>0</v>
      </c>
      <c r="H135" s="7">
        <v>0</v>
      </c>
      <c r="I135" s="7">
        <v>0</v>
      </c>
      <c r="J135" s="7">
        <v>0</v>
      </c>
      <c r="K135" s="7">
        <v>0</v>
      </c>
      <c r="L135" s="7">
        <v>0</v>
      </c>
      <c r="M135" s="7">
        <v>2</v>
      </c>
      <c r="N135" s="7">
        <v>0</v>
      </c>
      <c r="O135" s="7">
        <v>0</v>
      </c>
      <c r="P135" s="7">
        <v>0</v>
      </c>
      <c r="Q135" s="7">
        <v>0</v>
      </c>
      <c r="R135" s="7">
        <v>0</v>
      </c>
      <c r="S135" s="7">
        <v>0</v>
      </c>
      <c r="T135" s="7">
        <v>0</v>
      </c>
      <c r="U135" s="7">
        <v>0</v>
      </c>
      <c r="V135" s="7">
        <v>0</v>
      </c>
      <c r="W135" s="7">
        <v>9</v>
      </c>
      <c r="X135" s="7">
        <v>0</v>
      </c>
      <c r="Y135" s="7">
        <v>0</v>
      </c>
      <c r="Z135" s="7">
        <v>0</v>
      </c>
      <c r="AA135" s="7">
        <v>0</v>
      </c>
      <c r="AB135" s="7">
        <v>0</v>
      </c>
      <c r="AC135" s="7">
        <v>0</v>
      </c>
      <c r="AD135" s="7">
        <v>0</v>
      </c>
      <c r="AE135" s="7">
        <v>0</v>
      </c>
      <c r="AF135" s="7">
        <v>0</v>
      </c>
      <c r="AG135" s="7">
        <v>0</v>
      </c>
      <c r="AH135" s="7">
        <v>0</v>
      </c>
      <c r="AI135" s="7">
        <v>0</v>
      </c>
      <c r="AJ135" s="7">
        <v>0</v>
      </c>
      <c r="AK135" s="7">
        <v>0</v>
      </c>
      <c r="AL135" s="7">
        <v>0</v>
      </c>
      <c r="AM135" s="7">
        <v>0</v>
      </c>
      <c r="AN135" s="7">
        <v>0</v>
      </c>
      <c r="AO135" s="7">
        <v>0</v>
      </c>
      <c r="AP135" s="7">
        <v>0</v>
      </c>
      <c r="AQ135" s="7">
        <v>0</v>
      </c>
      <c r="AR135" s="7">
        <v>0</v>
      </c>
      <c r="AS135" s="7">
        <v>0</v>
      </c>
      <c r="AT135" s="7">
        <v>0</v>
      </c>
      <c r="AU135" s="7">
        <v>0</v>
      </c>
      <c r="AV135" s="7">
        <v>0</v>
      </c>
      <c r="AW135" s="7">
        <v>3</v>
      </c>
      <c r="AX135" s="7">
        <v>3</v>
      </c>
      <c r="AY135" s="7">
        <v>0</v>
      </c>
      <c r="AZ135" s="7">
        <v>0</v>
      </c>
      <c r="BA135" s="7">
        <v>3</v>
      </c>
      <c r="BB135" s="7">
        <v>0</v>
      </c>
      <c r="BC135" s="7">
        <v>0</v>
      </c>
      <c r="BD135" s="7">
        <v>3</v>
      </c>
      <c r="BE135" s="7">
        <v>0</v>
      </c>
      <c r="BF135" s="7">
        <v>0</v>
      </c>
      <c r="BG135" s="7">
        <v>3</v>
      </c>
      <c r="BH135" s="7">
        <v>0</v>
      </c>
      <c r="BI135" s="7">
        <v>0</v>
      </c>
    </row>
    <row r="136" spans="1:61" x14ac:dyDescent="0.35">
      <c r="A136" s="7" t="s">
        <v>81</v>
      </c>
      <c r="B136" s="7" t="s">
        <v>9</v>
      </c>
      <c r="C136" s="7" t="s">
        <v>342</v>
      </c>
      <c r="D136" s="7">
        <v>11</v>
      </c>
      <c r="E136" s="7">
        <v>1</v>
      </c>
      <c r="F136" s="7">
        <v>0</v>
      </c>
      <c r="G136" s="7">
        <v>1</v>
      </c>
      <c r="H136" s="7">
        <v>1</v>
      </c>
      <c r="I136" s="7">
        <v>0</v>
      </c>
      <c r="J136" s="7">
        <v>0</v>
      </c>
      <c r="K136" s="7">
        <v>0</v>
      </c>
      <c r="L136" s="7">
        <v>0</v>
      </c>
      <c r="M136" s="7">
        <v>5</v>
      </c>
      <c r="N136" s="7">
        <v>0</v>
      </c>
      <c r="O136" s="7">
        <v>0</v>
      </c>
      <c r="P136" s="7">
        <v>0</v>
      </c>
      <c r="Q136" s="7">
        <v>0</v>
      </c>
      <c r="R136" s="7">
        <v>0</v>
      </c>
      <c r="S136" s="7">
        <v>0</v>
      </c>
      <c r="T136" s="7">
        <v>0</v>
      </c>
      <c r="U136" s="7">
        <v>0</v>
      </c>
      <c r="V136" s="7">
        <v>0</v>
      </c>
      <c r="W136" s="7">
        <v>6</v>
      </c>
      <c r="X136" s="7">
        <v>1</v>
      </c>
      <c r="Y136" s="7">
        <v>0</v>
      </c>
      <c r="Z136" s="7">
        <v>0</v>
      </c>
      <c r="AA136" s="7">
        <v>0</v>
      </c>
      <c r="AB136" s="7">
        <v>0</v>
      </c>
      <c r="AC136" s="7">
        <v>0</v>
      </c>
      <c r="AD136" s="7">
        <v>0</v>
      </c>
      <c r="AE136" s="7">
        <v>0</v>
      </c>
      <c r="AF136" s="7">
        <v>0</v>
      </c>
      <c r="AG136" s="7">
        <v>0</v>
      </c>
      <c r="AH136" s="7">
        <v>0</v>
      </c>
      <c r="AI136" s="7">
        <v>0</v>
      </c>
      <c r="AJ136" s="7">
        <v>0</v>
      </c>
      <c r="AK136" s="7">
        <v>1</v>
      </c>
      <c r="AL136" s="7">
        <v>1</v>
      </c>
      <c r="AM136" s="7">
        <v>0</v>
      </c>
      <c r="AN136" s="7">
        <v>0</v>
      </c>
      <c r="AO136" s="7">
        <v>0</v>
      </c>
      <c r="AP136" s="7">
        <v>0</v>
      </c>
      <c r="AQ136" s="7">
        <v>0</v>
      </c>
      <c r="AR136" s="7">
        <v>0</v>
      </c>
      <c r="AS136" s="7">
        <v>0</v>
      </c>
      <c r="AT136" s="7">
        <v>0</v>
      </c>
      <c r="AU136" s="7">
        <v>0</v>
      </c>
      <c r="AV136" s="7">
        <v>0</v>
      </c>
      <c r="AW136" s="7">
        <v>3</v>
      </c>
      <c r="AX136" s="7">
        <v>3</v>
      </c>
      <c r="AY136" s="7">
        <v>0</v>
      </c>
      <c r="AZ136" s="7">
        <v>0</v>
      </c>
      <c r="BA136" s="7">
        <v>3</v>
      </c>
      <c r="BB136" s="7">
        <v>0</v>
      </c>
      <c r="BC136" s="7">
        <v>0</v>
      </c>
      <c r="BD136" s="7">
        <v>3</v>
      </c>
      <c r="BE136" s="7">
        <v>0</v>
      </c>
      <c r="BF136" s="7">
        <v>0</v>
      </c>
      <c r="BG136" s="7">
        <v>3</v>
      </c>
      <c r="BH136" s="7">
        <v>0</v>
      </c>
      <c r="BI136" s="7">
        <v>0</v>
      </c>
    </row>
    <row r="137" spans="1:61" x14ac:dyDescent="0.35">
      <c r="A137" s="7" t="s">
        <v>81</v>
      </c>
      <c r="B137" s="7" t="s">
        <v>9</v>
      </c>
      <c r="C137" s="7" t="s">
        <v>340</v>
      </c>
      <c r="D137" s="7">
        <v>2</v>
      </c>
      <c r="E137" s="7">
        <v>0</v>
      </c>
      <c r="F137" s="7">
        <v>0</v>
      </c>
      <c r="G137" s="7">
        <v>0</v>
      </c>
      <c r="H137" s="7">
        <v>0</v>
      </c>
      <c r="I137" s="7">
        <v>0</v>
      </c>
      <c r="J137" s="7">
        <v>0</v>
      </c>
      <c r="K137" s="7">
        <v>0</v>
      </c>
      <c r="L137" s="7">
        <v>0</v>
      </c>
      <c r="M137" s="7">
        <v>0</v>
      </c>
      <c r="N137" s="7">
        <v>0</v>
      </c>
      <c r="O137" s="7">
        <v>0</v>
      </c>
      <c r="P137" s="7">
        <v>0</v>
      </c>
      <c r="Q137" s="7">
        <v>0</v>
      </c>
      <c r="R137" s="7">
        <v>0</v>
      </c>
      <c r="S137" s="7">
        <v>0</v>
      </c>
      <c r="T137" s="7">
        <v>0</v>
      </c>
      <c r="U137" s="7">
        <v>0</v>
      </c>
      <c r="V137" s="7">
        <v>0</v>
      </c>
      <c r="W137" s="7">
        <v>2</v>
      </c>
      <c r="X137" s="7">
        <v>0</v>
      </c>
      <c r="Y137" s="7">
        <v>0</v>
      </c>
      <c r="Z137" s="7">
        <v>0</v>
      </c>
      <c r="AA137" s="7">
        <v>0</v>
      </c>
      <c r="AB137" s="7">
        <v>0</v>
      </c>
      <c r="AC137" s="7">
        <v>0</v>
      </c>
      <c r="AD137" s="7">
        <v>0</v>
      </c>
      <c r="AE137" s="7">
        <v>0</v>
      </c>
      <c r="AF137" s="7">
        <v>0</v>
      </c>
      <c r="AG137" s="7">
        <v>0</v>
      </c>
      <c r="AH137" s="7">
        <v>0</v>
      </c>
      <c r="AI137" s="7">
        <v>0</v>
      </c>
      <c r="AJ137" s="7">
        <v>0</v>
      </c>
      <c r="AK137" s="7">
        <v>0</v>
      </c>
      <c r="AL137" s="7">
        <v>0</v>
      </c>
      <c r="AM137" s="7">
        <v>0</v>
      </c>
      <c r="AN137" s="7">
        <v>0</v>
      </c>
      <c r="AO137" s="7">
        <v>0</v>
      </c>
      <c r="AP137" s="7">
        <v>0</v>
      </c>
      <c r="AQ137" s="7">
        <v>0</v>
      </c>
      <c r="AR137" s="7">
        <v>0</v>
      </c>
      <c r="AS137" s="7">
        <v>0</v>
      </c>
      <c r="AT137" s="7">
        <v>0</v>
      </c>
      <c r="AU137" s="7">
        <v>0</v>
      </c>
      <c r="AV137" s="7">
        <v>0</v>
      </c>
      <c r="AW137" s="7">
        <v>3</v>
      </c>
      <c r="AX137" s="7">
        <v>3</v>
      </c>
      <c r="AY137" s="7">
        <v>0</v>
      </c>
      <c r="AZ137" s="7">
        <v>0</v>
      </c>
      <c r="BA137" s="7">
        <v>3</v>
      </c>
      <c r="BB137" s="7">
        <v>0</v>
      </c>
      <c r="BC137" s="7">
        <v>0</v>
      </c>
      <c r="BD137" s="7">
        <v>3</v>
      </c>
      <c r="BE137" s="7">
        <v>0</v>
      </c>
      <c r="BF137" s="7">
        <v>0</v>
      </c>
      <c r="BG137" s="7">
        <v>3</v>
      </c>
      <c r="BH137" s="7">
        <v>0</v>
      </c>
      <c r="BI137" s="7">
        <v>0</v>
      </c>
    </row>
    <row r="138" spans="1:61" x14ac:dyDescent="0.35">
      <c r="A138" s="7" t="s">
        <v>81</v>
      </c>
      <c r="B138" s="7" t="s">
        <v>9</v>
      </c>
      <c r="C138" s="7" t="s">
        <v>338</v>
      </c>
      <c r="D138" s="7">
        <v>10</v>
      </c>
      <c r="E138" s="7">
        <v>0</v>
      </c>
      <c r="F138" s="7">
        <v>0</v>
      </c>
      <c r="G138" s="7">
        <v>0</v>
      </c>
      <c r="H138" s="7">
        <v>0</v>
      </c>
      <c r="I138" s="7">
        <v>0</v>
      </c>
      <c r="J138" s="7">
        <v>0</v>
      </c>
      <c r="K138" s="7">
        <v>0</v>
      </c>
      <c r="L138" s="7">
        <v>0</v>
      </c>
      <c r="M138" s="7">
        <v>2</v>
      </c>
      <c r="N138" s="7">
        <v>0</v>
      </c>
      <c r="O138" s="7">
        <v>0</v>
      </c>
      <c r="P138" s="7">
        <v>0</v>
      </c>
      <c r="Q138" s="7">
        <v>0</v>
      </c>
      <c r="R138" s="7">
        <v>0</v>
      </c>
      <c r="S138" s="7">
        <v>0</v>
      </c>
      <c r="T138" s="7">
        <v>0</v>
      </c>
      <c r="U138" s="7">
        <v>0</v>
      </c>
      <c r="V138" s="7">
        <v>0</v>
      </c>
      <c r="W138" s="7">
        <v>8</v>
      </c>
      <c r="X138" s="7">
        <v>0</v>
      </c>
      <c r="Y138" s="7">
        <v>0</v>
      </c>
      <c r="Z138" s="7">
        <v>0</v>
      </c>
      <c r="AA138" s="7">
        <v>0</v>
      </c>
      <c r="AB138" s="7">
        <v>0</v>
      </c>
      <c r="AC138" s="7">
        <v>0</v>
      </c>
      <c r="AD138" s="7">
        <v>0</v>
      </c>
      <c r="AE138" s="7">
        <v>0</v>
      </c>
      <c r="AF138" s="7">
        <v>0</v>
      </c>
      <c r="AG138" s="7">
        <v>1</v>
      </c>
      <c r="AH138" s="7">
        <v>1</v>
      </c>
      <c r="AI138" s="7">
        <v>0</v>
      </c>
      <c r="AJ138" s="7">
        <v>0</v>
      </c>
      <c r="AK138" s="7">
        <v>2</v>
      </c>
      <c r="AL138" s="7">
        <v>2</v>
      </c>
      <c r="AM138" s="7">
        <v>0</v>
      </c>
      <c r="AN138" s="7">
        <v>0</v>
      </c>
      <c r="AO138" s="7">
        <v>0</v>
      </c>
      <c r="AP138" s="7">
        <v>0</v>
      </c>
      <c r="AQ138" s="7">
        <v>0</v>
      </c>
      <c r="AR138" s="7">
        <v>1</v>
      </c>
      <c r="AS138" s="7">
        <v>1</v>
      </c>
      <c r="AT138" s="7">
        <v>0</v>
      </c>
      <c r="AU138" s="7">
        <v>0</v>
      </c>
      <c r="AV138" s="7">
        <v>0</v>
      </c>
      <c r="AW138" s="7">
        <v>4</v>
      </c>
      <c r="AX138" s="7">
        <v>4</v>
      </c>
      <c r="AY138" s="7">
        <v>0</v>
      </c>
      <c r="AZ138" s="7">
        <v>0</v>
      </c>
      <c r="BA138" s="7">
        <v>4</v>
      </c>
      <c r="BB138" s="7">
        <v>0</v>
      </c>
      <c r="BC138" s="7">
        <v>0</v>
      </c>
      <c r="BD138" s="7">
        <v>4</v>
      </c>
      <c r="BE138" s="7">
        <v>0</v>
      </c>
      <c r="BF138" s="7">
        <v>0</v>
      </c>
      <c r="BG138" s="7">
        <v>4</v>
      </c>
      <c r="BH138" s="7">
        <v>0</v>
      </c>
      <c r="BI138" s="7">
        <v>0</v>
      </c>
    </row>
    <row r="139" spans="1:61" x14ac:dyDescent="0.35">
      <c r="A139" s="7" t="s">
        <v>81</v>
      </c>
      <c r="B139" s="7" t="s">
        <v>9</v>
      </c>
      <c r="C139" s="7" t="s">
        <v>336</v>
      </c>
      <c r="D139" s="7">
        <v>5</v>
      </c>
      <c r="E139" s="7">
        <v>0</v>
      </c>
      <c r="F139" s="7">
        <v>0</v>
      </c>
      <c r="G139" s="7">
        <v>0</v>
      </c>
      <c r="H139" s="7">
        <v>0</v>
      </c>
      <c r="I139" s="7">
        <v>0</v>
      </c>
      <c r="J139" s="7">
        <v>0</v>
      </c>
      <c r="K139" s="7">
        <v>0</v>
      </c>
      <c r="L139" s="7">
        <v>0</v>
      </c>
      <c r="M139" s="7">
        <v>2</v>
      </c>
      <c r="N139" s="7">
        <v>0</v>
      </c>
      <c r="O139" s="7">
        <v>0</v>
      </c>
      <c r="P139" s="7">
        <v>0</v>
      </c>
      <c r="Q139" s="7">
        <v>0</v>
      </c>
      <c r="R139" s="7">
        <v>0</v>
      </c>
      <c r="S139" s="7">
        <v>0</v>
      </c>
      <c r="T139" s="7">
        <v>0</v>
      </c>
      <c r="U139" s="7">
        <v>0</v>
      </c>
      <c r="V139" s="7">
        <v>0</v>
      </c>
      <c r="W139" s="7">
        <v>3</v>
      </c>
      <c r="X139" s="7">
        <v>0</v>
      </c>
      <c r="Y139" s="7">
        <v>0</v>
      </c>
      <c r="Z139" s="7">
        <v>0</v>
      </c>
      <c r="AA139" s="7">
        <v>0</v>
      </c>
      <c r="AB139" s="7">
        <v>0</v>
      </c>
      <c r="AC139" s="7">
        <v>0</v>
      </c>
      <c r="AD139" s="7">
        <v>0</v>
      </c>
      <c r="AE139" s="7">
        <v>0</v>
      </c>
      <c r="AF139" s="7">
        <v>0</v>
      </c>
      <c r="AG139" s="7">
        <v>0</v>
      </c>
      <c r="AH139" s="7">
        <v>1</v>
      </c>
      <c r="AI139" s="7">
        <v>0</v>
      </c>
      <c r="AJ139" s="7">
        <v>0</v>
      </c>
      <c r="AK139" s="7">
        <v>0</v>
      </c>
      <c r="AL139" s="7">
        <v>0</v>
      </c>
      <c r="AM139" s="7">
        <v>0</v>
      </c>
      <c r="AN139" s="7">
        <v>0</v>
      </c>
      <c r="AO139" s="7">
        <v>0</v>
      </c>
      <c r="AP139" s="7">
        <v>0</v>
      </c>
      <c r="AQ139" s="7">
        <v>0</v>
      </c>
      <c r="AR139" s="7">
        <v>0</v>
      </c>
      <c r="AS139" s="7">
        <v>0</v>
      </c>
      <c r="AT139" s="7">
        <v>0</v>
      </c>
      <c r="AU139" s="7">
        <v>0</v>
      </c>
      <c r="AV139" s="7">
        <v>0</v>
      </c>
      <c r="AW139" s="7">
        <v>2</v>
      </c>
      <c r="AX139" s="7">
        <v>2</v>
      </c>
      <c r="AY139" s="7">
        <v>0</v>
      </c>
      <c r="AZ139" s="7">
        <v>0</v>
      </c>
      <c r="BA139" s="7">
        <v>2</v>
      </c>
      <c r="BB139" s="7">
        <v>0</v>
      </c>
      <c r="BC139" s="7">
        <v>0</v>
      </c>
      <c r="BD139" s="7">
        <v>2</v>
      </c>
      <c r="BE139" s="7">
        <v>0</v>
      </c>
      <c r="BF139" s="7">
        <v>0</v>
      </c>
      <c r="BG139" s="7">
        <v>2</v>
      </c>
      <c r="BH139" s="7">
        <v>0</v>
      </c>
      <c r="BI139" s="7">
        <v>0</v>
      </c>
    </row>
    <row r="140" spans="1:61" x14ac:dyDescent="0.35">
      <c r="A140" s="7" t="s">
        <v>81</v>
      </c>
      <c r="B140" s="7" t="s">
        <v>9</v>
      </c>
      <c r="C140" s="7" t="s">
        <v>334</v>
      </c>
      <c r="D140" s="7">
        <v>12</v>
      </c>
      <c r="E140" s="7">
        <v>2</v>
      </c>
      <c r="F140" s="7">
        <v>0</v>
      </c>
      <c r="G140" s="7">
        <v>2</v>
      </c>
      <c r="H140" s="7">
        <v>2</v>
      </c>
      <c r="I140" s="7">
        <v>0</v>
      </c>
      <c r="J140" s="7">
        <v>0</v>
      </c>
      <c r="K140" s="7">
        <v>0</v>
      </c>
      <c r="L140" s="7">
        <v>0</v>
      </c>
      <c r="M140" s="7">
        <v>4</v>
      </c>
      <c r="N140" s="7">
        <v>0</v>
      </c>
      <c r="O140" s="7">
        <v>0</v>
      </c>
      <c r="P140" s="7">
        <v>0</v>
      </c>
      <c r="Q140" s="7">
        <v>0</v>
      </c>
      <c r="R140" s="7">
        <v>0</v>
      </c>
      <c r="S140" s="7">
        <v>0</v>
      </c>
      <c r="T140" s="7">
        <v>0</v>
      </c>
      <c r="U140" s="7">
        <v>0</v>
      </c>
      <c r="V140" s="7">
        <v>0</v>
      </c>
      <c r="W140" s="7">
        <v>8</v>
      </c>
      <c r="X140" s="7">
        <v>2</v>
      </c>
      <c r="Y140" s="7">
        <v>0</v>
      </c>
      <c r="Z140" s="7">
        <v>0</v>
      </c>
      <c r="AA140" s="7">
        <v>0</v>
      </c>
      <c r="AB140" s="7">
        <v>0</v>
      </c>
      <c r="AC140" s="7">
        <v>0</v>
      </c>
      <c r="AD140" s="7">
        <v>0</v>
      </c>
      <c r="AE140" s="7">
        <v>0</v>
      </c>
      <c r="AF140" s="7">
        <v>0</v>
      </c>
      <c r="AG140" s="7">
        <v>0</v>
      </c>
      <c r="AH140" s="7">
        <v>0</v>
      </c>
      <c r="AI140" s="7">
        <v>0</v>
      </c>
      <c r="AJ140" s="7">
        <v>0</v>
      </c>
      <c r="AK140" s="7">
        <v>0</v>
      </c>
      <c r="AL140" s="7">
        <v>0</v>
      </c>
      <c r="AM140" s="7">
        <v>0</v>
      </c>
      <c r="AN140" s="7">
        <v>0</v>
      </c>
      <c r="AO140" s="7">
        <v>0</v>
      </c>
      <c r="AP140" s="7">
        <v>0</v>
      </c>
      <c r="AQ140" s="7">
        <v>0</v>
      </c>
      <c r="AR140" s="7">
        <v>0</v>
      </c>
      <c r="AS140" s="7">
        <v>0</v>
      </c>
      <c r="AT140" s="7">
        <v>0</v>
      </c>
      <c r="AU140" s="7">
        <v>0</v>
      </c>
      <c r="AV140" s="7">
        <v>0</v>
      </c>
      <c r="AW140" s="7">
        <v>1</v>
      </c>
      <c r="AX140" s="7">
        <v>1</v>
      </c>
      <c r="AY140" s="7">
        <v>0</v>
      </c>
      <c r="AZ140" s="7">
        <v>0</v>
      </c>
      <c r="BA140" s="7">
        <v>1</v>
      </c>
      <c r="BB140" s="7">
        <v>0</v>
      </c>
      <c r="BC140" s="7">
        <v>0</v>
      </c>
      <c r="BD140" s="7">
        <v>1</v>
      </c>
      <c r="BE140" s="7">
        <v>0</v>
      </c>
      <c r="BF140" s="7">
        <v>0</v>
      </c>
      <c r="BG140" s="7">
        <v>1</v>
      </c>
      <c r="BH140" s="7">
        <v>0</v>
      </c>
      <c r="BI140" s="7">
        <v>0</v>
      </c>
    </row>
    <row r="141" spans="1:61" x14ac:dyDescent="0.35">
      <c r="A141" s="7" t="s">
        <v>81</v>
      </c>
      <c r="B141" s="7" t="s">
        <v>9</v>
      </c>
      <c r="C141" s="7" t="s">
        <v>332</v>
      </c>
      <c r="D141" s="7">
        <v>7</v>
      </c>
      <c r="E141" s="7">
        <v>2</v>
      </c>
      <c r="F141" s="7">
        <v>0</v>
      </c>
      <c r="G141" s="7">
        <v>2</v>
      </c>
      <c r="H141" s="7">
        <v>2</v>
      </c>
      <c r="I141" s="7">
        <v>0</v>
      </c>
      <c r="J141" s="7">
        <v>0</v>
      </c>
      <c r="K141" s="7">
        <v>0</v>
      </c>
      <c r="L141" s="7">
        <v>0</v>
      </c>
      <c r="M141" s="7">
        <v>2</v>
      </c>
      <c r="N141" s="7">
        <v>0</v>
      </c>
      <c r="O141" s="7">
        <v>0</v>
      </c>
      <c r="P141" s="7">
        <v>0</v>
      </c>
      <c r="Q141" s="7">
        <v>0</v>
      </c>
      <c r="R141" s="7">
        <v>0</v>
      </c>
      <c r="S141" s="7">
        <v>0</v>
      </c>
      <c r="T141" s="7">
        <v>0</v>
      </c>
      <c r="U141" s="7">
        <v>0</v>
      </c>
      <c r="V141" s="7">
        <v>0</v>
      </c>
      <c r="W141" s="7">
        <v>5</v>
      </c>
      <c r="X141" s="7">
        <v>2</v>
      </c>
      <c r="Y141" s="7">
        <v>0</v>
      </c>
      <c r="Z141" s="7">
        <v>0</v>
      </c>
      <c r="AA141" s="7">
        <v>0</v>
      </c>
      <c r="AB141" s="7">
        <v>0</v>
      </c>
      <c r="AC141" s="7">
        <v>0</v>
      </c>
      <c r="AD141" s="7">
        <v>0</v>
      </c>
      <c r="AE141" s="7">
        <v>0</v>
      </c>
      <c r="AF141" s="7">
        <v>0</v>
      </c>
      <c r="AG141" s="7">
        <v>0</v>
      </c>
      <c r="AH141" s="7">
        <v>0</v>
      </c>
      <c r="AI141" s="7">
        <v>0</v>
      </c>
      <c r="AJ141" s="7">
        <v>0</v>
      </c>
      <c r="AK141" s="7">
        <v>0</v>
      </c>
      <c r="AL141" s="7">
        <v>0</v>
      </c>
      <c r="AM141" s="7">
        <v>0</v>
      </c>
      <c r="AN141" s="7">
        <v>0</v>
      </c>
      <c r="AO141" s="7">
        <v>0</v>
      </c>
      <c r="AP141" s="7">
        <v>0</v>
      </c>
      <c r="AQ141" s="7">
        <v>0</v>
      </c>
      <c r="AR141" s="7">
        <v>0</v>
      </c>
      <c r="AS141" s="7">
        <v>0</v>
      </c>
      <c r="AT141" s="7">
        <v>0</v>
      </c>
      <c r="AU141" s="7">
        <v>0</v>
      </c>
      <c r="AV141" s="7">
        <v>0</v>
      </c>
      <c r="AW141" s="7">
        <v>1</v>
      </c>
      <c r="AX141" s="7">
        <v>1</v>
      </c>
      <c r="AY141" s="7">
        <v>0</v>
      </c>
      <c r="AZ141" s="7">
        <v>0</v>
      </c>
      <c r="BA141" s="7">
        <v>1</v>
      </c>
      <c r="BB141" s="7">
        <v>0</v>
      </c>
      <c r="BC141" s="7">
        <v>0</v>
      </c>
      <c r="BD141" s="7">
        <v>1</v>
      </c>
      <c r="BE141" s="7">
        <v>0</v>
      </c>
      <c r="BF141" s="7">
        <v>0</v>
      </c>
      <c r="BG141" s="7">
        <v>1</v>
      </c>
      <c r="BH141" s="7">
        <v>0</v>
      </c>
      <c r="BI141" s="7">
        <v>0</v>
      </c>
    </row>
    <row r="142" spans="1:61" x14ac:dyDescent="0.35">
      <c r="A142" s="7" t="s">
        <v>81</v>
      </c>
      <c r="B142" s="7" t="s">
        <v>9</v>
      </c>
      <c r="C142" s="7" t="s">
        <v>330</v>
      </c>
      <c r="D142" s="7">
        <v>4</v>
      </c>
      <c r="E142" s="7">
        <v>0</v>
      </c>
      <c r="F142" s="7">
        <v>0</v>
      </c>
      <c r="G142" s="7">
        <v>0</v>
      </c>
      <c r="H142" s="7">
        <v>0</v>
      </c>
      <c r="I142" s="7">
        <v>0</v>
      </c>
      <c r="J142" s="7">
        <v>0</v>
      </c>
      <c r="K142" s="7">
        <v>0</v>
      </c>
      <c r="L142" s="7">
        <v>0</v>
      </c>
      <c r="M142" s="7">
        <v>2</v>
      </c>
      <c r="N142" s="7">
        <v>0</v>
      </c>
      <c r="O142" s="7">
        <v>0</v>
      </c>
      <c r="P142" s="7">
        <v>0</v>
      </c>
      <c r="Q142" s="7">
        <v>0</v>
      </c>
      <c r="R142" s="7">
        <v>0</v>
      </c>
      <c r="S142" s="7">
        <v>0</v>
      </c>
      <c r="T142" s="7">
        <v>0</v>
      </c>
      <c r="U142" s="7">
        <v>0</v>
      </c>
      <c r="V142" s="7">
        <v>0</v>
      </c>
      <c r="W142" s="7">
        <v>2</v>
      </c>
      <c r="X142" s="7">
        <v>0</v>
      </c>
      <c r="Y142" s="7">
        <v>0</v>
      </c>
      <c r="Z142" s="7">
        <v>0</v>
      </c>
      <c r="AA142" s="7">
        <v>0</v>
      </c>
      <c r="AB142" s="7">
        <v>0</v>
      </c>
      <c r="AC142" s="7">
        <v>0</v>
      </c>
      <c r="AD142" s="7">
        <v>0</v>
      </c>
      <c r="AE142" s="7">
        <v>0</v>
      </c>
      <c r="AF142" s="7">
        <v>0</v>
      </c>
      <c r="AG142" s="7">
        <v>0</v>
      </c>
      <c r="AH142" s="7">
        <v>0</v>
      </c>
      <c r="AI142" s="7">
        <v>0</v>
      </c>
      <c r="AJ142" s="7">
        <v>0</v>
      </c>
      <c r="AK142" s="7">
        <v>0</v>
      </c>
      <c r="AL142" s="7">
        <v>0</v>
      </c>
      <c r="AM142" s="7">
        <v>0</v>
      </c>
      <c r="AN142" s="7">
        <v>0</v>
      </c>
      <c r="AO142" s="7">
        <v>0</v>
      </c>
      <c r="AP142" s="7">
        <v>0</v>
      </c>
      <c r="AQ142" s="7">
        <v>0</v>
      </c>
      <c r="AR142" s="7">
        <v>0</v>
      </c>
      <c r="AS142" s="7">
        <v>0</v>
      </c>
      <c r="AT142" s="7">
        <v>0</v>
      </c>
      <c r="AU142" s="7">
        <v>0</v>
      </c>
      <c r="AV142" s="7">
        <v>0</v>
      </c>
      <c r="AW142" s="7">
        <v>1</v>
      </c>
      <c r="AX142" s="7">
        <v>1</v>
      </c>
      <c r="AY142" s="7">
        <v>0</v>
      </c>
      <c r="AZ142" s="7">
        <v>0</v>
      </c>
      <c r="BA142" s="7">
        <v>1</v>
      </c>
      <c r="BB142" s="7">
        <v>0</v>
      </c>
      <c r="BC142" s="7">
        <v>0</v>
      </c>
      <c r="BD142" s="7">
        <v>1</v>
      </c>
      <c r="BE142" s="7">
        <v>0</v>
      </c>
      <c r="BF142" s="7">
        <v>0</v>
      </c>
      <c r="BG142" s="7">
        <v>1</v>
      </c>
      <c r="BH142" s="7">
        <v>0</v>
      </c>
      <c r="BI142" s="7">
        <v>0</v>
      </c>
    </row>
    <row r="143" spans="1:61" x14ac:dyDescent="0.35">
      <c r="A143" s="7" t="s">
        <v>81</v>
      </c>
      <c r="B143" s="7" t="s">
        <v>9</v>
      </c>
      <c r="C143" s="7" t="s">
        <v>328</v>
      </c>
      <c r="D143" s="7">
        <v>5</v>
      </c>
      <c r="E143" s="7">
        <v>0</v>
      </c>
      <c r="F143" s="7">
        <v>0</v>
      </c>
      <c r="G143" s="7">
        <v>0</v>
      </c>
      <c r="H143" s="7">
        <v>0</v>
      </c>
      <c r="I143" s="7">
        <v>0</v>
      </c>
      <c r="J143" s="7">
        <v>0</v>
      </c>
      <c r="K143" s="7">
        <v>0</v>
      </c>
      <c r="L143" s="7">
        <v>0</v>
      </c>
      <c r="M143" s="7">
        <v>1</v>
      </c>
      <c r="N143" s="7">
        <v>0</v>
      </c>
      <c r="O143" s="7">
        <v>0</v>
      </c>
      <c r="P143" s="7">
        <v>0</v>
      </c>
      <c r="Q143" s="7">
        <v>0</v>
      </c>
      <c r="R143" s="7">
        <v>0</v>
      </c>
      <c r="S143" s="7">
        <v>0</v>
      </c>
      <c r="T143" s="7">
        <v>0</v>
      </c>
      <c r="U143" s="7">
        <v>0</v>
      </c>
      <c r="V143" s="7">
        <v>0</v>
      </c>
      <c r="W143" s="7">
        <v>4</v>
      </c>
      <c r="X143" s="7">
        <v>0</v>
      </c>
      <c r="Y143" s="7">
        <v>0</v>
      </c>
      <c r="Z143" s="7">
        <v>0</v>
      </c>
      <c r="AA143" s="7">
        <v>0</v>
      </c>
      <c r="AB143" s="7">
        <v>0</v>
      </c>
      <c r="AC143" s="7">
        <v>0</v>
      </c>
      <c r="AD143" s="7">
        <v>0</v>
      </c>
      <c r="AE143" s="7">
        <v>0</v>
      </c>
      <c r="AF143" s="7">
        <v>0</v>
      </c>
      <c r="AG143" s="7">
        <v>0</v>
      </c>
      <c r="AH143" s="7">
        <v>0</v>
      </c>
      <c r="AI143" s="7">
        <v>0</v>
      </c>
      <c r="AJ143" s="7">
        <v>0</v>
      </c>
      <c r="AK143" s="7">
        <v>0</v>
      </c>
      <c r="AL143" s="7">
        <v>0</v>
      </c>
      <c r="AM143" s="7">
        <v>0</v>
      </c>
      <c r="AN143" s="7">
        <v>0</v>
      </c>
      <c r="AO143" s="7">
        <v>0</v>
      </c>
      <c r="AP143" s="7">
        <v>0</v>
      </c>
      <c r="AQ143" s="7">
        <v>0</v>
      </c>
      <c r="AR143" s="7">
        <v>0</v>
      </c>
      <c r="AS143" s="7">
        <v>0</v>
      </c>
      <c r="AT143" s="7">
        <v>0</v>
      </c>
      <c r="AU143" s="7">
        <v>0</v>
      </c>
      <c r="AV143" s="7">
        <v>0</v>
      </c>
      <c r="AW143" s="7">
        <v>0</v>
      </c>
      <c r="AX143" s="7">
        <v>0</v>
      </c>
      <c r="AY143" s="7">
        <v>0</v>
      </c>
      <c r="AZ143" s="7">
        <v>0</v>
      </c>
      <c r="BA143" s="7">
        <v>0</v>
      </c>
      <c r="BB143" s="7">
        <v>0</v>
      </c>
      <c r="BC143" s="7">
        <v>0</v>
      </c>
      <c r="BD143" s="7">
        <v>0</v>
      </c>
      <c r="BE143" s="7">
        <v>0</v>
      </c>
      <c r="BF143" s="7">
        <v>0</v>
      </c>
      <c r="BG143" s="7">
        <v>0</v>
      </c>
      <c r="BH143" s="7">
        <v>0</v>
      </c>
      <c r="BI143" s="7">
        <v>0</v>
      </c>
    </row>
    <row r="144" spans="1:61" x14ac:dyDescent="0.35">
      <c r="A144" s="7" t="s">
        <v>81</v>
      </c>
      <c r="B144" s="7" t="s">
        <v>9</v>
      </c>
      <c r="C144" s="7" t="s">
        <v>326</v>
      </c>
      <c r="D144" s="7">
        <v>5</v>
      </c>
      <c r="E144" s="7">
        <v>0</v>
      </c>
      <c r="F144" s="7">
        <v>0</v>
      </c>
      <c r="G144" s="7">
        <v>0</v>
      </c>
      <c r="H144" s="7">
        <v>0</v>
      </c>
      <c r="I144" s="7">
        <v>0</v>
      </c>
      <c r="J144" s="7">
        <v>0</v>
      </c>
      <c r="K144" s="7">
        <v>0</v>
      </c>
      <c r="L144" s="7">
        <v>0</v>
      </c>
      <c r="M144" s="7">
        <v>1</v>
      </c>
      <c r="N144" s="7">
        <v>0</v>
      </c>
      <c r="O144" s="7">
        <v>0</v>
      </c>
      <c r="P144" s="7">
        <v>0</v>
      </c>
      <c r="Q144" s="7">
        <v>0</v>
      </c>
      <c r="R144" s="7">
        <v>0</v>
      </c>
      <c r="S144" s="7">
        <v>0</v>
      </c>
      <c r="T144" s="7">
        <v>0</v>
      </c>
      <c r="U144" s="7">
        <v>0</v>
      </c>
      <c r="V144" s="7">
        <v>0</v>
      </c>
      <c r="W144" s="7">
        <v>4</v>
      </c>
      <c r="X144" s="7">
        <v>0</v>
      </c>
      <c r="Y144" s="7">
        <v>0</v>
      </c>
      <c r="Z144" s="7">
        <v>0</v>
      </c>
      <c r="AA144" s="7">
        <v>0</v>
      </c>
      <c r="AB144" s="7">
        <v>0</v>
      </c>
      <c r="AC144" s="7">
        <v>0</v>
      </c>
      <c r="AD144" s="7">
        <v>0</v>
      </c>
      <c r="AE144" s="7">
        <v>0</v>
      </c>
      <c r="AF144" s="7">
        <v>0</v>
      </c>
      <c r="AG144" s="7">
        <v>0</v>
      </c>
      <c r="AH144" s="7">
        <v>0</v>
      </c>
      <c r="AI144" s="7">
        <v>0</v>
      </c>
      <c r="AJ144" s="7">
        <v>0</v>
      </c>
      <c r="AK144" s="7">
        <v>0</v>
      </c>
      <c r="AL144" s="7">
        <v>0</v>
      </c>
      <c r="AM144" s="7">
        <v>0</v>
      </c>
      <c r="AN144" s="7">
        <v>0</v>
      </c>
      <c r="AO144" s="7">
        <v>0</v>
      </c>
      <c r="AP144" s="7">
        <v>0</v>
      </c>
      <c r="AQ144" s="7">
        <v>0</v>
      </c>
      <c r="AR144" s="7">
        <v>0</v>
      </c>
      <c r="AS144" s="7">
        <v>0</v>
      </c>
      <c r="AT144" s="7">
        <v>0</v>
      </c>
      <c r="AU144" s="7">
        <v>0</v>
      </c>
      <c r="AV144" s="7">
        <v>0</v>
      </c>
      <c r="AW144" s="7">
        <v>2</v>
      </c>
      <c r="AX144" s="7">
        <v>2</v>
      </c>
      <c r="AY144" s="7">
        <v>0</v>
      </c>
      <c r="AZ144" s="7">
        <v>0</v>
      </c>
      <c r="BA144" s="7">
        <v>2</v>
      </c>
      <c r="BB144" s="7">
        <v>0</v>
      </c>
      <c r="BC144" s="7">
        <v>0</v>
      </c>
      <c r="BD144" s="7">
        <v>2</v>
      </c>
      <c r="BE144" s="7">
        <v>0</v>
      </c>
      <c r="BF144" s="7">
        <v>0</v>
      </c>
      <c r="BG144" s="7">
        <v>2</v>
      </c>
      <c r="BH144" s="7">
        <v>0</v>
      </c>
      <c r="BI144" s="7">
        <v>0</v>
      </c>
    </row>
    <row r="145" spans="1:61" x14ac:dyDescent="0.35">
      <c r="A145" s="7" t="s">
        <v>81</v>
      </c>
      <c r="B145" s="7" t="s">
        <v>9</v>
      </c>
      <c r="C145" s="7" t="s">
        <v>324</v>
      </c>
      <c r="D145" s="7">
        <v>96</v>
      </c>
      <c r="E145" s="7">
        <v>1</v>
      </c>
      <c r="F145" s="7">
        <v>0</v>
      </c>
      <c r="G145" s="7">
        <v>1</v>
      </c>
      <c r="H145" s="7">
        <v>1</v>
      </c>
      <c r="I145" s="7">
        <v>0</v>
      </c>
      <c r="J145" s="7">
        <v>0</v>
      </c>
      <c r="K145" s="7">
        <v>42</v>
      </c>
      <c r="L145" s="7">
        <v>1</v>
      </c>
      <c r="M145" s="7">
        <v>0</v>
      </c>
      <c r="N145" s="7">
        <v>0</v>
      </c>
      <c r="O145" s="7">
        <v>0</v>
      </c>
      <c r="P145" s="7">
        <v>0</v>
      </c>
      <c r="Q145" s="7">
        <v>0</v>
      </c>
      <c r="R145" s="7">
        <v>0</v>
      </c>
      <c r="S145" s="7">
        <v>0</v>
      </c>
      <c r="T145" s="7">
        <v>0</v>
      </c>
      <c r="U145" s="7">
        <v>39</v>
      </c>
      <c r="V145" s="7">
        <v>0</v>
      </c>
      <c r="W145" s="7">
        <v>15</v>
      </c>
      <c r="X145" s="7">
        <v>0</v>
      </c>
      <c r="Y145" s="7">
        <v>0</v>
      </c>
      <c r="Z145" s="7">
        <v>0</v>
      </c>
      <c r="AA145" s="7">
        <v>0</v>
      </c>
      <c r="AB145" s="7">
        <v>0</v>
      </c>
      <c r="AC145" s="7">
        <v>0</v>
      </c>
      <c r="AD145" s="7">
        <v>0</v>
      </c>
      <c r="AE145" s="7">
        <v>0</v>
      </c>
      <c r="AF145" s="7">
        <v>0</v>
      </c>
      <c r="AG145" s="7">
        <v>0</v>
      </c>
      <c r="AH145" s="7">
        <v>1</v>
      </c>
      <c r="AI145" s="7">
        <v>14</v>
      </c>
      <c r="AJ145" s="7">
        <v>8</v>
      </c>
      <c r="AK145" s="7">
        <v>2</v>
      </c>
      <c r="AL145" s="7">
        <v>2</v>
      </c>
      <c r="AM145" s="7">
        <v>1</v>
      </c>
      <c r="AN145" s="7">
        <v>0</v>
      </c>
      <c r="AO145" s="7">
        <v>0</v>
      </c>
      <c r="AP145" s="7">
        <v>0</v>
      </c>
      <c r="AQ145" s="7">
        <v>0</v>
      </c>
      <c r="AR145" s="7">
        <v>0</v>
      </c>
      <c r="AS145" s="7">
        <v>0</v>
      </c>
      <c r="AT145" s="7">
        <v>1</v>
      </c>
      <c r="AU145" s="7">
        <v>1</v>
      </c>
      <c r="AV145" s="7">
        <v>0</v>
      </c>
      <c r="AW145" s="7">
        <v>2</v>
      </c>
      <c r="AX145" s="7">
        <v>2</v>
      </c>
      <c r="AY145" s="7">
        <v>0</v>
      </c>
      <c r="AZ145" s="7">
        <v>0</v>
      </c>
      <c r="BA145" s="7">
        <v>2</v>
      </c>
      <c r="BB145" s="7">
        <v>0</v>
      </c>
      <c r="BC145" s="7">
        <v>0</v>
      </c>
      <c r="BD145" s="7">
        <v>2</v>
      </c>
      <c r="BE145" s="7">
        <v>0</v>
      </c>
      <c r="BF145" s="7">
        <v>0</v>
      </c>
      <c r="BG145" s="7">
        <v>2</v>
      </c>
      <c r="BH145" s="7">
        <v>0</v>
      </c>
      <c r="BI145" s="7">
        <v>0</v>
      </c>
    </row>
    <row r="146" spans="1:61" x14ac:dyDescent="0.35">
      <c r="A146" s="7" t="s">
        <v>81</v>
      </c>
      <c r="B146" s="7" t="s">
        <v>3</v>
      </c>
      <c r="C146" s="7" t="s">
        <v>366</v>
      </c>
      <c r="D146" s="7">
        <v>16</v>
      </c>
      <c r="E146" s="7">
        <v>0</v>
      </c>
      <c r="F146" s="7">
        <v>0</v>
      </c>
      <c r="G146" s="7">
        <v>0</v>
      </c>
      <c r="H146" s="7">
        <v>0</v>
      </c>
      <c r="I146" s="7">
        <v>0</v>
      </c>
      <c r="J146" s="7">
        <v>0</v>
      </c>
      <c r="K146" s="7">
        <v>0</v>
      </c>
      <c r="L146" s="7">
        <v>0</v>
      </c>
      <c r="M146" s="7">
        <v>6</v>
      </c>
      <c r="N146" s="7">
        <v>0</v>
      </c>
      <c r="O146" s="7">
        <v>4</v>
      </c>
      <c r="P146" s="7">
        <v>0</v>
      </c>
      <c r="Q146" s="7">
        <v>0</v>
      </c>
      <c r="R146" s="7">
        <v>0</v>
      </c>
      <c r="S146" s="7">
        <v>0</v>
      </c>
      <c r="T146" s="7">
        <v>0</v>
      </c>
      <c r="U146" s="7">
        <v>0</v>
      </c>
      <c r="V146" s="7">
        <v>0</v>
      </c>
      <c r="W146" s="7">
        <v>6</v>
      </c>
      <c r="X146" s="7">
        <v>0</v>
      </c>
      <c r="Y146" s="7">
        <v>0</v>
      </c>
      <c r="Z146" s="7">
        <v>0</v>
      </c>
      <c r="AA146" s="7">
        <v>0</v>
      </c>
      <c r="AB146" s="7">
        <v>0</v>
      </c>
      <c r="AC146" s="7">
        <v>0</v>
      </c>
      <c r="AD146" s="7">
        <v>0</v>
      </c>
      <c r="AE146" s="7">
        <v>0</v>
      </c>
      <c r="AF146" s="7">
        <v>0</v>
      </c>
      <c r="AG146" s="7">
        <v>0</v>
      </c>
      <c r="AH146" s="7">
        <v>0</v>
      </c>
      <c r="AI146" s="7">
        <v>0</v>
      </c>
      <c r="AJ146" s="7">
        <v>0</v>
      </c>
      <c r="AK146" s="7">
        <v>0</v>
      </c>
      <c r="AL146" s="7">
        <v>0</v>
      </c>
      <c r="AM146" s="7">
        <v>0</v>
      </c>
      <c r="AN146" s="7">
        <v>0</v>
      </c>
      <c r="AO146" s="7">
        <v>0</v>
      </c>
      <c r="AP146" s="7">
        <v>0</v>
      </c>
      <c r="AQ146" s="7">
        <v>0</v>
      </c>
      <c r="AR146" s="7">
        <v>0</v>
      </c>
      <c r="AS146" s="7">
        <v>0</v>
      </c>
      <c r="AT146" s="7">
        <v>0</v>
      </c>
      <c r="AU146" s="7">
        <v>0</v>
      </c>
      <c r="AV146" s="7">
        <v>0</v>
      </c>
      <c r="AW146" s="7">
        <v>2</v>
      </c>
      <c r="AX146" s="7">
        <v>2</v>
      </c>
      <c r="AY146" s="7">
        <v>0</v>
      </c>
      <c r="AZ146" s="7">
        <v>0</v>
      </c>
      <c r="BA146" s="7">
        <v>2</v>
      </c>
      <c r="BB146" s="7">
        <v>0</v>
      </c>
      <c r="BC146" s="7">
        <v>0</v>
      </c>
      <c r="BD146" s="7">
        <v>2</v>
      </c>
      <c r="BE146" s="7">
        <v>0</v>
      </c>
      <c r="BF146" s="7">
        <v>0</v>
      </c>
      <c r="BG146" s="7">
        <v>2</v>
      </c>
      <c r="BH146" s="7">
        <v>0</v>
      </c>
      <c r="BI146" s="7">
        <v>0</v>
      </c>
    </row>
    <row r="147" spans="1:61" x14ac:dyDescent="0.35">
      <c r="A147" s="7" t="s">
        <v>81</v>
      </c>
      <c r="B147" s="7" t="s">
        <v>3</v>
      </c>
      <c r="C147" s="7" t="s">
        <v>365</v>
      </c>
      <c r="D147" s="7">
        <v>22</v>
      </c>
      <c r="E147" s="7">
        <v>0</v>
      </c>
      <c r="F147" s="7">
        <v>0</v>
      </c>
      <c r="G147" s="7">
        <v>0</v>
      </c>
      <c r="H147" s="7">
        <v>0</v>
      </c>
      <c r="I147" s="7">
        <v>0</v>
      </c>
      <c r="J147" s="7">
        <v>0</v>
      </c>
      <c r="K147" s="7">
        <v>0</v>
      </c>
      <c r="L147" s="7">
        <v>0</v>
      </c>
      <c r="M147" s="7">
        <v>9</v>
      </c>
      <c r="N147" s="7">
        <v>0</v>
      </c>
      <c r="O147" s="7">
        <v>0</v>
      </c>
      <c r="P147" s="7">
        <v>0</v>
      </c>
      <c r="Q147" s="7">
        <v>0</v>
      </c>
      <c r="R147" s="7">
        <v>0</v>
      </c>
      <c r="S147" s="7">
        <v>0</v>
      </c>
      <c r="T147" s="7">
        <v>0</v>
      </c>
      <c r="U147" s="7">
        <v>0</v>
      </c>
      <c r="V147" s="7">
        <v>0</v>
      </c>
      <c r="W147" s="7">
        <v>13</v>
      </c>
      <c r="X147" s="7">
        <v>0</v>
      </c>
      <c r="Y147" s="7">
        <v>0</v>
      </c>
      <c r="Z147" s="7">
        <v>0</v>
      </c>
      <c r="AA147" s="7">
        <v>0</v>
      </c>
      <c r="AB147" s="7">
        <v>0</v>
      </c>
      <c r="AC147" s="7">
        <v>0</v>
      </c>
      <c r="AD147" s="7">
        <v>0</v>
      </c>
      <c r="AE147" s="7">
        <v>0</v>
      </c>
      <c r="AF147" s="7">
        <v>0</v>
      </c>
      <c r="AG147" s="7">
        <v>0</v>
      </c>
      <c r="AH147" s="7">
        <v>0</v>
      </c>
      <c r="AI147" s="7">
        <v>0</v>
      </c>
      <c r="AJ147" s="7">
        <v>0</v>
      </c>
      <c r="AK147" s="7">
        <v>0</v>
      </c>
      <c r="AL147" s="7">
        <v>0</v>
      </c>
      <c r="AM147" s="7">
        <v>0</v>
      </c>
      <c r="AN147" s="7">
        <v>0</v>
      </c>
      <c r="AO147" s="7">
        <v>0</v>
      </c>
      <c r="AP147" s="7">
        <v>0</v>
      </c>
      <c r="AQ147" s="7">
        <v>0</v>
      </c>
      <c r="AR147" s="7">
        <v>0</v>
      </c>
      <c r="AS147" s="7">
        <v>0</v>
      </c>
      <c r="AT147" s="7">
        <v>0</v>
      </c>
      <c r="AU147" s="7">
        <v>0</v>
      </c>
      <c r="AV147" s="7">
        <v>0</v>
      </c>
      <c r="AW147" s="7">
        <v>0</v>
      </c>
      <c r="AX147" s="7">
        <v>0</v>
      </c>
      <c r="AY147" s="7">
        <v>0</v>
      </c>
      <c r="AZ147" s="7">
        <v>0</v>
      </c>
      <c r="BA147" s="7">
        <v>0</v>
      </c>
      <c r="BB147" s="7">
        <v>0</v>
      </c>
      <c r="BC147" s="7">
        <v>0</v>
      </c>
      <c r="BD147" s="7">
        <v>0</v>
      </c>
      <c r="BE147" s="7">
        <v>0</v>
      </c>
      <c r="BF147" s="7">
        <v>0</v>
      </c>
      <c r="BG147" s="7">
        <v>0</v>
      </c>
      <c r="BH147" s="7">
        <v>0</v>
      </c>
      <c r="BI147" s="7">
        <v>0</v>
      </c>
    </row>
    <row r="148" spans="1:61" x14ac:dyDescent="0.35">
      <c r="A148" s="7" t="s">
        <v>81</v>
      </c>
      <c r="B148" s="7" t="s">
        <v>3</v>
      </c>
      <c r="C148" s="7" t="s">
        <v>364</v>
      </c>
      <c r="D148" s="7">
        <v>23</v>
      </c>
      <c r="E148" s="7">
        <v>1</v>
      </c>
      <c r="F148" s="7">
        <v>0</v>
      </c>
      <c r="G148" s="7">
        <v>1</v>
      </c>
      <c r="H148" s="7">
        <v>1</v>
      </c>
      <c r="I148" s="7">
        <v>0</v>
      </c>
      <c r="J148" s="7">
        <v>0</v>
      </c>
      <c r="K148" s="7">
        <v>0</v>
      </c>
      <c r="L148" s="7">
        <v>0</v>
      </c>
      <c r="M148" s="7">
        <v>9</v>
      </c>
      <c r="N148" s="7">
        <v>0</v>
      </c>
      <c r="O148" s="7">
        <v>4</v>
      </c>
      <c r="P148" s="7">
        <v>0</v>
      </c>
      <c r="Q148" s="7">
        <v>0</v>
      </c>
      <c r="R148" s="7">
        <v>0</v>
      </c>
      <c r="S148" s="7">
        <v>0</v>
      </c>
      <c r="T148" s="7">
        <v>0</v>
      </c>
      <c r="U148" s="7">
        <v>0</v>
      </c>
      <c r="V148" s="7">
        <v>0</v>
      </c>
      <c r="W148" s="7">
        <v>10</v>
      </c>
      <c r="X148" s="7">
        <v>1</v>
      </c>
      <c r="Y148" s="7">
        <v>0</v>
      </c>
      <c r="Z148" s="7">
        <v>0</v>
      </c>
      <c r="AA148" s="7">
        <v>0</v>
      </c>
      <c r="AB148" s="7">
        <v>0</v>
      </c>
      <c r="AC148" s="7">
        <v>0</v>
      </c>
      <c r="AD148" s="7">
        <v>0</v>
      </c>
      <c r="AE148" s="7">
        <v>0</v>
      </c>
      <c r="AF148" s="7">
        <v>0</v>
      </c>
      <c r="AG148" s="7">
        <v>0</v>
      </c>
      <c r="AH148" s="7">
        <v>0</v>
      </c>
      <c r="AI148" s="7">
        <v>0</v>
      </c>
      <c r="AJ148" s="7">
        <v>0</v>
      </c>
      <c r="AK148" s="7">
        <v>0</v>
      </c>
      <c r="AL148" s="7">
        <v>0</v>
      </c>
      <c r="AM148" s="7">
        <v>0</v>
      </c>
      <c r="AN148" s="7">
        <v>0</v>
      </c>
      <c r="AO148" s="7">
        <v>0</v>
      </c>
      <c r="AP148" s="7">
        <v>0</v>
      </c>
      <c r="AQ148" s="7">
        <v>0</v>
      </c>
      <c r="AR148" s="7">
        <v>0</v>
      </c>
      <c r="AS148" s="7">
        <v>0</v>
      </c>
      <c r="AT148" s="7">
        <v>0</v>
      </c>
      <c r="AU148" s="7">
        <v>0</v>
      </c>
      <c r="AV148" s="7">
        <v>0</v>
      </c>
      <c r="AW148" s="7">
        <v>0</v>
      </c>
      <c r="AX148" s="7">
        <v>0</v>
      </c>
      <c r="AY148" s="7">
        <v>0</v>
      </c>
      <c r="AZ148" s="7">
        <v>0</v>
      </c>
      <c r="BA148" s="7">
        <v>0</v>
      </c>
      <c r="BB148" s="7">
        <v>0</v>
      </c>
      <c r="BC148" s="7">
        <v>0</v>
      </c>
      <c r="BD148" s="7">
        <v>0</v>
      </c>
      <c r="BE148" s="7">
        <v>0</v>
      </c>
      <c r="BF148" s="7">
        <v>0</v>
      </c>
      <c r="BG148" s="7">
        <v>0</v>
      </c>
      <c r="BH148" s="7">
        <v>0</v>
      </c>
      <c r="BI148" s="7">
        <v>0</v>
      </c>
    </row>
    <row r="149" spans="1:61" x14ac:dyDescent="0.35">
      <c r="A149" s="7" t="s">
        <v>81</v>
      </c>
      <c r="B149" s="7" t="s">
        <v>3</v>
      </c>
      <c r="C149" s="7" t="s">
        <v>363</v>
      </c>
      <c r="D149" s="7">
        <v>10</v>
      </c>
      <c r="E149" s="7">
        <v>1</v>
      </c>
      <c r="F149" s="7">
        <v>0</v>
      </c>
      <c r="G149" s="7">
        <v>1</v>
      </c>
      <c r="H149" s="7">
        <v>1</v>
      </c>
      <c r="I149" s="7">
        <v>0</v>
      </c>
      <c r="J149" s="7">
        <v>0</v>
      </c>
      <c r="K149" s="7">
        <v>0</v>
      </c>
      <c r="L149" s="7">
        <v>0</v>
      </c>
      <c r="M149" s="7">
        <v>1</v>
      </c>
      <c r="N149" s="7">
        <v>0</v>
      </c>
      <c r="O149" s="7">
        <v>5</v>
      </c>
      <c r="P149" s="7">
        <v>0</v>
      </c>
      <c r="Q149" s="7">
        <v>0</v>
      </c>
      <c r="R149" s="7">
        <v>0</v>
      </c>
      <c r="S149" s="7">
        <v>0</v>
      </c>
      <c r="T149" s="7">
        <v>0</v>
      </c>
      <c r="U149" s="7">
        <v>0</v>
      </c>
      <c r="V149" s="7">
        <v>0</v>
      </c>
      <c r="W149" s="7">
        <v>4</v>
      </c>
      <c r="X149" s="7">
        <v>1</v>
      </c>
      <c r="Y149" s="7">
        <v>0</v>
      </c>
      <c r="Z149" s="7">
        <v>0</v>
      </c>
      <c r="AA149" s="7">
        <v>0</v>
      </c>
      <c r="AB149" s="7">
        <v>0</v>
      </c>
      <c r="AC149" s="7">
        <v>0</v>
      </c>
      <c r="AD149" s="7">
        <v>0</v>
      </c>
      <c r="AE149" s="7">
        <v>0</v>
      </c>
      <c r="AF149" s="7">
        <v>0</v>
      </c>
      <c r="AG149" s="7">
        <v>0</v>
      </c>
      <c r="AH149" s="7">
        <v>0</v>
      </c>
      <c r="AI149" s="7">
        <v>0</v>
      </c>
      <c r="AJ149" s="7">
        <v>0</v>
      </c>
      <c r="AK149" s="7">
        <v>0</v>
      </c>
      <c r="AL149" s="7">
        <v>0</v>
      </c>
      <c r="AM149" s="7">
        <v>0</v>
      </c>
      <c r="AN149" s="7">
        <v>0</v>
      </c>
      <c r="AO149" s="7">
        <v>0</v>
      </c>
      <c r="AP149" s="7">
        <v>0</v>
      </c>
      <c r="AQ149" s="7">
        <v>0</v>
      </c>
      <c r="AR149" s="7">
        <v>0</v>
      </c>
      <c r="AS149" s="7">
        <v>0</v>
      </c>
      <c r="AT149" s="7">
        <v>0</v>
      </c>
      <c r="AU149" s="7">
        <v>0</v>
      </c>
      <c r="AV149" s="7">
        <v>0</v>
      </c>
      <c r="AW149" s="7">
        <v>0</v>
      </c>
      <c r="AX149" s="7">
        <v>0</v>
      </c>
      <c r="AY149" s="7">
        <v>0</v>
      </c>
      <c r="AZ149" s="7">
        <v>0</v>
      </c>
      <c r="BA149" s="7">
        <v>0</v>
      </c>
      <c r="BB149" s="7">
        <v>0</v>
      </c>
      <c r="BC149" s="7">
        <v>0</v>
      </c>
      <c r="BD149" s="7">
        <v>0</v>
      </c>
      <c r="BE149" s="7">
        <v>0</v>
      </c>
      <c r="BF149" s="7">
        <v>0</v>
      </c>
      <c r="BG149" s="7">
        <v>0</v>
      </c>
      <c r="BH149" s="7">
        <v>0</v>
      </c>
      <c r="BI149" s="7">
        <v>0</v>
      </c>
    </row>
    <row r="150" spans="1:61" x14ac:dyDescent="0.35">
      <c r="A150" s="7" t="s">
        <v>81</v>
      </c>
      <c r="B150" s="7" t="s">
        <v>3</v>
      </c>
      <c r="C150" s="7" t="s">
        <v>362</v>
      </c>
      <c r="D150" s="7">
        <v>18</v>
      </c>
      <c r="E150" s="7">
        <v>0</v>
      </c>
      <c r="F150" s="7">
        <v>0</v>
      </c>
      <c r="G150" s="7">
        <v>0</v>
      </c>
      <c r="H150" s="7">
        <v>0</v>
      </c>
      <c r="I150" s="7">
        <v>0</v>
      </c>
      <c r="J150" s="7">
        <v>0</v>
      </c>
      <c r="K150" s="7">
        <v>0</v>
      </c>
      <c r="L150" s="7">
        <v>0</v>
      </c>
      <c r="M150" s="7">
        <v>7</v>
      </c>
      <c r="N150" s="7">
        <v>0</v>
      </c>
      <c r="O150" s="7">
        <v>2</v>
      </c>
      <c r="P150" s="7">
        <v>0</v>
      </c>
      <c r="Q150" s="7">
        <v>0</v>
      </c>
      <c r="R150" s="7">
        <v>0</v>
      </c>
      <c r="S150" s="7">
        <v>0</v>
      </c>
      <c r="T150" s="7">
        <v>0</v>
      </c>
      <c r="U150" s="7">
        <v>0</v>
      </c>
      <c r="V150" s="7">
        <v>0</v>
      </c>
      <c r="W150" s="7">
        <v>9</v>
      </c>
      <c r="X150" s="7">
        <v>0</v>
      </c>
      <c r="Y150" s="7">
        <v>0</v>
      </c>
      <c r="Z150" s="7">
        <v>0</v>
      </c>
      <c r="AA150" s="7">
        <v>0</v>
      </c>
      <c r="AB150" s="7">
        <v>0</v>
      </c>
      <c r="AC150" s="7">
        <v>0</v>
      </c>
      <c r="AD150" s="7">
        <v>0</v>
      </c>
      <c r="AE150" s="7">
        <v>0</v>
      </c>
      <c r="AF150" s="7">
        <v>0</v>
      </c>
      <c r="AG150" s="7">
        <v>0</v>
      </c>
      <c r="AH150" s="7">
        <v>0</v>
      </c>
      <c r="AI150" s="7">
        <v>0</v>
      </c>
      <c r="AJ150" s="7">
        <v>0</v>
      </c>
      <c r="AK150" s="7">
        <v>0</v>
      </c>
      <c r="AL150" s="7">
        <v>0</v>
      </c>
      <c r="AM150" s="7">
        <v>0</v>
      </c>
      <c r="AN150" s="7">
        <v>0</v>
      </c>
      <c r="AO150" s="7">
        <v>0</v>
      </c>
      <c r="AP150" s="7">
        <v>0</v>
      </c>
      <c r="AQ150" s="7">
        <v>0</v>
      </c>
      <c r="AR150" s="7">
        <v>0</v>
      </c>
      <c r="AS150" s="7">
        <v>0</v>
      </c>
      <c r="AT150" s="7">
        <v>0</v>
      </c>
      <c r="AU150" s="7">
        <v>0</v>
      </c>
      <c r="AV150" s="7">
        <v>0</v>
      </c>
      <c r="AW150" s="7">
        <v>0</v>
      </c>
      <c r="AX150" s="7">
        <v>0</v>
      </c>
      <c r="AY150" s="7">
        <v>0</v>
      </c>
      <c r="AZ150" s="7">
        <v>0</v>
      </c>
      <c r="BA150" s="7">
        <v>0</v>
      </c>
      <c r="BB150" s="7">
        <v>0</v>
      </c>
      <c r="BC150" s="7">
        <v>0</v>
      </c>
      <c r="BD150" s="7">
        <v>0</v>
      </c>
      <c r="BE150" s="7">
        <v>0</v>
      </c>
      <c r="BF150" s="7">
        <v>0</v>
      </c>
      <c r="BG150" s="7">
        <v>0</v>
      </c>
      <c r="BH150" s="7">
        <v>0</v>
      </c>
      <c r="BI150" s="7">
        <v>0</v>
      </c>
    </row>
    <row r="151" spans="1:61" x14ac:dyDescent="0.35">
      <c r="A151" s="7" t="s">
        <v>81</v>
      </c>
      <c r="B151" s="7" t="s">
        <v>3</v>
      </c>
      <c r="C151" s="7" t="s">
        <v>360</v>
      </c>
      <c r="D151" s="7">
        <v>23</v>
      </c>
      <c r="E151" s="7">
        <v>1</v>
      </c>
      <c r="F151" s="7">
        <v>0</v>
      </c>
      <c r="G151" s="7">
        <v>1</v>
      </c>
      <c r="H151" s="7">
        <v>1</v>
      </c>
      <c r="I151" s="7">
        <v>0</v>
      </c>
      <c r="J151" s="7">
        <v>0</v>
      </c>
      <c r="K151" s="7">
        <v>0</v>
      </c>
      <c r="L151" s="7">
        <v>0</v>
      </c>
      <c r="M151" s="7">
        <v>6</v>
      </c>
      <c r="N151" s="7">
        <v>1</v>
      </c>
      <c r="O151" s="7">
        <v>3</v>
      </c>
      <c r="P151" s="7">
        <v>0</v>
      </c>
      <c r="Q151" s="7">
        <v>0</v>
      </c>
      <c r="R151" s="7">
        <v>0</v>
      </c>
      <c r="S151" s="7">
        <v>0</v>
      </c>
      <c r="T151" s="7">
        <v>0</v>
      </c>
      <c r="U151" s="7">
        <v>0</v>
      </c>
      <c r="V151" s="7">
        <v>0</v>
      </c>
      <c r="W151" s="7">
        <v>14</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0</v>
      </c>
      <c r="AP151" s="7">
        <v>0</v>
      </c>
      <c r="AQ151" s="7">
        <v>0</v>
      </c>
      <c r="AR151" s="7">
        <v>0</v>
      </c>
      <c r="AS151" s="7">
        <v>0</v>
      </c>
      <c r="AT151" s="7">
        <v>0</v>
      </c>
      <c r="AU151" s="7">
        <v>0</v>
      </c>
      <c r="AV151" s="7">
        <v>0</v>
      </c>
      <c r="AW151" s="7">
        <v>0</v>
      </c>
      <c r="AX151" s="7">
        <v>0</v>
      </c>
      <c r="AY151" s="7">
        <v>0</v>
      </c>
      <c r="AZ151" s="7">
        <v>0</v>
      </c>
      <c r="BA151" s="7">
        <v>0</v>
      </c>
      <c r="BB151" s="7">
        <v>0</v>
      </c>
      <c r="BC151" s="7">
        <v>0</v>
      </c>
      <c r="BD151" s="7">
        <v>0</v>
      </c>
      <c r="BE151" s="7">
        <v>0</v>
      </c>
      <c r="BF151" s="7">
        <v>0</v>
      </c>
      <c r="BG151" s="7">
        <v>0</v>
      </c>
      <c r="BH151" s="7">
        <v>0</v>
      </c>
      <c r="BI151" s="7">
        <v>0</v>
      </c>
    </row>
    <row r="152" spans="1:61" x14ac:dyDescent="0.35">
      <c r="A152" s="7" t="s">
        <v>81</v>
      </c>
      <c r="B152" s="7" t="s">
        <v>3</v>
      </c>
      <c r="C152" s="7" t="s">
        <v>358</v>
      </c>
      <c r="D152" s="7">
        <v>22</v>
      </c>
      <c r="E152" s="7">
        <v>0</v>
      </c>
      <c r="F152" s="7">
        <v>0</v>
      </c>
      <c r="G152" s="7">
        <v>0</v>
      </c>
      <c r="H152" s="7">
        <v>0</v>
      </c>
      <c r="I152" s="7">
        <v>0</v>
      </c>
      <c r="J152" s="7">
        <v>0</v>
      </c>
      <c r="K152" s="7">
        <v>0</v>
      </c>
      <c r="L152" s="7">
        <v>0</v>
      </c>
      <c r="M152" s="7">
        <v>7</v>
      </c>
      <c r="N152" s="7">
        <v>0</v>
      </c>
      <c r="O152" s="7">
        <v>4</v>
      </c>
      <c r="P152" s="7">
        <v>0</v>
      </c>
      <c r="Q152" s="7">
        <v>0</v>
      </c>
      <c r="R152" s="7">
        <v>0</v>
      </c>
      <c r="S152" s="7">
        <v>0</v>
      </c>
      <c r="T152" s="7">
        <v>0</v>
      </c>
      <c r="U152" s="7">
        <v>0</v>
      </c>
      <c r="V152" s="7">
        <v>0</v>
      </c>
      <c r="W152" s="7">
        <v>11</v>
      </c>
      <c r="X152" s="7">
        <v>0</v>
      </c>
      <c r="Y152" s="7">
        <v>0</v>
      </c>
      <c r="Z152" s="7">
        <v>0</v>
      </c>
      <c r="AA152" s="7">
        <v>0</v>
      </c>
      <c r="AB152" s="7">
        <v>0</v>
      </c>
      <c r="AC152" s="7">
        <v>0</v>
      </c>
      <c r="AD152" s="7">
        <v>0</v>
      </c>
      <c r="AE152" s="7">
        <v>0</v>
      </c>
      <c r="AF152" s="7">
        <v>0</v>
      </c>
      <c r="AG152" s="7">
        <v>0</v>
      </c>
      <c r="AH152" s="7">
        <v>0</v>
      </c>
      <c r="AI152" s="7">
        <v>0</v>
      </c>
      <c r="AJ152" s="7">
        <v>0</v>
      </c>
      <c r="AK152" s="7">
        <v>0</v>
      </c>
      <c r="AL152" s="7">
        <v>0</v>
      </c>
      <c r="AM152" s="7">
        <v>0</v>
      </c>
      <c r="AN152" s="7">
        <v>0</v>
      </c>
      <c r="AO152" s="7">
        <v>0</v>
      </c>
      <c r="AP152" s="7">
        <v>0</v>
      </c>
      <c r="AQ152" s="7">
        <v>0</v>
      </c>
      <c r="AR152" s="7">
        <v>0</v>
      </c>
      <c r="AS152" s="7">
        <v>0</v>
      </c>
      <c r="AT152" s="7">
        <v>0</v>
      </c>
      <c r="AU152" s="7">
        <v>0</v>
      </c>
      <c r="AV152" s="7">
        <v>0</v>
      </c>
      <c r="AW152" s="7">
        <v>0</v>
      </c>
      <c r="AX152" s="7">
        <v>0</v>
      </c>
      <c r="AY152" s="7">
        <v>0</v>
      </c>
      <c r="AZ152" s="7">
        <v>0</v>
      </c>
      <c r="BA152" s="7">
        <v>0</v>
      </c>
      <c r="BB152" s="7">
        <v>0</v>
      </c>
      <c r="BC152" s="7">
        <v>0</v>
      </c>
      <c r="BD152" s="7">
        <v>0</v>
      </c>
      <c r="BE152" s="7">
        <v>0</v>
      </c>
      <c r="BF152" s="7">
        <v>0</v>
      </c>
      <c r="BG152" s="7">
        <v>0</v>
      </c>
      <c r="BH152" s="7">
        <v>0</v>
      </c>
      <c r="BI152" s="7">
        <v>0</v>
      </c>
    </row>
    <row r="153" spans="1:61" x14ac:dyDescent="0.35">
      <c r="A153" s="7" t="s">
        <v>81</v>
      </c>
      <c r="B153" s="7" t="s">
        <v>3</v>
      </c>
      <c r="C153" s="7" t="s">
        <v>356</v>
      </c>
      <c r="D153" s="7">
        <v>16</v>
      </c>
      <c r="E153" s="7">
        <v>0</v>
      </c>
      <c r="F153" s="7">
        <v>0</v>
      </c>
      <c r="G153" s="7">
        <v>0</v>
      </c>
      <c r="H153" s="7">
        <v>0</v>
      </c>
      <c r="I153" s="7">
        <v>0</v>
      </c>
      <c r="J153" s="7">
        <v>0</v>
      </c>
      <c r="K153" s="7">
        <v>0</v>
      </c>
      <c r="L153" s="7">
        <v>0</v>
      </c>
      <c r="M153" s="7">
        <v>6</v>
      </c>
      <c r="N153" s="7">
        <v>0</v>
      </c>
      <c r="O153" s="7">
        <v>1</v>
      </c>
      <c r="P153" s="7">
        <v>0</v>
      </c>
      <c r="Q153" s="7">
        <v>0</v>
      </c>
      <c r="R153" s="7">
        <v>0</v>
      </c>
      <c r="S153" s="7">
        <v>0</v>
      </c>
      <c r="T153" s="7">
        <v>0</v>
      </c>
      <c r="U153" s="7">
        <v>0</v>
      </c>
      <c r="V153" s="7">
        <v>0</v>
      </c>
      <c r="W153" s="7">
        <v>9</v>
      </c>
      <c r="X153" s="7">
        <v>0</v>
      </c>
      <c r="Y153" s="7">
        <v>0</v>
      </c>
      <c r="Z153" s="7">
        <v>0</v>
      </c>
      <c r="AA153" s="7">
        <v>0</v>
      </c>
      <c r="AB153" s="7">
        <v>0</v>
      </c>
      <c r="AC153" s="7">
        <v>0</v>
      </c>
      <c r="AD153" s="7">
        <v>0</v>
      </c>
      <c r="AE153" s="7">
        <v>0</v>
      </c>
      <c r="AF153" s="7">
        <v>0</v>
      </c>
      <c r="AG153" s="7">
        <v>0</v>
      </c>
      <c r="AH153" s="7">
        <v>0</v>
      </c>
      <c r="AI153" s="7">
        <v>0</v>
      </c>
      <c r="AJ153" s="7">
        <v>0</v>
      </c>
      <c r="AK153" s="7">
        <v>0</v>
      </c>
      <c r="AL153" s="7">
        <v>0</v>
      </c>
      <c r="AM153" s="7">
        <v>0</v>
      </c>
      <c r="AN153" s="7">
        <v>0</v>
      </c>
      <c r="AO153" s="7">
        <v>0</v>
      </c>
      <c r="AP153" s="7">
        <v>0</v>
      </c>
      <c r="AQ153" s="7">
        <v>0</v>
      </c>
      <c r="AR153" s="7">
        <v>0</v>
      </c>
      <c r="AS153" s="7">
        <v>0</v>
      </c>
      <c r="AT153" s="7">
        <v>0</v>
      </c>
      <c r="AU153" s="7">
        <v>0</v>
      </c>
      <c r="AV153" s="7">
        <v>0</v>
      </c>
      <c r="AW153" s="7">
        <v>4</v>
      </c>
      <c r="AX153" s="7">
        <v>4</v>
      </c>
      <c r="AY153" s="7">
        <v>0</v>
      </c>
      <c r="AZ153" s="7">
        <v>0</v>
      </c>
      <c r="BA153" s="7">
        <v>4</v>
      </c>
      <c r="BB153" s="7">
        <v>0</v>
      </c>
      <c r="BC153" s="7">
        <v>0</v>
      </c>
      <c r="BD153" s="7">
        <v>4</v>
      </c>
      <c r="BE153" s="7">
        <v>0</v>
      </c>
      <c r="BF153" s="7">
        <v>0</v>
      </c>
      <c r="BG153" s="7">
        <v>4</v>
      </c>
      <c r="BH153" s="7">
        <v>0</v>
      </c>
      <c r="BI153" s="7">
        <v>0</v>
      </c>
    </row>
    <row r="154" spans="1:61" x14ac:dyDescent="0.35">
      <c r="A154" s="7" t="s">
        <v>81</v>
      </c>
      <c r="B154" s="7" t="s">
        <v>3</v>
      </c>
      <c r="C154" s="7" t="s">
        <v>354</v>
      </c>
      <c r="D154" s="7">
        <v>7</v>
      </c>
      <c r="E154" s="7">
        <v>0</v>
      </c>
      <c r="F154" s="7">
        <v>0</v>
      </c>
      <c r="G154" s="7">
        <v>0</v>
      </c>
      <c r="H154" s="7">
        <v>0</v>
      </c>
      <c r="I154" s="7">
        <v>0</v>
      </c>
      <c r="J154" s="7">
        <v>0</v>
      </c>
      <c r="K154" s="7">
        <v>0</v>
      </c>
      <c r="L154" s="7">
        <v>0</v>
      </c>
      <c r="M154" s="7">
        <v>2</v>
      </c>
      <c r="N154" s="7">
        <v>0</v>
      </c>
      <c r="O154" s="7">
        <v>3</v>
      </c>
      <c r="P154" s="7">
        <v>0</v>
      </c>
      <c r="Q154" s="7">
        <v>0</v>
      </c>
      <c r="R154" s="7">
        <v>0</v>
      </c>
      <c r="S154" s="7">
        <v>0</v>
      </c>
      <c r="T154" s="7">
        <v>0</v>
      </c>
      <c r="U154" s="7">
        <v>0</v>
      </c>
      <c r="V154" s="7">
        <v>0</v>
      </c>
      <c r="W154" s="7">
        <v>2</v>
      </c>
      <c r="X154" s="7">
        <v>0</v>
      </c>
      <c r="Y154" s="7">
        <v>0</v>
      </c>
      <c r="Z154" s="7">
        <v>0</v>
      </c>
      <c r="AA154" s="7">
        <v>0</v>
      </c>
      <c r="AB154" s="7">
        <v>0</v>
      </c>
      <c r="AC154" s="7">
        <v>0</v>
      </c>
      <c r="AD154" s="7">
        <v>2</v>
      </c>
      <c r="AE154" s="7">
        <v>0</v>
      </c>
      <c r="AF154" s="7">
        <v>0</v>
      </c>
      <c r="AG154" s="7">
        <v>0</v>
      </c>
      <c r="AH154" s="7">
        <v>0</v>
      </c>
      <c r="AI154" s="7">
        <v>0</v>
      </c>
      <c r="AJ154" s="7">
        <v>0</v>
      </c>
      <c r="AK154" s="7">
        <v>0</v>
      </c>
      <c r="AL154" s="7">
        <v>0</v>
      </c>
      <c r="AM154" s="7">
        <v>0</v>
      </c>
      <c r="AN154" s="7">
        <v>0</v>
      </c>
      <c r="AO154" s="7">
        <v>0</v>
      </c>
      <c r="AP154" s="7">
        <v>0</v>
      </c>
      <c r="AQ154" s="7">
        <v>0</v>
      </c>
      <c r="AR154" s="7">
        <v>0</v>
      </c>
      <c r="AS154" s="7">
        <v>0</v>
      </c>
      <c r="AT154" s="7">
        <v>0</v>
      </c>
      <c r="AU154" s="7">
        <v>0</v>
      </c>
      <c r="AV154" s="7">
        <v>0</v>
      </c>
      <c r="AW154" s="7">
        <v>4</v>
      </c>
      <c r="AX154" s="7">
        <v>4</v>
      </c>
      <c r="AY154" s="7">
        <v>0</v>
      </c>
      <c r="AZ154" s="7">
        <v>0</v>
      </c>
      <c r="BA154" s="7">
        <v>4</v>
      </c>
      <c r="BB154" s="7">
        <v>0</v>
      </c>
      <c r="BC154" s="7">
        <v>0</v>
      </c>
      <c r="BD154" s="7">
        <v>4</v>
      </c>
      <c r="BE154" s="7">
        <v>0</v>
      </c>
      <c r="BF154" s="7">
        <v>0</v>
      </c>
      <c r="BG154" s="7">
        <v>4</v>
      </c>
      <c r="BH154" s="7">
        <v>0</v>
      </c>
      <c r="BI154" s="7">
        <v>0</v>
      </c>
    </row>
    <row r="155" spans="1:61" x14ac:dyDescent="0.35">
      <c r="A155" s="7" t="s">
        <v>81</v>
      </c>
      <c r="B155" s="7" t="s">
        <v>3</v>
      </c>
      <c r="C155" s="7" t="s">
        <v>352</v>
      </c>
      <c r="D155" s="7">
        <v>23</v>
      </c>
      <c r="E155" s="7">
        <v>0</v>
      </c>
      <c r="F155" s="7">
        <v>0</v>
      </c>
      <c r="G155" s="7">
        <v>0</v>
      </c>
      <c r="H155" s="7">
        <v>0</v>
      </c>
      <c r="I155" s="7">
        <v>0</v>
      </c>
      <c r="J155" s="7">
        <v>0</v>
      </c>
      <c r="K155" s="7">
        <v>0</v>
      </c>
      <c r="L155" s="7">
        <v>0</v>
      </c>
      <c r="M155" s="7">
        <v>8</v>
      </c>
      <c r="N155" s="7">
        <v>0</v>
      </c>
      <c r="O155" s="7">
        <v>5</v>
      </c>
      <c r="P155" s="7">
        <v>0</v>
      </c>
      <c r="Q155" s="7">
        <v>0</v>
      </c>
      <c r="R155" s="7">
        <v>0</v>
      </c>
      <c r="S155" s="7">
        <v>0</v>
      </c>
      <c r="T155" s="7">
        <v>0</v>
      </c>
      <c r="U155" s="7">
        <v>0</v>
      </c>
      <c r="V155" s="7">
        <v>0</v>
      </c>
      <c r="W155" s="7">
        <v>10</v>
      </c>
      <c r="X155" s="7">
        <v>0</v>
      </c>
      <c r="Y155" s="7">
        <v>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AQ155" s="7">
        <v>0</v>
      </c>
      <c r="AR155" s="7">
        <v>0</v>
      </c>
      <c r="AS155" s="7">
        <v>0</v>
      </c>
      <c r="AT155" s="7">
        <v>0</v>
      </c>
      <c r="AU155" s="7">
        <v>0</v>
      </c>
      <c r="AV155" s="7">
        <v>0</v>
      </c>
      <c r="AW155" s="7">
        <v>4</v>
      </c>
      <c r="AX155" s="7">
        <v>4</v>
      </c>
      <c r="AY155" s="7">
        <v>0</v>
      </c>
      <c r="AZ155" s="7">
        <v>0</v>
      </c>
      <c r="BA155" s="7">
        <v>4</v>
      </c>
      <c r="BB155" s="7">
        <v>0</v>
      </c>
      <c r="BC155" s="7">
        <v>0</v>
      </c>
      <c r="BD155" s="7">
        <v>4</v>
      </c>
      <c r="BE155" s="7">
        <v>0</v>
      </c>
      <c r="BF155" s="7">
        <v>0</v>
      </c>
      <c r="BG155" s="7">
        <v>4</v>
      </c>
      <c r="BH155" s="7">
        <v>0</v>
      </c>
      <c r="BI155" s="7">
        <v>0</v>
      </c>
    </row>
    <row r="156" spans="1:61" x14ac:dyDescent="0.35">
      <c r="A156" s="7" t="s">
        <v>81</v>
      </c>
      <c r="B156" s="7" t="s">
        <v>3</v>
      </c>
      <c r="C156" s="7" t="s">
        <v>350</v>
      </c>
      <c r="D156" s="7">
        <v>21</v>
      </c>
      <c r="E156" s="7">
        <v>1</v>
      </c>
      <c r="F156" s="7">
        <v>0</v>
      </c>
      <c r="G156" s="7">
        <v>1</v>
      </c>
      <c r="H156" s="7">
        <v>1</v>
      </c>
      <c r="I156" s="7">
        <v>0</v>
      </c>
      <c r="J156" s="7">
        <v>0</v>
      </c>
      <c r="K156" s="7">
        <v>0</v>
      </c>
      <c r="L156" s="7">
        <v>0</v>
      </c>
      <c r="M156" s="7">
        <v>8</v>
      </c>
      <c r="N156" s="7">
        <v>1</v>
      </c>
      <c r="O156" s="7">
        <v>9</v>
      </c>
      <c r="P156" s="7">
        <v>0</v>
      </c>
      <c r="Q156" s="7">
        <v>0</v>
      </c>
      <c r="R156" s="7">
        <v>0</v>
      </c>
      <c r="S156" s="7">
        <v>0</v>
      </c>
      <c r="T156" s="7">
        <v>0</v>
      </c>
      <c r="U156" s="7">
        <v>0</v>
      </c>
      <c r="V156" s="7">
        <v>0</v>
      </c>
      <c r="W156" s="7">
        <v>4</v>
      </c>
      <c r="X156" s="7">
        <v>0</v>
      </c>
      <c r="Y156" s="7">
        <v>0</v>
      </c>
      <c r="Z156" s="7">
        <v>0</v>
      </c>
      <c r="AA156" s="7">
        <v>0</v>
      </c>
      <c r="AB156" s="7">
        <v>0</v>
      </c>
      <c r="AC156" s="7">
        <v>0</v>
      </c>
      <c r="AD156" s="7">
        <v>0</v>
      </c>
      <c r="AE156" s="7">
        <v>0</v>
      </c>
      <c r="AF156" s="7">
        <v>0</v>
      </c>
      <c r="AG156" s="7">
        <v>0</v>
      </c>
      <c r="AH156" s="7">
        <v>0</v>
      </c>
      <c r="AI156" s="7">
        <v>0</v>
      </c>
      <c r="AJ156" s="7">
        <v>0</v>
      </c>
      <c r="AK156" s="7">
        <v>0</v>
      </c>
      <c r="AL156" s="7">
        <v>0</v>
      </c>
      <c r="AM156" s="7">
        <v>0</v>
      </c>
      <c r="AN156" s="7">
        <v>0</v>
      </c>
      <c r="AO156" s="7">
        <v>0</v>
      </c>
      <c r="AP156" s="7">
        <v>0</v>
      </c>
      <c r="AQ156" s="7">
        <v>0</v>
      </c>
      <c r="AR156" s="7">
        <v>0</v>
      </c>
      <c r="AS156" s="7">
        <v>0</v>
      </c>
      <c r="AT156" s="7">
        <v>0</v>
      </c>
      <c r="AU156" s="7">
        <v>0</v>
      </c>
      <c r="AV156" s="7">
        <v>0</v>
      </c>
      <c r="AW156" s="7">
        <v>5</v>
      </c>
      <c r="AX156" s="7">
        <v>5</v>
      </c>
      <c r="AY156" s="7">
        <v>0</v>
      </c>
      <c r="AZ156" s="7">
        <v>0</v>
      </c>
      <c r="BA156" s="7">
        <v>5</v>
      </c>
      <c r="BB156" s="7">
        <v>0</v>
      </c>
      <c r="BC156" s="7">
        <v>0</v>
      </c>
      <c r="BD156" s="7">
        <v>5</v>
      </c>
      <c r="BE156" s="7">
        <v>0</v>
      </c>
      <c r="BF156" s="7">
        <v>0</v>
      </c>
      <c r="BG156" s="7">
        <v>5</v>
      </c>
      <c r="BH156" s="7">
        <v>0</v>
      </c>
      <c r="BI156" s="7">
        <v>0</v>
      </c>
    </row>
    <row r="157" spans="1:61" x14ac:dyDescent="0.35">
      <c r="A157" s="7" t="s">
        <v>81</v>
      </c>
      <c r="B157" s="7" t="s">
        <v>3</v>
      </c>
      <c r="C157" s="7" t="s">
        <v>348</v>
      </c>
      <c r="D157" s="7">
        <v>14</v>
      </c>
      <c r="E157" s="7">
        <v>0</v>
      </c>
      <c r="F157" s="7">
        <v>0</v>
      </c>
      <c r="G157" s="7">
        <v>0</v>
      </c>
      <c r="H157" s="7">
        <v>0</v>
      </c>
      <c r="I157" s="7">
        <v>0</v>
      </c>
      <c r="J157" s="7">
        <v>0</v>
      </c>
      <c r="K157" s="7">
        <v>0</v>
      </c>
      <c r="L157" s="7">
        <v>0</v>
      </c>
      <c r="M157" s="7">
        <v>5</v>
      </c>
      <c r="N157" s="7">
        <v>0</v>
      </c>
      <c r="O157" s="7">
        <v>5</v>
      </c>
      <c r="P157" s="7">
        <v>0</v>
      </c>
      <c r="Q157" s="7">
        <v>0</v>
      </c>
      <c r="R157" s="7">
        <v>0</v>
      </c>
      <c r="S157" s="7">
        <v>0</v>
      </c>
      <c r="T157" s="7">
        <v>0</v>
      </c>
      <c r="U157" s="7">
        <v>0</v>
      </c>
      <c r="V157" s="7">
        <v>0</v>
      </c>
      <c r="W157" s="7">
        <v>4</v>
      </c>
      <c r="X157" s="7">
        <v>0</v>
      </c>
      <c r="Y157" s="7">
        <v>0</v>
      </c>
      <c r="Z157" s="7">
        <v>0</v>
      </c>
      <c r="AA157" s="7">
        <v>0</v>
      </c>
      <c r="AB157" s="7">
        <v>0</v>
      </c>
      <c r="AC157" s="7">
        <v>0</v>
      </c>
      <c r="AD157" s="7">
        <v>0</v>
      </c>
      <c r="AE157" s="7">
        <v>0</v>
      </c>
      <c r="AF157" s="7">
        <v>0</v>
      </c>
      <c r="AG157" s="7">
        <v>0</v>
      </c>
      <c r="AH157" s="7">
        <v>0</v>
      </c>
      <c r="AI157" s="7">
        <v>0</v>
      </c>
      <c r="AJ157" s="7">
        <v>0</v>
      </c>
      <c r="AK157" s="7">
        <v>0</v>
      </c>
      <c r="AL157" s="7">
        <v>0</v>
      </c>
      <c r="AM157" s="7">
        <v>0</v>
      </c>
      <c r="AN157" s="7">
        <v>0</v>
      </c>
      <c r="AO157" s="7">
        <v>0</v>
      </c>
      <c r="AP157" s="7">
        <v>0</v>
      </c>
      <c r="AQ157" s="7">
        <v>0</v>
      </c>
      <c r="AR157" s="7">
        <v>0</v>
      </c>
      <c r="AS157" s="7">
        <v>0</v>
      </c>
      <c r="AT157" s="7">
        <v>0</v>
      </c>
      <c r="AU157" s="7">
        <v>0</v>
      </c>
      <c r="AV157" s="7">
        <v>0</v>
      </c>
      <c r="AW157" s="7">
        <v>3</v>
      </c>
      <c r="AX157" s="7">
        <v>3</v>
      </c>
      <c r="AY157" s="7">
        <v>0</v>
      </c>
      <c r="AZ157" s="7">
        <v>0</v>
      </c>
      <c r="BA157" s="7">
        <v>3</v>
      </c>
      <c r="BB157" s="7">
        <v>0</v>
      </c>
      <c r="BC157" s="7">
        <v>0</v>
      </c>
      <c r="BD157" s="7">
        <v>3</v>
      </c>
      <c r="BE157" s="7">
        <v>0</v>
      </c>
      <c r="BF157" s="7">
        <v>0</v>
      </c>
      <c r="BG157" s="7">
        <v>3</v>
      </c>
      <c r="BH157" s="7">
        <v>0</v>
      </c>
      <c r="BI157" s="7">
        <v>0</v>
      </c>
    </row>
    <row r="158" spans="1:61" x14ac:dyDescent="0.35">
      <c r="A158" s="7" t="s">
        <v>81</v>
      </c>
      <c r="B158" s="7" t="s">
        <v>3</v>
      </c>
      <c r="C158" s="7" t="s">
        <v>346</v>
      </c>
      <c r="D158" s="7">
        <v>19</v>
      </c>
      <c r="E158" s="7">
        <v>0</v>
      </c>
      <c r="F158" s="7">
        <v>0</v>
      </c>
      <c r="G158" s="7">
        <v>0</v>
      </c>
      <c r="H158" s="7">
        <v>0</v>
      </c>
      <c r="I158" s="7">
        <v>0</v>
      </c>
      <c r="J158" s="7">
        <v>0</v>
      </c>
      <c r="K158" s="7">
        <v>0</v>
      </c>
      <c r="L158" s="7">
        <v>0</v>
      </c>
      <c r="M158" s="7">
        <v>2</v>
      </c>
      <c r="N158" s="7">
        <v>0</v>
      </c>
      <c r="O158" s="7">
        <v>0</v>
      </c>
      <c r="P158" s="7">
        <v>0</v>
      </c>
      <c r="Q158" s="7">
        <v>0</v>
      </c>
      <c r="R158" s="7">
        <v>0</v>
      </c>
      <c r="S158" s="7">
        <v>0</v>
      </c>
      <c r="T158" s="7">
        <v>0</v>
      </c>
      <c r="U158" s="7">
        <v>0</v>
      </c>
      <c r="V158" s="7">
        <v>0</v>
      </c>
      <c r="W158" s="7">
        <v>17</v>
      </c>
      <c r="X158" s="7">
        <v>0</v>
      </c>
      <c r="Y158" s="7">
        <v>0</v>
      </c>
      <c r="Z158" s="7">
        <v>0</v>
      </c>
      <c r="AA158" s="7">
        <v>0</v>
      </c>
      <c r="AB158" s="7">
        <v>0</v>
      </c>
      <c r="AC158" s="7">
        <v>0</v>
      </c>
      <c r="AD158" s="7">
        <v>0</v>
      </c>
      <c r="AE158" s="7">
        <v>0</v>
      </c>
      <c r="AF158" s="7">
        <v>0</v>
      </c>
      <c r="AG158" s="7">
        <v>0</v>
      </c>
      <c r="AH158" s="7">
        <v>0</v>
      </c>
      <c r="AI158" s="7">
        <v>0</v>
      </c>
      <c r="AJ158" s="7">
        <v>0</v>
      </c>
      <c r="AK158" s="7">
        <v>0</v>
      </c>
      <c r="AL158" s="7">
        <v>0</v>
      </c>
      <c r="AM158" s="7">
        <v>0</v>
      </c>
      <c r="AN158" s="7">
        <v>0</v>
      </c>
      <c r="AO158" s="7">
        <v>0</v>
      </c>
      <c r="AP158" s="7">
        <v>0</v>
      </c>
      <c r="AQ158" s="7">
        <v>0</v>
      </c>
      <c r="AR158" s="7">
        <v>0</v>
      </c>
      <c r="AS158" s="7">
        <v>0</v>
      </c>
      <c r="AT158" s="7">
        <v>0</v>
      </c>
      <c r="AU158" s="7">
        <v>0</v>
      </c>
      <c r="AV158" s="7">
        <v>0</v>
      </c>
      <c r="AW158" s="7">
        <v>1</v>
      </c>
      <c r="AX158" s="7">
        <v>1</v>
      </c>
      <c r="AY158" s="7">
        <v>0</v>
      </c>
      <c r="AZ158" s="7">
        <v>0</v>
      </c>
      <c r="BA158" s="7">
        <v>1</v>
      </c>
      <c r="BB158" s="7">
        <v>0</v>
      </c>
      <c r="BC158" s="7">
        <v>0</v>
      </c>
      <c r="BD158" s="7">
        <v>1</v>
      </c>
      <c r="BE158" s="7">
        <v>0</v>
      </c>
      <c r="BF158" s="7">
        <v>0</v>
      </c>
      <c r="BG158" s="7">
        <v>1</v>
      </c>
      <c r="BH158" s="7">
        <v>0</v>
      </c>
      <c r="BI158" s="7">
        <v>0</v>
      </c>
    </row>
    <row r="159" spans="1:61" x14ac:dyDescent="0.35">
      <c r="A159" s="7" t="s">
        <v>81</v>
      </c>
      <c r="B159" s="7" t="s">
        <v>3</v>
      </c>
      <c r="C159" s="7" t="s">
        <v>344</v>
      </c>
      <c r="D159" s="7">
        <v>13</v>
      </c>
      <c r="E159" s="7">
        <v>0</v>
      </c>
      <c r="F159" s="7">
        <v>0</v>
      </c>
      <c r="G159" s="7">
        <v>0</v>
      </c>
      <c r="H159" s="7">
        <v>0</v>
      </c>
      <c r="I159" s="7">
        <v>0</v>
      </c>
      <c r="J159" s="7">
        <v>0</v>
      </c>
      <c r="K159" s="7">
        <v>0</v>
      </c>
      <c r="L159" s="7">
        <v>0</v>
      </c>
      <c r="M159" s="7">
        <v>4</v>
      </c>
      <c r="N159" s="7">
        <v>0</v>
      </c>
      <c r="O159" s="7">
        <v>4</v>
      </c>
      <c r="P159" s="7">
        <v>0</v>
      </c>
      <c r="Q159" s="7">
        <v>0</v>
      </c>
      <c r="R159" s="7">
        <v>0</v>
      </c>
      <c r="S159" s="7">
        <v>0</v>
      </c>
      <c r="T159" s="7">
        <v>0</v>
      </c>
      <c r="U159" s="7">
        <v>0</v>
      </c>
      <c r="V159" s="7">
        <v>0</v>
      </c>
      <c r="W159" s="7">
        <v>5</v>
      </c>
      <c r="X159" s="7">
        <v>0</v>
      </c>
      <c r="Y159" s="7">
        <v>0</v>
      </c>
      <c r="Z159" s="7">
        <v>0</v>
      </c>
      <c r="AA159" s="7">
        <v>0</v>
      </c>
      <c r="AB159" s="7">
        <v>0</v>
      </c>
      <c r="AC159" s="7">
        <v>0</v>
      </c>
      <c r="AD159" s="7">
        <v>0</v>
      </c>
      <c r="AE159" s="7">
        <v>0</v>
      </c>
      <c r="AF159" s="7">
        <v>0</v>
      </c>
      <c r="AG159" s="7">
        <v>0</v>
      </c>
      <c r="AH159" s="7">
        <v>0</v>
      </c>
      <c r="AI159" s="7">
        <v>0</v>
      </c>
      <c r="AJ159" s="7">
        <v>0</v>
      </c>
      <c r="AK159" s="7">
        <v>0</v>
      </c>
      <c r="AL159" s="7">
        <v>0</v>
      </c>
      <c r="AM159" s="7">
        <v>0</v>
      </c>
      <c r="AN159" s="7">
        <v>0</v>
      </c>
      <c r="AO159" s="7">
        <v>0</v>
      </c>
      <c r="AP159" s="7">
        <v>0</v>
      </c>
      <c r="AQ159" s="7">
        <v>0</v>
      </c>
      <c r="AR159" s="7">
        <v>0</v>
      </c>
      <c r="AS159" s="7">
        <v>0</v>
      </c>
      <c r="AT159" s="7">
        <v>0</v>
      </c>
      <c r="AU159" s="7">
        <v>0</v>
      </c>
      <c r="AV159" s="7">
        <v>0</v>
      </c>
      <c r="AW159" s="7">
        <v>2</v>
      </c>
      <c r="AX159" s="7">
        <v>2</v>
      </c>
      <c r="AY159" s="7">
        <v>0</v>
      </c>
      <c r="AZ159" s="7">
        <v>0</v>
      </c>
      <c r="BA159" s="7">
        <v>2</v>
      </c>
      <c r="BB159" s="7">
        <v>0</v>
      </c>
      <c r="BC159" s="7">
        <v>0</v>
      </c>
      <c r="BD159" s="7">
        <v>2</v>
      </c>
      <c r="BE159" s="7">
        <v>0</v>
      </c>
      <c r="BF159" s="7">
        <v>0</v>
      </c>
      <c r="BG159" s="7">
        <v>2</v>
      </c>
      <c r="BH159" s="7">
        <v>0</v>
      </c>
      <c r="BI159" s="7">
        <v>0</v>
      </c>
    </row>
    <row r="160" spans="1:61" x14ac:dyDescent="0.35">
      <c r="A160" s="7" t="s">
        <v>81</v>
      </c>
      <c r="B160" s="7" t="s">
        <v>3</v>
      </c>
      <c r="C160" s="7" t="s">
        <v>342</v>
      </c>
      <c r="D160" s="7">
        <v>17</v>
      </c>
      <c r="E160" s="7">
        <v>0</v>
      </c>
      <c r="F160" s="7">
        <v>0</v>
      </c>
      <c r="G160" s="7">
        <v>0</v>
      </c>
      <c r="H160" s="7">
        <v>0</v>
      </c>
      <c r="I160" s="7">
        <v>0</v>
      </c>
      <c r="J160" s="7">
        <v>0</v>
      </c>
      <c r="K160" s="7">
        <v>0</v>
      </c>
      <c r="L160" s="7">
        <v>0</v>
      </c>
      <c r="M160" s="7">
        <v>6</v>
      </c>
      <c r="N160" s="7">
        <v>0</v>
      </c>
      <c r="O160" s="7">
        <v>7</v>
      </c>
      <c r="P160" s="7">
        <v>0</v>
      </c>
      <c r="Q160" s="7">
        <v>0</v>
      </c>
      <c r="R160" s="7">
        <v>0</v>
      </c>
      <c r="S160" s="7">
        <v>0</v>
      </c>
      <c r="T160" s="7">
        <v>0</v>
      </c>
      <c r="U160" s="7">
        <v>0</v>
      </c>
      <c r="V160" s="7">
        <v>0</v>
      </c>
      <c r="W160" s="7">
        <v>4</v>
      </c>
      <c r="X160" s="7">
        <v>0</v>
      </c>
      <c r="Y160" s="7">
        <v>0</v>
      </c>
      <c r="Z160" s="7">
        <v>0</v>
      </c>
      <c r="AA160" s="7">
        <v>0</v>
      </c>
      <c r="AB160" s="7">
        <v>0</v>
      </c>
      <c r="AC160" s="7">
        <v>0</v>
      </c>
      <c r="AD160" s="7">
        <v>0</v>
      </c>
      <c r="AE160" s="7">
        <v>0</v>
      </c>
      <c r="AF160" s="7">
        <v>0</v>
      </c>
      <c r="AG160" s="7">
        <v>0</v>
      </c>
      <c r="AH160" s="7">
        <v>0</v>
      </c>
      <c r="AI160" s="7">
        <v>0</v>
      </c>
      <c r="AJ160" s="7">
        <v>0</v>
      </c>
      <c r="AK160" s="7">
        <v>0</v>
      </c>
      <c r="AL160" s="7">
        <v>0</v>
      </c>
      <c r="AM160" s="7">
        <v>0</v>
      </c>
      <c r="AN160" s="7">
        <v>0</v>
      </c>
      <c r="AO160" s="7">
        <v>0</v>
      </c>
      <c r="AP160" s="7">
        <v>0</v>
      </c>
      <c r="AQ160" s="7">
        <v>0</v>
      </c>
      <c r="AR160" s="7">
        <v>0</v>
      </c>
      <c r="AS160" s="7">
        <v>0</v>
      </c>
      <c r="AT160" s="7">
        <v>0</v>
      </c>
      <c r="AU160" s="7">
        <v>0</v>
      </c>
      <c r="AV160" s="7">
        <v>0</v>
      </c>
      <c r="AW160" s="7">
        <v>2</v>
      </c>
      <c r="AX160" s="7">
        <v>2</v>
      </c>
      <c r="AY160" s="7">
        <v>0</v>
      </c>
      <c r="AZ160" s="7">
        <v>0</v>
      </c>
      <c r="BA160" s="7">
        <v>2</v>
      </c>
      <c r="BB160" s="7">
        <v>0</v>
      </c>
      <c r="BC160" s="7">
        <v>0</v>
      </c>
      <c r="BD160" s="7">
        <v>2</v>
      </c>
      <c r="BE160" s="7">
        <v>0</v>
      </c>
      <c r="BF160" s="7">
        <v>0</v>
      </c>
      <c r="BG160" s="7">
        <v>2</v>
      </c>
      <c r="BH160" s="7">
        <v>0</v>
      </c>
      <c r="BI160" s="7">
        <v>0</v>
      </c>
    </row>
    <row r="161" spans="1:61" x14ac:dyDescent="0.35">
      <c r="A161" s="7" t="s">
        <v>81</v>
      </c>
      <c r="B161" s="7" t="s">
        <v>3</v>
      </c>
      <c r="C161" s="7" t="s">
        <v>340</v>
      </c>
      <c r="D161" s="7">
        <v>25</v>
      </c>
      <c r="E161" s="7">
        <v>0</v>
      </c>
      <c r="F161" s="7">
        <v>0</v>
      </c>
      <c r="G161" s="7">
        <v>0</v>
      </c>
      <c r="H161" s="7">
        <v>0</v>
      </c>
      <c r="I161" s="7">
        <v>0</v>
      </c>
      <c r="J161" s="7">
        <v>0</v>
      </c>
      <c r="K161" s="7">
        <v>0</v>
      </c>
      <c r="L161" s="7">
        <v>0</v>
      </c>
      <c r="M161" s="7">
        <v>4</v>
      </c>
      <c r="N161" s="7">
        <v>0</v>
      </c>
      <c r="O161" s="7">
        <v>6</v>
      </c>
      <c r="P161" s="7">
        <v>0</v>
      </c>
      <c r="Q161" s="7">
        <v>0</v>
      </c>
      <c r="R161" s="7">
        <v>0</v>
      </c>
      <c r="S161" s="7">
        <v>0</v>
      </c>
      <c r="T161" s="7">
        <v>0</v>
      </c>
      <c r="U161" s="7">
        <v>0</v>
      </c>
      <c r="V161" s="7">
        <v>0</v>
      </c>
      <c r="W161" s="7">
        <v>15</v>
      </c>
      <c r="X161" s="7">
        <v>0</v>
      </c>
      <c r="Y161" s="7">
        <v>0</v>
      </c>
      <c r="Z161" s="7">
        <v>0</v>
      </c>
      <c r="AA161" s="7">
        <v>0</v>
      </c>
      <c r="AB161" s="7">
        <v>0</v>
      </c>
      <c r="AC161" s="7">
        <v>0</v>
      </c>
      <c r="AD161" s="7">
        <v>0</v>
      </c>
      <c r="AE161" s="7">
        <v>0</v>
      </c>
      <c r="AF161" s="7">
        <v>0</v>
      </c>
      <c r="AG161" s="7">
        <v>0</v>
      </c>
      <c r="AH161" s="7">
        <v>0</v>
      </c>
      <c r="AI161" s="7">
        <v>0</v>
      </c>
      <c r="AJ161" s="7">
        <v>0</v>
      </c>
      <c r="AK161" s="7">
        <v>0</v>
      </c>
      <c r="AL161" s="7">
        <v>0</v>
      </c>
      <c r="AM161" s="7">
        <v>0</v>
      </c>
      <c r="AN161" s="7">
        <v>0</v>
      </c>
      <c r="AO161" s="7">
        <v>0</v>
      </c>
      <c r="AP161" s="7">
        <v>0</v>
      </c>
      <c r="AQ161" s="7">
        <v>0</v>
      </c>
      <c r="AR161" s="7">
        <v>0</v>
      </c>
      <c r="AS161" s="7">
        <v>0</v>
      </c>
      <c r="AT161" s="7">
        <v>0</v>
      </c>
      <c r="AU161" s="7">
        <v>0</v>
      </c>
      <c r="AV161" s="7">
        <v>0</v>
      </c>
      <c r="AW161" s="7">
        <v>2</v>
      </c>
      <c r="AX161" s="7">
        <v>2</v>
      </c>
      <c r="AY161" s="7">
        <v>0</v>
      </c>
      <c r="AZ161" s="7">
        <v>0</v>
      </c>
      <c r="BA161" s="7">
        <v>2</v>
      </c>
      <c r="BB161" s="7">
        <v>0</v>
      </c>
      <c r="BC161" s="7">
        <v>0</v>
      </c>
      <c r="BD161" s="7">
        <v>2</v>
      </c>
      <c r="BE161" s="7">
        <v>0</v>
      </c>
      <c r="BF161" s="7">
        <v>0</v>
      </c>
      <c r="BG161" s="7">
        <v>2</v>
      </c>
      <c r="BH161" s="7">
        <v>0</v>
      </c>
      <c r="BI161" s="7">
        <v>0</v>
      </c>
    </row>
    <row r="162" spans="1:61" x14ac:dyDescent="0.35">
      <c r="A162" s="7" t="s">
        <v>81</v>
      </c>
      <c r="B162" s="7" t="s">
        <v>3</v>
      </c>
      <c r="C162" s="7" t="s">
        <v>338</v>
      </c>
      <c r="D162" s="7">
        <v>17</v>
      </c>
      <c r="E162" s="7">
        <v>1</v>
      </c>
      <c r="F162" s="7">
        <v>9</v>
      </c>
      <c r="G162" s="7">
        <v>10</v>
      </c>
      <c r="H162" s="7">
        <v>1</v>
      </c>
      <c r="I162" s="7">
        <v>0</v>
      </c>
      <c r="J162" s="7">
        <v>0</v>
      </c>
      <c r="K162" s="7">
        <v>0</v>
      </c>
      <c r="L162" s="7">
        <v>0</v>
      </c>
      <c r="M162" s="7">
        <v>4</v>
      </c>
      <c r="N162" s="7">
        <v>0</v>
      </c>
      <c r="O162" s="7">
        <v>3</v>
      </c>
      <c r="P162" s="7">
        <v>0</v>
      </c>
      <c r="Q162" s="7">
        <v>0</v>
      </c>
      <c r="R162" s="7">
        <v>0</v>
      </c>
      <c r="S162" s="7">
        <v>0</v>
      </c>
      <c r="T162" s="7">
        <v>0</v>
      </c>
      <c r="U162" s="7">
        <v>0</v>
      </c>
      <c r="V162" s="7">
        <v>0</v>
      </c>
      <c r="W162" s="7">
        <v>10</v>
      </c>
      <c r="X162" s="7">
        <v>10</v>
      </c>
      <c r="Y162" s="7">
        <v>0</v>
      </c>
      <c r="Z162" s="7">
        <v>0</v>
      </c>
      <c r="AA162" s="7">
        <v>0</v>
      </c>
      <c r="AB162" s="7">
        <v>0</v>
      </c>
      <c r="AC162" s="7">
        <v>0</v>
      </c>
      <c r="AD162" s="7">
        <v>0</v>
      </c>
      <c r="AE162" s="7">
        <v>0</v>
      </c>
      <c r="AF162" s="7">
        <v>0</v>
      </c>
      <c r="AG162" s="7">
        <v>0</v>
      </c>
      <c r="AH162" s="7">
        <v>0</v>
      </c>
      <c r="AI162" s="7">
        <v>0</v>
      </c>
      <c r="AJ162" s="7">
        <v>0</v>
      </c>
      <c r="AK162" s="7">
        <v>0</v>
      </c>
      <c r="AL162" s="7">
        <v>0</v>
      </c>
      <c r="AM162" s="7">
        <v>0</v>
      </c>
      <c r="AN162" s="7">
        <v>0</v>
      </c>
      <c r="AO162" s="7">
        <v>0</v>
      </c>
      <c r="AP162" s="7">
        <v>0</v>
      </c>
      <c r="AQ162" s="7">
        <v>0</v>
      </c>
      <c r="AR162" s="7">
        <v>0</v>
      </c>
      <c r="AS162" s="7">
        <v>0</v>
      </c>
      <c r="AT162" s="7">
        <v>3</v>
      </c>
      <c r="AU162" s="7">
        <v>3</v>
      </c>
      <c r="AV162" s="7">
        <v>0</v>
      </c>
      <c r="AW162" s="7">
        <v>3</v>
      </c>
      <c r="AX162" s="7">
        <v>3</v>
      </c>
      <c r="AY162" s="7">
        <v>0</v>
      </c>
      <c r="AZ162" s="7">
        <v>0</v>
      </c>
      <c r="BA162" s="7">
        <v>3</v>
      </c>
      <c r="BB162" s="7">
        <v>0</v>
      </c>
      <c r="BC162" s="7">
        <v>0</v>
      </c>
      <c r="BD162" s="7">
        <v>3</v>
      </c>
      <c r="BE162" s="7">
        <v>0</v>
      </c>
      <c r="BF162" s="7">
        <v>0</v>
      </c>
      <c r="BG162" s="7">
        <v>3</v>
      </c>
      <c r="BH162" s="7">
        <v>0</v>
      </c>
      <c r="BI162" s="7">
        <v>0</v>
      </c>
    </row>
    <row r="163" spans="1:61" x14ac:dyDescent="0.35">
      <c r="A163" s="7" t="s">
        <v>81</v>
      </c>
      <c r="B163" s="7" t="s">
        <v>3</v>
      </c>
      <c r="C163" s="7" t="s">
        <v>336</v>
      </c>
      <c r="D163" s="7">
        <v>18</v>
      </c>
      <c r="E163" s="7">
        <v>0</v>
      </c>
      <c r="F163" s="7">
        <v>0</v>
      </c>
      <c r="G163" s="7">
        <v>0</v>
      </c>
      <c r="H163" s="7">
        <v>0</v>
      </c>
      <c r="I163" s="7">
        <v>0</v>
      </c>
      <c r="J163" s="7">
        <v>0</v>
      </c>
      <c r="K163" s="7">
        <v>0</v>
      </c>
      <c r="L163" s="7">
        <v>0</v>
      </c>
      <c r="M163" s="7">
        <v>5</v>
      </c>
      <c r="N163" s="7">
        <v>0</v>
      </c>
      <c r="O163" s="7">
        <v>3</v>
      </c>
      <c r="P163" s="7">
        <v>0</v>
      </c>
      <c r="Q163" s="7">
        <v>0</v>
      </c>
      <c r="R163" s="7">
        <v>0</v>
      </c>
      <c r="S163" s="7">
        <v>0</v>
      </c>
      <c r="T163" s="7">
        <v>0</v>
      </c>
      <c r="U163" s="7">
        <v>0</v>
      </c>
      <c r="V163" s="7">
        <v>0</v>
      </c>
      <c r="W163" s="7">
        <v>10</v>
      </c>
      <c r="X163" s="7">
        <v>0</v>
      </c>
      <c r="Y163" s="7">
        <v>0</v>
      </c>
      <c r="Z163" s="7">
        <v>0</v>
      </c>
      <c r="AA163" s="7">
        <v>0</v>
      </c>
      <c r="AB163" s="7">
        <v>0</v>
      </c>
      <c r="AC163" s="7">
        <v>0</v>
      </c>
      <c r="AD163" s="7">
        <v>0</v>
      </c>
      <c r="AE163" s="7">
        <v>0</v>
      </c>
      <c r="AF163" s="7">
        <v>0</v>
      </c>
      <c r="AG163" s="7">
        <v>0</v>
      </c>
      <c r="AH163" s="7">
        <v>0</v>
      </c>
      <c r="AI163" s="7">
        <v>0</v>
      </c>
      <c r="AJ163" s="7">
        <v>0</v>
      </c>
      <c r="AK163" s="7">
        <v>0</v>
      </c>
      <c r="AL163" s="7">
        <v>0</v>
      </c>
      <c r="AM163" s="7">
        <v>0</v>
      </c>
      <c r="AN163" s="7">
        <v>0</v>
      </c>
      <c r="AO163" s="7">
        <v>0</v>
      </c>
      <c r="AP163" s="7">
        <v>0</v>
      </c>
      <c r="AQ163" s="7">
        <v>0</v>
      </c>
      <c r="AR163" s="7">
        <v>0</v>
      </c>
      <c r="AS163" s="7">
        <v>0</v>
      </c>
      <c r="AT163" s="7">
        <v>0</v>
      </c>
      <c r="AU163" s="7">
        <v>0</v>
      </c>
      <c r="AV163" s="7">
        <v>0</v>
      </c>
      <c r="AW163" s="7">
        <v>0</v>
      </c>
      <c r="AX163" s="7">
        <v>0</v>
      </c>
      <c r="AY163" s="7">
        <v>0</v>
      </c>
      <c r="AZ163" s="7">
        <v>0</v>
      </c>
      <c r="BA163" s="7">
        <v>0</v>
      </c>
      <c r="BB163" s="7">
        <v>0</v>
      </c>
      <c r="BC163" s="7">
        <v>0</v>
      </c>
      <c r="BD163" s="7">
        <v>0</v>
      </c>
      <c r="BE163" s="7">
        <v>0</v>
      </c>
      <c r="BF163" s="7">
        <v>0</v>
      </c>
      <c r="BG163" s="7">
        <v>0</v>
      </c>
      <c r="BH163" s="7">
        <v>0</v>
      </c>
      <c r="BI163" s="7">
        <v>0</v>
      </c>
    </row>
    <row r="164" spans="1:61" x14ac:dyDescent="0.35">
      <c r="A164" s="7" t="s">
        <v>81</v>
      </c>
      <c r="B164" s="7" t="s">
        <v>3</v>
      </c>
      <c r="C164" s="7" t="s">
        <v>334</v>
      </c>
      <c r="D164" s="7">
        <v>13</v>
      </c>
      <c r="E164" s="7">
        <v>0</v>
      </c>
      <c r="F164" s="7">
        <v>0</v>
      </c>
      <c r="G164" s="7">
        <v>0</v>
      </c>
      <c r="H164" s="7">
        <v>0</v>
      </c>
      <c r="I164" s="7">
        <v>0</v>
      </c>
      <c r="J164" s="7">
        <v>0</v>
      </c>
      <c r="K164" s="7">
        <v>0</v>
      </c>
      <c r="L164" s="7">
        <v>0</v>
      </c>
      <c r="M164" s="7">
        <v>5</v>
      </c>
      <c r="N164" s="7">
        <v>0</v>
      </c>
      <c r="O164" s="7">
        <v>4</v>
      </c>
      <c r="P164" s="7">
        <v>0</v>
      </c>
      <c r="Q164" s="7">
        <v>0</v>
      </c>
      <c r="R164" s="7">
        <v>0</v>
      </c>
      <c r="S164" s="7">
        <v>0</v>
      </c>
      <c r="T164" s="7">
        <v>0</v>
      </c>
      <c r="U164" s="7">
        <v>0</v>
      </c>
      <c r="V164" s="7">
        <v>0</v>
      </c>
      <c r="W164" s="7">
        <v>4</v>
      </c>
      <c r="X164" s="7">
        <v>0</v>
      </c>
      <c r="Y164" s="7">
        <v>0</v>
      </c>
      <c r="Z164" s="7">
        <v>0</v>
      </c>
      <c r="AA164" s="7">
        <v>0</v>
      </c>
      <c r="AB164" s="7">
        <v>0</v>
      </c>
      <c r="AC164" s="7">
        <v>0</v>
      </c>
      <c r="AD164" s="7">
        <v>0</v>
      </c>
      <c r="AE164" s="7">
        <v>0</v>
      </c>
      <c r="AF164" s="7">
        <v>0</v>
      </c>
      <c r="AG164" s="7">
        <v>0</v>
      </c>
      <c r="AH164" s="7">
        <v>0</v>
      </c>
      <c r="AI164" s="7">
        <v>0</v>
      </c>
      <c r="AJ164" s="7">
        <v>0</v>
      </c>
      <c r="AK164" s="7">
        <v>0</v>
      </c>
      <c r="AL164" s="7">
        <v>0</v>
      </c>
      <c r="AM164" s="7">
        <v>0</v>
      </c>
      <c r="AN164" s="7">
        <v>0</v>
      </c>
      <c r="AO164" s="7">
        <v>0</v>
      </c>
      <c r="AP164" s="7">
        <v>0</v>
      </c>
      <c r="AQ164" s="7">
        <v>0</v>
      </c>
      <c r="AR164" s="7">
        <v>0</v>
      </c>
      <c r="AS164" s="7">
        <v>0</v>
      </c>
      <c r="AT164" s="7">
        <v>0</v>
      </c>
      <c r="AU164" s="7">
        <v>0</v>
      </c>
      <c r="AV164" s="7">
        <v>0</v>
      </c>
      <c r="AW164" s="7">
        <v>0</v>
      </c>
      <c r="AX164" s="7">
        <v>0</v>
      </c>
      <c r="AY164" s="7">
        <v>0</v>
      </c>
      <c r="AZ164" s="7">
        <v>0</v>
      </c>
      <c r="BA164" s="7">
        <v>0</v>
      </c>
      <c r="BB164" s="7">
        <v>0</v>
      </c>
      <c r="BC164" s="7">
        <v>0</v>
      </c>
      <c r="BD164" s="7">
        <v>0</v>
      </c>
      <c r="BE164" s="7">
        <v>0</v>
      </c>
      <c r="BF164" s="7">
        <v>0</v>
      </c>
      <c r="BG164" s="7">
        <v>0</v>
      </c>
      <c r="BH164" s="7">
        <v>0</v>
      </c>
      <c r="BI164" s="7">
        <v>0</v>
      </c>
    </row>
    <row r="165" spans="1:61" x14ac:dyDescent="0.35">
      <c r="A165" s="7" t="s">
        <v>81</v>
      </c>
      <c r="B165" s="7" t="s">
        <v>3</v>
      </c>
      <c r="C165" s="7" t="s">
        <v>332</v>
      </c>
      <c r="D165" s="7">
        <v>26</v>
      </c>
      <c r="E165" s="7">
        <v>0</v>
      </c>
      <c r="F165" s="7">
        <v>0</v>
      </c>
      <c r="G165" s="7">
        <v>0</v>
      </c>
      <c r="H165" s="7">
        <v>0</v>
      </c>
      <c r="I165" s="7">
        <v>0</v>
      </c>
      <c r="J165" s="7">
        <v>0</v>
      </c>
      <c r="K165" s="7">
        <v>0</v>
      </c>
      <c r="L165" s="7">
        <v>0</v>
      </c>
      <c r="M165" s="7">
        <v>1</v>
      </c>
      <c r="N165" s="7">
        <v>0</v>
      </c>
      <c r="O165" s="7">
        <v>6</v>
      </c>
      <c r="P165" s="7">
        <v>0</v>
      </c>
      <c r="Q165" s="7">
        <v>0</v>
      </c>
      <c r="R165" s="7">
        <v>0</v>
      </c>
      <c r="S165" s="7">
        <v>0</v>
      </c>
      <c r="T165" s="7">
        <v>0</v>
      </c>
      <c r="U165" s="7">
        <v>0</v>
      </c>
      <c r="V165" s="7">
        <v>0</v>
      </c>
      <c r="W165" s="7">
        <v>19</v>
      </c>
      <c r="X165" s="7">
        <v>0</v>
      </c>
      <c r="Y165" s="7">
        <v>0</v>
      </c>
      <c r="Z165" s="7">
        <v>0</v>
      </c>
      <c r="AA165" s="7">
        <v>0</v>
      </c>
      <c r="AB165" s="7">
        <v>0</v>
      </c>
      <c r="AC165" s="7">
        <v>0</v>
      </c>
      <c r="AD165" s="7">
        <v>0</v>
      </c>
      <c r="AE165" s="7">
        <v>0</v>
      </c>
      <c r="AF165" s="7">
        <v>0</v>
      </c>
      <c r="AG165" s="7">
        <v>0</v>
      </c>
      <c r="AH165" s="7">
        <v>0</v>
      </c>
      <c r="AI165" s="7">
        <v>0</v>
      </c>
      <c r="AJ165" s="7">
        <v>0</v>
      </c>
      <c r="AK165" s="7">
        <v>0</v>
      </c>
      <c r="AL165" s="7">
        <v>0</v>
      </c>
      <c r="AM165" s="7">
        <v>0</v>
      </c>
      <c r="AN165" s="7">
        <v>0</v>
      </c>
      <c r="AO165" s="7">
        <v>0</v>
      </c>
      <c r="AP165" s="7">
        <v>0</v>
      </c>
      <c r="AQ165" s="7">
        <v>0</v>
      </c>
      <c r="AR165" s="7">
        <v>0</v>
      </c>
      <c r="AS165" s="7">
        <v>0</v>
      </c>
      <c r="AT165" s="7">
        <v>0</v>
      </c>
      <c r="AU165" s="7">
        <v>0</v>
      </c>
      <c r="AV165" s="7">
        <v>0</v>
      </c>
      <c r="AW165" s="7">
        <v>0</v>
      </c>
      <c r="AX165" s="7">
        <v>0</v>
      </c>
      <c r="AY165" s="7">
        <v>0</v>
      </c>
      <c r="AZ165" s="7">
        <v>0</v>
      </c>
      <c r="BA165" s="7">
        <v>0</v>
      </c>
      <c r="BB165" s="7">
        <v>0</v>
      </c>
      <c r="BC165" s="7">
        <v>0</v>
      </c>
      <c r="BD165" s="7">
        <v>0</v>
      </c>
      <c r="BE165" s="7">
        <v>0</v>
      </c>
      <c r="BF165" s="7">
        <v>0</v>
      </c>
      <c r="BG165" s="7">
        <v>0</v>
      </c>
      <c r="BH165" s="7">
        <v>0</v>
      </c>
      <c r="BI165" s="7">
        <v>0</v>
      </c>
    </row>
    <row r="166" spans="1:61" x14ac:dyDescent="0.35">
      <c r="A166" s="7" t="s">
        <v>81</v>
      </c>
      <c r="B166" s="7" t="s">
        <v>3</v>
      </c>
      <c r="C166" s="7" t="s">
        <v>330</v>
      </c>
      <c r="D166" s="7">
        <v>17</v>
      </c>
      <c r="E166" s="7">
        <v>0</v>
      </c>
      <c r="F166" s="7">
        <v>0</v>
      </c>
      <c r="G166" s="7">
        <v>0</v>
      </c>
      <c r="H166" s="7">
        <v>0</v>
      </c>
      <c r="I166" s="7">
        <v>0</v>
      </c>
      <c r="J166" s="7">
        <v>0</v>
      </c>
      <c r="K166" s="7">
        <v>0</v>
      </c>
      <c r="L166" s="7">
        <v>0</v>
      </c>
      <c r="M166" s="7">
        <v>4</v>
      </c>
      <c r="N166" s="7">
        <v>0</v>
      </c>
      <c r="O166" s="7">
        <v>1</v>
      </c>
      <c r="P166" s="7">
        <v>0</v>
      </c>
      <c r="Q166" s="7">
        <v>0</v>
      </c>
      <c r="R166" s="7">
        <v>0</v>
      </c>
      <c r="S166" s="7">
        <v>0</v>
      </c>
      <c r="T166" s="7">
        <v>0</v>
      </c>
      <c r="U166" s="7">
        <v>2</v>
      </c>
      <c r="V166" s="7">
        <v>0</v>
      </c>
      <c r="W166" s="7">
        <v>10</v>
      </c>
      <c r="X166" s="7">
        <v>0</v>
      </c>
      <c r="Y166" s="7">
        <v>0</v>
      </c>
      <c r="Z166" s="7">
        <v>0</v>
      </c>
      <c r="AA166" s="7">
        <v>0</v>
      </c>
      <c r="AB166" s="7">
        <v>0</v>
      </c>
      <c r="AC166" s="7">
        <v>0</v>
      </c>
      <c r="AD166" s="7">
        <v>0</v>
      </c>
      <c r="AE166" s="7">
        <v>0</v>
      </c>
      <c r="AF166" s="7">
        <v>0</v>
      </c>
      <c r="AG166" s="7">
        <v>2</v>
      </c>
      <c r="AH166" s="7">
        <v>0</v>
      </c>
      <c r="AI166" s="7">
        <v>0</v>
      </c>
      <c r="AJ166" s="7">
        <v>0</v>
      </c>
      <c r="AK166" s="7">
        <v>0</v>
      </c>
      <c r="AL166" s="7">
        <v>0</v>
      </c>
      <c r="AM166" s="7">
        <v>0</v>
      </c>
      <c r="AN166" s="7">
        <v>0</v>
      </c>
      <c r="AO166" s="7">
        <v>0</v>
      </c>
      <c r="AP166" s="7">
        <v>0</v>
      </c>
      <c r="AQ166" s="7">
        <v>0</v>
      </c>
      <c r="AR166" s="7">
        <v>0</v>
      </c>
      <c r="AS166" s="7">
        <v>0</v>
      </c>
      <c r="AT166" s="7">
        <v>0</v>
      </c>
      <c r="AU166" s="7">
        <v>0</v>
      </c>
      <c r="AV166" s="7">
        <v>0</v>
      </c>
      <c r="AW166" s="7">
        <v>0</v>
      </c>
      <c r="AX166" s="7">
        <v>0</v>
      </c>
      <c r="AY166" s="7">
        <v>0</v>
      </c>
      <c r="AZ166" s="7">
        <v>0</v>
      </c>
      <c r="BA166" s="7">
        <v>0</v>
      </c>
      <c r="BB166" s="7">
        <v>0</v>
      </c>
      <c r="BC166" s="7">
        <v>0</v>
      </c>
      <c r="BD166" s="7">
        <v>0</v>
      </c>
      <c r="BE166" s="7">
        <v>0</v>
      </c>
      <c r="BF166" s="7">
        <v>0</v>
      </c>
      <c r="BG166" s="7">
        <v>0</v>
      </c>
      <c r="BH166" s="7">
        <v>0</v>
      </c>
      <c r="BI166" s="7">
        <v>0</v>
      </c>
    </row>
    <row r="167" spans="1:61" x14ac:dyDescent="0.35">
      <c r="A167" s="7" t="s">
        <v>81</v>
      </c>
      <c r="B167" s="7" t="s">
        <v>3</v>
      </c>
      <c r="C167" s="7" t="s">
        <v>328</v>
      </c>
      <c r="D167" s="7">
        <v>120</v>
      </c>
      <c r="E167" s="7">
        <v>0</v>
      </c>
      <c r="F167" s="7">
        <v>0</v>
      </c>
      <c r="G167" s="7">
        <v>0</v>
      </c>
      <c r="H167" s="7">
        <v>0</v>
      </c>
      <c r="I167" s="7">
        <v>0</v>
      </c>
      <c r="J167" s="7">
        <v>0</v>
      </c>
      <c r="K167" s="7">
        <v>0</v>
      </c>
      <c r="L167" s="7">
        <v>0</v>
      </c>
      <c r="M167" s="7">
        <v>4</v>
      </c>
      <c r="N167" s="7">
        <v>0</v>
      </c>
      <c r="O167" s="7">
        <v>2</v>
      </c>
      <c r="P167" s="7">
        <v>0</v>
      </c>
      <c r="Q167" s="7">
        <v>0</v>
      </c>
      <c r="R167" s="7">
        <v>0</v>
      </c>
      <c r="S167" s="7">
        <v>0</v>
      </c>
      <c r="T167" s="7">
        <v>0</v>
      </c>
      <c r="U167" s="7">
        <v>0</v>
      </c>
      <c r="V167" s="7">
        <v>0</v>
      </c>
      <c r="W167" s="7">
        <v>0</v>
      </c>
      <c r="X167" s="7">
        <v>0</v>
      </c>
      <c r="Y167" s="7">
        <v>111</v>
      </c>
      <c r="Z167" s="7">
        <v>0</v>
      </c>
      <c r="AA167" s="7">
        <v>0</v>
      </c>
      <c r="AB167" s="7">
        <v>0</v>
      </c>
      <c r="AC167" s="7">
        <v>0</v>
      </c>
      <c r="AD167" s="7">
        <v>0</v>
      </c>
      <c r="AE167" s="7">
        <v>0</v>
      </c>
      <c r="AF167" s="7">
        <v>0</v>
      </c>
      <c r="AG167" s="7">
        <v>0</v>
      </c>
      <c r="AH167" s="7">
        <v>0</v>
      </c>
      <c r="AI167" s="7">
        <v>0</v>
      </c>
      <c r="AJ167" s="7">
        <v>0</v>
      </c>
      <c r="AK167" s="7">
        <v>0</v>
      </c>
      <c r="AL167" s="7">
        <v>0</v>
      </c>
      <c r="AM167" s="7">
        <v>0</v>
      </c>
      <c r="AN167" s="7">
        <v>0</v>
      </c>
      <c r="AO167" s="7">
        <v>0</v>
      </c>
      <c r="AP167" s="7">
        <v>0</v>
      </c>
      <c r="AQ167" s="7">
        <v>0</v>
      </c>
      <c r="AR167" s="7">
        <v>0</v>
      </c>
      <c r="AS167" s="7">
        <v>0</v>
      </c>
      <c r="AT167" s="7">
        <v>0</v>
      </c>
      <c r="AU167" s="7">
        <v>0</v>
      </c>
      <c r="AV167" s="7">
        <v>0</v>
      </c>
      <c r="AW167" s="7">
        <v>0</v>
      </c>
      <c r="AX167" s="7">
        <v>0</v>
      </c>
      <c r="AY167" s="7">
        <v>0</v>
      </c>
      <c r="AZ167" s="7">
        <v>0</v>
      </c>
      <c r="BA167" s="7">
        <v>0</v>
      </c>
      <c r="BB167" s="7">
        <v>0</v>
      </c>
      <c r="BC167" s="7">
        <v>0</v>
      </c>
      <c r="BD167" s="7">
        <v>0</v>
      </c>
      <c r="BE167" s="7">
        <v>0</v>
      </c>
      <c r="BF167" s="7">
        <v>0</v>
      </c>
      <c r="BG167" s="7">
        <v>0</v>
      </c>
      <c r="BH167" s="7">
        <v>0</v>
      </c>
      <c r="BI167" s="7">
        <v>0</v>
      </c>
    </row>
    <row r="168" spans="1:61" x14ac:dyDescent="0.35">
      <c r="A168" s="7" t="s">
        <v>81</v>
      </c>
      <c r="B168" s="7" t="s">
        <v>3</v>
      </c>
      <c r="C168" s="7" t="s">
        <v>326</v>
      </c>
      <c r="D168" s="7">
        <v>22</v>
      </c>
      <c r="E168" s="7">
        <v>0</v>
      </c>
      <c r="F168" s="7">
        <v>0</v>
      </c>
      <c r="G168" s="7">
        <v>0</v>
      </c>
      <c r="H168" s="7">
        <v>0</v>
      </c>
      <c r="I168" s="7">
        <v>0</v>
      </c>
      <c r="J168" s="7">
        <v>0</v>
      </c>
      <c r="K168" s="7">
        <v>0</v>
      </c>
      <c r="L168" s="7">
        <v>0</v>
      </c>
      <c r="M168" s="7">
        <v>7</v>
      </c>
      <c r="N168" s="7">
        <v>0</v>
      </c>
      <c r="O168" s="7">
        <v>5</v>
      </c>
      <c r="P168" s="7">
        <v>0</v>
      </c>
      <c r="Q168" s="7">
        <v>0</v>
      </c>
      <c r="R168" s="7">
        <v>0</v>
      </c>
      <c r="S168" s="7">
        <v>0</v>
      </c>
      <c r="T168" s="7">
        <v>0</v>
      </c>
      <c r="U168" s="7">
        <v>0</v>
      </c>
      <c r="V168" s="7">
        <v>0</v>
      </c>
      <c r="W168" s="7">
        <v>10</v>
      </c>
      <c r="X168" s="7">
        <v>0</v>
      </c>
      <c r="Y168" s="7">
        <v>0</v>
      </c>
      <c r="Z168" s="7">
        <v>0</v>
      </c>
      <c r="AA168" s="7">
        <v>0</v>
      </c>
      <c r="AB168" s="7">
        <v>0</v>
      </c>
      <c r="AC168" s="7">
        <v>0</v>
      </c>
      <c r="AD168" s="7">
        <v>0</v>
      </c>
      <c r="AE168" s="7">
        <v>0</v>
      </c>
      <c r="AF168" s="7">
        <v>0</v>
      </c>
      <c r="AG168" s="7">
        <v>0</v>
      </c>
      <c r="AH168" s="7">
        <v>0</v>
      </c>
      <c r="AI168" s="7">
        <v>0</v>
      </c>
      <c r="AJ168" s="7">
        <v>0</v>
      </c>
      <c r="AK168" s="7">
        <v>0</v>
      </c>
      <c r="AL168" s="7">
        <v>0</v>
      </c>
      <c r="AM168" s="7">
        <v>0</v>
      </c>
      <c r="AN168" s="7">
        <v>0</v>
      </c>
      <c r="AO168" s="7">
        <v>0</v>
      </c>
      <c r="AP168" s="7">
        <v>0</v>
      </c>
      <c r="AQ168" s="7">
        <v>0</v>
      </c>
      <c r="AR168" s="7">
        <v>0</v>
      </c>
      <c r="AS168" s="7">
        <v>0</v>
      </c>
      <c r="AT168" s="7">
        <v>0</v>
      </c>
      <c r="AU168" s="7">
        <v>0</v>
      </c>
      <c r="AV168" s="7">
        <v>0</v>
      </c>
      <c r="AW168" s="7">
        <v>0</v>
      </c>
      <c r="AX168" s="7">
        <v>0</v>
      </c>
      <c r="AY168" s="7">
        <v>0</v>
      </c>
      <c r="AZ168" s="7">
        <v>0</v>
      </c>
      <c r="BA168" s="7">
        <v>0</v>
      </c>
      <c r="BB168" s="7">
        <v>0</v>
      </c>
      <c r="BC168" s="7">
        <v>0</v>
      </c>
      <c r="BD168" s="7">
        <v>0</v>
      </c>
      <c r="BE168" s="7">
        <v>0</v>
      </c>
      <c r="BF168" s="7">
        <v>0</v>
      </c>
      <c r="BG168" s="7">
        <v>0</v>
      </c>
      <c r="BH168" s="7">
        <v>0</v>
      </c>
      <c r="BI168" s="7">
        <v>0</v>
      </c>
    </row>
    <row r="169" spans="1:61" x14ac:dyDescent="0.35">
      <c r="A169" s="7" t="s">
        <v>81</v>
      </c>
      <c r="B169" s="7" t="s">
        <v>3</v>
      </c>
      <c r="C169" s="7" t="s">
        <v>324</v>
      </c>
      <c r="D169" s="7">
        <v>12</v>
      </c>
      <c r="E169" s="7">
        <v>0</v>
      </c>
      <c r="F169" s="7">
        <v>0</v>
      </c>
      <c r="G169" s="7">
        <v>0</v>
      </c>
      <c r="H169" s="7">
        <v>0</v>
      </c>
      <c r="I169" s="7">
        <v>0</v>
      </c>
      <c r="J169" s="7">
        <v>0</v>
      </c>
      <c r="K169" s="7">
        <v>0</v>
      </c>
      <c r="L169" s="7">
        <v>0</v>
      </c>
      <c r="M169" s="7">
        <v>4</v>
      </c>
      <c r="N169" s="7">
        <v>0</v>
      </c>
      <c r="O169" s="7">
        <v>4</v>
      </c>
      <c r="P169" s="7">
        <v>0</v>
      </c>
      <c r="Q169" s="7">
        <v>0</v>
      </c>
      <c r="R169" s="7">
        <v>0</v>
      </c>
      <c r="S169" s="7">
        <v>0</v>
      </c>
      <c r="T169" s="7">
        <v>0</v>
      </c>
      <c r="U169" s="7">
        <v>0</v>
      </c>
      <c r="V169" s="7">
        <v>0</v>
      </c>
      <c r="W169" s="7">
        <v>4</v>
      </c>
      <c r="X169" s="7">
        <v>0</v>
      </c>
      <c r="Y169" s="7">
        <v>0</v>
      </c>
      <c r="Z169" s="7">
        <v>0</v>
      </c>
      <c r="AA169" s="7">
        <v>0</v>
      </c>
      <c r="AB169" s="7">
        <v>0</v>
      </c>
      <c r="AC169" s="7">
        <v>0</v>
      </c>
      <c r="AD169" s="7">
        <v>0</v>
      </c>
      <c r="AE169" s="7">
        <v>0</v>
      </c>
      <c r="AF169" s="7">
        <v>0</v>
      </c>
      <c r="AG169" s="7">
        <v>0</v>
      </c>
      <c r="AH169" s="7">
        <v>0</v>
      </c>
      <c r="AI169" s="7">
        <v>0</v>
      </c>
      <c r="AJ169" s="7">
        <v>0</v>
      </c>
      <c r="AK169" s="7">
        <v>0</v>
      </c>
      <c r="AL169" s="7">
        <v>0</v>
      </c>
      <c r="AM169" s="7">
        <v>0</v>
      </c>
      <c r="AN169" s="7">
        <v>0</v>
      </c>
      <c r="AO169" s="7">
        <v>0</v>
      </c>
      <c r="AP169" s="7">
        <v>0</v>
      </c>
      <c r="AQ169" s="7">
        <v>0</v>
      </c>
      <c r="AR169" s="7">
        <v>0</v>
      </c>
      <c r="AS169" s="7">
        <v>0</v>
      </c>
      <c r="AT169" s="7">
        <v>0</v>
      </c>
      <c r="AU169" s="7">
        <v>0</v>
      </c>
      <c r="AV169" s="7">
        <v>0</v>
      </c>
      <c r="AW169" s="7">
        <v>0</v>
      </c>
      <c r="AX169" s="7">
        <v>0</v>
      </c>
      <c r="AY169" s="7">
        <v>0</v>
      </c>
      <c r="AZ169" s="7">
        <v>0</v>
      </c>
      <c r="BA169" s="7">
        <v>0</v>
      </c>
      <c r="BB169" s="7">
        <v>0</v>
      </c>
      <c r="BC169" s="7">
        <v>0</v>
      </c>
      <c r="BD169" s="7">
        <v>0</v>
      </c>
      <c r="BE169" s="7">
        <v>0</v>
      </c>
      <c r="BF169" s="7">
        <v>0</v>
      </c>
      <c r="BG169" s="7">
        <v>0</v>
      </c>
      <c r="BH169" s="7">
        <v>0</v>
      </c>
      <c r="BI169" s="7">
        <v>0</v>
      </c>
    </row>
    <row r="170" spans="1:61" x14ac:dyDescent="0.35">
      <c r="A170" s="7" t="s">
        <v>80</v>
      </c>
      <c r="B170" s="7" t="s">
        <v>15</v>
      </c>
      <c r="C170" s="7" t="s">
        <v>366</v>
      </c>
      <c r="D170" s="7">
        <v>21</v>
      </c>
      <c r="E170" s="7">
        <v>0</v>
      </c>
      <c r="F170" s="7">
        <v>0</v>
      </c>
      <c r="G170" s="7">
        <v>0</v>
      </c>
      <c r="H170" s="7">
        <v>0</v>
      </c>
      <c r="I170" s="7">
        <v>10</v>
      </c>
      <c r="J170" s="7">
        <v>0</v>
      </c>
      <c r="K170" s="7">
        <v>0</v>
      </c>
      <c r="L170" s="7">
        <v>0</v>
      </c>
      <c r="M170" s="7">
        <v>7</v>
      </c>
      <c r="N170" s="7">
        <v>0</v>
      </c>
      <c r="O170" s="7">
        <v>4</v>
      </c>
      <c r="P170" s="7">
        <v>0</v>
      </c>
      <c r="Q170" s="7">
        <v>0</v>
      </c>
      <c r="R170" s="7">
        <v>0</v>
      </c>
      <c r="S170" s="7">
        <v>0</v>
      </c>
      <c r="T170" s="7">
        <v>0</v>
      </c>
      <c r="U170" s="7">
        <v>0</v>
      </c>
      <c r="V170" s="7">
        <v>0</v>
      </c>
      <c r="W170" s="7">
        <v>0</v>
      </c>
      <c r="X170" s="7">
        <v>0</v>
      </c>
      <c r="Y170" s="7">
        <v>0</v>
      </c>
      <c r="Z170" s="7">
        <v>0</v>
      </c>
      <c r="AA170" s="7">
        <v>0</v>
      </c>
      <c r="AB170" s="7">
        <v>0</v>
      </c>
      <c r="AC170" s="7">
        <v>0</v>
      </c>
      <c r="AD170" s="7">
        <v>0</v>
      </c>
      <c r="AE170" s="7">
        <v>0</v>
      </c>
      <c r="AF170" s="7">
        <v>0</v>
      </c>
      <c r="AG170" s="7">
        <v>1</v>
      </c>
      <c r="AH170" s="7">
        <v>0</v>
      </c>
      <c r="AI170" s="7">
        <v>0</v>
      </c>
      <c r="AJ170" s="7">
        <v>0</v>
      </c>
      <c r="AK170" s="7">
        <v>0</v>
      </c>
      <c r="AL170" s="7">
        <v>0</v>
      </c>
      <c r="AM170" s="7">
        <v>0</v>
      </c>
      <c r="AN170" s="7">
        <v>0</v>
      </c>
      <c r="AO170" s="7">
        <v>0</v>
      </c>
      <c r="AP170" s="7">
        <v>0</v>
      </c>
      <c r="AQ170" s="7">
        <v>0</v>
      </c>
      <c r="AR170" s="7">
        <v>0</v>
      </c>
      <c r="AS170" s="7">
        <v>0</v>
      </c>
      <c r="AT170" s="7">
        <v>0</v>
      </c>
      <c r="AU170" s="7">
        <v>0</v>
      </c>
      <c r="AV170" s="7">
        <v>0</v>
      </c>
      <c r="AW170" s="7">
        <v>12</v>
      </c>
      <c r="AX170" s="7">
        <v>12</v>
      </c>
      <c r="AY170" s="7">
        <v>0</v>
      </c>
      <c r="AZ170" s="7">
        <v>0</v>
      </c>
      <c r="BA170" s="7">
        <v>12</v>
      </c>
      <c r="BB170" s="7">
        <v>0</v>
      </c>
      <c r="BC170" s="7">
        <v>0</v>
      </c>
      <c r="BD170" s="7">
        <v>12</v>
      </c>
      <c r="BE170" s="7">
        <v>0</v>
      </c>
      <c r="BF170" s="7">
        <v>0</v>
      </c>
      <c r="BG170" s="7">
        <v>12</v>
      </c>
      <c r="BH170" s="7">
        <v>0</v>
      </c>
      <c r="BI170" s="7">
        <v>0</v>
      </c>
    </row>
    <row r="171" spans="1:61" x14ac:dyDescent="0.35">
      <c r="A171" s="7" t="s">
        <v>80</v>
      </c>
      <c r="B171" s="7" t="s">
        <v>15</v>
      </c>
      <c r="C171" s="7" t="s">
        <v>365</v>
      </c>
      <c r="D171" s="7">
        <v>32</v>
      </c>
      <c r="E171" s="7">
        <v>0</v>
      </c>
      <c r="F171" s="7">
        <v>0</v>
      </c>
      <c r="G171" s="7">
        <v>0</v>
      </c>
      <c r="H171" s="7">
        <v>0</v>
      </c>
      <c r="I171" s="7">
        <v>0</v>
      </c>
      <c r="J171" s="7">
        <v>0</v>
      </c>
      <c r="K171" s="7">
        <v>0</v>
      </c>
      <c r="L171" s="7">
        <v>0</v>
      </c>
      <c r="M171" s="7">
        <v>10</v>
      </c>
      <c r="N171" s="7">
        <v>0</v>
      </c>
      <c r="O171" s="7">
        <v>10</v>
      </c>
      <c r="P171" s="7">
        <v>0</v>
      </c>
      <c r="Q171" s="7">
        <v>0</v>
      </c>
      <c r="R171" s="7">
        <v>0</v>
      </c>
      <c r="S171" s="7">
        <v>0</v>
      </c>
      <c r="T171" s="7">
        <v>0</v>
      </c>
      <c r="U171" s="7">
        <v>0</v>
      </c>
      <c r="V171" s="7">
        <v>0</v>
      </c>
      <c r="W171" s="7">
        <v>12</v>
      </c>
      <c r="X171" s="7">
        <v>0</v>
      </c>
      <c r="Y171" s="7">
        <v>0</v>
      </c>
      <c r="Z171" s="7">
        <v>0</v>
      </c>
      <c r="AA171" s="7">
        <v>0</v>
      </c>
      <c r="AB171" s="7">
        <v>0</v>
      </c>
      <c r="AC171" s="7">
        <v>0</v>
      </c>
      <c r="AD171" s="7">
        <v>0</v>
      </c>
      <c r="AE171" s="7">
        <v>0</v>
      </c>
      <c r="AF171" s="7">
        <v>0</v>
      </c>
      <c r="AG171" s="7">
        <v>0</v>
      </c>
      <c r="AH171" s="7">
        <v>3</v>
      </c>
      <c r="AI171" s="7">
        <v>0</v>
      </c>
      <c r="AJ171" s="7">
        <v>0</v>
      </c>
      <c r="AK171" s="7">
        <v>0</v>
      </c>
      <c r="AL171" s="7">
        <v>0</v>
      </c>
      <c r="AM171" s="7">
        <v>0</v>
      </c>
      <c r="AN171" s="7">
        <v>0</v>
      </c>
      <c r="AO171" s="7">
        <v>0</v>
      </c>
      <c r="AP171" s="7">
        <v>0</v>
      </c>
      <c r="AQ171" s="7">
        <v>0</v>
      </c>
      <c r="AR171" s="7">
        <v>0</v>
      </c>
      <c r="AS171" s="7">
        <v>0</v>
      </c>
      <c r="AT171" s="7">
        <v>0</v>
      </c>
      <c r="AU171" s="7">
        <v>0</v>
      </c>
      <c r="AV171" s="7">
        <v>0</v>
      </c>
      <c r="AW171" s="7">
        <v>0</v>
      </c>
      <c r="AX171" s="7">
        <v>0</v>
      </c>
      <c r="AY171" s="7">
        <v>0</v>
      </c>
      <c r="AZ171" s="7">
        <v>0</v>
      </c>
      <c r="BA171" s="7">
        <v>0</v>
      </c>
      <c r="BB171" s="7">
        <v>0</v>
      </c>
      <c r="BC171" s="7">
        <v>0</v>
      </c>
      <c r="BD171" s="7">
        <v>0</v>
      </c>
      <c r="BE171" s="7">
        <v>0</v>
      </c>
      <c r="BF171" s="7">
        <v>0</v>
      </c>
      <c r="BG171" s="7">
        <v>0</v>
      </c>
      <c r="BH171" s="7">
        <v>0</v>
      </c>
      <c r="BI171" s="7">
        <v>0</v>
      </c>
    </row>
    <row r="172" spans="1:61" x14ac:dyDescent="0.35">
      <c r="A172" s="7" t="s">
        <v>80</v>
      </c>
      <c r="B172" s="7" t="s">
        <v>15</v>
      </c>
      <c r="C172" s="7" t="s">
        <v>364</v>
      </c>
      <c r="D172" s="7">
        <v>36</v>
      </c>
      <c r="E172" s="7">
        <v>0</v>
      </c>
      <c r="F172" s="7">
        <v>0</v>
      </c>
      <c r="G172" s="7">
        <v>0</v>
      </c>
      <c r="H172" s="7">
        <v>0</v>
      </c>
      <c r="I172" s="7">
        <v>0</v>
      </c>
      <c r="J172" s="7">
        <v>0</v>
      </c>
      <c r="K172" s="7">
        <v>0</v>
      </c>
      <c r="L172" s="7">
        <v>0</v>
      </c>
      <c r="M172" s="7">
        <v>18</v>
      </c>
      <c r="N172" s="7">
        <v>0</v>
      </c>
      <c r="O172" s="7">
        <v>8</v>
      </c>
      <c r="P172" s="7">
        <v>0</v>
      </c>
      <c r="Q172" s="7">
        <v>0</v>
      </c>
      <c r="R172" s="7">
        <v>0</v>
      </c>
      <c r="S172" s="7">
        <v>0</v>
      </c>
      <c r="T172" s="7">
        <v>0</v>
      </c>
      <c r="U172" s="7">
        <v>0</v>
      </c>
      <c r="V172" s="7">
        <v>0</v>
      </c>
      <c r="W172" s="7">
        <v>10</v>
      </c>
      <c r="X172" s="7">
        <v>0</v>
      </c>
      <c r="Y172" s="7">
        <v>0</v>
      </c>
      <c r="Z172" s="7">
        <v>0</v>
      </c>
      <c r="AA172" s="7">
        <v>0</v>
      </c>
      <c r="AB172" s="7">
        <v>0</v>
      </c>
      <c r="AC172" s="7">
        <v>0</v>
      </c>
      <c r="AD172" s="7">
        <v>0</v>
      </c>
      <c r="AE172" s="7">
        <v>0</v>
      </c>
      <c r="AF172" s="7">
        <v>0</v>
      </c>
      <c r="AG172" s="7">
        <v>0</v>
      </c>
      <c r="AH172" s="7">
        <v>0</v>
      </c>
      <c r="AI172" s="7">
        <v>2</v>
      </c>
      <c r="AJ172" s="7">
        <v>0</v>
      </c>
      <c r="AK172" s="7">
        <v>0</v>
      </c>
      <c r="AL172" s="7">
        <v>0</v>
      </c>
      <c r="AM172" s="7">
        <v>0</v>
      </c>
      <c r="AN172" s="7">
        <v>0</v>
      </c>
      <c r="AO172" s="7">
        <v>0</v>
      </c>
      <c r="AP172" s="7">
        <v>0</v>
      </c>
      <c r="AQ172" s="7">
        <v>0</v>
      </c>
      <c r="AR172" s="7">
        <v>0</v>
      </c>
      <c r="AS172" s="7">
        <v>0</v>
      </c>
      <c r="AT172" s="7">
        <v>0</v>
      </c>
      <c r="AU172" s="7">
        <v>0</v>
      </c>
      <c r="AV172" s="7">
        <v>0</v>
      </c>
      <c r="AW172" s="7">
        <v>17</v>
      </c>
      <c r="AX172" s="7">
        <v>17</v>
      </c>
      <c r="AY172" s="7">
        <v>0</v>
      </c>
      <c r="AZ172" s="7">
        <v>0</v>
      </c>
      <c r="BA172" s="7">
        <v>17</v>
      </c>
      <c r="BB172" s="7">
        <v>0</v>
      </c>
      <c r="BC172" s="7">
        <v>0</v>
      </c>
      <c r="BD172" s="7">
        <v>17</v>
      </c>
      <c r="BE172" s="7">
        <v>0</v>
      </c>
      <c r="BF172" s="7">
        <v>0</v>
      </c>
      <c r="BG172" s="7">
        <v>17</v>
      </c>
      <c r="BH172" s="7">
        <v>0</v>
      </c>
      <c r="BI172" s="7">
        <v>0</v>
      </c>
    </row>
    <row r="173" spans="1:61" x14ac:dyDescent="0.35">
      <c r="A173" s="7" t="s">
        <v>80</v>
      </c>
      <c r="B173" s="7" t="s">
        <v>15</v>
      </c>
      <c r="C173" s="7" t="s">
        <v>363</v>
      </c>
      <c r="D173" s="7">
        <v>28</v>
      </c>
      <c r="E173" s="7">
        <v>1</v>
      </c>
      <c r="F173" s="7">
        <v>0</v>
      </c>
      <c r="G173" s="7">
        <v>1</v>
      </c>
      <c r="H173" s="7">
        <v>1</v>
      </c>
      <c r="I173" s="7">
        <v>0</v>
      </c>
      <c r="J173" s="7">
        <v>0</v>
      </c>
      <c r="K173" s="7">
        <v>0</v>
      </c>
      <c r="L173" s="7">
        <v>0</v>
      </c>
      <c r="M173" s="7">
        <v>7</v>
      </c>
      <c r="N173" s="7">
        <v>0</v>
      </c>
      <c r="O173" s="7">
        <v>2</v>
      </c>
      <c r="P173" s="7">
        <v>0</v>
      </c>
      <c r="Q173" s="7">
        <v>0</v>
      </c>
      <c r="R173" s="7">
        <v>0</v>
      </c>
      <c r="S173" s="7">
        <v>0</v>
      </c>
      <c r="T173" s="7">
        <v>0</v>
      </c>
      <c r="U173" s="7">
        <v>0</v>
      </c>
      <c r="V173" s="7">
        <v>0</v>
      </c>
      <c r="W173" s="7">
        <v>19</v>
      </c>
      <c r="X173" s="7">
        <v>1</v>
      </c>
      <c r="Y173" s="7">
        <v>0</v>
      </c>
      <c r="Z173" s="7">
        <v>0</v>
      </c>
      <c r="AA173" s="7">
        <v>0</v>
      </c>
      <c r="AB173" s="7">
        <v>0</v>
      </c>
      <c r="AC173" s="7">
        <v>0</v>
      </c>
      <c r="AD173" s="7">
        <v>0</v>
      </c>
      <c r="AE173" s="7">
        <v>0</v>
      </c>
      <c r="AF173" s="7">
        <v>0</v>
      </c>
      <c r="AG173" s="7">
        <v>1</v>
      </c>
      <c r="AH173" s="7">
        <v>0</v>
      </c>
      <c r="AI173" s="7">
        <v>0</v>
      </c>
      <c r="AJ173" s="7">
        <v>0</v>
      </c>
      <c r="AK173" s="7">
        <v>0</v>
      </c>
      <c r="AL173" s="7">
        <v>0</v>
      </c>
      <c r="AM173" s="7">
        <v>0</v>
      </c>
      <c r="AN173" s="7">
        <v>0</v>
      </c>
      <c r="AO173" s="7">
        <v>0</v>
      </c>
      <c r="AP173" s="7">
        <v>0</v>
      </c>
      <c r="AQ173" s="7">
        <v>0</v>
      </c>
      <c r="AR173" s="7">
        <v>0</v>
      </c>
      <c r="AS173" s="7">
        <v>0</v>
      </c>
      <c r="AT173" s="7">
        <v>0</v>
      </c>
      <c r="AU173" s="7">
        <v>0</v>
      </c>
      <c r="AV173" s="7">
        <v>0</v>
      </c>
      <c r="AW173" s="7">
        <v>10</v>
      </c>
      <c r="AX173" s="7">
        <v>10</v>
      </c>
      <c r="AY173" s="7">
        <v>0</v>
      </c>
      <c r="AZ173" s="7">
        <v>0</v>
      </c>
      <c r="BA173" s="7">
        <v>10</v>
      </c>
      <c r="BB173" s="7">
        <v>0</v>
      </c>
      <c r="BC173" s="7">
        <v>0</v>
      </c>
      <c r="BD173" s="7">
        <v>10</v>
      </c>
      <c r="BE173" s="7">
        <v>0</v>
      </c>
      <c r="BF173" s="7">
        <v>0</v>
      </c>
      <c r="BG173" s="7">
        <v>10</v>
      </c>
      <c r="BH173" s="7">
        <v>0</v>
      </c>
      <c r="BI173" s="7">
        <v>0</v>
      </c>
    </row>
    <row r="174" spans="1:61" x14ac:dyDescent="0.35">
      <c r="A174" s="7" t="s">
        <v>80</v>
      </c>
      <c r="B174" s="7" t="s">
        <v>15</v>
      </c>
      <c r="C174" s="7" t="s">
        <v>362</v>
      </c>
      <c r="D174" s="7">
        <v>91</v>
      </c>
      <c r="E174" s="7">
        <v>0</v>
      </c>
      <c r="F174" s="7">
        <v>0</v>
      </c>
      <c r="G174" s="7">
        <v>0</v>
      </c>
      <c r="H174" s="7">
        <v>0</v>
      </c>
      <c r="I174" s="7">
        <v>5</v>
      </c>
      <c r="J174" s="7">
        <v>0</v>
      </c>
      <c r="K174" s="7">
        <v>0</v>
      </c>
      <c r="L174" s="7">
        <v>0</v>
      </c>
      <c r="M174" s="7">
        <v>12</v>
      </c>
      <c r="N174" s="7">
        <v>0</v>
      </c>
      <c r="O174" s="7">
        <v>5</v>
      </c>
      <c r="P174" s="7">
        <v>0</v>
      </c>
      <c r="Q174" s="7">
        <v>0</v>
      </c>
      <c r="R174" s="7">
        <v>0</v>
      </c>
      <c r="S174" s="7">
        <v>0</v>
      </c>
      <c r="T174" s="7">
        <v>0</v>
      </c>
      <c r="U174" s="7">
        <v>0</v>
      </c>
      <c r="V174" s="7">
        <v>0</v>
      </c>
      <c r="W174" s="7">
        <v>20</v>
      </c>
      <c r="X174" s="7">
        <v>0</v>
      </c>
      <c r="Y174" s="7">
        <v>49</v>
      </c>
      <c r="Z174" s="7">
        <v>0</v>
      </c>
      <c r="AA174" s="7">
        <v>0</v>
      </c>
      <c r="AB174" s="7">
        <v>0</v>
      </c>
      <c r="AC174" s="7">
        <v>0</v>
      </c>
      <c r="AD174" s="7">
        <v>0</v>
      </c>
      <c r="AE174" s="7">
        <v>0</v>
      </c>
      <c r="AF174" s="7">
        <v>0</v>
      </c>
      <c r="AG174" s="7">
        <v>0</v>
      </c>
      <c r="AH174" s="7">
        <v>1</v>
      </c>
      <c r="AI174" s="7">
        <v>0</v>
      </c>
      <c r="AJ174" s="7">
        <v>0</v>
      </c>
      <c r="AK174" s="7">
        <v>2</v>
      </c>
      <c r="AL174" s="7">
        <v>2</v>
      </c>
      <c r="AM174" s="7">
        <v>0</v>
      </c>
      <c r="AN174" s="7">
        <v>0</v>
      </c>
      <c r="AO174" s="7">
        <v>0</v>
      </c>
      <c r="AP174" s="7">
        <v>0</v>
      </c>
      <c r="AQ174" s="7">
        <v>0</v>
      </c>
      <c r="AR174" s="7">
        <v>0</v>
      </c>
      <c r="AS174" s="7">
        <v>0</v>
      </c>
      <c r="AT174" s="7">
        <v>0</v>
      </c>
      <c r="AU174" s="7">
        <v>0</v>
      </c>
      <c r="AV174" s="7">
        <v>0</v>
      </c>
      <c r="AW174" s="7">
        <v>5</v>
      </c>
      <c r="AX174" s="7">
        <v>5</v>
      </c>
      <c r="AY174" s="7">
        <v>0</v>
      </c>
      <c r="AZ174" s="7">
        <v>0</v>
      </c>
      <c r="BA174" s="7">
        <v>5</v>
      </c>
      <c r="BB174" s="7">
        <v>0</v>
      </c>
      <c r="BC174" s="7">
        <v>0</v>
      </c>
      <c r="BD174" s="7">
        <v>5</v>
      </c>
      <c r="BE174" s="7">
        <v>0</v>
      </c>
      <c r="BF174" s="7">
        <v>0</v>
      </c>
      <c r="BG174" s="7">
        <v>5</v>
      </c>
      <c r="BH174" s="7">
        <v>0</v>
      </c>
      <c r="BI174" s="7">
        <v>0</v>
      </c>
    </row>
    <row r="175" spans="1:61" x14ac:dyDescent="0.35">
      <c r="A175" s="7" t="s">
        <v>80</v>
      </c>
      <c r="B175" s="7" t="s">
        <v>15</v>
      </c>
      <c r="C175" s="7" t="s">
        <v>360</v>
      </c>
      <c r="D175" s="7">
        <v>20</v>
      </c>
      <c r="E175" s="7">
        <v>0</v>
      </c>
      <c r="F175" s="7">
        <v>0</v>
      </c>
      <c r="G175" s="7">
        <v>0</v>
      </c>
      <c r="H175" s="7">
        <v>0</v>
      </c>
      <c r="I175" s="7">
        <v>1</v>
      </c>
      <c r="J175" s="7">
        <v>0</v>
      </c>
      <c r="K175" s="7">
        <v>0</v>
      </c>
      <c r="L175" s="7">
        <v>0</v>
      </c>
      <c r="M175" s="7">
        <v>11</v>
      </c>
      <c r="N175" s="7">
        <v>0</v>
      </c>
      <c r="O175" s="7">
        <v>1</v>
      </c>
      <c r="P175" s="7">
        <v>0</v>
      </c>
      <c r="Q175" s="7">
        <v>0</v>
      </c>
      <c r="R175" s="7">
        <v>0</v>
      </c>
      <c r="S175" s="7">
        <v>0</v>
      </c>
      <c r="T175" s="7">
        <v>0</v>
      </c>
      <c r="U175" s="7">
        <v>0</v>
      </c>
      <c r="V175" s="7">
        <v>0</v>
      </c>
      <c r="W175" s="7">
        <v>7</v>
      </c>
      <c r="X175" s="7">
        <v>0</v>
      </c>
      <c r="Y175" s="7">
        <v>0</v>
      </c>
      <c r="Z175" s="7">
        <v>0</v>
      </c>
      <c r="AA175" s="7">
        <v>0</v>
      </c>
      <c r="AB175" s="7">
        <v>0</v>
      </c>
      <c r="AC175" s="7">
        <v>0</v>
      </c>
      <c r="AD175" s="7">
        <v>0</v>
      </c>
      <c r="AE175" s="7">
        <v>0</v>
      </c>
      <c r="AF175" s="7">
        <v>0</v>
      </c>
      <c r="AG175" s="7">
        <v>0</v>
      </c>
      <c r="AH175" s="7">
        <v>0</v>
      </c>
      <c r="AI175" s="7">
        <v>0</v>
      </c>
      <c r="AJ175" s="7">
        <v>0</v>
      </c>
      <c r="AK175" s="7">
        <v>0</v>
      </c>
      <c r="AL175" s="7">
        <v>0</v>
      </c>
      <c r="AM175" s="7">
        <v>0</v>
      </c>
      <c r="AN175" s="7">
        <v>0</v>
      </c>
      <c r="AO175" s="7">
        <v>0</v>
      </c>
      <c r="AP175" s="7">
        <v>0</v>
      </c>
      <c r="AQ175" s="7">
        <v>0</v>
      </c>
      <c r="AR175" s="7">
        <v>0</v>
      </c>
      <c r="AS175" s="7">
        <v>0</v>
      </c>
      <c r="AT175" s="7">
        <v>0</v>
      </c>
      <c r="AU175" s="7">
        <v>0</v>
      </c>
      <c r="AV175" s="7">
        <v>0</v>
      </c>
      <c r="AW175" s="7">
        <v>8</v>
      </c>
      <c r="AX175" s="7">
        <v>8</v>
      </c>
      <c r="AY175" s="7">
        <v>0</v>
      </c>
      <c r="AZ175" s="7">
        <v>0</v>
      </c>
      <c r="BA175" s="7">
        <v>8</v>
      </c>
      <c r="BB175" s="7">
        <v>0</v>
      </c>
      <c r="BC175" s="7">
        <v>0</v>
      </c>
      <c r="BD175" s="7">
        <v>8</v>
      </c>
      <c r="BE175" s="7">
        <v>0</v>
      </c>
      <c r="BF175" s="7">
        <v>0</v>
      </c>
      <c r="BG175" s="7">
        <v>8</v>
      </c>
      <c r="BH175" s="7">
        <v>0</v>
      </c>
      <c r="BI175" s="7">
        <v>0</v>
      </c>
    </row>
    <row r="176" spans="1:61" x14ac:dyDescent="0.35">
      <c r="A176" s="7" t="s">
        <v>80</v>
      </c>
      <c r="B176" s="7" t="s">
        <v>15</v>
      </c>
      <c r="C176" s="7" t="s">
        <v>358</v>
      </c>
      <c r="D176" s="7">
        <v>190</v>
      </c>
      <c r="E176" s="7">
        <v>0</v>
      </c>
      <c r="F176" s="7">
        <v>0</v>
      </c>
      <c r="G176" s="7">
        <v>0</v>
      </c>
      <c r="H176" s="7">
        <v>0</v>
      </c>
      <c r="I176" s="7">
        <v>4</v>
      </c>
      <c r="J176" s="7">
        <v>0</v>
      </c>
      <c r="K176" s="7">
        <v>0</v>
      </c>
      <c r="L176" s="7">
        <v>0</v>
      </c>
      <c r="M176" s="7">
        <v>11</v>
      </c>
      <c r="N176" s="7">
        <v>0</v>
      </c>
      <c r="O176" s="7">
        <v>1</v>
      </c>
      <c r="P176" s="7">
        <v>0</v>
      </c>
      <c r="Q176" s="7">
        <v>0</v>
      </c>
      <c r="R176" s="7">
        <v>0</v>
      </c>
      <c r="S176" s="7">
        <v>0</v>
      </c>
      <c r="T176" s="7">
        <v>0</v>
      </c>
      <c r="U176" s="7">
        <v>0</v>
      </c>
      <c r="V176" s="7">
        <v>0</v>
      </c>
      <c r="W176" s="7">
        <v>11</v>
      </c>
      <c r="X176" s="7">
        <v>0</v>
      </c>
      <c r="Y176" s="7">
        <v>161</v>
      </c>
      <c r="Z176" s="7">
        <v>0</v>
      </c>
      <c r="AA176" s="7">
        <v>0</v>
      </c>
      <c r="AB176" s="7">
        <v>0</v>
      </c>
      <c r="AC176" s="7">
        <v>0</v>
      </c>
      <c r="AD176" s="7">
        <v>0</v>
      </c>
      <c r="AE176" s="7">
        <v>0</v>
      </c>
      <c r="AF176" s="7">
        <v>0</v>
      </c>
      <c r="AG176" s="7">
        <v>0</v>
      </c>
      <c r="AH176" s="7">
        <v>0</v>
      </c>
      <c r="AI176" s="7">
        <v>0</v>
      </c>
      <c r="AJ176" s="7">
        <v>0</v>
      </c>
      <c r="AK176" s="7">
        <v>0</v>
      </c>
      <c r="AL176" s="7">
        <v>0</v>
      </c>
      <c r="AM176" s="7">
        <v>0</v>
      </c>
      <c r="AN176" s="7">
        <v>0</v>
      </c>
      <c r="AO176" s="7">
        <v>0</v>
      </c>
      <c r="AP176" s="7">
        <v>0</v>
      </c>
      <c r="AQ176" s="7">
        <v>0</v>
      </c>
      <c r="AR176" s="7">
        <v>0</v>
      </c>
      <c r="AS176" s="7">
        <v>0</v>
      </c>
      <c r="AT176" s="7">
        <v>0</v>
      </c>
      <c r="AU176" s="7">
        <v>0</v>
      </c>
      <c r="AV176" s="7">
        <v>0</v>
      </c>
      <c r="AW176" s="7">
        <v>6</v>
      </c>
      <c r="AX176" s="7">
        <v>6</v>
      </c>
      <c r="AY176" s="7">
        <v>0</v>
      </c>
      <c r="AZ176" s="7">
        <v>0</v>
      </c>
      <c r="BA176" s="7">
        <v>6</v>
      </c>
      <c r="BB176" s="7">
        <v>0</v>
      </c>
      <c r="BC176" s="7">
        <v>0</v>
      </c>
      <c r="BD176" s="7">
        <v>6</v>
      </c>
      <c r="BE176" s="7">
        <v>0</v>
      </c>
      <c r="BF176" s="7">
        <v>0</v>
      </c>
      <c r="BG176" s="7">
        <v>6</v>
      </c>
      <c r="BH176" s="7">
        <v>0</v>
      </c>
      <c r="BI176" s="7">
        <v>0</v>
      </c>
    </row>
    <row r="177" spans="1:61" x14ac:dyDescent="0.35">
      <c r="A177" s="7" t="s">
        <v>80</v>
      </c>
      <c r="B177" s="7" t="s">
        <v>15</v>
      </c>
      <c r="C177" s="7" t="s">
        <v>356</v>
      </c>
      <c r="D177" s="7">
        <v>18</v>
      </c>
      <c r="E177" s="7">
        <v>1</v>
      </c>
      <c r="F177" s="7">
        <v>0</v>
      </c>
      <c r="G177" s="7">
        <v>1</v>
      </c>
      <c r="H177" s="7">
        <v>1</v>
      </c>
      <c r="I177" s="7">
        <v>1</v>
      </c>
      <c r="J177" s="7">
        <v>0</v>
      </c>
      <c r="K177" s="7">
        <v>0</v>
      </c>
      <c r="L177" s="7">
        <v>0</v>
      </c>
      <c r="M177" s="7">
        <v>12</v>
      </c>
      <c r="N177" s="7">
        <v>0</v>
      </c>
      <c r="O177" s="7">
        <v>0</v>
      </c>
      <c r="P177" s="7">
        <v>0</v>
      </c>
      <c r="Q177" s="7">
        <v>0</v>
      </c>
      <c r="R177" s="7">
        <v>0</v>
      </c>
      <c r="S177" s="7">
        <v>0</v>
      </c>
      <c r="T177" s="7">
        <v>0</v>
      </c>
      <c r="U177" s="7">
        <v>0</v>
      </c>
      <c r="V177" s="7">
        <v>0</v>
      </c>
      <c r="W177" s="7">
        <v>5</v>
      </c>
      <c r="X177" s="7">
        <v>1</v>
      </c>
      <c r="Y177" s="7">
        <v>0</v>
      </c>
      <c r="Z177" s="7">
        <v>0</v>
      </c>
      <c r="AA177" s="7">
        <v>0</v>
      </c>
      <c r="AB177" s="7">
        <v>0</v>
      </c>
      <c r="AC177" s="7">
        <v>0</v>
      </c>
      <c r="AD177" s="7">
        <v>0</v>
      </c>
      <c r="AE177" s="7">
        <v>0</v>
      </c>
      <c r="AF177" s="7">
        <v>0</v>
      </c>
      <c r="AG177" s="7">
        <v>2</v>
      </c>
      <c r="AH177" s="7">
        <v>0</v>
      </c>
      <c r="AI177" s="7">
        <v>0</v>
      </c>
      <c r="AJ177" s="7">
        <v>0</v>
      </c>
      <c r="AK177" s="7">
        <v>0</v>
      </c>
      <c r="AL177" s="7">
        <v>0</v>
      </c>
      <c r="AM177" s="7">
        <v>0</v>
      </c>
      <c r="AN177" s="7">
        <v>0</v>
      </c>
      <c r="AO177" s="7">
        <v>0</v>
      </c>
      <c r="AP177" s="7">
        <v>0</v>
      </c>
      <c r="AQ177" s="7">
        <v>0</v>
      </c>
      <c r="AR177" s="7">
        <v>0</v>
      </c>
      <c r="AS177" s="7">
        <v>0</v>
      </c>
      <c r="AT177" s="7">
        <v>0</v>
      </c>
      <c r="AU177" s="7">
        <v>0</v>
      </c>
      <c r="AV177" s="7">
        <v>0</v>
      </c>
      <c r="AW177" s="7">
        <v>14</v>
      </c>
      <c r="AX177" s="7">
        <v>14</v>
      </c>
      <c r="AY177" s="7">
        <v>0</v>
      </c>
      <c r="AZ177" s="7">
        <v>0</v>
      </c>
      <c r="BA177" s="7">
        <v>14</v>
      </c>
      <c r="BB177" s="7">
        <v>0</v>
      </c>
      <c r="BC177" s="7">
        <v>0</v>
      </c>
      <c r="BD177" s="7">
        <v>14</v>
      </c>
      <c r="BE177" s="7">
        <v>0</v>
      </c>
      <c r="BF177" s="7">
        <v>0</v>
      </c>
      <c r="BG177" s="7">
        <v>14</v>
      </c>
      <c r="BH177" s="7">
        <v>0</v>
      </c>
      <c r="BI177" s="7">
        <v>0</v>
      </c>
    </row>
    <row r="178" spans="1:61" x14ac:dyDescent="0.35">
      <c r="A178" s="7" t="s">
        <v>80</v>
      </c>
      <c r="B178" s="7" t="s">
        <v>15</v>
      </c>
      <c r="C178" s="7" t="s">
        <v>354</v>
      </c>
      <c r="D178" s="7">
        <v>24</v>
      </c>
      <c r="E178" s="7">
        <v>2</v>
      </c>
      <c r="F178" s="7">
        <v>0</v>
      </c>
      <c r="G178" s="7">
        <v>2</v>
      </c>
      <c r="H178" s="7">
        <v>2</v>
      </c>
      <c r="I178" s="7">
        <v>1</v>
      </c>
      <c r="J178" s="7">
        <v>0</v>
      </c>
      <c r="K178" s="7">
        <v>0</v>
      </c>
      <c r="L178" s="7">
        <v>0</v>
      </c>
      <c r="M178" s="7">
        <v>6</v>
      </c>
      <c r="N178" s="7">
        <v>0</v>
      </c>
      <c r="O178" s="7">
        <v>2</v>
      </c>
      <c r="P178" s="7">
        <v>0</v>
      </c>
      <c r="Q178" s="7">
        <v>0</v>
      </c>
      <c r="R178" s="7">
        <v>0</v>
      </c>
      <c r="S178" s="7">
        <v>0</v>
      </c>
      <c r="T178" s="7">
        <v>0</v>
      </c>
      <c r="U178" s="7">
        <v>0</v>
      </c>
      <c r="V178" s="7">
        <v>0</v>
      </c>
      <c r="W178" s="7">
        <v>15</v>
      </c>
      <c r="X178" s="7">
        <v>2</v>
      </c>
      <c r="Y178" s="7">
        <v>0</v>
      </c>
      <c r="Z178" s="7">
        <v>0</v>
      </c>
      <c r="AA178" s="7">
        <v>0</v>
      </c>
      <c r="AB178" s="7">
        <v>0</v>
      </c>
      <c r="AC178" s="7">
        <v>0</v>
      </c>
      <c r="AD178" s="7">
        <v>0</v>
      </c>
      <c r="AE178" s="7">
        <v>0</v>
      </c>
      <c r="AF178" s="7">
        <v>0</v>
      </c>
      <c r="AG178" s="7">
        <v>0</v>
      </c>
      <c r="AH178" s="7">
        <v>0</v>
      </c>
      <c r="AI178" s="7">
        <v>0</v>
      </c>
      <c r="AJ178" s="7">
        <v>0</v>
      </c>
      <c r="AK178" s="7">
        <v>0</v>
      </c>
      <c r="AL178" s="7">
        <v>0</v>
      </c>
      <c r="AM178" s="7">
        <v>0</v>
      </c>
      <c r="AN178" s="7">
        <v>0</v>
      </c>
      <c r="AO178" s="7">
        <v>0</v>
      </c>
      <c r="AP178" s="7">
        <v>0</v>
      </c>
      <c r="AQ178" s="7">
        <v>0</v>
      </c>
      <c r="AR178" s="7">
        <v>0</v>
      </c>
      <c r="AS178" s="7">
        <v>0</v>
      </c>
      <c r="AT178" s="7">
        <v>0</v>
      </c>
      <c r="AU178" s="7">
        <v>0</v>
      </c>
      <c r="AV178" s="7">
        <v>0</v>
      </c>
      <c r="AW178" s="7">
        <v>11</v>
      </c>
      <c r="AX178" s="7">
        <v>11</v>
      </c>
      <c r="AY178" s="7">
        <v>0</v>
      </c>
      <c r="AZ178" s="7">
        <v>0</v>
      </c>
      <c r="BA178" s="7">
        <v>11</v>
      </c>
      <c r="BB178" s="7">
        <v>0</v>
      </c>
      <c r="BC178" s="7">
        <v>0</v>
      </c>
      <c r="BD178" s="7">
        <v>11</v>
      </c>
      <c r="BE178" s="7">
        <v>0</v>
      </c>
      <c r="BF178" s="7">
        <v>0</v>
      </c>
      <c r="BG178" s="7">
        <v>11</v>
      </c>
      <c r="BH178" s="7">
        <v>0</v>
      </c>
      <c r="BI178" s="7">
        <v>0</v>
      </c>
    </row>
    <row r="179" spans="1:61" x14ac:dyDescent="0.35">
      <c r="A179" s="7" t="s">
        <v>80</v>
      </c>
      <c r="B179" s="7" t="s">
        <v>15</v>
      </c>
      <c r="C179" s="7" t="s">
        <v>352</v>
      </c>
      <c r="D179" s="7">
        <v>226</v>
      </c>
      <c r="E179" s="7">
        <v>2</v>
      </c>
      <c r="F179" s="7">
        <v>0</v>
      </c>
      <c r="G179" s="7">
        <v>2</v>
      </c>
      <c r="H179" s="7">
        <v>2</v>
      </c>
      <c r="I179" s="7">
        <v>11</v>
      </c>
      <c r="J179" s="7">
        <v>1</v>
      </c>
      <c r="K179" s="7">
        <v>6</v>
      </c>
      <c r="L179" s="7">
        <v>0</v>
      </c>
      <c r="M179" s="7">
        <v>12</v>
      </c>
      <c r="N179" s="7">
        <v>0</v>
      </c>
      <c r="O179" s="7">
        <v>0</v>
      </c>
      <c r="P179" s="7">
        <v>0</v>
      </c>
      <c r="Q179" s="7">
        <v>0</v>
      </c>
      <c r="R179" s="7">
        <v>0</v>
      </c>
      <c r="S179" s="7">
        <v>0</v>
      </c>
      <c r="T179" s="7">
        <v>0</v>
      </c>
      <c r="U179" s="7">
        <v>0</v>
      </c>
      <c r="V179" s="7">
        <v>0</v>
      </c>
      <c r="W179" s="7">
        <v>11</v>
      </c>
      <c r="X179" s="7">
        <v>0</v>
      </c>
      <c r="Y179" s="7">
        <v>186</v>
      </c>
      <c r="Z179" s="7">
        <v>1</v>
      </c>
      <c r="AA179" s="7">
        <v>0</v>
      </c>
      <c r="AB179" s="7">
        <v>0</v>
      </c>
      <c r="AC179" s="7">
        <v>0</v>
      </c>
      <c r="AD179" s="7">
        <v>0</v>
      </c>
      <c r="AE179" s="7">
        <v>0</v>
      </c>
      <c r="AF179" s="7">
        <v>0</v>
      </c>
      <c r="AG179" s="7">
        <v>0</v>
      </c>
      <c r="AH179" s="7">
        <v>0</v>
      </c>
      <c r="AI179" s="7">
        <v>0</v>
      </c>
      <c r="AJ179" s="7">
        <v>0</v>
      </c>
      <c r="AK179" s="7">
        <v>0</v>
      </c>
      <c r="AL179" s="7">
        <v>0</v>
      </c>
      <c r="AM179" s="7">
        <v>0</v>
      </c>
      <c r="AN179" s="7">
        <v>0</v>
      </c>
      <c r="AO179" s="7">
        <v>0</v>
      </c>
      <c r="AP179" s="7">
        <v>0</v>
      </c>
      <c r="AQ179" s="7">
        <v>0</v>
      </c>
      <c r="AR179" s="7">
        <v>0</v>
      </c>
      <c r="AS179" s="7">
        <v>0</v>
      </c>
      <c r="AT179" s="7">
        <v>0</v>
      </c>
      <c r="AU179" s="7">
        <v>0</v>
      </c>
      <c r="AV179" s="7">
        <v>0</v>
      </c>
      <c r="AW179" s="7">
        <v>15</v>
      </c>
      <c r="AX179" s="7">
        <v>15</v>
      </c>
      <c r="AY179" s="7">
        <v>0</v>
      </c>
      <c r="AZ179" s="7">
        <v>0</v>
      </c>
      <c r="BA179" s="7">
        <v>15</v>
      </c>
      <c r="BB179" s="7">
        <v>0</v>
      </c>
      <c r="BC179" s="7">
        <v>0</v>
      </c>
      <c r="BD179" s="7">
        <v>15</v>
      </c>
      <c r="BE179" s="7">
        <v>0</v>
      </c>
      <c r="BF179" s="7">
        <v>0</v>
      </c>
      <c r="BG179" s="7">
        <v>15</v>
      </c>
      <c r="BH179" s="7">
        <v>0</v>
      </c>
      <c r="BI179" s="7">
        <v>0</v>
      </c>
    </row>
    <row r="180" spans="1:61" x14ac:dyDescent="0.35">
      <c r="A180" s="7" t="s">
        <v>80</v>
      </c>
      <c r="B180" s="7" t="s">
        <v>15</v>
      </c>
      <c r="C180" s="7" t="s">
        <v>350</v>
      </c>
      <c r="D180" s="7">
        <v>78</v>
      </c>
      <c r="E180" s="7">
        <v>1</v>
      </c>
      <c r="F180" s="7">
        <v>0</v>
      </c>
      <c r="G180" s="7">
        <v>1</v>
      </c>
      <c r="H180" s="7">
        <v>1</v>
      </c>
      <c r="I180" s="7">
        <v>0</v>
      </c>
      <c r="J180" s="7">
        <v>0</v>
      </c>
      <c r="K180" s="7">
        <v>0</v>
      </c>
      <c r="L180" s="7">
        <v>0</v>
      </c>
      <c r="M180" s="7">
        <v>12</v>
      </c>
      <c r="N180" s="7">
        <v>0</v>
      </c>
      <c r="O180" s="7">
        <v>0</v>
      </c>
      <c r="P180" s="7">
        <v>0</v>
      </c>
      <c r="Q180" s="7">
        <v>0</v>
      </c>
      <c r="R180" s="7">
        <v>0</v>
      </c>
      <c r="S180" s="7">
        <v>0</v>
      </c>
      <c r="T180" s="7">
        <v>0</v>
      </c>
      <c r="U180" s="7">
        <v>0</v>
      </c>
      <c r="V180" s="7">
        <v>0</v>
      </c>
      <c r="W180" s="7">
        <v>19</v>
      </c>
      <c r="X180" s="7">
        <v>1</v>
      </c>
      <c r="Y180" s="7">
        <v>46</v>
      </c>
      <c r="Z180" s="7">
        <v>0</v>
      </c>
      <c r="AA180" s="7">
        <v>0</v>
      </c>
      <c r="AB180" s="7">
        <v>0</v>
      </c>
      <c r="AC180" s="7">
        <v>0</v>
      </c>
      <c r="AD180" s="7">
        <v>3</v>
      </c>
      <c r="AE180" s="7">
        <v>0</v>
      </c>
      <c r="AF180" s="7">
        <v>0</v>
      </c>
      <c r="AG180" s="7">
        <v>0</v>
      </c>
      <c r="AH180" s="7">
        <v>0</v>
      </c>
      <c r="AI180" s="7">
        <v>0</v>
      </c>
      <c r="AJ180" s="7">
        <v>0</v>
      </c>
      <c r="AK180" s="7">
        <v>0</v>
      </c>
      <c r="AL180" s="7">
        <v>0</v>
      </c>
      <c r="AM180" s="7">
        <v>0</v>
      </c>
      <c r="AN180" s="7">
        <v>0</v>
      </c>
      <c r="AO180" s="7">
        <v>0</v>
      </c>
      <c r="AP180" s="7">
        <v>0</v>
      </c>
      <c r="AQ180" s="7">
        <v>0</v>
      </c>
      <c r="AR180" s="7">
        <v>0</v>
      </c>
      <c r="AS180" s="7">
        <v>0</v>
      </c>
      <c r="AT180" s="7">
        <v>0</v>
      </c>
      <c r="AU180" s="7">
        <v>0</v>
      </c>
      <c r="AV180" s="7">
        <v>0</v>
      </c>
      <c r="AW180" s="7">
        <v>7</v>
      </c>
      <c r="AX180" s="7">
        <v>7</v>
      </c>
      <c r="AY180" s="7">
        <v>0</v>
      </c>
      <c r="AZ180" s="7">
        <v>0</v>
      </c>
      <c r="BA180" s="7">
        <v>7</v>
      </c>
      <c r="BB180" s="7">
        <v>0</v>
      </c>
      <c r="BC180" s="7">
        <v>0</v>
      </c>
      <c r="BD180" s="7">
        <v>7</v>
      </c>
      <c r="BE180" s="7">
        <v>0</v>
      </c>
      <c r="BF180" s="7">
        <v>0</v>
      </c>
      <c r="BG180" s="7">
        <v>7</v>
      </c>
      <c r="BH180" s="7">
        <v>0</v>
      </c>
      <c r="BI180" s="7">
        <v>0</v>
      </c>
    </row>
    <row r="181" spans="1:61" x14ac:dyDescent="0.35">
      <c r="A181" s="7" t="s">
        <v>80</v>
      </c>
      <c r="B181" s="7" t="s">
        <v>15</v>
      </c>
      <c r="C181" s="7" t="s">
        <v>348</v>
      </c>
      <c r="D181" s="7">
        <v>42</v>
      </c>
      <c r="E181" s="7">
        <v>0</v>
      </c>
      <c r="F181" s="7">
        <v>0</v>
      </c>
      <c r="G181" s="7">
        <v>0</v>
      </c>
      <c r="H181" s="7">
        <v>0</v>
      </c>
      <c r="I181" s="7">
        <v>1</v>
      </c>
      <c r="J181" s="7">
        <v>0</v>
      </c>
      <c r="K181" s="7">
        <v>0</v>
      </c>
      <c r="L181" s="7">
        <v>0</v>
      </c>
      <c r="M181" s="7">
        <v>14</v>
      </c>
      <c r="N181" s="7">
        <v>0</v>
      </c>
      <c r="O181" s="7">
        <v>0</v>
      </c>
      <c r="P181" s="7">
        <v>0</v>
      </c>
      <c r="Q181" s="7">
        <v>0</v>
      </c>
      <c r="R181" s="7">
        <v>0</v>
      </c>
      <c r="S181" s="7">
        <v>0</v>
      </c>
      <c r="T181" s="7">
        <v>0</v>
      </c>
      <c r="U181" s="7">
        <v>0</v>
      </c>
      <c r="V181" s="7">
        <v>0</v>
      </c>
      <c r="W181" s="7">
        <v>27</v>
      </c>
      <c r="X181" s="7">
        <v>0</v>
      </c>
      <c r="Y181" s="7">
        <v>0</v>
      </c>
      <c r="Z181" s="7">
        <v>0</v>
      </c>
      <c r="AA181" s="7">
        <v>0</v>
      </c>
      <c r="AB181" s="7">
        <v>0</v>
      </c>
      <c r="AC181" s="7">
        <v>0</v>
      </c>
      <c r="AD181" s="7">
        <v>0</v>
      </c>
      <c r="AE181" s="7">
        <v>0</v>
      </c>
      <c r="AF181" s="7">
        <v>0</v>
      </c>
      <c r="AG181" s="7">
        <v>2</v>
      </c>
      <c r="AH181" s="7">
        <v>0</v>
      </c>
      <c r="AI181" s="7">
        <v>0</v>
      </c>
      <c r="AJ181" s="7">
        <v>0</v>
      </c>
      <c r="AK181" s="7">
        <v>0</v>
      </c>
      <c r="AL181" s="7">
        <v>0</v>
      </c>
      <c r="AM181" s="7">
        <v>0</v>
      </c>
      <c r="AN181" s="7">
        <v>0</v>
      </c>
      <c r="AO181" s="7">
        <v>0</v>
      </c>
      <c r="AP181" s="7">
        <v>0</v>
      </c>
      <c r="AQ181" s="7">
        <v>0</v>
      </c>
      <c r="AR181" s="7">
        <v>0</v>
      </c>
      <c r="AS181" s="7">
        <v>0</v>
      </c>
      <c r="AT181" s="7">
        <v>0</v>
      </c>
      <c r="AU181" s="7">
        <v>0</v>
      </c>
      <c r="AV181" s="7">
        <v>0</v>
      </c>
      <c r="AW181" s="7">
        <v>16</v>
      </c>
      <c r="AX181" s="7">
        <v>16</v>
      </c>
      <c r="AY181" s="7">
        <v>0</v>
      </c>
      <c r="AZ181" s="7">
        <v>0</v>
      </c>
      <c r="BA181" s="7">
        <v>16</v>
      </c>
      <c r="BB181" s="7">
        <v>0</v>
      </c>
      <c r="BC181" s="7">
        <v>0</v>
      </c>
      <c r="BD181" s="7">
        <v>16</v>
      </c>
      <c r="BE181" s="7">
        <v>0</v>
      </c>
      <c r="BF181" s="7">
        <v>0</v>
      </c>
      <c r="BG181" s="7">
        <v>16</v>
      </c>
      <c r="BH181" s="7">
        <v>0</v>
      </c>
      <c r="BI181" s="7">
        <v>0</v>
      </c>
    </row>
    <row r="182" spans="1:61" x14ac:dyDescent="0.35">
      <c r="A182" s="7" t="s">
        <v>80</v>
      </c>
      <c r="B182" s="7" t="s">
        <v>15</v>
      </c>
      <c r="C182" s="7" t="s">
        <v>346</v>
      </c>
      <c r="D182" s="7">
        <v>26</v>
      </c>
      <c r="E182" s="7">
        <v>1</v>
      </c>
      <c r="F182" s="7">
        <v>0</v>
      </c>
      <c r="G182" s="7">
        <v>1</v>
      </c>
      <c r="H182" s="7">
        <v>1</v>
      </c>
      <c r="I182" s="7">
        <v>0</v>
      </c>
      <c r="J182" s="7">
        <v>0</v>
      </c>
      <c r="K182" s="7">
        <v>0</v>
      </c>
      <c r="L182" s="7">
        <v>0</v>
      </c>
      <c r="M182" s="7">
        <v>11</v>
      </c>
      <c r="N182" s="7">
        <v>0</v>
      </c>
      <c r="O182" s="7">
        <v>3</v>
      </c>
      <c r="P182" s="7">
        <v>0</v>
      </c>
      <c r="Q182" s="7">
        <v>0</v>
      </c>
      <c r="R182" s="7">
        <v>0</v>
      </c>
      <c r="S182" s="7">
        <v>0</v>
      </c>
      <c r="T182" s="7">
        <v>0</v>
      </c>
      <c r="U182" s="7">
        <v>0</v>
      </c>
      <c r="V182" s="7">
        <v>0</v>
      </c>
      <c r="W182" s="7">
        <v>12</v>
      </c>
      <c r="X182" s="7">
        <v>1</v>
      </c>
      <c r="Y182" s="7">
        <v>0</v>
      </c>
      <c r="Z182" s="7">
        <v>0</v>
      </c>
      <c r="AA182" s="7">
        <v>0</v>
      </c>
      <c r="AB182" s="7">
        <v>0</v>
      </c>
      <c r="AC182" s="7">
        <v>0</v>
      </c>
      <c r="AD182" s="7">
        <v>0</v>
      </c>
      <c r="AE182" s="7">
        <v>0</v>
      </c>
      <c r="AF182" s="7">
        <v>0</v>
      </c>
      <c r="AG182" s="7">
        <v>0</v>
      </c>
      <c r="AH182" s="7">
        <v>0</v>
      </c>
      <c r="AI182" s="7">
        <v>0</v>
      </c>
      <c r="AJ182" s="7">
        <v>0</v>
      </c>
      <c r="AK182" s="7">
        <v>0</v>
      </c>
      <c r="AL182" s="7">
        <v>0</v>
      </c>
      <c r="AM182" s="7">
        <v>0</v>
      </c>
      <c r="AN182" s="7">
        <v>0</v>
      </c>
      <c r="AO182" s="7">
        <v>0</v>
      </c>
      <c r="AP182" s="7">
        <v>0</v>
      </c>
      <c r="AQ182" s="7">
        <v>0</v>
      </c>
      <c r="AR182" s="7">
        <v>0</v>
      </c>
      <c r="AS182" s="7">
        <v>0</v>
      </c>
      <c r="AT182" s="7">
        <v>0</v>
      </c>
      <c r="AU182" s="7">
        <v>0</v>
      </c>
      <c r="AV182" s="7">
        <v>0</v>
      </c>
      <c r="AW182" s="7">
        <v>2</v>
      </c>
      <c r="AX182" s="7">
        <v>2</v>
      </c>
      <c r="AY182" s="7">
        <v>0</v>
      </c>
      <c r="AZ182" s="7">
        <v>0</v>
      </c>
      <c r="BA182" s="7">
        <v>2</v>
      </c>
      <c r="BB182" s="7">
        <v>0</v>
      </c>
      <c r="BC182" s="7">
        <v>0</v>
      </c>
      <c r="BD182" s="7">
        <v>2</v>
      </c>
      <c r="BE182" s="7">
        <v>0</v>
      </c>
      <c r="BF182" s="7">
        <v>0</v>
      </c>
      <c r="BG182" s="7">
        <v>2</v>
      </c>
      <c r="BH182" s="7">
        <v>0</v>
      </c>
      <c r="BI182" s="7">
        <v>0</v>
      </c>
    </row>
    <row r="183" spans="1:61" x14ac:dyDescent="0.35">
      <c r="A183" s="7" t="s">
        <v>80</v>
      </c>
      <c r="B183" s="7" t="s">
        <v>15</v>
      </c>
      <c r="C183" s="7" t="s">
        <v>344</v>
      </c>
      <c r="D183" s="7">
        <v>22</v>
      </c>
      <c r="E183" s="7">
        <v>0</v>
      </c>
      <c r="F183" s="7">
        <v>0</v>
      </c>
      <c r="G183" s="7">
        <v>0</v>
      </c>
      <c r="H183" s="7">
        <v>0</v>
      </c>
      <c r="I183" s="7">
        <v>0</v>
      </c>
      <c r="J183" s="7">
        <v>0</v>
      </c>
      <c r="K183" s="7">
        <v>0</v>
      </c>
      <c r="L183" s="7">
        <v>0</v>
      </c>
      <c r="M183" s="7">
        <v>11</v>
      </c>
      <c r="N183" s="7">
        <v>0</v>
      </c>
      <c r="O183" s="7">
        <v>2</v>
      </c>
      <c r="P183" s="7">
        <v>0</v>
      </c>
      <c r="Q183" s="7">
        <v>0</v>
      </c>
      <c r="R183" s="7">
        <v>0</v>
      </c>
      <c r="S183" s="7">
        <v>0</v>
      </c>
      <c r="T183" s="7">
        <v>0</v>
      </c>
      <c r="U183" s="7">
        <v>0</v>
      </c>
      <c r="V183" s="7">
        <v>0</v>
      </c>
      <c r="W183" s="7">
        <v>9</v>
      </c>
      <c r="X183" s="7">
        <v>0</v>
      </c>
      <c r="Y183" s="7">
        <v>0</v>
      </c>
      <c r="Z183" s="7">
        <v>0</v>
      </c>
      <c r="AA183" s="7">
        <v>0</v>
      </c>
      <c r="AB183" s="7">
        <v>0</v>
      </c>
      <c r="AC183" s="7">
        <v>0</v>
      </c>
      <c r="AD183" s="7">
        <v>0</v>
      </c>
      <c r="AE183" s="7">
        <v>0</v>
      </c>
      <c r="AF183" s="7">
        <v>0</v>
      </c>
      <c r="AG183" s="7">
        <v>0</v>
      </c>
      <c r="AH183" s="7">
        <v>0</v>
      </c>
      <c r="AI183" s="7">
        <v>0</v>
      </c>
      <c r="AJ183" s="7">
        <v>0</v>
      </c>
      <c r="AK183" s="7">
        <v>0</v>
      </c>
      <c r="AL183" s="7">
        <v>0</v>
      </c>
      <c r="AM183" s="7">
        <v>0</v>
      </c>
      <c r="AN183" s="7">
        <v>0</v>
      </c>
      <c r="AO183" s="7">
        <v>0</v>
      </c>
      <c r="AP183" s="7">
        <v>0</v>
      </c>
      <c r="AQ183" s="7">
        <v>0</v>
      </c>
      <c r="AR183" s="7">
        <v>0</v>
      </c>
      <c r="AS183" s="7">
        <v>0</v>
      </c>
      <c r="AT183" s="7">
        <v>0</v>
      </c>
      <c r="AU183" s="7">
        <v>0</v>
      </c>
      <c r="AV183" s="7">
        <v>0</v>
      </c>
      <c r="AW183" s="7">
        <v>2</v>
      </c>
      <c r="AX183" s="7">
        <v>2</v>
      </c>
      <c r="AY183" s="7">
        <v>0</v>
      </c>
      <c r="AZ183" s="7">
        <v>0</v>
      </c>
      <c r="BA183" s="7">
        <v>2</v>
      </c>
      <c r="BB183" s="7">
        <v>0</v>
      </c>
      <c r="BC183" s="7">
        <v>0</v>
      </c>
      <c r="BD183" s="7">
        <v>2</v>
      </c>
      <c r="BE183" s="7">
        <v>0</v>
      </c>
      <c r="BF183" s="7">
        <v>0</v>
      </c>
      <c r="BG183" s="7">
        <v>2</v>
      </c>
      <c r="BH183" s="7">
        <v>0</v>
      </c>
      <c r="BI183" s="7">
        <v>0</v>
      </c>
    </row>
    <row r="184" spans="1:61" x14ac:dyDescent="0.35">
      <c r="A184" s="7" t="s">
        <v>80</v>
      </c>
      <c r="B184" s="7" t="s">
        <v>15</v>
      </c>
      <c r="C184" s="7" t="s">
        <v>342</v>
      </c>
      <c r="D184" s="7">
        <v>36</v>
      </c>
      <c r="E184" s="7">
        <v>2</v>
      </c>
      <c r="F184" s="7">
        <v>0</v>
      </c>
      <c r="G184" s="7">
        <v>2</v>
      </c>
      <c r="H184" s="7">
        <v>2</v>
      </c>
      <c r="I184" s="7">
        <v>0</v>
      </c>
      <c r="J184" s="7">
        <v>0</v>
      </c>
      <c r="K184" s="7">
        <v>0</v>
      </c>
      <c r="L184" s="7">
        <v>0</v>
      </c>
      <c r="M184" s="7">
        <v>20</v>
      </c>
      <c r="N184" s="7">
        <v>0</v>
      </c>
      <c r="O184" s="7">
        <v>0</v>
      </c>
      <c r="P184" s="7">
        <v>0</v>
      </c>
      <c r="Q184" s="7">
        <v>0</v>
      </c>
      <c r="R184" s="7">
        <v>0</v>
      </c>
      <c r="S184" s="7">
        <v>0</v>
      </c>
      <c r="T184" s="7">
        <v>0</v>
      </c>
      <c r="U184" s="7">
        <v>0</v>
      </c>
      <c r="V184" s="7">
        <v>0</v>
      </c>
      <c r="W184" s="7">
        <v>16</v>
      </c>
      <c r="X184" s="7">
        <v>2</v>
      </c>
      <c r="Y184" s="7">
        <v>0</v>
      </c>
      <c r="Z184" s="7">
        <v>0</v>
      </c>
      <c r="AA184" s="7">
        <v>0</v>
      </c>
      <c r="AB184" s="7">
        <v>0</v>
      </c>
      <c r="AC184" s="7">
        <v>0</v>
      </c>
      <c r="AD184" s="7">
        <v>1</v>
      </c>
      <c r="AE184" s="7">
        <v>0</v>
      </c>
      <c r="AF184" s="7">
        <v>0</v>
      </c>
      <c r="AG184" s="7">
        <v>0</v>
      </c>
      <c r="AH184" s="7">
        <v>0</v>
      </c>
      <c r="AI184" s="7">
        <v>0</v>
      </c>
      <c r="AJ184" s="7">
        <v>0</v>
      </c>
      <c r="AK184" s="7">
        <v>0</v>
      </c>
      <c r="AL184" s="7">
        <v>0</v>
      </c>
      <c r="AM184" s="7">
        <v>0</v>
      </c>
      <c r="AN184" s="7">
        <v>0</v>
      </c>
      <c r="AO184" s="7">
        <v>0</v>
      </c>
      <c r="AP184" s="7">
        <v>0</v>
      </c>
      <c r="AQ184" s="7">
        <v>0</v>
      </c>
      <c r="AR184" s="7">
        <v>0</v>
      </c>
      <c r="AS184" s="7">
        <v>0</v>
      </c>
      <c r="AT184" s="7">
        <v>0</v>
      </c>
      <c r="AU184" s="7">
        <v>0</v>
      </c>
      <c r="AV184" s="7">
        <v>0</v>
      </c>
      <c r="AW184" s="7">
        <v>18</v>
      </c>
      <c r="AX184" s="7">
        <v>18</v>
      </c>
      <c r="AY184" s="7">
        <v>0</v>
      </c>
      <c r="AZ184" s="7">
        <v>0</v>
      </c>
      <c r="BA184" s="7">
        <v>18</v>
      </c>
      <c r="BB184" s="7">
        <v>0</v>
      </c>
      <c r="BC184" s="7">
        <v>0</v>
      </c>
      <c r="BD184" s="7">
        <v>18</v>
      </c>
      <c r="BE184" s="7">
        <v>0</v>
      </c>
      <c r="BF184" s="7">
        <v>0</v>
      </c>
      <c r="BG184" s="7">
        <v>18</v>
      </c>
      <c r="BH184" s="7">
        <v>0</v>
      </c>
      <c r="BI184" s="7">
        <v>0</v>
      </c>
    </row>
    <row r="185" spans="1:61" x14ac:dyDescent="0.35">
      <c r="A185" s="7" t="s">
        <v>80</v>
      </c>
      <c r="B185" s="7" t="s">
        <v>15</v>
      </c>
      <c r="C185" s="7" t="s">
        <v>340</v>
      </c>
      <c r="D185" s="7">
        <v>39</v>
      </c>
      <c r="E185" s="7">
        <v>0</v>
      </c>
      <c r="F185" s="7">
        <v>0</v>
      </c>
      <c r="G185" s="7">
        <v>0</v>
      </c>
      <c r="H185" s="7">
        <v>0</v>
      </c>
      <c r="I185" s="7">
        <v>0</v>
      </c>
      <c r="J185" s="7">
        <v>0</v>
      </c>
      <c r="K185" s="7">
        <v>0</v>
      </c>
      <c r="L185" s="7">
        <v>0</v>
      </c>
      <c r="M185" s="7">
        <v>17</v>
      </c>
      <c r="N185" s="7">
        <v>0</v>
      </c>
      <c r="O185" s="7">
        <v>9</v>
      </c>
      <c r="P185" s="7">
        <v>0</v>
      </c>
      <c r="Q185" s="7">
        <v>0</v>
      </c>
      <c r="R185" s="7">
        <v>0</v>
      </c>
      <c r="S185" s="7">
        <v>0</v>
      </c>
      <c r="T185" s="7">
        <v>0</v>
      </c>
      <c r="U185" s="7">
        <v>0</v>
      </c>
      <c r="V185" s="7">
        <v>0</v>
      </c>
      <c r="W185" s="7">
        <v>13</v>
      </c>
      <c r="X185" s="7">
        <v>0</v>
      </c>
      <c r="Y185" s="7">
        <v>0</v>
      </c>
      <c r="Z185" s="7">
        <v>0</v>
      </c>
      <c r="AA185" s="7">
        <v>0</v>
      </c>
      <c r="AB185" s="7">
        <v>0</v>
      </c>
      <c r="AC185" s="7">
        <v>0</v>
      </c>
      <c r="AD185" s="7">
        <v>0</v>
      </c>
      <c r="AE185" s="7">
        <v>0</v>
      </c>
      <c r="AF185" s="7">
        <v>0</v>
      </c>
      <c r="AG185" s="7">
        <v>0</v>
      </c>
      <c r="AH185" s="7">
        <v>0</v>
      </c>
      <c r="AI185" s="7">
        <v>0</v>
      </c>
      <c r="AJ185" s="7">
        <v>0</v>
      </c>
      <c r="AK185" s="7">
        <v>0</v>
      </c>
      <c r="AL185" s="7">
        <v>0</v>
      </c>
      <c r="AM185" s="7">
        <v>0</v>
      </c>
      <c r="AN185" s="7">
        <v>0</v>
      </c>
      <c r="AO185" s="7">
        <v>0</v>
      </c>
      <c r="AP185" s="7">
        <v>0</v>
      </c>
      <c r="AQ185" s="7">
        <v>0</v>
      </c>
      <c r="AR185" s="7">
        <v>0</v>
      </c>
      <c r="AS185" s="7">
        <v>0</v>
      </c>
      <c r="AT185" s="7">
        <v>0</v>
      </c>
      <c r="AU185" s="7">
        <v>0</v>
      </c>
      <c r="AV185" s="7">
        <v>0</v>
      </c>
      <c r="AW185" s="7">
        <v>16</v>
      </c>
      <c r="AX185" s="7">
        <v>16</v>
      </c>
      <c r="AY185" s="7">
        <v>0</v>
      </c>
      <c r="AZ185" s="7">
        <v>0</v>
      </c>
      <c r="BA185" s="7">
        <v>16</v>
      </c>
      <c r="BB185" s="7">
        <v>0</v>
      </c>
      <c r="BC185" s="7">
        <v>0</v>
      </c>
      <c r="BD185" s="7">
        <v>16</v>
      </c>
      <c r="BE185" s="7">
        <v>0</v>
      </c>
      <c r="BF185" s="7">
        <v>0</v>
      </c>
      <c r="BG185" s="7">
        <v>16</v>
      </c>
      <c r="BH185" s="7">
        <v>0</v>
      </c>
      <c r="BI185" s="7">
        <v>0</v>
      </c>
    </row>
    <row r="186" spans="1:61" x14ac:dyDescent="0.35">
      <c r="A186" s="7" t="s">
        <v>80</v>
      </c>
      <c r="B186" s="7" t="s">
        <v>15</v>
      </c>
      <c r="C186" s="7" t="s">
        <v>338</v>
      </c>
      <c r="D186" s="7">
        <v>38</v>
      </c>
      <c r="E186" s="7">
        <v>0</v>
      </c>
      <c r="F186" s="7">
        <v>0</v>
      </c>
      <c r="G186" s="7">
        <v>0</v>
      </c>
      <c r="H186" s="7">
        <v>0</v>
      </c>
      <c r="I186" s="7">
        <v>0</v>
      </c>
      <c r="J186" s="7">
        <v>0</v>
      </c>
      <c r="K186" s="7">
        <v>0</v>
      </c>
      <c r="L186" s="7">
        <v>0</v>
      </c>
      <c r="M186" s="7">
        <v>12</v>
      </c>
      <c r="N186" s="7">
        <v>0</v>
      </c>
      <c r="O186" s="7">
        <v>14</v>
      </c>
      <c r="P186" s="7">
        <v>0</v>
      </c>
      <c r="Q186" s="7">
        <v>0</v>
      </c>
      <c r="R186" s="7">
        <v>0</v>
      </c>
      <c r="S186" s="7">
        <v>0</v>
      </c>
      <c r="T186" s="7">
        <v>0</v>
      </c>
      <c r="U186" s="7">
        <v>0</v>
      </c>
      <c r="V186" s="7">
        <v>0</v>
      </c>
      <c r="W186" s="7">
        <v>12</v>
      </c>
      <c r="X186" s="7">
        <v>0</v>
      </c>
      <c r="Y186" s="7">
        <v>0</v>
      </c>
      <c r="Z186" s="7">
        <v>0</v>
      </c>
      <c r="AA186" s="7">
        <v>0</v>
      </c>
      <c r="AB186" s="7">
        <v>0</v>
      </c>
      <c r="AC186" s="7">
        <v>0</v>
      </c>
      <c r="AD186" s="7">
        <v>3</v>
      </c>
      <c r="AE186" s="7">
        <v>0</v>
      </c>
      <c r="AF186" s="7">
        <v>0</v>
      </c>
      <c r="AG186" s="7">
        <v>0</v>
      </c>
      <c r="AH186" s="7">
        <v>0</v>
      </c>
      <c r="AI186" s="7">
        <v>0</v>
      </c>
      <c r="AJ186" s="7">
        <v>0</v>
      </c>
      <c r="AK186" s="7">
        <v>0</v>
      </c>
      <c r="AL186" s="7">
        <v>0</v>
      </c>
      <c r="AM186" s="7">
        <v>0</v>
      </c>
      <c r="AN186" s="7">
        <v>0</v>
      </c>
      <c r="AO186" s="7">
        <v>0</v>
      </c>
      <c r="AP186" s="7">
        <v>0</v>
      </c>
      <c r="AQ186" s="7">
        <v>0</v>
      </c>
      <c r="AR186" s="7">
        <v>0</v>
      </c>
      <c r="AS186" s="7">
        <v>0</v>
      </c>
      <c r="AT186" s="7">
        <v>0</v>
      </c>
      <c r="AU186" s="7">
        <v>0</v>
      </c>
      <c r="AV186" s="7">
        <v>0</v>
      </c>
      <c r="AW186" s="7">
        <v>10</v>
      </c>
      <c r="AX186" s="7">
        <v>10</v>
      </c>
      <c r="AY186" s="7">
        <v>0</v>
      </c>
      <c r="AZ186" s="7">
        <v>0</v>
      </c>
      <c r="BA186" s="7">
        <v>10</v>
      </c>
      <c r="BB186" s="7">
        <v>0</v>
      </c>
      <c r="BC186" s="7">
        <v>0</v>
      </c>
      <c r="BD186" s="7">
        <v>10</v>
      </c>
      <c r="BE186" s="7">
        <v>0</v>
      </c>
      <c r="BF186" s="7">
        <v>0</v>
      </c>
      <c r="BG186" s="7">
        <v>10</v>
      </c>
      <c r="BH186" s="7">
        <v>0</v>
      </c>
      <c r="BI186" s="7">
        <v>0</v>
      </c>
    </row>
    <row r="187" spans="1:61" x14ac:dyDescent="0.35">
      <c r="A187" s="7" t="s">
        <v>80</v>
      </c>
      <c r="B187" s="7" t="s">
        <v>15</v>
      </c>
      <c r="C187" s="7" t="s">
        <v>336</v>
      </c>
      <c r="D187" s="7">
        <v>39</v>
      </c>
      <c r="E187" s="7">
        <v>0</v>
      </c>
      <c r="F187" s="7">
        <v>0</v>
      </c>
      <c r="G187" s="7">
        <v>0</v>
      </c>
      <c r="H187" s="7">
        <v>0</v>
      </c>
      <c r="I187" s="7">
        <v>0</v>
      </c>
      <c r="J187" s="7">
        <v>0</v>
      </c>
      <c r="K187" s="7">
        <v>0</v>
      </c>
      <c r="L187" s="7">
        <v>0</v>
      </c>
      <c r="M187" s="7">
        <v>15</v>
      </c>
      <c r="N187" s="7">
        <v>0</v>
      </c>
      <c r="O187" s="7">
        <v>7</v>
      </c>
      <c r="P187" s="7">
        <v>0</v>
      </c>
      <c r="Q187" s="7">
        <v>0</v>
      </c>
      <c r="R187" s="7">
        <v>0</v>
      </c>
      <c r="S187" s="7">
        <v>0</v>
      </c>
      <c r="T187" s="7">
        <v>0</v>
      </c>
      <c r="U187" s="7">
        <v>0</v>
      </c>
      <c r="V187" s="7">
        <v>0</v>
      </c>
      <c r="W187" s="7">
        <v>17</v>
      </c>
      <c r="X187" s="7">
        <v>0</v>
      </c>
      <c r="Y187" s="7">
        <v>0</v>
      </c>
      <c r="Z187" s="7">
        <v>0</v>
      </c>
      <c r="AA187" s="7">
        <v>0</v>
      </c>
      <c r="AB187" s="7">
        <v>0</v>
      </c>
      <c r="AC187" s="7">
        <v>0</v>
      </c>
      <c r="AD187" s="7">
        <v>16</v>
      </c>
      <c r="AE187" s="7">
        <v>0</v>
      </c>
      <c r="AF187" s="7">
        <v>0</v>
      </c>
      <c r="AG187" s="7">
        <v>0</v>
      </c>
      <c r="AH187" s="7">
        <v>0</v>
      </c>
      <c r="AI187" s="7">
        <v>0</v>
      </c>
      <c r="AJ187" s="7">
        <v>0</v>
      </c>
      <c r="AK187" s="7">
        <v>0</v>
      </c>
      <c r="AL187" s="7">
        <v>0</v>
      </c>
      <c r="AM187" s="7">
        <v>0</v>
      </c>
      <c r="AN187" s="7">
        <v>0</v>
      </c>
      <c r="AO187" s="7">
        <v>0</v>
      </c>
      <c r="AP187" s="7">
        <v>0</v>
      </c>
      <c r="AQ187" s="7">
        <v>0</v>
      </c>
      <c r="AR187" s="7">
        <v>0</v>
      </c>
      <c r="AS187" s="7">
        <v>0</v>
      </c>
      <c r="AT187" s="7">
        <v>0</v>
      </c>
      <c r="AU187" s="7">
        <v>0</v>
      </c>
      <c r="AV187" s="7">
        <v>0</v>
      </c>
      <c r="AW187" s="7">
        <v>0</v>
      </c>
      <c r="AX187" s="7">
        <v>0</v>
      </c>
      <c r="AY187" s="7">
        <v>0</v>
      </c>
      <c r="AZ187" s="7">
        <v>0</v>
      </c>
      <c r="BA187" s="7">
        <v>0</v>
      </c>
      <c r="BB187" s="7">
        <v>0</v>
      </c>
      <c r="BC187" s="7">
        <v>0</v>
      </c>
      <c r="BD187" s="7">
        <v>0</v>
      </c>
      <c r="BE187" s="7">
        <v>0</v>
      </c>
      <c r="BF187" s="7">
        <v>0</v>
      </c>
      <c r="BG187" s="7">
        <v>0</v>
      </c>
      <c r="BH187" s="7">
        <v>0</v>
      </c>
      <c r="BI187" s="7">
        <v>0</v>
      </c>
    </row>
    <row r="188" spans="1:61" x14ac:dyDescent="0.35">
      <c r="A188" s="7" t="s">
        <v>80</v>
      </c>
      <c r="B188" s="7" t="s">
        <v>15</v>
      </c>
      <c r="C188" s="7" t="s">
        <v>334</v>
      </c>
      <c r="D188" s="7">
        <v>25</v>
      </c>
      <c r="E188" s="7">
        <v>0</v>
      </c>
      <c r="F188" s="7">
        <v>0</v>
      </c>
      <c r="G188" s="7">
        <v>0</v>
      </c>
      <c r="H188" s="7">
        <v>0</v>
      </c>
      <c r="I188" s="7">
        <v>0</v>
      </c>
      <c r="J188" s="7">
        <v>0</v>
      </c>
      <c r="K188" s="7">
        <v>0</v>
      </c>
      <c r="L188" s="7">
        <v>0</v>
      </c>
      <c r="M188" s="7">
        <v>14</v>
      </c>
      <c r="N188" s="7">
        <v>0</v>
      </c>
      <c r="O188" s="7">
        <v>0</v>
      </c>
      <c r="P188" s="7">
        <v>0</v>
      </c>
      <c r="Q188" s="7">
        <v>0</v>
      </c>
      <c r="R188" s="7">
        <v>0</v>
      </c>
      <c r="S188" s="7">
        <v>0</v>
      </c>
      <c r="T188" s="7">
        <v>0</v>
      </c>
      <c r="U188" s="7">
        <v>0</v>
      </c>
      <c r="V188" s="7">
        <v>0</v>
      </c>
      <c r="W188" s="7">
        <v>11</v>
      </c>
      <c r="X188" s="7">
        <v>0</v>
      </c>
      <c r="Y188" s="7">
        <v>0</v>
      </c>
      <c r="Z188" s="7">
        <v>0</v>
      </c>
      <c r="AA188" s="7">
        <v>0</v>
      </c>
      <c r="AB188" s="7">
        <v>0</v>
      </c>
      <c r="AC188" s="7">
        <v>0</v>
      </c>
      <c r="AD188" s="7">
        <v>2</v>
      </c>
      <c r="AE188" s="7">
        <v>0</v>
      </c>
      <c r="AF188" s="7">
        <v>0</v>
      </c>
      <c r="AG188" s="7">
        <v>0</v>
      </c>
      <c r="AH188" s="7">
        <v>0</v>
      </c>
      <c r="AI188" s="7">
        <v>0</v>
      </c>
      <c r="AJ188" s="7">
        <v>0</v>
      </c>
      <c r="AK188" s="7">
        <v>0</v>
      </c>
      <c r="AL188" s="7">
        <v>0</v>
      </c>
      <c r="AM188" s="7">
        <v>0</v>
      </c>
      <c r="AN188" s="7">
        <v>0</v>
      </c>
      <c r="AO188" s="7">
        <v>0</v>
      </c>
      <c r="AP188" s="7">
        <v>0</v>
      </c>
      <c r="AQ188" s="7">
        <v>0</v>
      </c>
      <c r="AR188" s="7">
        <v>0</v>
      </c>
      <c r="AS188" s="7">
        <v>0</v>
      </c>
      <c r="AT188" s="7">
        <v>0</v>
      </c>
      <c r="AU188" s="7">
        <v>0</v>
      </c>
      <c r="AV188" s="7">
        <v>0</v>
      </c>
      <c r="AW188" s="7">
        <v>0</v>
      </c>
      <c r="AX188" s="7">
        <v>0</v>
      </c>
      <c r="AY188" s="7">
        <v>0</v>
      </c>
      <c r="AZ188" s="7">
        <v>0</v>
      </c>
      <c r="BA188" s="7">
        <v>0</v>
      </c>
      <c r="BB188" s="7">
        <v>0</v>
      </c>
      <c r="BC188" s="7">
        <v>0</v>
      </c>
      <c r="BD188" s="7">
        <v>0</v>
      </c>
      <c r="BE188" s="7">
        <v>0</v>
      </c>
      <c r="BF188" s="7">
        <v>0</v>
      </c>
      <c r="BG188" s="7">
        <v>0</v>
      </c>
      <c r="BH188" s="7">
        <v>0</v>
      </c>
      <c r="BI188" s="7">
        <v>0</v>
      </c>
    </row>
    <row r="189" spans="1:61" x14ac:dyDescent="0.35">
      <c r="A189" s="7" t="s">
        <v>80</v>
      </c>
      <c r="B189" s="7" t="s">
        <v>15</v>
      </c>
      <c r="C189" s="7" t="s">
        <v>332</v>
      </c>
      <c r="D189" s="7">
        <v>28</v>
      </c>
      <c r="E189" s="7">
        <v>1</v>
      </c>
      <c r="F189" s="7">
        <v>0</v>
      </c>
      <c r="G189" s="7">
        <v>1</v>
      </c>
      <c r="H189" s="7">
        <v>1</v>
      </c>
      <c r="I189" s="7">
        <v>0</v>
      </c>
      <c r="J189" s="7">
        <v>0</v>
      </c>
      <c r="K189" s="7">
        <v>0</v>
      </c>
      <c r="L189" s="7">
        <v>0</v>
      </c>
      <c r="M189" s="7">
        <v>12</v>
      </c>
      <c r="N189" s="7">
        <v>1</v>
      </c>
      <c r="O189" s="7">
        <v>0</v>
      </c>
      <c r="P189" s="7">
        <v>0</v>
      </c>
      <c r="Q189" s="7">
        <v>0</v>
      </c>
      <c r="R189" s="7">
        <v>0</v>
      </c>
      <c r="S189" s="7">
        <v>0</v>
      </c>
      <c r="T189" s="7">
        <v>0</v>
      </c>
      <c r="U189" s="7">
        <v>0</v>
      </c>
      <c r="V189" s="7">
        <v>0</v>
      </c>
      <c r="W189" s="7">
        <v>16</v>
      </c>
      <c r="X189" s="7">
        <v>0</v>
      </c>
      <c r="Y189" s="7">
        <v>0</v>
      </c>
      <c r="Z189" s="7">
        <v>0</v>
      </c>
      <c r="AA189" s="7">
        <v>0</v>
      </c>
      <c r="AB189" s="7">
        <v>0</v>
      </c>
      <c r="AC189" s="7">
        <v>0</v>
      </c>
      <c r="AD189" s="7">
        <v>0</v>
      </c>
      <c r="AE189" s="7">
        <v>0</v>
      </c>
      <c r="AF189" s="7">
        <v>0</v>
      </c>
      <c r="AG189" s="7">
        <v>0</v>
      </c>
      <c r="AH189" s="7">
        <v>0</v>
      </c>
      <c r="AI189" s="7">
        <v>0</v>
      </c>
      <c r="AJ189" s="7">
        <v>0</v>
      </c>
      <c r="AK189" s="7">
        <v>0</v>
      </c>
      <c r="AL189" s="7">
        <v>0</v>
      </c>
      <c r="AM189" s="7">
        <v>0</v>
      </c>
      <c r="AN189" s="7">
        <v>0</v>
      </c>
      <c r="AO189" s="7">
        <v>0</v>
      </c>
      <c r="AP189" s="7">
        <v>0</v>
      </c>
      <c r="AQ189" s="7">
        <v>0</v>
      </c>
      <c r="AR189" s="7">
        <v>0</v>
      </c>
      <c r="AS189" s="7">
        <v>0</v>
      </c>
      <c r="AT189" s="7">
        <v>0</v>
      </c>
      <c r="AU189" s="7">
        <v>0</v>
      </c>
      <c r="AV189" s="7">
        <v>0</v>
      </c>
      <c r="AW189" s="7">
        <v>5</v>
      </c>
      <c r="AX189" s="7">
        <v>5</v>
      </c>
      <c r="AY189" s="7">
        <v>0</v>
      </c>
      <c r="AZ189" s="7">
        <v>0</v>
      </c>
      <c r="BA189" s="7">
        <v>5</v>
      </c>
      <c r="BB189" s="7">
        <v>0</v>
      </c>
      <c r="BC189" s="7">
        <v>0</v>
      </c>
      <c r="BD189" s="7">
        <v>5</v>
      </c>
      <c r="BE189" s="7">
        <v>0</v>
      </c>
      <c r="BF189" s="7">
        <v>0</v>
      </c>
      <c r="BG189" s="7">
        <v>5</v>
      </c>
      <c r="BH189" s="7">
        <v>0</v>
      </c>
      <c r="BI189" s="7">
        <v>0</v>
      </c>
    </row>
    <row r="190" spans="1:61" x14ac:dyDescent="0.35">
      <c r="A190" s="7" t="s">
        <v>80</v>
      </c>
      <c r="B190" s="7" t="s">
        <v>15</v>
      </c>
      <c r="C190" s="7" t="s">
        <v>330</v>
      </c>
      <c r="D190" s="7">
        <v>31</v>
      </c>
      <c r="E190" s="7">
        <v>1</v>
      </c>
      <c r="F190" s="7">
        <v>0</v>
      </c>
      <c r="G190" s="7">
        <v>1</v>
      </c>
      <c r="H190" s="7">
        <v>1</v>
      </c>
      <c r="I190" s="7">
        <v>0</v>
      </c>
      <c r="J190" s="7">
        <v>0</v>
      </c>
      <c r="K190" s="7">
        <v>0</v>
      </c>
      <c r="L190" s="7">
        <v>0</v>
      </c>
      <c r="M190" s="7">
        <v>13</v>
      </c>
      <c r="N190" s="7">
        <v>1</v>
      </c>
      <c r="O190" s="7">
        <v>2</v>
      </c>
      <c r="P190" s="7">
        <v>0</v>
      </c>
      <c r="Q190" s="7">
        <v>0</v>
      </c>
      <c r="R190" s="7">
        <v>0</v>
      </c>
      <c r="S190" s="7">
        <v>0</v>
      </c>
      <c r="T190" s="7">
        <v>0</v>
      </c>
      <c r="U190" s="7">
        <v>16</v>
      </c>
      <c r="V190" s="7">
        <v>0</v>
      </c>
      <c r="W190" s="7">
        <v>0</v>
      </c>
      <c r="X190" s="7">
        <v>0</v>
      </c>
      <c r="Y190" s="7">
        <v>0</v>
      </c>
      <c r="Z190" s="7">
        <v>0</v>
      </c>
      <c r="AA190" s="7">
        <v>0</v>
      </c>
      <c r="AB190" s="7">
        <v>0</v>
      </c>
      <c r="AC190" s="7">
        <v>0</v>
      </c>
      <c r="AD190" s="7">
        <v>5</v>
      </c>
      <c r="AE190" s="7">
        <v>0</v>
      </c>
      <c r="AF190" s="7">
        <v>0</v>
      </c>
      <c r="AG190" s="7">
        <v>0</v>
      </c>
      <c r="AH190" s="7">
        <v>0</v>
      </c>
      <c r="AI190" s="7">
        <v>0</v>
      </c>
      <c r="AJ190" s="7">
        <v>0</v>
      </c>
      <c r="AK190" s="7">
        <v>0</v>
      </c>
      <c r="AL190" s="7">
        <v>0</v>
      </c>
      <c r="AM190" s="7">
        <v>0</v>
      </c>
      <c r="AN190" s="7">
        <v>0</v>
      </c>
      <c r="AO190" s="7">
        <v>0</v>
      </c>
      <c r="AP190" s="7">
        <v>0</v>
      </c>
      <c r="AQ190" s="7">
        <v>0</v>
      </c>
      <c r="AR190" s="7">
        <v>0</v>
      </c>
      <c r="AS190" s="7">
        <v>0</v>
      </c>
      <c r="AT190" s="7">
        <v>0</v>
      </c>
      <c r="AU190" s="7">
        <v>0</v>
      </c>
      <c r="AV190" s="7">
        <v>0</v>
      </c>
      <c r="AW190" s="7">
        <v>14</v>
      </c>
      <c r="AX190" s="7">
        <v>14</v>
      </c>
      <c r="AY190" s="7">
        <v>0</v>
      </c>
      <c r="AZ190" s="7">
        <v>0</v>
      </c>
      <c r="BA190" s="7">
        <v>14</v>
      </c>
      <c r="BB190" s="7">
        <v>0</v>
      </c>
      <c r="BC190" s="7">
        <v>0</v>
      </c>
      <c r="BD190" s="7">
        <v>14</v>
      </c>
      <c r="BE190" s="7">
        <v>0</v>
      </c>
      <c r="BF190" s="7">
        <v>0</v>
      </c>
      <c r="BG190" s="7">
        <v>14</v>
      </c>
      <c r="BH190" s="7">
        <v>0</v>
      </c>
      <c r="BI190" s="7">
        <v>0</v>
      </c>
    </row>
    <row r="191" spans="1:61" x14ac:dyDescent="0.35">
      <c r="A191" s="7" t="s">
        <v>80</v>
      </c>
      <c r="B191" s="7" t="s">
        <v>15</v>
      </c>
      <c r="C191" s="7" t="s">
        <v>328</v>
      </c>
      <c r="D191" s="7">
        <v>31</v>
      </c>
      <c r="E191" s="7">
        <v>1</v>
      </c>
      <c r="F191" s="7">
        <v>0</v>
      </c>
      <c r="G191" s="7">
        <v>1</v>
      </c>
      <c r="H191" s="7">
        <v>1</v>
      </c>
      <c r="I191" s="7">
        <v>0</v>
      </c>
      <c r="J191" s="7">
        <v>0</v>
      </c>
      <c r="K191" s="7">
        <v>0</v>
      </c>
      <c r="L191" s="7">
        <v>0</v>
      </c>
      <c r="M191" s="7">
        <v>10</v>
      </c>
      <c r="N191" s="7">
        <v>0</v>
      </c>
      <c r="O191" s="7">
        <v>0</v>
      </c>
      <c r="P191" s="7">
        <v>0</v>
      </c>
      <c r="Q191" s="7">
        <v>0</v>
      </c>
      <c r="R191" s="7">
        <v>0</v>
      </c>
      <c r="S191" s="7">
        <v>0</v>
      </c>
      <c r="T191" s="7">
        <v>0</v>
      </c>
      <c r="U191" s="7">
        <v>0</v>
      </c>
      <c r="V191" s="7">
        <v>0</v>
      </c>
      <c r="W191" s="7">
        <v>21</v>
      </c>
      <c r="X191" s="7">
        <v>1</v>
      </c>
      <c r="Y191" s="7">
        <v>0</v>
      </c>
      <c r="Z191" s="7">
        <v>0</v>
      </c>
      <c r="AA191" s="7">
        <v>0</v>
      </c>
      <c r="AB191" s="7">
        <v>0</v>
      </c>
      <c r="AC191" s="7">
        <v>0</v>
      </c>
      <c r="AD191" s="7">
        <v>7</v>
      </c>
      <c r="AE191" s="7">
        <v>0</v>
      </c>
      <c r="AF191" s="7">
        <v>0</v>
      </c>
      <c r="AG191" s="7">
        <v>0</v>
      </c>
      <c r="AH191" s="7">
        <v>0</v>
      </c>
      <c r="AI191" s="7">
        <v>0</v>
      </c>
      <c r="AJ191" s="7">
        <v>0</v>
      </c>
      <c r="AK191" s="7">
        <v>0</v>
      </c>
      <c r="AL191" s="7">
        <v>1</v>
      </c>
      <c r="AM191" s="7">
        <v>0</v>
      </c>
      <c r="AN191" s="7">
        <v>0</v>
      </c>
      <c r="AO191" s="7">
        <v>0</v>
      </c>
      <c r="AP191" s="7">
        <v>0</v>
      </c>
      <c r="AQ191" s="7">
        <v>0</v>
      </c>
      <c r="AR191" s="7">
        <v>0</v>
      </c>
      <c r="AS191" s="7">
        <v>0</v>
      </c>
      <c r="AT191" s="7">
        <v>0</v>
      </c>
      <c r="AU191" s="7">
        <v>0</v>
      </c>
      <c r="AV191" s="7">
        <v>0</v>
      </c>
      <c r="AW191" s="7">
        <v>13</v>
      </c>
      <c r="AX191" s="7">
        <v>13</v>
      </c>
      <c r="AY191" s="7">
        <v>0</v>
      </c>
      <c r="AZ191" s="7">
        <v>0</v>
      </c>
      <c r="BA191" s="7">
        <v>13</v>
      </c>
      <c r="BB191" s="7">
        <v>0</v>
      </c>
      <c r="BC191" s="7">
        <v>0</v>
      </c>
      <c r="BD191" s="7">
        <v>13</v>
      </c>
      <c r="BE191" s="7">
        <v>0</v>
      </c>
      <c r="BF191" s="7">
        <v>0</v>
      </c>
      <c r="BG191" s="7">
        <v>13</v>
      </c>
      <c r="BH191" s="7">
        <v>0</v>
      </c>
      <c r="BI191" s="7">
        <v>0</v>
      </c>
    </row>
    <row r="192" spans="1:61" x14ac:dyDescent="0.35">
      <c r="A192" s="7" t="s">
        <v>80</v>
      </c>
      <c r="B192" s="7" t="s">
        <v>15</v>
      </c>
      <c r="C192" s="7" t="s">
        <v>326</v>
      </c>
      <c r="D192" s="7">
        <v>47</v>
      </c>
      <c r="E192" s="7">
        <v>0</v>
      </c>
      <c r="F192" s="7">
        <v>0</v>
      </c>
      <c r="G192" s="7">
        <v>0</v>
      </c>
      <c r="H192" s="7">
        <v>0</v>
      </c>
      <c r="I192" s="7">
        <v>0</v>
      </c>
      <c r="J192" s="7">
        <v>0</v>
      </c>
      <c r="K192" s="7">
        <v>0</v>
      </c>
      <c r="L192" s="7">
        <v>0</v>
      </c>
      <c r="M192" s="7">
        <v>14</v>
      </c>
      <c r="N192" s="7">
        <v>0</v>
      </c>
      <c r="O192" s="7">
        <v>0</v>
      </c>
      <c r="P192" s="7">
        <v>0</v>
      </c>
      <c r="Q192" s="7">
        <v>0</v>
      </c>
      <c r="R192" s="7">
        <v>0</v>
      </c>
      <c r="S192" s="7">
        <v>0</v>
      </c>
      <c r="T192" s="7">
        <v>0</v>
      </c>
      <c r="U192" s="7">
        <v>15</v>
      </c>
      <c r="V192" s="7">
        <v>0</v>
      </c>
      <c r="W192" s="7">
        <v>18</v>
      </c>
      <c r="X192" s="7">
        <v>0</v>
      </c>
      <c r="Y192" s="7">
        <v>0</v>
      </c>
      <c r="Z192" s="7">
        <v>0</v>
      </c>
      <c r="AA192" s="7">
        <v>0</v>
      </c>
      <c r="AB192" s="7">
        <v>0</v>
      </c>
      <c r="AC192" s="7">
        <v>0</v>
      </c>
      <c r="AD192" s="7">
        <v>5</v>
      </c>
      <c r="AE192" s="7">
        <v>0</v>
      </c>
      <c r="AF192" s="7">
        <v>0</v>
      </c>
      <c r="AG192" s="7">
        <v>0</v>
      </c>
      <c r="AH192" s="7">
        <v>0</v>
      </c>
      <c r="AI192" s="7">
        <v>0</v>
      </c>
      <c r="AJ192" s="7">
        <v>0</v>
      </c>
      <c r="AK192" s="7">
        <v>0</v>
      </c>
      <c r="AL192" s="7">
        <v>0</v>
      </c>
      <c r="AM192" s="7">
        <v>0</v>
      </c>
      <c r="AN192" s="7">
        <v>0</v>
      </c>
      <c r="AO192" s="7">
        <v>0</v>
      </c>
      <c r="AP192" s="7">
        <v>0</v>
      </c>
      <c r="AQ192" s="7">
        <v>0</v>
      </c>
      <c r="AR192" s="7">
        <v>0</v>
      </c>
      <c r="AS192" s="7">
        <v>0</v>
      </c>
      <c r="AT192" s="7">
        <v>0</v>
      </c>
      <c r="AU192" s="7">
        <v>0</v>
      </c>
      <c r="AV192" s="7">
        <v>0</v>
      </c>
      <c r="AW192" s="7">
        <v>14</v>
      </c>
      <c r="AX192" s="7">
        <v>14</v>
      </c>
      <c r="AY192" s="7">
        <v>0</v>
      </c>
      <c r="AZ192" s="7">
        <v>0</v>
      </c>
      <c r="BA192" s="7">
        <v>14</v>
      </c>
      <c r="BB192" s="7">
        <v>0</v>
      </c>
      <c r="BC192" s="7">
        <v>0</v>
      </c>
      <c r="BD192" s="7">
        <v>14</v>
      </c>
      <c r="BE192" s="7">
        <v>0</v>
      </c>
      <c r="BF192" s="7">
        <v>0</v>
      </c>
      <c r="BG192" s="7">
        <v>14</v>
      </c>
      <c r="BH192" s="7">
        <v>0</v>
      </c>
      <c r="BI192" s="7">
        <v>0</v>
      </c>
    </row>
    <row r="193" spans="1:61" x14ac:dyDescent="0.35">
      <c r="A193" s="7" t="s">
        <v>80</v>
      </c>
      <c r="B193" s="7" t="s">
        <v>15</v>
      </c>
      <c r="C193" s="7" t="s">
        <v>324</v>
      </c>
      <c r="D193" s="7">
        <v>47</v>
      </c>
      <c r="E193" s="7">
        <v>0</v>
      </c>
      <c r="F193" s="7">
        <v>0</v>
      </c>
      <c r="G193" s="7">
        <v>0</v>
      </c>
      <c r="H193" s="7">
        <v>0</v>
      </c>
      <c r="I193" s="7">
        <v>0</v>
      </c>
      <c r="J193" s="7">
        <v>0</v>
      </c>
      <c r="K193" s="7">
        <v>0</v>
      </c>
      <c r="L193" s="7">
        <v>0</v>
      </c>
      <c r="M193" s="7">
        <v>14</v>
      </c>
      <c r="N193" s="7">
        <v>0</v>
      </c>
      <c r="O193" s="7">
        <v>0</v>
      </c>
      <c r="P193" s="7">
        <v>0</v>
      </c>
      <c r="Q193" s="7">
        <v>0</v>
      </c>
      <c r="R193" s="7">
        <v>0</v>
      </c>
      <c r="S193" s="7">
        <v>0</v>
      </c>
      <c r="T193" s="7">
        <v>0</v>
      </c>
      <c r="U193" s="7">
        <v>15</v>
      </c>
      <c r="V193" s="7">
        <v>0</v>
      </c>
      <c r="W193" s="7">
        <v>18</v>
      </c>
      <c r="X193" s="7">
        <v>0</v>
      </c>
      <c r="Y193" s="7">
        <v>0</v>
      </c>
      <c r="Z193" s="7">
        <v>0</v>
      </c>
      <c r="AA193" s="7">
        <v>0</v>
      </c>
      <c r="AB193" s="7">
        <v>0</v>
      </c>
      <c r="AC193" s="7">
        <v>0</v>
      </c>
      <c r="AD193" s="7">
        <v>0</v>
      </c>
      <c r="AE193" s="7">
        <v>0</v>
      </c>
      <c r="AF193" s="7">
        <v>0</v>
      </c>
      <c r="AG193" s="7">
        <v>0</v>
      </c>
      <c r="AH193" s="7">
        <v>0</v>
      </c>
      <c r="AI193" s="7">
        <v>0</v>
      </c>
      <c r="AJ193" s="7">
        <v>0</v>
      </c>
      <c r="AK193" s="7">
        <v>0</v>
      </c>
      <c r="AL193" s="7">
        <v>0</v>
      </c>
      <c r="AM193" s="7">
        <v>0</v>
      </c>
      <c r="AN193" s="7">
        <v>0</v>
      </c>
      <c r="AO193" s="7">
        <v>0</v>
      </c>
      <c r="AP193" s="7">
        <v>0</v>
      </c>
      <c r="AQ193" s="7">
        <v>0</v>
      </c>
      <c r="AR193" s="7">
        <v>0</v>
      </c>
      <c r="AS193" s="7">
        <v>0</v>
      </c>
      <c r="AT193" s="7">
        <v>0</v>
      </c>
      <c r="AU193" s="7">
        <v>0</v>
      </c>
      <c r="AV193" s="7">
        <v>0</v>
      </c>
      <c r="AW193" s="7">
        <v>14</v>
      </c>
      <c r="AX193" s="7">
        <v>14</v>
      </c>
      <c r="AY193" s="7">
        <v>0</v>
      </c>
      <c r="AZ193" s="7">
        <v>0</v>
      </c>
      <c r="BA193" s="7">
        <v>14</v>
      </c>
      <c r="BB193" s="7">
        <v>0</v>
      </c>
      <c r="BC193" s="7">
        <v>0</v>
      </c>
      <c r="BD193" s="7">
        <v>14</v>
      </c>
      <c r="BE193" s="7">
        <v>0</v>
      </c>
      <c r="BF193" s="7">
        <v>0</v>
      </c>
      <c r="BG193" s="7">
        <v>14</v>
      </c>
      <c r="BH193" s="7">
        <v>0</v>
      </c>
      <c r="BI193" s="7">
        <v>0</v>
      </c>
    </row>
    <row r="194" spans="1:61" x14ac:dyDescent="0.35">
      <c r="A194" s="7" t="s">
        <v>79</v>
      </c>
      <c r="B194" s="7" t="s">
        <v>0</v>
      </c>
      <c r="C194" s="7" t="s">
        <v>366</v>
      </c>
      <c r="D194" s="7">
        <v>1</v>
      </c>
      <c r="E194" s="7">
        <v>0</v>
      </c>
      <c r="F194" s="7">
        <v>0</v>
      </c>
      <c r="G194" s="7">
        <v>0</v>
      </c>
      <c r="H194" s="7">
        <v>0</v>
      </c>
      <c r="I194" s="7">
        <v>0</v>
      </c>
      <c r="J194" s="7">
        <v>0</v>
      </c>
      <c r="K194" s="7">
        <v>0</v>
      </c>
      <c r="L194" s="7">
        <v>0</v>
      </c>
      <c r="M194" s="7">
        <v>0</v>
      </c>
      <c r="N194" s="7">
        <v>0</v>
      </c>
      <c r="O194" s="7">
        <v>0</v>
      </c>
      <c r="P194" s="7">
        <v>0</v>
      </c>
      <c r="Q194" s="7">
        <v>0</v>
      </c>
      <c r="R194" s="7">
        <v>0</v>
      </c>
      <c r="S194" s="7">
        <v>0</v>
      </c>
      <c r="T194" s="7">
        <v>0</v>
      </c>
      <c r="U194" s="7">
        <v>0</v>
      </c>
      <c r="V194" s="7">
        <v>0</v>
      </c>
      <c r="W194" s="7">
        <v>1</v>
      </c>
      <c r="X194" s="7">
        <v>0</v>
      </c>
      <c r="Y194" s="7">
        <v>0</v>
      </c>
      <c r="Z194" s="7">
        <v>0</v>
      </c>
      <c r="AA194" s="7">
        <v>0</v>
      </c>
      <c r="AB194" s="7">
        <v>0</v>
      </c>
      <c r="AC194" s="7">
        <v>0</v>
      </c>
      <c r="AD194" s="7">
        <v>0</v>
      </c>
      <c r="AE194" s="7">
        <v>0</v>
      </c>
      <c r="AF194" s="7">
        <v>0</v>
      </c>
      <c r="AG194" s="7">
        <v>0</v>
      </c>
      <c r="AH194" s="7">
        <v>0</v>
      </c>
      <c r="AI194" s="7">
        <v>0</v>
      </c>
      <c r="AJ194" s="7">
        <v>0</v>
      </c>
      <c r="AK194" s="7">
        <v>0</v>
      </c>
      <c r="AL194" s="7">
        <v>0</v>
      </c>
      <c r="AM194" s="7">
        <v>0</v>
      </c>
      <c r="AN194" s="7">
        <v>0</v>
      </c>
      <c r="AO194" s="7">
        <v>0</v>
      </c>
      <c r="AP194" s="7">
        <v>0</v>
      </c>
      <c r="AQ194" s="7">
        <v>0</v>
      </c>
      <c r="AR194" s="7">
        <v>0</v>
      </c>
      <c r="AS194" s="7">
        <v>0</v>
      </c>
      <c r="AT194" s="7">
        <v>0</v>
      </c>
      <c r="AU194" s="7">
        <v>0</v>
      </c>
      <c r="AV194" s="7">
        <v>0</v>
      </c>
      <c r="AW194" s="7">
        <v>1</v>
      </c>
      <c r="AX194" s="7">
        <v>1</v>
      </c>
      <c r="AY194" s="7">
        <v>0</v>
      </c>
      <c r="AZ194" s="7">
        <v>0</v>
      </c>
      <c r="BA194" s="7">
        <v>1</v>
      </c>
      <c r="BB194" s="7">
        <v>0</v>
      </c>
      <c r="BC194" s="7">
        <v>0</v>
      </c>
      <c r="BD194" s="7">
        <v>1</v>
      </c>
      <c r="BE194" s="7">
        <v>0</v>
      </c>
      <c r="BF194" s="7">
        <v>0</v>
      </c>
      <c r="BG194" s="7">
        <v>1</v>
      </c>
      <c r="BH194" s="7">
        <v>0</v>
      </c>
      <c r="BI194" s="7">
        <v>0</v>
      </c>
    </row>
    <row r="195" spans="1:61" x14ac:dyDescent="0.35">
      <c r="A195" s="7" t="s">
        <v>79</v>
      </c>
      <c r="B195" s="7" t="s">
        <v>0</v>
      </c>
      <c r="C195" s="7" t="s">
        <v>365</v>
      </c>
      <c r="D195" s="7">
        <v>1</v>
      </c>
      <c r="E195" s="7">
        <v>0</v>
      </c>
      <c r="F195" s="7">
        <v>0</v>
      </c>
      <c r="G195" s="7">
        <v>0</v>
      </c>
      <c r="H195" s="7">
        <v>0</v>
      </c>
      <c r="I195" s="7">
        <v>0</v>
      </c>
      <c r="J195" s="7">
        <v>0</v>
      </c>
      <c r="K195" s="7">
        <v>0</v>
      </c>
      <c r="L195" s="7">
        <v>0</v>
      </c>
      <c r="M195" s="7">
        <v>0</v>
      </c>
      <c r="N195" s="7">
        <v>0</v>
      </c>
      <c r="O195" s="7">
        <v>0</v>
      </c>
      <c r="P195" s="7">
        <v>0</v>
      </c>
      <c r="Q195" s="7">
        <v>0</v>
      </c>
      <c r="R195" s="7">
        <v>0</v>
      </c>
      <c r="S195" s="7">
        <v>0</v>
      </c>
      <c r="T195" s="7">
        <v>0</v>
      </c>
      <c r="U195" s="7">
        <v>0</v>
      </c>
      <c r="V195" s="7">
        <v>0</v>
      </c>
      <c r="W195" s="7">
        <v>1</v>
      </c>
      <c r="X195" s="7">
        <v>0</v>
      </c>
      <c r="Y195" s="7">
        <v>0</v>
      </c>
      <c r="Z195" s="7">
        <v>0</v>
      </c>
      <c r="AA195" s="7">
        <v>0</v>
      </c>
      <c r="AB195" s="7">
        <v>0</v>
      </c>
      <c r="AC195" s="7">
        <v>0</v>
      </c>
      <c r="AD195" s="7">
        <v>0</v>
      </c>
      <c r="AE195" s="7">
        <v>0</v>
      </c>
      <c r="AF195" s="7">
        <v>0</v>
      </c>
      <c r="AG195" s="7">
        <v>0</v>
      </c>
      <c r="AH195" s="7">
        <v>0</v>
      </c>
      <c r="AI195" s="7">
        <v>0</v>
      </c>
      <c r="AJ195" s="7">
        <v>0</v>
      </c>
      <c r="AK195" s="7">
        <v>0</v>
      </c>
      <c r="AL195" s="7">
        <v>0</v>
      </c>
      <c r="AM195" s="7">
        <v>0</v>
      </c>
      <c r="AN195" s="7">
        <v>0</v>
      </c>
      <c r="AO195" s="7">
        <v>0</v>
      </c>
      <c r="AP195" s="7">
        <v>0</v>
      </c>
      <c r="AQ195" s="7">
        <v>0</v>
      </c>
      <c r="AR195" s="7">
        <v>0</v>
      </c>
      <c r="AS195" s="7">
        <v>0</v>
      </c>
      <c r="AT195" s="7">
        <v>0</v>
      </c>
      <c r="AU195" s="7">
        <v>0</v>
      </c>
      <c r="AV195" s="7">
        <v>0</v>
      </c>
      <c r="AW195" s="7">
        <v>2</v>
      </c>
      <c r="AX195" s="7">
        <v>2</v>
      </c>
      <c r="AY195" s="7">
        <v>0</v>
      </c>
      <c r="AZ195" s="7">
        <v>0</v>
      </c>
      <c r="BA195" s="7">
        <v>2</v>
      </c>
      <c r="BB195" s="7">
        <v>0</v>
      </c>
      <c r="BC195" s="7">
        <v>0</v>
      </c>
      <c r="BD195" s="7">
        <v>2</v>
      </c>
      <c r="BE195" s="7">
        <v>0</v>
      </c>
      <c r="BF195" s="7">
        <v>0</v>
      </c>
      <c r="BG195" s="7">
        <v>2</v>
      </c>
      <c r="BH195" s="7">
        <v>0</v>
      </c>
      <c r="BI195" s="7">
        <v>0</v>
      </c>
    </row>
    <row r="196" spans="1:61" x14ac:dyDescent="0.35">
      <c r="A196" s="7" t="s">
        <v>79</v>
      </c>
      <c r="B196" s="7" t="s">
        <v>0</v>
      </c>
      <c r="C196" s="7" t="s">
        <v>364</v>
      </c>
      <c r="D196" s="7">
        <v>0</v>
      </c>
      <c r="E196" s="7">
        <v>0</v>
      </c>
      <c r="F196" s="7">
        <v>0</v>
      </c>
      <c r="G196" s="7">
        <v>0</v>
      </c>
      <c r="H196" s="7">
        <v>0</v>
      </c>
      <c r="I196" s="7">
        <v>0</v>
      </c>
      <c r="J196" s="7">
        <v>0</v>
      </c>
      <c r="K196" s="7">
        <v>0</v>
      </c>
      <c r="L196" s="7">
        <v>0</v>
      </c>
      <c r="M196" s="7">
        <v>0</v>
      </c>
      <c r="N196" s="7">
        <v>0</v>
      </c>
      <c r="O196" s="7">
        <v>0</v>
      </c>
      <c r="P196" s="7">
        <v>0</v>
      </c>
      <c r="Q196" s="7">
        <v>0</v>
      </c>
      <c r="R196" s="7">
        <v>0</v>
      </c>
      <c r="S196" s="7">
        <v>0</v>
      </c>
      <c r="T196" s="7">
        <v>0</v>
      </c>
      <c r="U196" s="7">
        <v>0</v>
      </c>
      <c r="V196" s="7">
        <v>0</v>
      </c>
      <c r="W196" s="7">
        <v>0</v>
      </c>
      <c r="X196" s="7">
        <v>0</v>
      </c>
      <c r="Y196" s="7">
        <v>0</v>
      </c>
      <c r="Z196" s="7">
        <v>0</v>
      </c>
      <c r="AA196" s="7">
        <v>0</v>
      </c>
      <c r="AB196" s="7">
        <v>0</v>
      </c>
      <c r="AC196" s="7">
        <v>0</v>
      </c>
      <c r="AD196" s="7">
        <v>0</v>
      </c>
      <c r="AE196" s="7">
        <v>0</v>
      </c>
      <c r="AF196" s="7">
        <v>0</v>
      </c>
      <c r="AG196" s="7">
        <v>0</v>
      </c>
      <c r="AH196" s="7">
        <v>0</v>
      </c>
      <c r="AI196" s="7">
        <v>0</v>
      </c>
      <c r="AJ196" s="7">
        <v>0</v>
      </c>
      <c r="AK196" s="7">
        <v>0</v>
      </c>
      <c r="AL196" s="7">
        <v>0</v>
      </c>
      <c r="AM196" s="7">
        <v>0</v>
      </c>
      <c r="AN196" s="7">
        <v>0</v>
      </c>
      <c r="AO196" s="7">
        <v>0</v>
      </c>
      <c r="AP196" s="7">
        <v>0</v>
      </c>
      <c r="AQ196" s="7">
        <v>0</v>
      </c>
      <c r="AR196" s="7">
        <v>0</v>
      </c>
      <c r="AS196" s="7">
        <v>0</v>
      </c>
      <c r="AT196" s="7">
        <v>0</v>
      </c>
      <c r="AU196" s="7">
        <v>0</v>
      </c>
      <c r="AV196" s="7">
        <v>0</v>
      </c>
      <c r="AW196" s="7">
        <v>5</v>
      </c>
      <c r="AX196" s="7">
        <v>5</v>
      </c>
      <c r="AY196" s="7">
        <v>0</v>
      </c>
      <c r="AZ196" s="7">
        <v>0</v>
      </c>
      <c r="BA196" s="7">
        <v>5</v>
      </c>
      <c r="BB196" s="7">
        <v>0</v>
      </c>
      <c r="BC196" s="7">
        <v>0</v>
      </c>
      <c r="BD196" s="7">
        <v>5</v>
      </c>
      <c r="BE196" s="7">
        <v>2</v>
      </c>
      <c r="BF196" s="7">
        <v>2</v>
      </c>
      <c r="BG196" s="7">
        <v>0</v>
      </c>
      <c r="BH196" s="7">
        <v>0</v>
      </c>
      <c r="BI196" s="7">
        <v>0</v>
      </c>
    </row>
    <row r="197" spans="1:61" x14ac:dyDescent="0.35">
      <c r="A197" s="7" t="s">
        <v>79</v>
      </c>
      <c r="B197" s="7" t="s">
        <v>0</v>
      </c>
      <c r="C197" s="7" t="s">
        <v>363</v>
      </c>
      <c r="D197" s="7">
        <v>10</v>
      </c>
      <c r="E197" s="7">
        <v>0</v>
      </c>
      <c r="F197" s="7">
        <v>0</v>
      </c>
      <c r="G197" s="7">
        <v>0</v>
      </c>
      <c r="H197" s="7">
        <v>0</v>
      </c>
      <c r="I197" s="7">
        <v>0</v>
      </c>
      <c r="J197" s="7">
        <v>0</v>
      </c>
      <c r="K197" s="7">
        <v>0</v>
      </c>
      <c r="L197" s="7">
        <v>0</v>
      </c>
      <c r="M197" s="7">
        <v>0</v>
      </c>
      <c r="N197" s="7">
        <v>0</v>
      </c>
      <c r="O197" s="7">
        <v>0</v>
      </c>
      <c r="P197" s="7">
        <v>0</v>
      </c>
      <c r="Q197" s="7">
        <v>0</v>
      </c>
      <c r="R197" s="7">
        <v>0</v>
      </c>
      <c r="S197" s="7">
        <v>0</v>
      </c>
      <c r="T197" s="7">
        <v>0</v>
      </c>
      <c r="U197" s="7">
        <v>0</v>
      </c>
      <c r="V197" s="7">
        <v>0</v>
      </c>
      <c r="W197" s="7">
        <v>10</v>
      </c>
      <c r="X197" s="7">
        <v>0</v>
      </c>
      <c r="Y197" s="7">
        <v>0</v>
      </c>
      <c r="Z197" s="7">
        <v>0</v>
      </c>
      <c r="AA197" s="7">
        <v>0</v>
      </c>
      <c r="AB197" s="7">
        <v>0</v>
      </c>
      <c r="AC197" s="7">
        <v>0</v>
      </c>
      <c r="AD197" s="7">
        <v>0</v>
      </c>
      <c r="AE197" s="7">
        <v>0</v>
      </c>
      <c r="AF197" s="7">
        <v>0</v>
      </c>
      <c r="AG197" s="7">
        <v>0</v>
      </c>
      <c r="AH197" s="7">
        <v>0</v>
      </c>
      <c r="AI197" s="7">
        <v>0</v>
      </c>
      <c r="AJ197" s="7">
        <v>0</v>
      </c>
      <c r="AK197" s="7">
        <v>0</v>
      </c>
      <c r="AL197" s="7">
        <v>0</v>
      </c>
      <c r="AM197" s="7">
        <v>0</v>
      </c>
      <c r="AN197" s="7">
        <v>0</v>
      </c>
      <c r="AO197" s="7">
        <v>0</v>
      </c>
      <c r="AP197" s="7">
        <v>0</v>
      </c>
      <c r="AQ197" s="7">
        <v>0</v>
      </c>
      <c r="AR197" s="7">
        <v>0</v>
      </c>
      <c r="AS197" s="7">
        <v>0</v>
      </c>
      <c r="AT197" s="7">
        <v>0</v>
      </c>
      <c r="AU197" s="7">
        <v>0</v>
      </c>
      <c r="AV197" s="7">
        <v>0</v>
      </c>
      <c r="AW197" s="7">
        <v>3</v>
      </c>
      <c r="AX197" s="7">
        <v>3</v>
      </c>
      <c r="AY197" s="7">
        <v>0</v>
      </c>
      <c r="AZ197" s="7">
        <v>0</v>
      </c>
      <c r="BA197" s="7">
        <v>3</v>
      </c>
      <c r="BB197" s="7">
        <v>0</v>
      </c>
      <c r="BC197" s="7">
        <v>0</v>
      </c>
      <c r="BD197" s="7">
        <v>3</v>
      </c>
      <c r="BE197" s="7">
        <v>1</v>
      </c>
      <c r="BF197" s="7">
        <v>1</v>
      </c>
      <c r="BG197" s="7">
        <v>0</v>
      </c>
      <c r="BH197" s="7">
        <v>0</v>
      </c>
      <c r="BI197" s="7">
        <v>0</v>
      </c>
    </row>
    <row r="198" spans="1:61" x14ac:dyDescent="0.35">
      <c r="A198" s="7" t="s">
        <v>79</v>
      </c>
      <c r="B198" s="7" t="s">
        <v>0</v>
      </c>
      <c r="C198" s="7" t="s">
        <v>362</v>
      </c>
      <c r="D198" s="7">
        <v>22</v>
      </c>
      <c r="E198" s="7">
        <v>1</v>
      </c>
      <c r="F198" s="7">
        <v>0</v>
      </c>
      <c r="G198" s="7">
        <v>1</v>
      </c>
      <c r="H198" s="7">
        <v>1</v>
      </c>
      <c r="I198" s="7">
        <v>0</v>
      </c>
      <c r="J198" s="7">
        <v>0</v>
      </c>
      <c r="K198" s="7">
        <v>0</v>
      </c>
      <c r="L198" s="7">
        <v>0</v>
      </c>
      <c r="M198" s="7">
        <v>0</v>
      </c>
      <c r="N198" s="7">
        <v>0</v>
      </c>
      <c r="O198" s="7">
        <v>0</v>
      </c>
      <c r="P198" s="7">
        <v>0</v>
      </c>
      <c r="Q198" s="7">
        <v>0</v>
      </c>
      <c r="R198" s="7">
        <v>0</v>
      </c>
      <c r="S198" s="7">
        <v>0</v>
      </c>
      <c r="T198" s="7">
        <v>0</v>
      </c>
      <c r="U198" s="7">
        <v>0</v>
      </c>
      <c r="V198" s="7">
        <v>0</v>
      </c>
      <c r="W198" s="7">
        <v>22</v>
      </c>
      <c r="X198" s="7">
        <v>1</v>
      </c>
      <c r="Y198" s="7">
        <v>0</v>
      </c>
      <c r="Z198" s="7">
        <v>0</v>
      </c>
      <c r="AA198" s="7">
        <v>0</v>
      </c>
      <c r="AB198" s="7">
        <v>0</v>
      </c>
      <c r="AC198" s="7">
        <v>0</v>
      </c>
      <c r="AD198" s="7">
        <v>0</v>
      </c>
      <c r="AE198" s="7">
        <v>0</v>
      </c>
      <c r="AF198" s="7">
        <v>0</v>
      </c>
      <c r="AG198" s="7">
        <v>1</v>
      </c>
      <c r="AH198" s="7">
        <v>0</v>
      </c>
      <c r="AI198" s="7">
        <v>0</v>
      </c>
      <c r="AJ198" s="7">
        <v>0</v>
      </c>
      <c r="AK198" s="7">
        <v>0</v>
      </c>
      <c r="AL198" s="7">
        <v>0</v>
      </c>
      <c r="AM198" s="7">
        <v>0</v>
      </c>
      <c r="AN198" s="7">
        <v>0</v>
      </c>
      <c r="AO198" s="7">
        <v>0</v>
      </c>
      <c r="AP198" s="7">
        <v>0</v>
      </c>
      <c r="AQ198" s="7">
        <v>0</v>
      </c>
      <c r="AR198" s="7">
        <v>0</v>
      </c>
      <c r="AS198" s="7">
        <v>0</v>
      </c>
      <c r="AT198" s="7">
        <v>0</v>
      </c>
      <c r="AU198" s="7">
        <v>0</v>
      </c>
      <c r="AV198" s="7">
        <v>0</v>
      </c>
      <c r="AW198" s="7">
        <v>15</v>
      </c>
      <c r="AX198" s="7">
        <v>15</v>
      </c>
      <c r="AY198" s="7">
        <v>0</v>
      </c>
      <c r="AZ198" s="7">
        <v>0</v>
      </c>
      <c r="BA198" s="7">
        <v>15</v>
      </c>
      <c r="BB198" s="7">
        <v>0</v>
      </c>
      <c r="BC198" s="7">
        <v>0</v>
      </c>
      <c r="BD198" s="7">
        <v>15</v>
      </c>
      <c r="BE198" s="7">
        <v>1</v>
      </c>
      <c r="BF198" s="7">
        <v>1</v>
      </c>
      <c r="BG198" s="7">
        <v>0</v>
      </c>
      <c r="BH198" s="7">
        <v>0</v>
      </c>
      <c r="BI198" s="7">
        <v>0</v>
      </c>
    </row>
    <row r="199" spans="1:61" x14ac:dyDescent="0.35">
      <c r="A199" s="7" t="s">
        <v>79</v>
      </c>
      <c r="B199" s="7" t="s">
        <v>0</v>
      </c>
      <c r="C199" s="7" t="s">
        <v>358</v>
      </c>
      <c r="D199" s="7">
        <v>3</v>
      </c>
      <c r="E199" s="7">
        <v>0</v>
      </c>
      <c r="F199" s="7">
        <v>0</v>
      </c>
      <c r="G199" s="7">
        <v>0</v>
      </c>
      <c r="H199" s="7">
        <v>0</v>
      </c>
      <c r="I199" s="7">
        <v>0</v>
      </c>
      <c r="J199" s="7">
        <v>0</v>
      </c>
      <c r="K199" s="7">
        <v>0</v>
      </c>
      <c r="L199" s="7">
        <v>0</v>
      </c>
      <c r="M199" s="7">
        <v>0</v>
      </c>
      <c r="N199" s="7">
        <v>0</v>
      </c>
      <c r="O199" s="7">
        <v>0</v>
      </c>
      <c r="P199" s="7">
        <v>0</v>
      </c>
      <c r="Q199" s="7">
        <v>0</v>
      </c>
      <c r="R199" s="7">
        <v>0</v>
      </c>
      <c r="S199" s="7">
        <v>0</v>
      </c>
      <c r="T199" s="7">
        <v>0</v>
      </c>
      <c r="U199" s="7">
        <v>0</v>
      </c>
      <c r="V199" s="7">
        <v>0</v>
      </c>
      <c r="W199" s="7">
        <v>3</v>
      </c>
      <c r="X199" s="7">
        <v>0</v>
      </c>
      <c r="Y199" s="7">
        <v>0</v>
      </c>
      <c r="Z199" s="7">
        <v>0</v>
      </c>
      <c r="AA199" s="7">
        <v>0</v>
      </c>
      <c r="AB199" s="7">
        <v>0</v>
      </c>
      <c r="AC199" s="7">
        <v>0</v>
      </c>
      <c r="AD199" s="7">
        <v>0</v>
      </c>
      <c r="AE199" s="7">
        <v>0</v>
      </c>
      <c r="AF199" s="7">
        <v>0</v>
      </c>
      <c r="AG199" s="7">
        <v>0</v>
      </c>
      <c r="AH199" s="7">
        <v>0</v>
      </c>
      <c r="AI199" s="7">
        <v>0</v>
      </c>
      <c r="AJ199" s="7">
        <v>0</v>
      </c>
      <c r="AK199" s="7">
        <v>0</v>
      </c>
      <c r="AL199" s="7">
        <v>0</v>
      </c>
      <c r="AM199" s="7">
        <v>0</v>
      </c>
      <c r="AN199" s="7">
        <v>0</v>
      </c>
      <c r="AO199" s="7">
        <v>0</v>
      </c>
      <c r="AP199" s="7">
        <v>0</v>
      </c>
      <c r="AQ199" s="7">
        <v>0</v>
      </c>
      <c r="AR199" s="7">
        <v>0</v>
      </c>
      <c r="AS199" s="7">
        <v>0</v>
      </c>
      <c r="AT199" s="7">
        <v>0</v>
      </c>
      <c r="AU199" s="7">
        <v>0</v>
      </c>
      <c r="AV199" s="7">
        <v>0</v>
      </c>
      <c r="AW199" s="7">
        <v>0</v>
      </c>
      <c r="AX199" s="7">
        <v>0</v>
      </c>
      <c r="AY199" s="7">
        <v>0</v>
      </c>
      <c r="AZ199" s="7">
        <v>0</v>
      </c>
      <c r="BA199" s="7">
        <v>0</v>
      </c>
      <c r="BB199" s="7">
        <v>0</v>
      </c>
      <c r="BC199" s="7">
        <v>0</v>
      </c>
      <c r="BD199" s="7">
        <v>0</v>
      </c>
      <c r="BE199" s="7">
        <v>0</v>
      </c>
      <c r="BF199" s="7">
        <v>0</v>
      </c>
      <c r="BG199" s="7">
        <v>0</v>
      </c>
      <c r="BH199" s="7">
        <v>0</v>
      </c>
      <c r="BI199" s="7">
        <v>0</v>
      </c>
    </row>
    <row r="200" spans="1:61" x14ac:dyDescent="0.35">
      <c r="A200" s="7" t="s">
        <v>79</v>
      </c>
      <c r="B200" s="7" t="s">
        <v>0</v>
      </c>
      <c r="C200" s="7" t="s">
        <v>352</v>
      </c>
      <c r="D200" s="7">
        <v>4</v>
      </c>
      <c r="E200" s="7">
        <v>0</v>
      </c>
      <c r="F200" s="7">
        <v>0</v>
      </c>
      <c r="G200" s="7">
        <v>0</v>
      </c>
      <c r="H200" s="7">
        <v>0</v>
      </c>
      <c r="I200" s="7">
        <v>0</v>
      </c>
      <c r="J200" s="7">
        <v>0</v>
      </c>
      <c r="K200" s="7">
        <v>0</v>
      </c>
      <c r="L200" s="7">
        <v>0</v>
      </c>
      <c r="M200" s="7">
        <v>0</v>
      </c>
      <c r="N200" s="7">
        <v>0</v>
      </c>
      <c r="O200" s="7">
        <v>0</v>
      </c>
      <c r="P200" s="7">
        <v>0</v>
      </c>
      <c r="Q200" s="7">
        <v>0</v>
      </c>
      <c r="R200" s="7">
        <v>0</v>
      </c>
      <c r="S200" s="7">
        <v>0</v>
      </c>
      <c r="T200" s="7">
        <v>0</v>
      </c>
      <c r="U200" s="7">
        <v>0</v>
      </c>
      <c r="V200" s="7">
        <v>0</v>
      </c>
      <c r="W200" s="7">
        <v>4</v>
      </c>
      <c r="X200" s="7">
        <v>0</v>
      </c>
      <c r="Y200" s="7">
        <v>0</v>
      </c>
      <c r="Z200" s="7">
        <v>0</v>
      </c>
      <c r="AA200" s="7">
        <v>0</v>
      </c>
      <c r="AB200" s="7">
        <v>0</v>
      </c>
      <c r="AC200" s="7">
        <v>0</v>
      </c>
      <c r="AD200" s="7">
        <v>0</v>
      </c>
      <c r="AE200" s="7">
        <v>0</v>
      </c>
      <c r="AF200" s="7">
        <v>0</v>
      </c>
      <c r="AG200" s="7">
        <v>0</v>
      </c>
      <c r="AH200" s="7">
        <v>0</v>
      </c>
      <c r="AI200" s="7">
        <v>0</v>
      </c>
      <c r="AJ200" s="7">
        <v>0</v>
      </c>
      <c r="AK200" s="7">
        <v>0</v>
      </c>
      <c r="AL200" s="7">
        <v>0</v>
      </c>
      <c r="AM200" s="7">
        <v>0</v>
      </c>
      <c r="AN200" s="7">
        <v>0</v>
      </c>
      <c r="AO200" s="7">
        <v>0</v>
      </c>
      <c r="AP200" s="7">
        <v>0</v>
      </c>
      <c r="AQ200" s="7">
        <v>0</v>
      </c>
      <c r="AR200" s="7">
        <v>0</v>
      </c>
      <c r="AS200" s="7">
        <v>0</v>
      </c>
      <c r="AT200" s="7">
        <v>0</v>
      </c>
      <c r="AU200" s="7">
        <v>0</v>
      </c>
      <c r="AV200" s="7">
        <v>0</v>
      </c>
      <c r="AW200" s="7">
        <v>4</v>
      </c>
      <c r="AX200" s="7">
        <v>4</v>
      </c>
      <c r="AY200" s="7">
        <v>0</v>
      </c>
      <c r="AZ200" s="7">
        <v>0</v>
      </c>
      <c r="BA200" s="7">
        <v>4</v>
      </c>
      <c r="BB200" s="7">
        <v>0</v>
      </c>
      <c r="BC200" s="7">
        <v>0</v>
      </c>
      <c r="BD200" s="7">
        <v>4</v>
      </c>
      <c r="BE200" s="7">
        <v>0</v>
      </c>
      <c r="BF200" s="7">
        <v>0</v>
      </c>
      <c r="BG200" s="7">
        <v>4</v>
      </c>
      <c r="BH200" s="7">
        <v>0</v>
      </c>
      <c r="BI200" s="7">
        <v>0</v>
      </c>
    </row>
    <row r="201" spans="1:61" x14ac:dyDescent="0.35">
      <c r="A201" s="7" t="s">
        <v>79</v>
      </c>
      <c r="B201" s="7" t="s">
        <v>0</v>
      </c>
      <c r="C201" s="7" t="s">
        <v>350</v>
      </c>
      <c r="D201" s="7">
        <v>5</v>
      </c>
      <c r="E201" s="7">
        <v>1</v>
      </c>
      <c r="F201" s="7">
        <v>0</v>
      </c>
      <c r="G201" s="7">
        <v>1</v>
      </c>
      <c r="H201" s="7">
        <v>1</v>
      </c>
      <c r="I201" s="7">
        <v>0</v>
      </c>
      <c r="J201" s="7">
        <v>0</v>
      </c>
      <c r="K201" s="7">
        <v>0</v>
      </c>
      <c r="L201" s="7">
        <v>0</v>
      </c>
      <c r="M201" s="7">
        <v>3</v>
      </c>
      <c r="N201" s="7">
        <v>0</v>
      </c>
      <c r="O201" s="7">
        <v>1</v>
      </c>
      <c r="P201" s="7">
        <v>0</v>
      </c>
      <c r="Q201" s="7">
        <v>0</v>
      </c>
      <c r="R201" s="7">
        <v>0</v>
      </c>
      <c r="S201" s="7">
        <v>0</v>
      </c>
      <c r="T201" s="7">
        <v>0</v>
      </c>
      <c r="U201" s="7">
        <v>0</v>
      </c>
      <c r="V201" s="7">
        <v>0</v>
      </c>
      <c r="W201" s="7">
        <v>1</v>
      </c>
      <c r="X201" s="7">
        <v>1</v>
      </c>
      <c r="Y201" s="7">
        <v>0</v>
      </c>
      <c r="Z201" s="7">
        <v>0</v>
      </c>
      <c r="AA201" s="7">
        <v>0</v>
      </c>
      <c r="AB201" s="7">
        <v>0</v>
      </c>
      <c r="AC201" s="7">
        <v>0</v>
      </c>
      <c r="AD201" s="7">
        <v>0</v>
      </c>
      <c r="AE201" s="7">
        <v>0</v>
      </c>
      <c r="AF201" s="7">
        <v>0</v>
      </c>
      <c r="AG201" s="7">
        <v>1</v>
      </c>
      <c r="AH201" s="7">
        <v>0</v>
      </c>
      <c r="AI201" s="7">
        <v>0</v>
      </c>
      <c r="AJ201" s="7">
        <v>0</v>
      </c>
      <c r="AK201" s="7">
        <v>0</v>
      </c>
      <c r="AL201" s="7">
        <v>0</v>
      </c>
      <c r="AM201" s="7">
        <v>0</v>
      </c>
      <c r="AN201" s="7">
        <v>0</v>
      </c>
      <c r="AO201" s="7">
        <v>0</v>
      </c>
      <c r="AP201" s="7">
        <v>0</v>
      </c>
      <c r="AQ201" s="7">
        <v>0</v>
      </c>
      <c r="AR201" s="7">
        <v>0</v>
      </c>
      <c r="AS201" s="7">
        <v>0</v>
      </c>
      <c r="AT201" s="7">
        <v>0</v>
      </c>
      <c r="AU201" s="7">
        <v>0</v>
      </c>
      <c r="AV201" s="7">
        <v>0</v>
      </c>
      <c r="AW201" s="7">
        <v>6</v>
      </c>
      <c r="AX201" s="7">
        <v>6</v>
      </c>
      <c r="AY201" s="7">
        <v>0</v>
      </c>
      <c r="AZ201" s="7">
        <v>0</v>
      </c>
      <c r="BA201" s="7">
        <v>6</v>
      </c>
      <c r="BB201" s="7">
        <v>0</v>
      </c>
      <c r="BC201" s="7">
        <v>0</v>
      </c>
      <c r="BD201" s="7">
        <v>6</v>
      </c>
      <c r="BE201" s="7">
        <v>0</v>
      </c>
      <c r="BF201" s="7">
        <v>0</v>
      </c>
      <c r="BG201" s="7">
        <v>6</v>
      </c>
      <c r="BH201" s="7">
        <v>0</v>
      </c>
      <c r="BI201" s="7">
        <v>0</v>
      </c>
    </row>
    <row r="202" spans="1:61" x14ac:dyDescent="0.35">
      <c r="A202" s="7" t="s">
        <v>79</v>
      </c>
      <c r="B202" s="7" t="s">
        <v>0</v>
      </c>
      <c r="C202" s="7" t="s">
        <v>348</v>
      </c>
      <c r="D202" s="7">
        <v>6</v>
      </c>
      <c r="E202" s="7">
        <v>2</v>
      </c>
      <c r="F202" s="7">
        <v>0</v>
      </c>
      <c r="G202" s="7">
        <v>2</v>
      </c>
      <c r="H202" s="7">
        <v>1</v>
      </c>
      <c r="I202" s="7">
        <v>0</v>
      </c>
      <c r="J202" s="7">
        <v>0</v>
      </c>
      <c r="K202" s="7">
        <v>0</v>
      </c>
      <c r="L202" s="7">
        <v>0</v>
      </c>
      <c r="M202" s="7">
        <v>2</v>
      </c>
      <c r="N202" s="7">
        <v>1</v>
      </c>
      <c r="O202" s="7">
        <v>0</v>
      </c>
      <c r="P202" s="7">
        <v>0</v>
      </c>
      <c r="Q202" s="7">
        <v>0</v>
      </c>
      <c r="R202" s="7">
        <v>0</v>
      </c>
      <c r="S202" s="7">
        <v>0</v>
      </c>
      <c r="T202" s="7">
        <v>0</v>
      </c>
      <c r="U202" s="7">
        <v>0</v>
      </c>
      <c r="V202" s="7">
        <v>0</v>
      </c>
      <c r="W202" s="7">
        <v>4</v>
      </c>
      <c r="X202" s="7">
        <v>1</v>
      </c>
      <c r="Y202" s="7">
        <v>0</v>
      </c>
      <c r="Z202" s="7">
        <v>0</v>
      </c>
      <c r="AA202" s="7">
        <v>0</v>
      </c>
      <c r="AB202" s="7">
        <v>0</v>
      </c>
      <c r="AC202" s="7">
        <v>0</v>
      </c>
      <c r="AD202" s="7">
        <v>0</v>
      </c>
      <c r="AE202" s="7">
        <v>0</v>
      </c>
      <c r="AF202" s="7">
        <v>0</v>
      </c>
      <c r="AG202" s="7">
        <v>0</v>
      </c>
      <c r="AH202" s="7">
        <v>0</v>
      </c>
      <c r="AI202" s="7">
        <v>0</v>
      </c>
      <c r="AJ202" s="7">
        <v>0</v>
      </c>
      <c r="AK202" s="7">
        <v>0</v>
      </c>
      <c r="AL202" s="7">
        <v>0</v>
      </c>
      <c r="AM202" s="7">
        <v>0</v>
      </c>
      <c r="AN202" s="7">
        <v>0</v>
      </c>
      <c r="AO202" s="7">
        <v>0</v>
      </c>
      <c r="AP202" s="7">
        <v>0</v>
      </c>
      <c r="AQ202" s="7">
        <v>0</v>
      </c>
      <c r="AR202" s="7">
        <v>0</v>
      </c>
      <c r="AS202" s="7">
        <v>0</v>
      </c>
      <c r="AT202" s="7">
        <v>0</v>
      </c>
      <c r="AU202" s="7">
        <v>0</v>
      </c>
      <c r="AV202" s="7">
        <v>0</v>
      </c>
      <c r="AW202" s="7">
        <v>0</v>
      </c>
      <c r="AX202" s="7">
        <v>0</v>
      </c>
      <c r="AY202" s="7">
        <v>0</v>
      </c>
      <c r="AZ202" s="7">
        <v>0</v>
      </c>
      <c r="BA202" s="7">
        <v>0</v>
      </c>
      <c r="BB202" s="7">
        <v>0</v>
      </c>
      <c r="BC202" s="7">
        <v>0</v>
      </c>
      <c r="BD202" s="7">
        <v>0</v>
      </c>
      <c r="BE202" s="7">
        <v>0</v>
      </c>
      <c r="BF202" s="7">
        <v>0</v>
      </c>
      <c r="BG202" s="7">
        <v>0</v>
      </c>
      <c r="BH202" s="7">
        <v>0</v>
      </c>
      <c r="BI202" s="7">
        <v>0</v>
      </c>
    </row>
    <row r="203" spans="1:61" x14ac:dyDescent="0.35">
      <c r="A203" s="7" t="s">
        <v>79</v>
      </c>
      <c r="B203" s="7" t="s">
        <v>0</v>
      </c>
      <c r="C203" s="7" t="s">
        <v>346</v>
      </c>
      <c r="D203" s="7">
        <v>3</v>
      </c>
      <c r="E203" s="7">
        <v>0</v>
      </c>
      <c r="F203" s="7">
        <v>0</v>
      </c>
      <c r="G203" s="7">
        <v>0</v>
      </c>
      <c r="H203" s="7">
        <v>0</v>
      </c>
      <c r="I203" s="7">
        <v>0</v>
      </c>
      <c r="J203" s="7">
        <v>0</v>
      </c>
      <c r="K203" s="7">
        <v>0</v>
      </c>
      <c r="L203" s="7">
        <v>0</v>
      </c>
      <c r="M203" s="7">
        <v>1</v>
      </c>
      <c r="N203" s="7">
        <v>0</v>
      </c>
      <c r="O203" s="7">
        <v>0</v>
      </c>
      <c r="P203" s="7">
        <v>0</v>
      </c>
      <c r="Q203" s="7">
        <v>0</v>
      </c>
      <c r="R203" s="7">
        <v>0</v>
      </c>
      <c r="S203" s="7">
        <v>0</v>
      </c>
      <c r="T203" s="7">
        <v>0</v>
      </c>
      <c r="U203" s="7">
        <v>0</v>
      </c>
      <c r="V203" s="7">
        <v>0</v>
      </c>
      <c r="W203" s="7">
        <v>2</v>
      </c>
      <c r="X203" s="7">
        <v>0</v>
      </c>
      <c r="Y203" s="7">
        <v>0</v>
      </c>
      <c r="Z203" s="7">
        <v>0</v>
      </c>
      <c r="AA203" s="7">
        <v>0</v>
      </c>
      <c r="AB203" s="7">
        <v>0</v>
      </c>
      <c r="AC203" s="7">
        <v>0</v>
      </c>
      <c r="AD203" s="7">
        <v>0</v>
      </c>
      <c r="AE203" s="7">
        <v>0</v>
      </c>
      <c r="AF203" s="7">
        <v>0</v>
      </c>
      <c r="AG203" s="7">
        <v>0</v>
      </c>
      <c r="AH203" s="7">
        <v>0</v>
      </c>
      <c r="AI203" s="7">
        <v>0</v>
      </c>
      <c r="AJ203" s="7">
        <v>0</v>
      </c>
      <c r="AK203" s="7">
        <v>0</v>
      </c>
      <c r="AL203" s="7">
        <v>0</v>
      </c>
      <c r="AM203" s="7">
        <v>0</v>
      </c>
      <c r="AN203" s="7">
        <v>0</v>
      </c>
      <c r="AO203" s="7">
        <v>0</v>
      </c>
      <c r="AP203" s="7">
        <v>0</v>
      </c>
      <c r="AQ203" s="7">
        <v>0</v>
      </c>
      <c r="AR203" s="7">
        <v>0</v>
      </c>
      <c r="AS203" s="7">
        <v>0</v>
      </c>
      <c r="AT203" s="7">
        <v>0</v>
      </c>
      <c r="AU203" s="7">
        <v>0</v>
      </c>
      <c r="AV203" s="7">
        <v>0</v>
      </c>
      <c r="AW203" s="7">
        <v>0</v>
      </c>
      <c r="AX203" s="7">
        <v>0</v>
      </c>
      <c r="AY203" s="7">
        <v>0</v>
      </c>
      <c r="AZ203" s="7">
        <v>0</v>
      </c>
      <c r="BA203" s="7">
        <v>0</v>
      </c>
      <c r="BB203" s="7">
        <v>0</v>
      </c>
      <c r="BC203" s="7">
        <v>0</v>
      </c>
      <c r="BD203" s="7">
        <v>0</v>
      </c>
      <c r="BE203" s="7">
        <v>0</v>
      </c>
      <c r="BF203" s="7">
        <v>0</v>
      </c>
      <c r="BG203" s="7">
        <v>0</v>
      </c>
      <c r="BH203" s="7">
        <v>0</v>
      </c>
      <c r="BI203" s="7">
        <v>0</v>
      </c>
    </row>
    <row r="204" spans="1:61" x14ac:dyDescent="0.35">
      <c r="A204" s="7" t="s">
        <v>79</v>
      </c>
      <c r="B204" s="7" t="s">
        <v>0</v>
      </c>
      <c r="C204" s="7" t="s">
        <v>344</v>
      </c>
      <c r="D204" s="7">
        <v>0</v>
      </c>
      <c r="E204" s="7">
        <v>0</v>
      </c>
      <c r="F204" s="7">
        <v>0</v>
      </c>
      <c r="G204" s="7">
        <v>0</v>
      </c>
      <c r="H204" s="7">
        <v>0</v>
      </c>
      <c r="I204" s="7">
        <v>0</v>
      </c>
      <c r="J204" s="7">
        <v>0</v>
      </c>
      <c r="K204" s="7">
        <v>0</v>
      </c>
      <c r="L204" s="7">
        <v>0</v>
      </c>
      <c r="M204" s="7">
        <v>0</v>
      </c>
      <c r="N204" s="7">
        <v>0</v>
      </c>
      <c r="O204" s="7">
        <v>0</v>
      </c>
      <c r="P204" s="7">
        <v>0</v>
      </c>
      <c r="Q204" s="7">
        <v>0</v>
      </c>
      <c r="R204" s="7">
        <v>0</v>
      </c>
      <c r="S204" s="7">
        <v>0</v>
      </c>
      <c r="T204" s="7">
        <v>0</v>
      </c>
      <c r="U204" s="7">
        <v>0</v>
      </c>
      <c r="V204" s="7">
        <v>0</v>
      </c>
      <c r="W204" s="7">
        <v>0</v>
      </c>
      <c r="X204" s="7">
        <v>0</v>
      </c>
      <c r="Y204" s="7">
        <v>0</v>
      </c>
      <c r="Z204" s="7">
        <v>0</v>
      </c>
      <c r="AA204" s="7">
        <v>0</v>
      </c>
      <c r="AB204" s="7">
        <v>0</v>
      </c>
      <c r="AC204" s="7">
        <v>0</v>
      </c>
      <c r="AD204" s="7">
        <v>0</v>
      </c>
      <c r="AE204" s="7">
        <v>0</v>
      </c>
      <c r="AF204" s="7">
        <v>0</v>
      </c>
      <c r="AG204" s="7">
        <v>0</v>
      </c>
      <c r="AH204" s="7">
        <v>0</v>
      </c>
      <c r="AI204" s="7">
        <v>0</v>
      </c>
      <c r="AJ204" s="7">
        <v>0</v>
      </c>
      <c r="AK204" s="7">
        <v>0</v>
      </c>
      <c r="AL204" s="7">
        <v>0</v>
      </c>
      <c r="AM204" s="7">
        <v>0</v>
      </c>
      <c r="AN204" s="7">
        <v>0</v>
      </c>
      <c r="AO204" s="7">
        <v>0</v>
      </c>
      <c r="AP204" s="7">
        <v>0</v>
      </c>
      <c r="AQ204" s="7">
        <v>0</v>
      </c>
      <c r="AR204" s="7">
        <v>0</v>
      </c>
      <c r="AS204" s="7">
        <v>0</v>
      </c>
      <c r="AT204" s="7">
        <v>0</v>
      </c>
      <c r="AU204" s="7">
        <v>0</v>
      </c>
      <c r="AV204" s="7">
        <v>0</v>
      </c>
      <c r="AW204" s="7">
        <v>3</v>
      </c>
      <c r="AX204" s="7">
        <v>3</v>
      </c>
      <c r="AY204" s="7">
        <v>0</v>
      </c>
      <c r="AZ204" s="7">
        <v>0</v>
      </c>
      <c r="BA204" s="7">
        <v>3</v>
      </c>
      <c r="BB204" s="7">
        <v>0</v>
      </c>
      <c r="BC204" s="7">
        <v>0</v>
      </c>
      <c r="BD204" s="7">
        <v>3</v>
      </c>
      <c r="BE204" s="7">
        <v>0</v>
      </c>
      <c r="BF204" s="7">
        <v>0</v>
      </c>
      <c r="BG204" s="7">
        <v>3</v>
      </c>
      <c r="BH204" s="7">
        <v>0</v>
      </c>
      <c r="BI204" s="7">
        <v>0</v>
      </c>
    </row>
    <row r="205" spans="1:61" x14ac:dyDescent="0.35">
      <c r="A205" s="7" t="s">
        <v>79</v>
      </c>
      <c r="B205" s="7" t="s">
        <v>0</v>
      </c>
      <c r="C205" s="7" t="s">
        <v>338</v>
      </c>
      <c r="D205" s="7">
        <v>10</v>
      </c>
      <c r="E205" s="7">
        <v>1</v>
      </c>
      <c r="F205" s="7">
        <v>0</v>
      </c>
      <c r="G205" s="7">
        <v>1</v>
      </c>
      <c r="H205" s="7">
        <v>1</v>
      </c>
      <c r="I205" s="7">
        <v>0</v>
      </c>
      <c r="J205" s="7">
        <v>0</v>
      </c>
      <c r="K205" s="7">
        <v>0</v>
      </c>
      <c r="L205" s="7">
        <v>0</v>
      </c>
      <c r="M205" s="7">
        <v>10</v>
      </c>
      <c r="N205" s="7">
        <v>1</v>
      </c>
      <c r="O205" s="7">
        <v>0</v>
      </c>
      <c r="P205" s="7">
        <v>0</v>
      </c>
      <c r="Q205" s="7">
        <v>0</v>
      </c>
      <c r="R205" s="7">
        <v>0</v>
      </c>
      <c r="S205" s="7">
        <v>0</v>
      </c>
      <c r="T205" s="7">
        <v>0</v>
      </c>
      <c r="U205" s="7">
        <v>0</v>
      </c>
      <c r="V205" s="7">
        <v>0</v>
      </c>
      <c r="W205" s="7">
        <v>0</v>
      </c>
      <c r="X205" s="7">
        <v>0</v>
      </c>
      <c r="Y205" s="7">
        <v>0</v>
      </c>
      <c r="Z205" s="7">
        <v>0</v>
      </c>
      <c r="AA205" s="7">
        <v>0</v>
      </c>
      <c r="AB205" s="7">
        <v>0</v>
      </c>
      <c r="AC205" s="7">
        <v>0</v>
      </c>
      <c r="AD205" s="7">
        <v>0</v>
      </c>
      <c r="AE205" s="7">
        <v>0</v>
      </c>
      <c r="AF205" s="7">
        <v>0</v>
      </c>
      <c r="AG205" s="7">
        <v>0</v>
      </c>
      <c r="AH205" s="7">
        <v>0</v>
      </c>
      <c r="AI205" s="7">
        <v>0</v>
      </c>
      <c r="AJ205" s="7">
        <v>0</v>
      </c>
      <c r="AK205" s="7">
        <v>0</v>
      </c>
      <c r="AL205" s="7">
        <v>0</v>
      </c>
      <c r="AM205" s="7">
        <v>0</v>
      </c>
      <c r="AN205" s="7">
        <v>0</v>
      </c>
      <c r="AO205" s="7">
        <v>0</v>
      </c>
      <c r="AP205" s="7">
        <v>0</v>
      </c>
      <c r="AQ205" s="7">
        <v>0</v>
      </c>
      <c r="AR205" s="7">
        <v>0</v>
      </c>
      <c r="AS205" s="7">
        <v>0</v>
      </c>
      <c r="AT205" s="7">
        <v>0</v>
      </c>
      <c r="AU205" s="7">
        <v>0</v>
      </c>
      <c r="AV205" s="7">
        <v>0</v>
      </c>
      <c r="AW205" s="7">
        <v>0</v>
      </c>
      <c r="AX205" s="7">
        <v>0</v>
      </c>
      <c r="AY205" s="7">
        <v>0</v>
      </c>
      <c r="AZ205" s="7">
        <v>0</v>
      </c>
      <c r="BA205" s="7">
        <v>0</v>
      </c>
      <c r="BB205" s="7">
        <v>0</v>
      </c>
      <c r="BC205" s="7">
        <v>0</v>
      </c>
      <c r="BD205" s="7">
        <v>0</v>
      </c>
      <c r="BE205" s="7">
        <v>0</v>
      </c>
      <c r="BF205" s="7">
        <v>0</v>
      </c>
      <c r="BG205" s="7">
        <v>0</v>
      </c>
      <c r="BH205" s="7">
        <v>0</v>
      </c>
      <c r="BI205" s="7">
        <v>0</v>
      </c>
    </row>
    <row r="206" spans="1:61" x14ac:dyDescent="0.35">
      <c r="A206" s="7" t="s">
        <v>79</v>
      </c>
      <c r="B206" s="7" t="s">
        <v>0</v>
      </c>
      <c r="C206" s="7" t="s">
        <v>336</v>
      </c>
      <c r="D206" s="7">
        <v>3</v>
      </c>
      <c r="E206" s="7">
        <v>0</v>
      </c>
      <c r="F206" s="7">
        <v>0</v>
      </c>
      <c r="G206" s="7">
        <v>0</v>
      </c>
      <c r="H206" s="7">
        <v>0</v>
      </c>
      <c r="I206" s="7">
        <v>0</v>
      </c>
      <c r="J206" s="7">
        <v>0</v>
      </c>
      <c r="K206" s="7">
        <v>0</v>
      </c>
      <c r="L206" s="7">
        <v>0</v>
      </c>
      <c r="M206" s="7">
        <v>1</v>
      </c>
      <c r="N206" s="7">
        <v>0</v>
      </c>
      <c r="O206" s="7">
        <v>0</v>
      </c>
      <c r="P206" s="7">
        <v>0</v>
      </c>
      <c r="Q206" s="7">
        <v>0</v>
      </c>
      <c r="R206" s="7">
        <v>0</v>
      </c>
      <c r="S206" s="7">
        <v>0</v>
      </c>
      <c r="T206" s="7">
        <v>0</v>
      </c>
      <c r="U206" s="7">
        <v>0</v>
      </c>
      <c r="V206" s="7">
        <v>0</v>
      </c>
      <c r="W206" s="7">
        <v>2</v>
      </c>
      <c r="X206" s="7">
        <v>0</v>
      </c>
      <c r="Y206" s="7">
        <v>0</v>
      </c>
      <c r="Z206" s="7">
        <v>0</v>
      </c>
      <c r="AA206" s="7">
        <v>0</v>
      </c>
      <c r="AB206" s="7">
        <v>0</v>
      </c>
      <c r="AC206" s="7">
        <v>0</v>
      </c>
      <c r="AD206" s="7">
        <v>0</v>
      </c>
      <c r="AE206" s="7">
        <v>0</v>
      </c>
      <c r="AF206" s="7">
        <v>0</v>
      </c>
      <c r="AG206" s="7">
        <v>0</v>
      </c>
      <c r="AH206" s="7">
        <v>0</v>
      </c>
      <c r="AI206" s="7">
        <v>0</v>
      </c>
      <c r="AJ206" s="7">
        <v>0</v>
      </c>
      <c r="AK206" s="7">
        <v>0</v>
      </c>
      <c r="AL206" s="7">
        <v>0</v>
      </c>
      <c r="AM206" s="7">
        <v>0</v>
      </c>
      <c r="AN206" s="7">
        <v>0</v>
      </c>
      <c r="AO206" s="7">
        <v>0</v>
      </c>
      <c r="AP206" s="7">
        <v>0</v>
      </c>
      <c r="AQ206" s="7">
        <v>0</v>
      </c>
      <c r="AR206" s="7">
        <v>0</v>
      </c>
      <c r="AS206" s="7">
        <v>0</v>
      </c>
      <c r="AT206" s="7">
        <v>0</v>
      </c>
      <c r="AU206" s="7">
        <v>0</v>
      </c>
      <c r="AV206" s="7">
        <v>0</v>
      </c>
      <c r="AW206" s="7">
        <v>3</v>
      </c>
      <c r="AX206" s="7">
        <v>3</v>
      </c>
      <c r="AY206" s="7">
        <v>0</v>
      </c>
      <c r="AZ206" s="7">
        <v>0</v>
      </c>
      <c r="BA206" s="7">
        <v>3</v>
      </c>
      <c r="BB206" s="7">
        <v>0</v>
      </c>
      <c r="BC206" s="7">
        <v>0</v>
      </c>
      <c r="BD206" s="7">
        <v>3</v>
      </c>
      <c r="BE206" s="7">
        <v>0</v>
      </c>
      <c r="BF206" s="7">
        <v>0</v>
      </c>
      <c r="BG206" s="7">
        <v>3</v>
      </c>
      <c r="BH206" s="7">
        <v>0</v>
      </c>
      <c r="BI206" s="7">
        <v>0</v>
      </c>
    </row>
    <row r="207" spans="1:61" x14ac:dyDescent="0.35">
      <c r="A207" s="7" t="s">
        <v>79</v>
      </c>
      <c r="B207" s="7" t="s">
        <v>0</v>
      </c>
      <c r="C207" s="7" t="s">
        <v>334</v>
      </c>
      <c r="D207" s="7">
        <v>0</v>
      </c>
      <c r="E207" s="7">
        <v>0</v>
      </c>
      <c r="F207" s="7">
        <v>0</v>
      </c>
      <c r="G207" s="7">
        <v>0</v>
      </c>
      <c r="H207" s="7">
        <v>0</v>
      </c>
      <c r="I207" s="7">
        <v>0</v>
      </c>
      <c r="J207" s="7">
        <v>0</v>
      </c>
      <c r="K207" s="7">
        <v>0</v>
      </c>
      <c r="L207" s="7">
        <v>0</v>
      </c>
      <c r="M207" s="7">
        <v>0</v>
      </c>
      <c r="N207" s="7">
        <v>0</v>
      </c>
      <c r="O207" s="7">
        <v>0</v>
      </c>
      <c r="P207" s="7">
        <v>0</v>
      </c>
      <c r="Q207" s="7">
        <v>0</v>
      </c>
      <c r="R207" s="7">
        <v>0</v>
      </c>
      <c r="S207" s="7">
        <v>0</v>
      </c>
      <c r="T207" s="7">
        <v>0</v>
      </c>
      <c r="U207" s="7">
        <v>0</v>
      </c>
      <c r="V207" s="7">
        <v>0</v>
      </c>
      <c r="W207" s="7">
        <v>0</v>
      </c>
      <c r="X207" s="7">
        <v>0</v>
      </c>
      <c r="Y207" s="7">
        <v>0</v>
      </c>
      <c r="Z207" s="7">
        <v>0</v>
      </c>
      <c r="AA207" s="7">
        <v>0</v>
      </c>
      <c r="AB207" s="7">
        <v>0</v>
      </c>
      <c r="AC207" s="7">
        <v>0</v>
      </c>
      <c r="AD207" s="7">
        <v>0</v>
      </c>
      <c r="AE207" s="7">
        <v>0</v>
      </c>
      <c r="AF207" s="7">
        <v>0</v>
      </c>
      <c r="AG207" s="7">
        <v>0</v>
      </c>
      <c r="AH207" s="7">
        <v>0</v>
      </c>
      <c r="AI207" s="7">
        <v>0</v>
      </c>
      <c r="AJ207" s="7">
        <v>0</v>
      </c>
      <c r="AK207" s="7">
        <v>0</v>
      </c>
      <c r="AL207" s="7">
        <v>0</v>
      </c>
      <c r="AM207" s="7">
        <v>0</v>
      </c>
      <c r="AN207" s="7">
        <v>0</v>
      </c>
      <c r="AO207" s="7">
        <v>0</v>
      </c>
      <c r="AP207" s="7">
        <v>0</v>
      </c>
      <c r="AQ207" s="7">
        <v>0</v>
      </c>
      <c r="AR207" s="7">
        <v>0</v>
      </c>
      <c r="AS207" s="7">
        <v>0</v>
      </c>
      <c r="AT207" s="7">
        <v>0</v>
      </c>
      <c r="AU207" s="7">
        <v>0</v>
      </c>
      <c r="AV207" s="7">
        <v>0</v>
      </c>
      <c r="AW207" s="7">
        <v>4</v>
      </c>
      <c r="AX207" s="7">
        <v>0</v>
      </c>
      <c r="AY207" s="7">
        <v>0</v>
      </c>
      <c r="AZ207" s="7">
        <v>0</v>
      </c>
      <c r="BA207" s="7">
        <v>4</v>
      </c>
      <c r="BB207" s="7">
        <v>0</v>
      </c>
      <c r="BC207" s="7">
        <v>0</v>
      </c>
      <c r="BD207" s="7">
        <v>4</v>
      </c>
      <c r="BE207" s="7">
        <v>0</v>
      </c>
      <c r="BF207" s="7">
        <v>0</v>
      </c>
      <c r="BG207" s="7">
        <v>4</v>
      </c>
      <c r="BH207" s="7">
        <v>0</v>
      </c>
      <c r="BI207" s="7">
        <v>0</v>
      </c>
    </row>
    <row r="208" spans="1:61" x14ac:dyDescent="0.35">
      <c r="A208" s="7" t="s">
        <v>79</v>
      </c>
      <c r="B208" s="7" t="s">
        <v>0</v>
      </c>
      <c r="C208" s="7" t="s">
        <v>332</v>
      </c>
      <c r="D208" s="7">
        <v>6</v>
      </c>
      <c r="E208" s="7">
        <v>0</v>
      </c>
      <c r="F208" s="7">
        <v>3</v>
      </c>
      <c r="G208" s="7">
        <v>3</v>
      </c>
      <c r="H208" s="7">
        <v>0</v>
      </c>
      <c r="I208" s="7">
        <v>0</v>
      </c>
      <c r="J208" s="7">
        <v>0</v>
      </c>
      <c r="K208" s="7">
        <v>0</v>
      </c>
      <c r="L208" s="7">
        <v>0</v>
      </c>
      <c r="M208" s="7">
        <v>3</v>
      </c>
      <c r="N208" s="7">
        <v>0</v>
      </c>
      <c r="O208" s="7">
        <v>0</v>
      </c>
      <c r="P208" s="7">
        <v>0</v>
      </c>
      <c r="Q208" s="7">
        <v>0</v>
      </c>
      <c r="R208" s="7">
        <v>0</v>
      </c>
      <c r="S208" s="7">
        <v>0</v>
      </c>
      <c r="T208" s="7">
        <v>0</v>
      </c>
      <c r="U208" s="7">
        <v>0</v>
      </c>
      <c r="V208" s="7">
        <v>0</v>
      </c>
      <c r="W208" s="7">
        <v>3</v>
      </c>
      <c r="X208" s="7">
        <v>3</v>
      </c>
      <c r="Y208" s="7">
        <v>0</v>
      </c>
      <c r="Z208" s="7">
        <v>0</v>
      </c>
      <c r="AA208" s="7">
        <v>0</v>
      </c>
      <c r="AB208" s="7">
        <v>0</v>
      </c>
      <c r="AC208" s="7">
        <v>0</v>
      </c>
      <c r="AD208" s="7">
        <v>0</v>
      </c>
      <c r="AE208" s="7">
        <v>0</v>
      </c>
      <c r="AF208" s="7">
        <v>0</v>
      </c>
      <c r="AG208" s="7">
        <v>0</v>
      </c>
      <c r="AH208" s="7">
        <v>0</v>
      </c>
      <c r="AI208" s="7">
        <v>0</v>
      </c>
      <c r="AJ208" s="7">
        <v>0</v>
      </c>
      <c r="AK208" s="7">
        <v>0</v>
      </c>
      <c r="AL208" s="7">
        <v>0</v>
      </c>
      <c r="AM208" s="7">
        <v>0</v>
      </c>
      <c r="AN208" s="7">
        <v>0</v>
      </c>
      <c r="AO208" s="7">
        <v>0</v>
      </c>
      <c r="AP208" s="7">
        <v>0</v>
      </c>
      <c r="AQ208" s="7">
        <v>0</v>
      </c>
      <c r="AR208" s="7">
        <v>0</v>
      </c>
      <c r="AS208" s="7">
        <v>0</v>
      </c>
      <c r="AT208" s="7">
        <v>0</v>
      </c>
      <c r="AU208" s="7">
        <v>0</v>
      </c>
      <c r="AV208" s="7">
        <v>0</v>
      </c>
      <c r="AW208" s="7">
        <v>5</v>
      </c>
      <c r="AX208" s="7">
        <v>5</v>
      </c>
      <c r="AY208" s="7">
        <v>0</v>
      </c>
      <c r="AZ208" s="7">
        <v>0</v>
      </c>
      <c r="BA208" s="7">
        <v>5</v>
      </c>
      <c r="BB208" s="7">
        <v>0</v>
      </c>
      <c r="BC208" s="7">
        <v>0</v>
      </c>
      <c r="BD208" s="7">
        <v>5</v>
      </c>
      <c r="BE208" s="7">
        <v>0</v>
      </c>
      <c r="BF208" s="7">
        <v>0</v>
      </c>
      <c r="BG208" s="7">
        <v>5</v>
      </c>
      <c r="BH208" s="7">
        <v>0</v>
      </c>
      <c r="BI208" s="7">
        <v>0</v>
      </c>
    </row>
    <row r="209" spans="1:61" x14ac:dyDescent="0.35">
      <c r="A209" s="7" t="s">
        <v>79</v>
      </c>
      <c r="B209" s="7" t="s">
        <v>0</v>
      </c>
      <c r="C209" s="7" t="s">
        <v>330</v>
      </c>
      <c r="D209" s="7">
        <v>173</v>
      </c>
      <c r="E209" s="7">
        <v>0</v>
      </c>
      <c r="F209" s="7">
        <v>0</v>
      </c>
      <c r="G209" s="7">
        <v>0</v>
      </c>
      <c r="H209" s="7">
        <v>0</v>
      </c>
      <c r="I209" s="7">
        <v>0</v>
      </c>
      <c r="J209" s="7">
        <v>0</v>
      </c>
      <c r="K209" s="7">
        <v>0</v>
      </c>
      <c r="L209" s="7">
        <v>0</v>
      </c>
      <c r="M209" s="7">
        <v>0</v>
      </c>
      <c r="N209" s="7">
        <v>0</v>
      </c>
      <c r="O209" s="7">
        <v>0</v>
      </c>
      <c r="P209" s="7">
        <v>0</v>
      </c>
      <c r="Q209" s="7">
        <v>0</v>
      </c>
      <c r="R209" s="7">
        <v>0</v>
      </c>
      <c r="S209" s="7">
        <v>0</v>
      </c>
      <c r="T209" s="7">
        <v>0</v>
      </c>
      <c r="U209" s="7">
        <v>0</v>
      </c>
      <c r="V209" s="7">
        <v>0</v>
      </c>
      <c r="W209" s="7">
        <v>173</v>
      </c>
      <c r="X209" s="7">
        <v>0</v>
      </c>
      <c r="Y209" s="7">
        <v>0</v>
      </c>
      <c r="Z209" s="7">
        <v>0</v>
      </c>
      <c r="AA209" s="7">
        <v>0</v>
      </c>
      <c r="AB209" s="7">
        <v>0</v>
      </c>
      <c r="AC209" s="7">
        <v>0</v>
      </c>
      <c r="AD209" s="7">
        <v>0</v>
      </c>
      <c r="AE209" s="7">
        <v>0</v>
      </c>
      <c r="AF209" s="7">
        <v>0</v>
      </c>
      <c r="AG209" s="7">
        <v>1</v>
      </c>
      <c r="AH209" s="7">
        <v>0</v>
      </c>
      <c r="AI209" s="7">
        <v>0</v>
      </c>
      <c r="AJ209" s="7">
        <v>0</v>
      </c>
      <c r="AK209" s="7">
        <v>0</v>
      </c>
      <c r="AL209" s="7">
        <v>0</v>
      </c>
      <c r="AM209" s="7">
        <v>0</v>
      </c>
      <c r="AN209" s="7">
        <v>0</v>
      </c>
      <c r="AO209" s="7">
        <v>0</v>
      </c>
      <c r="AP209" s="7">
        <v>0</v>
      </c>
      <c r="AQ209" s="7">
        <v>0</v>
      </c>
      <c r="AR209" s="7">
        <v>0</v>
      </c>
      <c r="AS209" s="7">
        <v>0</v>
      </c>
      <c r="AT209" s="7">
        <v>0</v>
      </c>
      <c r="AU209" s="7">
        <v>0</v>
      </c>
      <c r="AV209" s="7">
        <v>0</v>
      </c>
      <c r="AW209" s="7">
        <v>4</v>
      </c>
      <c r="AX209" s="7">
        <v>4</v>
      </c>
      <c r="AY209" s="7">
        <v>0</v>
      </c>
      <c r="AZ209" s="7">
        <v>0</v>
      </c>
      <c r="BA209" s="7">
        <v>4</v>
      </c>
      <c r="BB209" s="7">
        <v>0</v>
      </c>
      <c r="BC209" s="7">
        <v>0</v>
      </c>
      <c r="BD209" s="7">
        <v>4</v>
      </c>
      <c r="BE209" s="7">
        <v>3</v>
      </c>
      <c r="BF209" s="7">
        <v>0</v>
      </c>
      <c r="BG209" s="7">
        <v>4</v>
      </c>
      <c r="BH209" s="7">
        <v>0</v>
      </c>
      <c r="BI209" s="7">
        <v>0</v>
      </c>
    </row>
    <row r="210" spans="1:61" x14ac:dyDescent="0.35">
      <c r="A210" s="7" t="s">
        <v>79</v>
      </c>
      <c r="B210" s="7" t="s">
        <v>0</v>
      </c>
      <c r="C210" s="7" t="s">
        <v>328</v>
      </c>
      <c r="D210" s="7">
        <v>1</v>
      </c>
      <c r="E210" s="7">
        <v>0</v>
      </c>
      <c r="F210" s="7">
        <v>0</v>
      </c>
      <c r="G210" s="7">
        <v>0</v>
      </c>
      <c r="H210" s="7">
        <v>0</v>
      </c>
      <c r="I210" s="7">
        <v>0</v>
      </c>
      <c r="J210" s="7">
        <v>0</v>
      </c>
      <c r="K210" s="7">
        <v>0</v>
      </c>
      <c r="L210" s="7">
        <v>0</v>
      </c>
      <c r="M210" s="7">
        <v>0</v>
      </c>
      <c r="N210" s="7">
        <v>0</v>
      </c>
      <c r="O210" s="7">
        <v>0</v>
      </c>
      <c r="P210" s="7">
        <v>0</v>
      </c>
      <c r="Q210" s="7">
        <v>0</v>
      </c>
      <c r="R210" s="7">
        <v>0</v>
      </c>
      <c r="S210" s="7">
        <v>0</v>
      </c>
      <c r="T210" s="7">
        <v>0</v>
      </c>
      <c r="U210" s="7">
        <v>0</v>
      </c>
      <c r="V210" s="7">
        <v>0</v>
      </c>
      <c r="W210" s="7">
        <v>1</v>
      </c>
      <c r="X210" s="7">
        <v>0</v>
      </c>
      <c r="Y210" s="7">
        <v>0</v>
      </c>
      <c r="Z210" s="7">
        <v>0</v>
      </c>
      <c r="AA210" s="7">
        <v>0</v>
      </c>
      <c r="AB210" s="7">
        <v>0</v>
      </c>
      <c r="AC210" s="7">
        <v>0</v>
      </c>
      <c r="AD210" s="7">
        <v>0</v>
      </c>
      <c r="AE210" s="7">
        <v>0</v>
      </c>
      <c r="AF210" s="7">
        <v>0</v>
      </c>
      <c r="AG210" s="7">
        <v>0</v>
      </c>
      <c r="AH210" s="7">
        <v>0</v>
      </c>
      <c r="AI210" s="7">
        <v>0</v>
      </c>
      <c r="AJ210" s="7">
        <v>0</v>
      </c>
      <c r="AK210" s="7">
        <v>0</v>
      </c>
      <c r="AL210" s="7">
        <v>0</v>
      </c>
      <c r="AM210" s="7">
        <v>0</v>
      </c>
      <c r="AN210" s="7">
        <v>0</v>
      </c>
      <c r="AO210" s="7">
        <v>0</v>
      </c>
      <c r="AP210" s="7">
        <v>0</v>
      </c>
      <c r="AQ210" s="7">
        <v>0</v>
      </c>
      <c r="AR210" s="7">
        <v>0</v>
      </c>
      <c r="AS210" s="7">
        <v>0</v>
      </c>
      <c r="AT210" s="7">
        <v>0</v>
      </c>
      <c r="AU210" s="7">
        <v>0</v>
      </c>
      <c r="AV210" s="7">
        <v>0</v>
      </c>
      <c r="AW210" s="7">
        <v>2</v>
      </c>
      <c r="AX210" s="7">
        <v>2</v>
      </c>
      <c r="AY210" s="7">
        <v>0</v>
      </c>
      <c r="AZ210" s="7">
        <v>0</v>
      </c>
      <c r="BA210" s="7">
        <v>2</v>
      </c>
      <c r="BB210" s="7">
        <v>0</v>
      </c>
      <c r="BC210" s="7">
        <v>0</v>
      </c>
      <c r="BD210" s="7">
        <v>2</v>
      </c>
      <c r="BE210" s="7">
        <v>0</v>
      </c>
      <c r="BF210" s="7">
        <v>0</v>
      </c>
      <c r="BG210" s="7">
        <v>2</v>
      </c>
      <c r="BH210" s="7">
        <v>0</v>
      </c>
      <c r="BI210" s="7">
        <v>0</v>
      </c>
    </row>
    <row r="211" spans="1:61" x14ac:dyDescent="0.35">
      <c r="A211" s="7" t="s">
        <v>79</v>
      </c>
      <c r="B211" s="7" t="s">
        <v>0</v>
      </c>
      <c r="C211" s="7" t="s">
        <v>326</v>
      </c>
      <c r="D211" s="7">
        <v>2</v>
      </c>
      <c r="E211" s="7">
        <v>0</v>
      </c>
      <c r="F211" s="7">
        <v>0</v>
      </c>
      <c r="G211" s="7">
        <v>0</v>
      </c>
      <c r="H211" s="7">
        <v>0</v>
      </c>
      <c r="I211" s="7">
        <v>1</v>
      </c>
      <c r="J211" s="7">
        <v>0</v>
      </c>
      <c r="K211" s="7">
        <v>0</v>
      </c>
      <c r="L211" s="7">
        <v>0</v>
      </c>
      <c r="M211" s="7">
        <v>0</v>
      </c>
      <c r="N211" s="7">
        <v>0</v>
      </c>
      <c r="O211" s="7">
        <v>1</v>
      </c>
      <c r="P211" s="7">
        <v>0</v>
      </c>
      <c r="Q211" s="7">
        <v>0</v>
      </c>
      <c r="R211" s="7">
        <v>0</v>
      </c>
      <c r="S211" s="7">
        <v>0</v>
      </c>
      <c r="T211" s="7">
        <v>0</v>
      </c>
      <c r="U211" s="7">
        <v>0</v>
      </c>
      <c r="V211" s="7">
        <v>0</v>
      </c>
      <c r="W211" s="7">
        <v>0</v>
      </c>
      <c r="X211" s="7">
        <v>0</v>
      </c>
      <c r="Y211" s="7">
        <v>0</v>
      </c>
      <c r="Z211" s="7">
        <v>0</v>
      </c>
      <c r="AA211" s="7">
        <v>0</v>
      </c>
      <c r="AB211" s="7">
        <v>0</v>
      </c>
      <c r="AC211" s="7">
        <v>0</v>
      </c>
      <c r="AD211" s="7">
        <v>0</v>
      </c>
      <c r="AE211" s="7">
        <v>0</v>
      </c>
      <c r="AF211" s="7">
        <v>0</v>
      </c>
      <c r="AG211" s="7">
        <v>0</v>
      </c>
      <c r="AH211" s="7">
        <v>0</v>
      </c>
      <c r="AI211" s="7">
        <v>0</v>
      </c>
      <c r="AJ211" s="7">
        <v>0</v>
      </c>
      <c r="AK211" s="7">
        <v>0</v>
      </c>
      <c r="AL211" s="7">
        <v>0</v>
      </c>
      <c r="AM211" s="7">
        <v>0</v>
      </c>
      <c r="AN211" s="7">
        <v>0</v>
      </c>
      <c r="AO211" s="7">
        <v>0</v>
      </c>
      <c r="AP211" s="7">
        <v>0</v>
      </c>
      <c r="AQ211" s="7">
        <v>0</v>
      </c>
      <c r="AR211" s="7">
        <v>0</v>
      </c>
      <c r="AS211" s="7">
        <v>0</v>
      </c>
      <c r="AT211" s="7">
        <v>0</v>
      </c>
      <c r="AU211" s="7">
        <v>0</v>
      </c>
      <c r="AV211" s="7">
        <v>0</v>
      </c>
      <c r="AW211" s="7">
        <v>5</v>
      </c>
      <c r="AX211" s="7">
        <v>5</v>
      </c>
      <c r="AY211" s="7">
        <v>0</v>
      </c>
      <c r="AZ211" s="7">
        <v>0</v>
      </c>
      <c r="BA211" s="7">
        <v>5</v>
      </c>
      <c r="BB211" s="7">
        <v>0</v>
      </c>
      <c r="BC211" s="7">
        <v>0</v>
      </c>
      <c r="BD211" s="7">
        <v>5</v>
      </c>
      <c r="BE211" s="7">
        <v>0</v>
      </c>
      <c r="BF211" s="7">
        <v>0</v>
      </c>
      <c r="BG211" s="7">
        <v>5</v>
      </c>
      <c r="BH211" s="7">
        <v>0</v>
      </c>
      <c r="BI211" s="7">
        <v>0</v>
      </c>
    </row>
    <row r="212" spans="1:61" x14ac:dyDescent="0.35">
      <c r="A212" s="7" t="s">
        <v>79</v>
      </c>
      <c r="B212" s="7" t="s">
        <v>0</v>
      </c>
      <c r="C212" s="7" t="s">
        <v>324</v>
      </c>
      <c r="D212" s="7">
        <v>1</v>
      </c>
      <c r="E212" s="7">
        <v>0</v>
      </c>
      <c r="F212" s="7">
        <v>0</v>
      </c>
      <c r="G212" s="7">
        <v>0</v>
      </c>
      <c r="H212" s="7">
        <v>0</v>
      </c>
      <c r="I212" s="7">
        <v>0</v>
      </c>
      <c r="J212" s="7">
        <v>0</v>
      </c>
      <c r="K212" s="7">
        <v>0</v>
      </c>
      <c r="L212" s="7">
        <v>0</v>
      </c>
      <c r="M212" s="7">
        <v>1</v>
      </c>
      <c r="N212" s="7">
        <v>0</v>
      </c>
      <c r="O212" s="7">
        <v>0</v>
      </c>
      <c r="P212" s="7">
        <v>0</v>
      </c>
      <c r="Q212" s="7">
        <v>0</v>
      </c>
      <c r="R212" s="7">
        <v>0</v>
      </c>
      <c r="S212" s="7">
        <v>0</v>
      </c>
      <c r="T212" s="7">
        <v>0</v>
      </c>
      <c r="U212" s="7">
        <v>0</v>
      </c>
      <c r="V212" s="7">
        <v>0</v>
      </c>
      <c r="W212" s="7">
        <v>0</v>
      </c>
      <c r="X212" s="7">
        <v>0</v>
      </c>
      <c r="Y212" s="7">
        <v>0</v>
      </c>
      <c r="Z212" s="7">
        <v>0</v>
      </c>
      <c r="AA212" s="7">
        <v>0</v>
      </c>
      <c r="AB212" s="7">
        <v>0</v>
      </c>
      <c r="AC212" s="7">
        <v>0</v>
      </c>
      <c r="AD212" s="7">
        <v>0</v>
      </c>
      <c r="AE212" s="7">
        <v>0</v>
      </c>
      <c r="AF212" s="7">
        <v>0</v>
      </c>
      <c r="AG212" s="7">
        <v>0</v>
      </c>
      <c r="AH212" s="7">
        <v>0</v>
      </c>
      <c r="AI212" s="7">
        <v>0</v>
      </c>
      <c r="AJ212" s="7">
        <v>0</v>
      </c>
      <c r="AK212" s="7">
        <v>0</v>
      </c>
      <c r="AL212" s="7">
        <v>0</v>
      </c>
      <c r="AM212" s="7">
        <v>0</v>
      </c>
      <c r="AN212" s="7">
        <v>0</v>
      </c>
      <c r="AO212" s="7">
        <v>0</v>
      </c>
      <c r="AP212" s="7">
        <v>0</v>
      </c>
      <c r="AQ212" s="7">
        <v>0</v>
      </c>
      <c r="AR212" s="7">
        <v>0</v>
      </c>
      <c r="AS212" s="7">
        <v>0</v>
      </c>
      <c r="AT212" s="7">
        <v>0</v>
      </c>
      <c r="AU212" s="7">
        <v>0</v>
      </c>
      <c r="AV212" s="7">
        <v>0</v>
      </c>
      <c r="AW212" s="7">
        <v>2</v>
      </c>
      <c r="AX212" s="7">
        <v>2</v>
      </c>
      <c r="AY212" s="7">
        <v>0</v>
      </c>
      <c r="AZ212" s="7">
        <v>0</v>
      </c>
      <c r="BA212" s="7">
        <v>2</v>
      </c>
      <c r="BB212" s="7">
        <v>0</v>
      </c>
      <c r="BC212" s="7">
        <v>0</v>
      </c>
      <c r="BD212" s="7">
        <v>2</v>
      </c>
      <c r="BE212" s="7">
        <v>0</v>
      </c>
      <c r="BF212" s="7">
        <v>0</v>
      </c>
      <c r="BG212" s="7">
        <v>2</v>
      </c>
      <c r="BH212" s="7">
        <v>0</v>
      </c>
      <c r="BI212" s="7">
        <v>0</v>
      </c>
    </row>
    <row r="213" spans="1:61" x14ac:dyDescent="0.35">
      <c r="A213" s="7" t="s">
        <v>78</v>
      </c>
      <c r="B213" s="7" t="s">
        <v>1</v>
      </c>
      <c r="C213" s="7" t="s">
        <v>366</v>
      </c>
      <c r="D213" s="7">
        <v>62</v>
      </c>
      <c r="E213" s="7">
        <v>0</v>
      </c>
      <c r="F213" s="7">
        <v>0</v>
      </c>
      <c r="G213" s="7">
        <v>0</v>
      </c>
      <c r="H213" s="7">
        <v>0</v>
      </c>
      <c r="I213" s="7">
        <v>0</v>
      </c>
      <c r="J213" s="7">
        <v>0</v>
      </c>
      <c r="K213" s="7">
        <v>0</v>
      </c>
      <c r="L213" s="7">
        <v>0</v>
      </c>
      <c r="M213" s="7">
        <v>9</v>
      </c>
      <c r="N213" s="7">
        <v>0</v>
      </c>
      <c r="O213" s="7">
        <v>27</v>
      </c>
      <c r="P213" s="7">
        <v>0</v>
      </c>
      <c r="Q213" s="7">
        <v>0</v>
      </c>
      <c r="R213" s="7">
        <v>0</v>
      </c>
      <c r="S213" s="7">
        <v>0</v>
      </c>
      <c r="T213" s="7">
        <v>0</v>
      </c>
      <c r="U213" s="7">
        <v>1</v>
      </c>
      <c r="V213" s="7">
        <v>0</v>
      </c>
      <c r="W213" s="7">
        <v>25</v>
      </c>
      <c r="X213" s="7">
        <v>0</v>
      </c>
      <c r="Y213" s="7">
        <v>0</v>
      </c>
      <c r="Z213" s="7">
        <v>0</v>
      </c>
      <c r="AA213" s="7">
        <v>0</v>
      </c>
      <c r="AB213" s="7">
        <v>0</v>
      </c>
      <c r="AC213" s="7">
        <v>0</v>
      </c>
      <c r="AD213" s="7">
        <v>0</v>
      </c>
      <c r="AE213" s="7">
        <v>0</v>
      </c>
      <c r="AF213" s="7">
        <v>0</v>
      </c>
      <c r="AG213" s="7">
        <v>1</v>
      </c>
      <c r="AH213" s="7">
        <v>0</v>
      </c>
      <c r="AI213" s="7">
        <v>0</v>
      </c>
      <c r="AJ213" s="7">
        <v>0</v>
      </c>
      <c r="AK213" s="7">
        <v>1</v>
      </c>
      <c r="AL213" s="7">
        <v>1</v>
      </c>
      <c r="AM213" s="7">
        <v>0</v>
      </c>
      <c r="AN213" s="7">
        <v>1</v>
      </c>
      <c r="AO213" s="7">
        <v>0</v>
      </c>
      <c r="AP213" s="7">
        <v>0</v>
      </c>
      <c r="AQ213" s="7">
        <v>0</v>
      </c>
      <c r="AR213" s="7">
        <v>0</v>
      </c>
      <c r="AS213" s="7">
        <v>0</v>
      </c>
      <c r="AT213" s="7">
        <v>0</v>
      </c>
      <c r="AU213" s="7">
        <v>0</v>
      </c>
      <c r="AV213" s="7">
        <v>0</v>
      </c>
      <c r="AW213" s="7">
        <v>25</v>
      </c>
      <c r="AX213" s="7">
        <v>25</v>
      </c>
      <c r="AY213" s="7">
        <v>1</v>
      </c>
      <c r="AZ213" s="7">
        <v>1</v>
      </c>
      <c r="BA213" s="7">
        <v>25</v>
      </c>
      <c r="BB213" s="7">
        <v>0</v>
      </c>
      <c r="BC213" s="7">
        <v>0</v>
      </c>
      <c r="BD213" s="7">
        <v>25</v>
      </c>
      <c r="BE213" s="7">
        <v>0</v>
      </c>
      <c r="BF213" s="7">
        <v>0</v>
      </c>
      <c r="BG213" s="7">
        <v>25</v>
      </c>
      <c r="BH213" s="7">
        <v>0</v>
      </c>
      <c r="BI213" s="7">
        <v>0</v>
      </c>
    </row>
    <row r="214" spans="1:61" x14ac:dyDescent="0.35">
      <c r="A214" s="7" t="s">
        <v>78</v>
      </c>
      <c r="B214" s="7" t="s">
        <v>1</v>
      </c>
      <c r="C214" s="7" t="s">
        <v>365</v>
      </c>
      <c r="D214" s="7">
        <v>59</v>
      </c>
      <c r="E214" s="7">
        <v>1</v>
      </c>
      <c r="F214" s="7">
        <v>0</v>
      </c>
      <c r="G214" s="7">
        <v>1</v>
      </c>
      <c r="H214" s="7">
        <v>1</v>
      </c>
      <c r="I214" s="7">
        <v>0</v>
      </c>
      <c r="J214" s="7">
        <v>0</v>
      </c>
      <c r="K214" s="7">
        <v>0</v>
      </c>
      <c r="L214" s="7">
        <v>0</v>
      </c>
      <c r="M214" s="7">
        <v>7</v>
      </c>
      <c r="N214" s="7">
        <v>0</v>
      </c>
      <c r="O214" s="7">
        <v>28</v>
      </c>
      <c r="P214" s="7">
        <v>0</v>
      </c>
      <c r="Q214" s="7">
        <v>0</v>
      </c>
      <c r="R214" s="7">
        <v>0</v>
      </c>
      <c r="S214" s="7">
        <v>0</v>
      </c>
      <c r="T214" s="7">
        <v>0</v>
      </c>
      <c r="U214" s="7">
        <v>1</v>
      </c>
      <c r="V214" s="7">
        <v>0</v>
      </c>
      <c r="W214" s="7">
        <v>23</v>
      </c>
      <c r="X214" s="7">
        <v>1</v>
      </c>
      <c r="Y214" s="7">
        <v>0</v>
      </c>
      <c r="Z214" s="7">
        <v>0</v>
      </c>
      <c r="AA214" s="7">
        <v>0</v>
      </c>
      <c r="AB214" s="7">
        <v>0</v>
      </c>
      <c r="AC214" s="7">
        <v>0</v>
      </c>
      <c r="AD214" s="7">
        <v>0</v>
      </c>
      <c r="AE214" s="7">
        <v>0</v>
      </c>
      <c r="AF214" s="7">
        <v>0</v>
      </c>
      <c r="AG214" s="7">
        <v>1</v>
      </c>
      <c r="AH214" s="7">
        <v>0</v>
      </c>
      <c r="AI214" s="7">
        <v>0</v>
      </c>
      <c r="AJ214" s="7">
        <v>0</v>
      </c>
      <c r="AK214" s="7">
        <v>0</v>
      </c>
      <c r="AL214" s="7">
        <v>0</v>
      </c>
      <c r="AM214" s="7">
        <v>0</v>
      </c>
      <c r="AN214" s="7">
        <v>0</v>
      </c>
      <c r="AO214" s="7">
        <v>0</v>
      </c>
      <c r="AP214" s="7">
        <v>0</v>
      </c>
      <c r="AQ214" s="7">
        <v>0</v>
      </c>
      <c r="AR214" s="7">
        <v>0</v>
      </c>
      <c r="AS214" s="7">
        <v>0</v>
      </c>
      <c r="AT214" s="7">
        <v>3</v>
      </c>
      <c r="AU214" s="7">
        <v>0</v>
      </c>
      <c r="AV214" s="7">
        <v>0</v>
      </c>
      <c r="AW214" s="7">
        <v>16</v>
      </c>
      <c r="AX214" s="7">
        <v>16</v>
      </c>
      <c r="AY214" s="7">
        <v>0</v>
      </c>
      <c r="AZ214" s="7">
        <v>0</v>
      </c>
      <c r="BA214" s="7">
        <v>16</v>
      </c>
      <c r="BB214" s="7">
        <v>0</v>
      </c>
      <c r="BC214" s="7">
        <v>0</v>
      </c>
      <c r="BD214" s="7">
        <v>16</v>
      </c>
      <c r="BE214" s="7">
        <v>0</v>
      </c>
      <c r="BF214" s="7">
        <v>0</v>
      </c>
      <c r="BG214" s="7">
        <v>16</v>
      </c>
      <c r="BH214" s="7">
        <v>0</v>
      </c>
      <c r="BI214" s="7">
        <v>0</v>
      </c>
    </row>
    <row r="215" spans="1:61" x14ac:dyDescent="0.35">
      <c r="A215" s="7" t="s">
        <v>78</v>
      </c>
      <c r="B215" s="7" t="s">
        <v>1</v>
      </c>
      <c r="C215" s="7" t="s">
        <v>364</v>
      </c>
      <c r="D215" s="7">
        <v>59</v>
      </c>
      <c r="E215" s="7">
        <v>0</v>
      </c>
      <c r="F215" s="7">
        <v>0</v>
      </c>
      <c r="G215" s="7">
        <v>0</v>
      </c>
      <c r="H215" s="7">
        <v>0</v>
      </c>
      <c r="I215" s="7">
        <v>1</v>
      </c>
      <c r="J215" s="7">
        <v>0</v>
      </c>
      <c r="K215" s="7">
        <v>0</v>
      </c>
      <c r="L215" s="7">
        <v>0</v>
      </c>
      <c r="M215" s="7">
        <v>9</v>
      </c>
      <c r="N215" s="7">
        <v>0</v>
      </c>
      <c r="O215" s="7">
        <v>15</v>
      </c>
      <c r="P215" s="7">
        <v>0</v>
      </c>
      <c r="Q215" s="7">
        <v>0</v>
      </c>
      <c r="R215" s="7">
        <v>0</v>
      </c>
      <c r="S215" s="7">
        <v>0</v>
      </c>
      <c r="T215" s="7">
        <v>0</v>
      </c>
      <c r="U215" s="7">
        <v>0</v>
      </c>
      <c r="V215" s="7">
        <v>0</v>
      </c>
      <c r="W215" s="7">
        <v>34</v>
      </c>
      <c r="X215" s="7">
        <v>0</v>
      </c>
      <c r="Y215" s="7">
        <v>0</v>
      </c>
      <c r="Z215" s="7">
        <v>0</v>
      </c>
      <c r="AA215" s="7">
        <v>0</v>
      </c>
      <c r="AB215" s="7">
        <v>0</v>
      </c>
      <c r="AC215" s="7">
        <v>0</v>
      </c>
      <c r="AD215" s="7">
        <v>0</v>
      </c>
      <c r="AE215" s="7">
        <v>0</v>
      </c>
      <c r="AF215" s="7">
        <v>0</v>
      </c>
      <c r="AG215" s="7">
        <v>0</v>
      </c>
      <c r="AH215" s="7">
        <v>0</v>
      </c>
      <c r="AI215" s="7">
        <v>0</v>
      </c>
      <c r="AJ215" s="7">
        <v>0</v>
      </c>
      <c r="AK215" s="7">
        <v>0</v>
      </c>
      <c r="AL215" s="7">
        <v>2</v>
      </c>
      <c r="AM215" s="7">
        <v>0</v>
      </c>
      <c r="AN215" s="7">
        <v>0</v>
      </c>
      <c r="AO215" s="7">
        <v>0</v>
      </c>
      <c r="AP215" s="7">
        <v>0</v>
      </c>
      <c r="AQ215" s="7">
        <v>0</v>
      </c>
      <c r="AR215" s="7">
        <v>0</v>
      </c>
      <c r="AS215" s="7">
        <v>0</v>
      </c>
      <c r="AT215" s="7">
        <v>0</v>
      </c>
      <c r="AU215" s="7">
        <v>0</v>
      </c>
      <c r="AV215" s="7">
        <v>0</v>
      </c>
      <c r="AW215" s="7">
        <v>25</v>
      </c>
      <c r="AX215" s="7">
        <v>25</v>
      </c>
      <c r="AY215" s="7">
        <v>0</v>
      </c>
      <c r="AZ215" s="7">
        <v>0</v>
      </c>
      <c r="BA215" s="7">
        <v>25</v>
      </c>
      <c r="BB215" s="7">
        <v>0</v>
      </c>
      <c r="BC215" s="7">
        <v>0</v>
      </c>
      <c r="BD215" s="7">
        <v>25</v>
      </c>
      <c r="BE215" s="7">
        <v>0</v>
      </c>
      <c r="BF215" s="7">
        <v>0</v>
      </c>
      <c r="BG215" s="7">
        <v>25</v>
      </c>
      <c r="BH215" s="7">
        <v>0</v>
      </c>
      <c r="BI215" s="7">
        <v>0</v>
      </c>
    </row>
    <row r="216" spans="1:61" x14ac:dyDescent="0.35">
      <c r="A216" s="7" t="s">
        <v>78</v>
      </c>
      <c r="B216" s="7" t="s">
        <v>1</v>
      </c>
      <c r="C216" s="7" t="s">
        <v>363</v>
      </c>
      <c r="D216" s="7">
        <v>114</v>
      </c>
      <c r="E216" s="7">
        <v>2</v>
      </c>
      <c r="F216" s="7">
        <v>0</v>
      </c>
      <c r="G216" s="7">
        <v>2</v>
      </c>
      <c r="H216" s="7">
        <v>2</v>
      </c>
      <c r="I216" s="7">
        <v>0</v>
      </c>
      <c r="J216" s="7">
        <v>0</v>
      </c>
      <c r="K216" s="7">
        <v>0</v>
      </c>
      <c r="L216" s="7">
        <v>0</v>
      </c>
      <c r="M216" s="7">
        <v>5</v>
      </c>
      <c r="N216" s="7">
        <v>0</v>
      </c>
      <c r="O216" s="7">
        <v>12</v>
      </c>
      <c r="P216" s="7">
        <v>0</v>
      </c>
      <c r="Q216" s="7">
        <v>2</v>
      </c>
      <c r="R216" s="7">
        <v>0</v>
      </c>
      <c r="S216" s="7">
        <v>0</v>
      </c>
      <c r="T216" s="7">
        <v>0</v>
      </c>
      <c r="U216" s="7">
        <v>1</v>
      </c>
      <c r="V216" s="7">
        <v>0</v>
      </c>
      <c r="W216" s="7">
        <v>94</v>
      </c>
      <c r="X216" s="7">
        <v>2</v>
      </c>
      <c r="Y216" s="7">
        <v>0</v>
      </c>
      <c r="Z216" s="7">
        <v>0</v>
      </c>
      <c r="AA216" s="7">
        <v>0</v>
      </c>
      <c r="AB216" s="7">
        <v>0</v>
      </c>
      <c r="AC216" s="7">
        <v>0</v>
      </c>
      <c r="AD216" s="7">
        <v>0</v>
      </c>
      <c r="AE216" s="7">
        <v>0</v>
      </c>
      <c r="AF216" s="7">
        <v>0</v>
      </c>
      <c r="AG216" s="7">
        <v>1</v>
      </c>
      <c r="AH216" s="7">
        <v>0</v>
      </c>
      <c r="AI216" s="7">
        <v>0</v>
      </c>
      <c r="AJ216" s="7">
        <v>0</v>
      </c>
      <c r="AK216" s="7">
        <v>2</v>
      </c>
      <c r="AL216" s="7">
        <v>2</v>
      </c>
      <c r="AM216" s="7">
        <v>0</v>
      </c>
      <c r="AN216" s="7">
        <v>0</v>
      </c>
      <c r="AO216" s="7">
        <v>0</v>
      </c>
      <c r="AP216" s="7">
        <v>0</v>
      </c>
      <c r="AQ216" s="7">
        <v>0</v>
      </c>
      <c r="AR216" s="7">
        <v>0</v>
      </c>
      <c r="AS216" s="7">
        <v>0</v>
      </c>
      <c r="AT216" s="7">
        <v>1</v>
      </c>
      <c r="AU216" s="7">
        <v>0</v>
      </c>
      <c r="AV216" s="7">
        <v>0</v>
      </c>
      <c r="AW216" s="7">
        <v>15</v>
      </c>
      <c r="AX216" s="7">
        <v>15</v>
      </c>
      <c r="AY216" s="7">
        <v>0</v>
      </c>
      <c r="AZ216" s="7">
        <v>0</v>
      </c>
      <c r="BA216" s="7">
        <v>15</v>
      </c>
      <c r="BB216" s="7">
        <v>0</v>
      </c>
      <c r="BC216" s="7">
        <v>0</v>
      </c>
      <c r="BD216" s="7">
        <v>15</v>
      </c>
      <c r="BE216" s="7">
        <v>0</v>
      </c>
      <c r="BF216" s="7">
        <v>0</v>
      </c>
      <c r="BG216" s="7">
        <v>15</v>
      </c>
      <c r="BH216" s="7">
        <v>0</v>
      </c>
      <c r="BI216" s="7">
        <v>0</v>
      </c>
    </row>
    <row r="217" spans="1:61" x14ac:dyDescent="0.35">
      <c r="A217" s="7" t="s">
        <v>78</v>
      </c>
      <c r="B217" s="7" t="s">
        <v>1</v>
      </c>
      <c r="C217" s="7" t="s">
        <v>362</v>
      </c>
      <c r="D217" s="7">
        <v>81</v>
      </c>
      <c r="E217" s="7">
        <v>2</v>
      </c>
      <c r="F217" s="7">
        <v>0</v>
      </c>
      <c r="G217" s="7">
        <v>2</v>
      </c>
      <c r="H217" s="7">
        <v>2</v>
      </c>
      <c r="I217" s="7">
        <v>0</v>
      </c>
      <c r="J217" s="7">
        <v>0</v>
      </c>
      <c r="K217" s="7">
        <v>2</v>
      </c>
      <c r="L217" s="7">
        <v>2</v>
      </c>
      <c r="M217" s="7">
        <v>17</v>
      </c>
      <c r="N217" s="7">
        <v>0</v>
      </c>
      <c r="O217" s="7">
        <v>21</v>
      </c>
      <c r="P217" s="7">
        <v>0</v>
      </c>
      <c r="Q217" s="7">
        <v>0</v>
      </c>
      <c r="R217" s="7">
        <v>0</v>
      </c>
      <c r="S217" s="7">
        <v>0</v>
      </c>
      <c r="T217" s="7">
        <v>0</v>
      </c>
      <c r="U217" s="7">
        <v>1</v>
      </c>
      <c r="V217" s="7">
        <v>0</v>
      </c>
      <c r="W217" s="7">
        <v>40</v>
      </c>
      <c r="X217" s="7">
        <v>0</v>
      </c>
      <c r="Y217" s="7">
        <v>0</v>
      </c>
      <c r="Z217" s="7">
        <v>0</v>
      </c>
      <c r="AA217" s="7">
        <v>0</v>
      </c>
      <c r="AB217" s="7">
        <v>0</v>
      </c>
      <c r="AC217" s="7">
        <v>0</v>
      </c>
      <c r="AD217" s="7">
        <v>3</v>
      </c>
      <c r="AE217" s="7">
        <v>0</v>
      </c>
      <c r="AF217" s="7">
        <v>0</v>
      </c>
      <c r="AG217" s="7">
        <v>1</v>
      </c>
      <c r="AH217" s="7">
        <v>1</v>
      </c>
      <c r="AI217" s="7">
        <v>6</v>
      </c>
      <c r="AJ217" s="7">
        <v>4</v>
      </c>
      <c r="AK217" s="7">
        <v>0</v>
      </c>
      <c r="AL217" s="7">
        <v>0</v>
      </c>
      <c r="AM217" s="7">
        <v>0</v>
      </c>
      <c r="AN217" s="7">
        <v>0</v>
      </c>
      <c r="AO217" s="7">
        <v>0</v>
      </c>
      <c r="AP217" s="7">
        <v>1</v>
      </c>
      <c r="AQ217" s="7">
        <v>1</v>
      </c>
      <c r="AR217" s="7">
        <v>0</v>
      </c>
      <c r="AS217" s="7">
        <v>0</v>
      </c>
      <c r="AT217" s="7">
        <v>0</v>
      </c>
      <c r="AU217" s="7">
        <v>0</v>
      </c>
      <c r="AV217" s="7">
        <v>0</v>
      </c>
      <c r="AW217" s="7">
        <v>16</v>
      </c>
      <c r="AX217" s="7">
        <v>16</v>
      </c>
      <c r="AY217" s="7">
        <v>0</v>
      </c>
      <c r="AZ217" s="7">
        <v>0</v>
      </c>
      <c r="BA217" s="7">
        <v>16</v>
      </c>
      <c r="BB217" s="7">
        <v>0</v>
      </c>
      <c r="BC217" s="7">
        <v>0</v>
      </c>
      <c r="BD217" s="7">
        <v>16</v>
      </c>
      <c r="BE217" s="7">
        <v>0</v>
      </c>
      <c r="BF217" s="7">
        <v>0</v>
      </c>
      <c r="BG217" s="7">
        <v>16</v>
      </c>
      <c r="BH217" s="7">
        <v>0</v>
      </c>
      <c r="BI217" s="7">
        <v>0</v>
      </c>
    </row>
    <row r="218" spans="1:61" x14ac:dyDescent="0.35">
      <c r="A218" s="7" t="s">
        <v>78</v>
      </c>
      <c r="B218" s="7" t="s">
        <v>1</v>
      </c>
      <c r="C218" s="7" t="s">
        <v>360</v>
      </c>
      <c r="D218" s="7">
        <v>390</v>
      </c>
      <c r="E218" s="7">
        <v>1</v>
      </c>
      <c r="F218" s="7">
        <v>0</v>
      </c>
      <c r="G218" s="7">
        <v>1</v>
      </c>
      <c r="H218" s="7">
        <v>1</v>
      </c>
      <c r="I218" s="7">
        <v>324</v>
      </c>
      <c r="J218" s="7">
        <v>1</v>
      </c>
      <c r="K218" s="7">
        <v>0</v>
      </c>
      <c r="L218" s="7">
        <v>0</v>
      </c>
      <c r="M218" s="7">
        <v>8</v>
      </c>
      <c r="N218" s="7">
        <v>0</v>
      </c>
      <c r="O218" s="7">
        <v>21</v>
      </c>
      <c r="P218" s="7">
        <v>0</v>
      </c>
      <c r="Q218" s="7">
        <v>1</v>
      </c>
      <c r="R218" s="7">
        <v>0</v>
      </c>
      <c r="S218" s="7">
        <v>0</v>
      </c>
      <c r="T218" s="7">
        <v>0</v>
      </c>
      <c r="U218" s="7">
        <v>0</v>
      </c>
      <c r="V218" s="7">
        <v>0</v>
      </c>
      <c r="W218" s="7">
        <v>36</v>
      </c>
      <c r="X218" s="7">
        <v>0</v>
      </c>
      <c r="Y218" s="7">
        <v>0</v>
      </c>
      <c r="Z218" s="7">
        <v>0</v>
      </c>
      <c r="AA218" s="7">
        <v>0</v>
      </c>
      <c r="AB218" s="7">
        <v>0</v>
      </c>
      <c r="AC218" s="7">
        <v>0</v>
      </c>
      <c r="AD218" s="7">
        <v>6</v>
      </c>
      <c r="AE218" s="7">
        <v>0</v>
      </c>
      <c r="AF218" s="7">
        <v>0</v>
      </c>
      <c r="AG218" s="7">
        <v>2</v>
      </c>
      <c r="AH218" s="7">
        <v>0</v>
      </c>
      <c r="AI218" s="7">
        <v>0</v>
      </c>
      <c r="AJ218" s="7">
        <v>0</v>
      </c>
      <c r="AK218" s="7">
        <v>1</v>
      </c>
      <c r="AL218" s="7">
        <v>1</v>
      </c>
      <c r="AM218" s="7">
        <v>0</v>
      </c>
      <c r="AN218" s="7">
        <v>0</v>
      </c>
      <c r="AO218" s="7">
        <v>0</v>
      </c>
      <c r="AP218" s="7">
        <v>0</v>
      </c>
      <c r="AQ218" s="7">
        <v>0</v>
      </c>
      <c r="AR218" s="7">
        <v>0</v>
      </c>
      <c r="AS218" s="7">
        <v>0</v>
      </c>
      <c r="AT218" s="7">
        <v>0</v>
      </c>
      <c r="AU218" s="7">
        <v>0</v>
      </c>
      <c r="AV218" s="7">
        <v>0</v>
      </c>
      <c r="AW218" s="7">
        <v>5</v>
      </c>
      <c r="AX218" s="7">
        <v>5</v>
      </c>
      <c r="AY218" s="7">
        <v>0</v>
      </c>
      <c r="AZ218" s="7">
        <v>0</v>
      </c>
      <c r="BA218" s="7">
        <v>5</v>
      </c>
      <c r="BB218" s="7">
        <v>0</v>
      </c>
      <c r="BC218" s="7">
        <v>0</v>
      </c>
      <c r="BD218" s="7">
        <v>5</v>
      </c>
      <c r="BE218" s="7">
        <v>0</v>
      </c>
      <c r="BF218" s="7">
        <v>0</v>
      </c>
      <c r="BG218" s="7">
        <v>5</v>
      </c>
      <c r="BH218" s="7">
        <v>0</v>
      </c>
      <c r="BI218" s="7">
        <v>0</v>
      </c>
    </row>
    <row r="219" spans="1:61" x14ac:dyDescent="0.35">
      <c r="A219" s="7" t="s">
        <v>78</v>
      </c>
      <c r="B219" s="7" t="s">
        <v>1</v>
      </c>
      <c r="C219" s="7" t="s">
        <v>358</v>
      </c>
      <c r="D219" s="7">
        <v>550</v>
      </c>
      <c r="E219" s="7">
        <v>2</v>
      </c>
      <c r="F219" s="7">
        <v>0</v>
      </c>
      <c r="G219" s="7">
        <v>2</v>
      </c>
      <c r="H219" s="7">
        <v>2</v>
      </c>
      <c r="I219" s="7">
        <v>112</v>
      </c>
      <c r="J219" s="7">
        <v>1</v>
      </c>
      <c r="K219" s="7">
        <v>158</v>
      </c>
      <c r="L219" s="7">
        <v>1</v>
      </c>
      <c r="M219" s="7">
        <v>11</v>
      </c>
      <c r="N219" s="7">
        <v>0</v>
      </c>
      <c r="O219" s="7">
        <v>42</v>
      </c>
      <c r="P219" s="7">
        <v>0</v>
      </c>
      <c r="Q219" s="7">
        <v>1</v>
      </c>
      <c r="R219" s="7">
        <v>0</v>
      </c>
      <c r="S219" s="7">
        <v>0</v>
      </c>
      <c r="T219" s="7">
        <v>0</v>
      </c>
      <c r="U219" s="7">
        <v>0</v>
      </c>
      <c r="V219" s="7">
        <v>0</v>
      </c>
      <c r="W219" s="7">
        <v>68</v>
      </c>
      <c r="X219" s="7">
        <v>0</v>
      </c>
      <c r="Y219" s="7">
        <v>158</v>
      </c>
      <c r="Z219" s="7">
        <v>0</v>
      </c>
      <c r="AA219" s="7">
        <v>0</v>
      </c>
      <c r="AB219" s="7">
        <v>0</v>
      </c>
      <c r="AC219" s="7">
        <v>0</v>
      </c>
      <c r="AD219" s="7">
        <v>0</v>
      </c>
      <c r="AE219" s="7">
        <v>0</v>
      </c>
      <c r="AF219" s="7">
        <v>0</v>
      </c>
      <c r="AG219" s="7">
        <v>0</v>
      </c>
      <c r="AH219" s="7">
        <v>0</v>
      </c>
      <c r="AI219" s="7">
        <v>0</v>
      </c>
      <c r="AJ219" s="7">
        <v>0</v>
      </c>
      <c r="AK219" s="7">
        <v>0</v>
      </c>
      <c r="AL219" s="7">
        <v>0</v>
      </c>
      <c r="AM219" s="7">
        <v>0</v>
      </c>
      <c r="AN219" s="7">
        <v>0</v>
      </c>
      <c r="AO219" s="7">
        <v>0</v>
      </c>
      <c r="AP219" s="7">
        <v>0</v>
      </c>
      <c r="AQ219" s="7">
        <v>0</v>
      </c>
      <c r="AR219" s="7">
        <v>0</v>
      </c>
      <c r="AS219" s="7">
        <v>0</v>
      </c>
      <c r="AT219" s="7">
        <v>0</v>
      </c>
      <c r="AU219" s="7">
        <v>0</v>
      </c>
      <c r="AV219" s="7">
        <v>0</v>
      </c>
      <c r="AW219" s="7">
        <v>11</v>
      </c>
      <c r="AX219" s="7">
        <v>11</v>
      </c>
      <c r="AY219" s="7">
        <v>1</v>
      </c>
      <c r="AZ219" s="7">
        <v>1</v>
      </c>
      <c r="BA219" s="7">
        <v>11</v>
      </c>
      <c r="BB219" s="7">
        <v>0</v>
      </c>
      <c r="BC219" s="7">
        <v>0</v>
      </c>
      <c r="BD219" s="7">
        <v>11</v>
      </c>
      <c r="BE219" s="7">
        <v>1</v>
      </c>
      <c r="BF219" s="7">
        <v>1</v>
      </c>
      <c r="BG219" s="7">
        <v>11</v>
      </c>
      <c r="BH219" s="7">
        <v>0</v>
      </c>
      <c r="BI219" s="7">
        <v>0</v>
      </c>
    </row>
    <row r="220" spans="1:61" x14ac:dyDescent="0.35">
      <c r="A220" s="7" t="s">
        <v>78</v>
      </c>
      <c r="B220" s="7" t="s">
        <v>1</v>
      </c>
      <c r="C220" s="7" t="s">
        <v>356</v>
      </c>
      <c r="D220" s="7">
        <v>121</v>
      </c>
      <c r="E220" s="7">
        <v>0</v>
      </c>
      <c r="F220" s="7">
        <v>0</v>
      </c>
      <c r="G220" s="7">
        <v>0</v>
      </c>
      <c r="H220" s="7">
        <v>0</v>
      </c>
      <c r="I220" s="7">
        <v>32</v>
      </c>
      <c r="J220" s="7">
        <v>0</v>
      </c>
      <c r="K220" s="7">
        <v>18</v>
      </c>
      <c r="L220" s="7">
        <v>0</v>
      </c>
      <c r="M220" s="7">
        <v>10</v>
      </c>
      <c r="N220" s="7">
        <v>0</v>
      </c>
      <c r="O220" s="7">
        <v>27</v>
      </c>
      <c r="P220" s="7">
        <v>0</v>
      </c>
      <c r="Q220" s="7">
        <v>2</v>
      </c>
      <c r="R220" s="7">
        <v>0</v>
      </c>
      <c r="S220" s="7">
        <v>2</v>
      </c>
      <c r="T220" s="7">
        <v>0</v>
      </c>
      <c r="U220" s="7">
        <v>0</v>
      </c>
      <c r="V220" s="7">
        <v>0</v>
      </c>
      <c r="W220" s="7">
        <v>30</v>
      </c>
      <c r="X220" s="7">
        <v>0</v>
      </c>
      <c r="Y220" s="7">
        <v>0</v>
      </c>
      <c r="Z220" s="7">
        <v>0</v>
      </c>
      <c r="AA220" s="7">
        <v>0</v>
      </c>
      <c r="AB220" s="7">
        <v>0</v>
      </c>
      <c r="AC220" s="7">
        <v>0</v>
      </c>
      <c r="AD220" s="7">
        <v>4</v>
      </c>
      <c r="AE220" s="7">
        <v>1</v>
      </c>
      <c r="AF220" s="7">
        <v>1</v>
      </c>
      <c r="AG220" s="7">
        <v>0</v>
      </c>
      <c r="AH220" s="7">
        <v>0</v>
      </c>
      <c r="AI220" s="7">
        <v>10</v>
      </c>
      <c r="AJ220" s="7">
        <v>1</v>
      </c>
      <c r="AK220" s="7">
        <v>0</v>
      </c>
      <c r="AL220" s="7">
        <v>2</v>
      </c>
      <c r="AM220" s="7">
        <v>0</v>
      </c>
      <c r="AN220" s="7">
        <v>0</v>
      </c>
      <c r="AO220" s="7">
        <v>0</v>
      </c>
      <c r="AP220" s="7">
        <v>0</v>
      </c>
      <c r="AQ220" s="7">
        <v>0</v>
      </c>
      <c r="AR220" s="7">
        <v>0</v>
      </c>
      <c r="AS220" s="7">
        <v>0</v>
      </c>
      <c r="AT220" s="7">
        <v>1</v>
      </c>
      <c r="AU220" s="7">
        <v>3</v>
      </c>
      <c r="AV220" s="7">
        <v>0</v>
      </c>
      <c r="AW220" s="7">
        <v>22</v>
      </c>
      <c r="AX220" s="7">
        <v>22</v>
      </c>
      <c r="AY220" s="7">
        <v>2</v>
      </c>
      <c r="AZ220" s="7">
        <v>2</v>
      </c>
      <c r="BA220" s="7">
        <v>22</v>
      </c>
      <c r="BB220" s="7">
        <v>0</v>
      </c>
      <c r="BC220" s="7">
        <v>0</v>
      </c>
      <c r="BD220" s="7">
        <v>22</v>
      </c>
      <c r="BE220" s="7">
        <v>3</v>
      </c>
      <c r="BF220" s="7">
        <v>0</v>
      </c>
      <c r="BG220" s="7">
        <v>22</v>
      </c>
      <c r="BH220" s="7">
        <v>3</v>
      </c>
      <c r="BI220" s="7">
        <v>4</v>
      </c>
    </row>
    <row r="221" spans="1:61" x14ac:dyDescent="0.35">
      <c r="A221" s="7" t="s">
        <v>78</v>
      </c>
      <c r="B221" s="7" t="s">
        <v>1</v>
      </c>
      <c r="C221" s="7" t="s">
        <v>354</v>
      </c>
      <c r="D221" s="7">
        <v>39</v>
      </c>
      <c r="E221" s="7">
        <v>0</v>
      </c>
      <c r="F221" s="7">
        <v>0</v>
      </c>
      <c r="G221" s="7">
        <v>0</v>
      </c>
      <c r="H221" s="7">
        <v>0</v>
      </c>
      <c r="I221" s="7">
        <v>0</v>
      </c>
      <c r="J221" s="7">
        <v>0</v>
      </c>
      <c r="K221" s="7">
        <v>4</v>
      </c>
      <c r="L221" s="7">
        <v>0</v>
      </c>
      <c r="M221" s="7">
        <v>6</v>
      </c>
      <c r="N221" s="7">
        <v>0</v>
      </c>
      <c r="O221" s="7">
        <v>29</v>
      </c>
      <c r="P221" s="7">
        <v>0</v>
      </c>
      <c r="Q221" s="7">
        <v>0</v>
      </c>
      <c r="R221" s="7">
        <v>0</v>
      </c>
      <c r="S221" s="7">
        <v>0</v>
      </c>
      <c r="T221" s="7">
        <v>0</v>
      </c>
      <c r="U221" s="7">
        <v>0</v>
      </c>
      <c r="V221" s="7">
        <v>0</v>
      </c>
      <c r="W221" s="7">
        <v>0</v>
      </c>
      <c r="X221" s="7">
        <v>0</v>
      </c>
      <c r="Y221" s="7">
        <v>0</v>
      </c>
      <c r="Z221" s="7">
        <v>0</v>
      </c>
      <c r="AA221" s="7">
        <v>0</v>
      </c>
      <c r="AB221" s="7">
        <v>0</v>
      </c>
      <c r="AC221" s="7">
        <v>0</v>
      </c>
      <c r="AD221" s="7">
        <v>0</v>
      </c>
      <c r="AE221" s="7">
        <v>0</v>
      </c>
      <c r="AF221" s="7">
        <v>0</v>
      </c>
      <c r="AG221" s="7">
        <v>1</v>
      </c>
      <c r="AH221" s="7">
        <v>0</v>
      </c>
      <c r="AI221" s="7">
        <v>0</v>
      </c>
      <c r="AJ221" s="7">
        <v>0</v>
      </c>
      <c r="AK221" s="7">
        <v>0</v>
      </c>
      <c r="AL221" s="7">
        <v>0</v>
      </c>
      <c r="AM221" s="7">
        <v>0</v>
      </c>
      <c r="AN221" s="7">
        <v>0</v>
      </c>
      <c r="AO221" s="7">
        <v>0</v>
      </c>
      <c r="AP221" s="7">
        <v>0</v>
      </c>
      <c r="AQ221" s="7">
        <v>0</v>
      </c>
      <c r="AR221" s="7">
        <v>0</v>
      </c>
      <c r="AS221" s="7">
        <v>0</v>
      </c>
      <c r="AT221" s="7">
        <v>0</v>
      </c>
      <c r="AU221" s="7">
        <v>0</v>
      </c>
      <c r="AV221" s="7">
        <v>0</v>
      </c>
      <c r="AW221" s="7">
        <v>10</v>
      </c>
      <c r="AX221" s="7">
        <v>10</v>
      </c>
      <c r="AY221" s="7">
        <v>0</v>
      </c>
      <c r="AZ221" s="7">
        <v>0</v>
      </c>
      <c r="BA221" s="7">
        <v>10</v>
      </c>
      <c r="BB221" s="7">
        <v>0</v>
      </c>
      <c r="BC221" s="7">
        <v>0</v>
      </c>
      <c r="BD221" s="7">
        <v>10</v>
      </c>
      <c r="BE221" s="7">
        <v>0</v>
      </c>
      <c r="BF221" s="7">
        <v>0</v>
      </c>
      <c r="BG221" s="7">
        <v>10</v>
      </c>
      <c r="BH221" s="7">
        <v>0</v>
      </c>
      <c r="BI221" s="7">
        <v>0</v>
      </c>
    </row>
    <row r="222" spans="1:61" x14ac:dyDescent="0.35">
      <c r="A222" s="7" t="s">
        <v>78</v>
      </c>
      <c r="B222" s="7" t="s">
        <v>1</v>
      </c>
      <c r="C222" s="7" t="s">
        <v>352</v>
      </c>
      <c r="D222" s="7">
        <v>67</v>
      </c>
      <c r="E222" s="7">
        <v>0</v>
      </c>
      <c r="F222" s="7">
        <v>0</v>
      </c>
      <c r="G222" s="7">
        <v>0</v>
      </c>
      <c r="H222" s="7">
        <v>0</v>
      </c>
      <c r="I222" s="7">
        <v>0</v>
      </c>
      <c r="J222" s="7">
        <v>0</v>
      </c>
      <c r="K222" s="7">
        <v>0</v>
      </c>
      <c r="L222" s="7">
        <v>0</v>
      </c>
      <c r="M222" s="7">
        <v>11</v>
      </c>
      <c r="N222" s="7">
        <v>0</v>
      </c>
      <c r="O222" s="7">
        <v>29</v>
      </c>
      <c r="P222" s="7">
        <v>0</v>
      </c>
      <c r="Q222" s="7">
        <v>1</v>
      </c>
      <c r="R222" s="7">
        <v>0</v>
      </c>
      <c r="S222" s="7">
        <v>0</v>
      </c>
      <c r="T222" s="7">
        <v>0</v>
      </c>
      <c r="U222" s="7">
        <v>0</v>
      </c>
      <c r="V222" s="7">
        <v>0</v>
      </c>
      <c r="W222" s="7">
        <v>26</v>
      </c>
      <c r="X222" s="7">
        <v>0</v>
      </c>
      <c r="Y222" s="7">
        <v>0</v>
      </c>
      <c r="Z222" s="7">
        <v>0</v>
      </c>
      <c r="AA222" s="7">
        <v>0</v>
      </c>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1</v>
      </c>
      <c r="AU222" s="7">
        <v>1</v>
      </c>
      <c r="AV222" s="7">
        <v>0</v>
      </c>
      <c r="AW222" s="7">
        <v>17</v>
      </c>
      <c r="AX222" s="7">
        <v>17</v>
      </c>
      <c r="AY222" s="7">
        <v>0</v>
      </c>
      <c r="AZ222" s="7">
        <v>0</v>
      </c>
      <c r="BA222" s="7">
        <v>17</v>
      </c>
      <c r="BB222" s="7">
        <v>0</v>
      </c>
      <c r="BC222" s="7">
        <v>0</v>
      </c>
      <c r="BD222" s="7">
        <v>17</v>
      </c>
      <c r="BE222" s="7">
        <v>3</v>
      </c>
      <c r="BF222" s="7">
        <v>0</v>
      </c>
      <c r="BG222" s="7">
        <v>17</v>
      </c>
      <c r="BH222" s="7">
        <v>0</v>
      </c>
      <c r="BI222" s="7">
        <v>0</v>
      </c>
    </row>
    <row r="223" spans="1:61" x14ac:dyDescent="0.35">
      <c r="A223" s="7" t="s">
        <v>78</v>
      </c>
      <c r="B223" s="7" t="s">
        <v>1</v>
      </c>
      <c r="C223" s="7" t="s">
        <v>350</v>
      </c>
      <c r="D223" s="7">
        <v>79</v>
      </c>
      <c r="E223" s="7">
        <v>1</v>
      </c>
      <c r="F223" s="7">
        <v>0</v>
      </c>
      <c r="G223" s="7">
        <v>1</v>
      </c>
      <c r="H223" s="7">
        <v>1</v>
      </c>
      <c r="I223" s="7">
        <v>0</v>
      </c>
      <c r="J223" s="7">
        <v>0</v>
      </c>
      <c r="K223" s="7">
        <v>0</v>
      </c>
      <c r="L223" s="7">
        <v>0</v>
      </c>
      <c r="M223" s="7">
        <v>10</v>
      </c>
      <c r="N223" s="7">
        <v>0</v>
      </c>
      <c r="O223" s="7">
        <v>25</v>
      </c>
      <c r="P223" s="7">
        <v>0</v>
      </c>
      <c r="Q223" s="7">
        <v>0</v>
      </c>
      <c r="R223" s="7">
        <v>0</v>
      </c>
      <c r="S223" s="7">
        <v>0</v>
      </c>
      <c r="T223" s="7">
        <v>0</v>
      </c>
      <c r="U223" s="7">
        <v>1</v>
      </c>
      <c r="V223" s="7">
        <v>0</v>
      </c>
      <c r="W223" s="7">
        <v>43</v>
      </c>
      <c r="X223" s="7">
        <v>1</v>
      </c>
      <c r="Y223" s="7">
        <v>0</v>
      </c>
      <c r="Z223" s="7">
        <v>0</v>
      </c>
      <c r="AA223" s="7">
        <v>0</v>
      </c>
      <c r="AB223" s="7">
        <v>0</v>
      </c>
      <c r="AC223" s="7">
        <v>0</v>
      </c>
      <c r="AD223" s="7">
        <v>0</v>
      </c>
      <c r="AE223" s="7">
        <v>0</v>
      </c>
      <c r="AF223" s="7">
        <v>0</v>
      </c>
      <c r="AG223" s="7">
        <v>1</v>
      </c>
      <c r="AH223" s="7">
        <v>0</v>
      </c>
      <c r="AI223" s="7">
        <v>0</v>
      </c>
      <c r="AJ223" s="7">
        <v>0</v>
      </c>
      <c r="AK223" s="7">
        <v>0</v>
      </c>
      <c r="AL223" s="7">
        <v>0</v>
      </c>
      <c r="AM223" s="7">
        <v>0</v>
      </c>
      <c r="AN223" s="7">
        <v>0</v>
      </c>
      <c r="AO223" s="7">
        <v>0</v>
      </c>
      <c r="AP223" s="7">
        <v>1</v>
      </c>
      <c r="AQ223" s="7">
        <v>1</v>
      </c>
      <c r="AR223" s="7">
        <v>0</v>
      </c>
      <c r="AS223" s="7">
        <v>0</v>
      </c>
      <c r="AT223" s="7">
        <v>1</v>
      </c>
      <c r="AU223" s="7">
        <v>1</v>
      </c>
      <c r="AV223" s="7">
        <v>0</v>
      </c>
      <c r="AW223" s="7">
        <v>29</v>
      </c>
      <c r="AX223" s="7">
        <v>29</v>
      </c>
      <c r="AY223" s="7">
        <v>6</v>
      </c>
      <c r="AZ223" s="7">
        <v>6</v>
      </c>
      <c r="BA223" s="7">
        <v>29</v>
      </c>
      <c r="BB223" s="7">
        <v>1</v>
      </c>
      <c r="BC223" s="7">
        <v>1</v>
      </c>
      <c r="BD223" s="7">
        <v>29</v>
      </c>
      <c r="BE223" s="7">
        <v>5</v>
      </c>
      <c r="BF223" s="7">
        <v>0</v>
      </c>
      <c r="BG223" s="7">
        <v>29</v>
      </c>
      <c r="BH223" s="7">
        <v>0</v>
      </c>
      <c r="BI223" s="7">
        <v>0</v>
      </c>
    </row>
    <row r="224" spans="1:61" x14ac:dyDescent="0.35">
      <c r="A224" s="7" t="s">
        <v>78</v>
      </c>
      <c r="B224" s="7" t="s">
        <v>1</v>
      </c>
      <c r="C224" s="7" t="s">
        <v>348</v>
      </c>
      <c r="D224" s="7">
        <v>152</v>
      </c>
      <c r="E224" s="7">
        <v>1</v>
      </c>
      <c r="F224" s="7">
        <v>0</v>
      </c>
      <c r="G224" s="7">
        <v>1</v>
      </c>
      <c r="H224" s="7">
        <v>1</v>
      </c>
      <c r="I224" s="7">
        <v>65</v>
      </c>
      <c r="J224" s="7">
        <v>1</v>
      </c>
      <c r="K224" s="7">
        <v>7</v>
      </c>
      <c r="L224" s="7">
        <v>0</v>
      </c>
      <c r="M224" s="7">
        <v>13</v>
      </c>
      <c r="N224" s="7">
        <v>0</v>
      </c>
      <c r="O224" s="7">
        <v>32</v>
      </c>
      <c r="P224" s="7">
        <v>0</v>
      </c>
      <c r="Q224" s="7">
        <v>0</v>
      </c>
      <c r="R224" s="7">
        <v>0</v>
      </c>
      <c r="S224" s="7">
        <v>0</v>
      </c>
      <c r="T224" s="7">
        <v>0</v>
      </c>
      <c r="U224" s="7">
        <v>0</v>
      </c>
      <c r="V224" s="7">
        <v>0</v>
      </c>
      <c r="W224" s="7">
        <v>35</v>
      </c>
      <c r="X224" s="7">
        <v>0</v>
      </c>
      <c r="Y224" s="7">
        <v>0</v>
      </c>
      <c r="Z224" s="7">
        <v>0</v>
      </c>
      <c r="AA224" s="7">
        <v>0</v>
      </c>
      <c r="AB224" s="7">
        <v>0</v>
      </c>
      <c r="AC224" s="7">
        <v>0</v>
      </c>
      <c r="AD224" s="7">
        <v>0</v>
      </c>
      <c r="AE224" s="7">
        <v>0</v>
      </c>
      <c r="AF224" s="7">
        <v>0</v>
      </c>
      <c r="AG224" s="7">
        <v>0</v>
      </c>
      <c r="AH224" s="7">
        <v>0</v>
      </c>
      <c r="AI224" s="7">
        <v>0</v>
      </c>
      <c r="AJ224" s="7">
        <v>0</v>
      </c>
      <c r="AK224" s="7">
        <v>2</v>
      </c>
      <c r="AL224" s="7">
        <v>2</v>
      </c>
      <c r="AM224" s="7">
        <v>0</v>
      </c>
      <c r="AN224" s="7">
        <v>0</v>
      </c>
      <c r="AO224" s="7">
        <v>0</v>
      </c>
      <c r="AP224" s="7">
        <v>0</v>
      </c>
      <c r="AQ224" s="7">
        <v>0</v>
      </c>
      <c r="AR224" s="7">
        <v>0</v>
      </c>
      <c r="AS224" s="7">
        <v>0</v>
      </c>
      <c r="AT224" s="7">
        <v>0</v>
      </c>
      <c r="AU224" s="7">
        <v>0</v>
      </c>
      <c r="AV224" s="7">
        <v>0</v>
      </c>
      <c r="AW224" s="7">
        <v>29</v>
      </c>
      <c r="AX224" s="7">
        <v>29</v>
      </c>
      <c r="AY224" s="7">
        <v>3</v>
      </c>
      <c r="AZ224" s="7">
        <v>3</v>
      </c>
      <c r="BA224" s="7">
        <v>29</v>
      </c>
      <c r="BB224" s="7">
        <v>0</v>
      </c>
      <c r="BC224" s="7">
        <v>0</v>
      </c>
      <c r="BD224" s="7">
        <v>29</v>
      </c>
      <c r="BE224" s="7">
        <v>4</v>
      </c>
      <c r="BF224" s="7">
        <v>0</v>
      </c>
      <c r="BG224" s="7">
        <v>29</v>
      </c>
      <c r="BH224" s="7">
        <v>0</v>
      </c>
      <c r="BI224" s="7">
        <v>0</v>
      </c>
    </row>
    <row r="225" spans="1:61" x14ac:dyDescent="0.35">
      <c r="A225" s="7" t="s">
        <v>78</v>
      </c>
      <c r="B225" s="7" t="s">
        <v>1</v>
      </c>
      <c r="C225" s="7" t="s">
        <v>346</v>
      </c>
      <c r="D225" s="7">
        <v>84</v>
      </c>
      <c r="E225" s="7">
        <v>1</v>
      </c>
      <c r="F225" s="7">
        <v>0</v>
      </c>
      <c r="G225" s="7">
        <v>1</v>
      </c>
      <c r="H225" s="7">
        <v>1</v>
      </c>
      <c r="I225" s="7">
        <v>19</v>
      </c>
      <c r="J225" s="7">
        <v>1</v>
      </c>
      <c r="K225" s="7">
        <v>0</v>
      </c>
      <c r="L225" s="7">
        <v>0</v>
      </c>
      <c r="M225" s="7">
        <v>7</v>
      </c>
      <c r="N225" s="7">
        <v>0</v>
      </c>
      <c r="O225" s="7">
        <v>27</v>
      </c>
      <c r="P225" s="7">
        <v>0</v>
      </c>
      <c r="Q225" s="7">
        <v>0</v>
      </c>
      <c r="R225" s="7">
        <v>0</v>
      </c>
      <c r="S225" s="7">
        <v>0</v>
      </c>
      <c r="T225" s="7">
        <v>0</v>
      </c>
      <c r="U225" s="7">
        <v>3</v>
      </c>
      <c r="V225" s="7">
        <v>0</v>
      </c>
      <c r="W225" s="7">
        <v>28</v>
      </c>
      <c r="X225" s="7">
        <v>0</v>
      </c>
      <c r="Y225" s="7">
        <v>0</v>
      </c>
      <c r="Z225" s="7">
        <v>0</v>
      </c>
      <c r="AA225" s="7">
        <v>0</v>
      </c>
      <c r="AB225" s="7">
        <v>0</v>
      </c>
      <c r="AC225" s="7">
        <v>0</v>
      </c>
      <c r="AD225" s="7">
        <v>0</v>
      </c>
      <c r="AE225" s="7">
        <v>0</v>
      </c>
      <c r="AF225" s="7">
        <v>0</v>
      </c>
      <c r="AG225" s="7">
        <v>0</v>
      </c>
      <c r="AH225" s="7">
        <v>2</v>
      </c>
      <c r="AI225" s="7">
        <v>0</v>
      </c>
      <c r="AJ225" s="7">
        <v>24</v>
      </c>
      <c r="AK225" s="7">
        <v>0</v>
      </c>
      <c r="AL225" s="7">
        <v>0</v>
      </c>
      <c r="AM225" s="7">
        <v>0</v>
      </c>
      <c r="AN225" s="7">
        <v>0</v>
      </c>
      <c r="AO225" s="7">
        <v>0</v>
      </c>
      <c r="AP225" s="7">
        <v>1</v>
      </c>
      <c r="AQ225" s="7">
        <v>1</v>
      </c>
      <c r="AR225" s="7">
        <v>0</v>
      </c>
      <c r="AS225" s="7">
        <v>0</v>
      </c>
      <c r="AT225" s="7">
        <v>0</v>
      </c>
      <c r="AU225" s="7">
        <v>0</v>
      </c>
      <c r="AV225" s="7">
        <v>0</v>
      </c>
      <c r="AW225" s="7">
        <v>22</v>
      </c>
      <c r="AX225" s="7">
        <v>22</v>
      </c>
      <c r="AY225" s="7">
        <v>2</v>
      </c>
      <c r="AZ225" s="7">
        <v>2</v>
      </c>
      <c r="BA225" s="7">
        <v>22</v>
      </c>
      <c r="BB225" s="7">
        <v>0</v>
      </c>
      <c r="BC225" s="7">
        <v>0</v>
      </c>
      <c r="BD225" s="7">
        <v>22</v>
      </c>
      <c r="BE225" s="7">
        <v>0</v>
      </c>
      <c r="BF225" s="7">
        <v>0</v>
      </c>
      <c r="BG225" s="7">
        <v>22</v>
      </c>
      <c r="BH225" s="7">
        <v>0</v>
      </c>
      <c r="BI225" s="7">
        <v>0</v>
      </c>
    </row>
    <row r="226" spans="1:61" x14ac:dyDescent="0.35">
      <c r="A226" s="7" t="s">
        <v>78</v>
      </c>
      <c r="B226" s="7" t="s">
        <v>1</v>
      </c>
      <c r="C226" s="7" t="s">
        <v>344</v>
      </c>
      <c r="D226" s="7">
        <v>88</v>
      </c>
      <c r="E226" s="7">
        <v>1</v>
      </c>
      <c r="F226" s="7">
        <v>0</v>
      </c>
      <c r="G226" s="7">
        <v>1</v>
      </c>
      <c r="H226" s="7">
        <v>1</v>
      </c>
      <c r="I226" s="7">
        <v>1</v>
      </c>
      <c r="J226" s="7">
        <v>1</v>
      </c>
      <c r="K226" s="7">
        <v>0</v>
      </c>
      <c r="L226" s="7">
        <v>0</v>
      </c>
      <c r="M226" s="7">
        <v>17</v>
      </c>
      <c r="N226" s="7">
        <v>0</v>
      </c>
      <c r="O226" s="7">
        <v>23</v>
      </c>
      <c r="P226" s="7">
        <v>0</v>
      </c>
      <c r="Q226" s="7">
        <v>0</v>
      </c>
      <c r="R226" s="7">
        <v>0</v>
      </c>
      <c r="S226" s="7">
        <v>0</v>
      </c>
      <c r="T226" s="7">
        <v>0</v>
      </c>
      <c r="U226" s="7">
        <v>0</v>
      </c>
      <c r="V226" s="7">
        <v>0</v>
      </c>
      <c r="W226" s="7">
        <v>47</v>
      </c>
      <c r="X226" s="7">
        <v>0</v>
      </c>
      <c r="Y226" s="7">
        <v>0</v>
      </c>
      <c r="Z226" s="7">
        <v>0</v>
      </c>
      <c r="AA226" s="7">
        <v>0</v>
      </c>
      <c r="AB226" s="7">
        <v>0</v>
      </c>
      <c r="AC226" s="7">
        <v>0</v>
      </c>
      <c r="AD226" s="7">
        <v>0</v>
      </c>
      <c r="AE226" s="7">
        <v>0</v>
      </c>
      <c r="AF226" s="7">
        <v>0</v>
      </c>
      <c r="AG226" s="7">
        <v>0</v>
      </c>
      <c r="AH226" s="7">
        <v>0</v>
      </c>
      <c r="AI226" s="7">
        <v>0</v>
      </c>
      <c r="AJ226" s="7">
        <v>0</v>
      </c>
      <c r="AK226" s="7">
        <v>2</v>
      </c>
      <c r="AL226" s="7">
        <v>2</v>
      </c>
      <c r="AM226" s="7">
        <v>0</v>
      </c>
      <c r="AN226" s="7">
        <v>0</v>
      </c>
      <c r="AO226" s="7">
        <v>0</v>
      </c>
      <c r="AP226" s="7">
        <v>0</v>
      </c>
      <c r="AQ226" s="7">
        <v>0</v>
      </c>
      <c r="AR226" s="7">
        <v>0</v>
      </c>
      <c r="AS226" s="7">
        <v>0</v>
      </c>
      <c r="AT226" s="7">
        <v>0</v>
      </c>
      <c r="AU226" s="7">
        <v>0</v>
      </c>
      <c r="AV226" s="7">
        <v>0</v>
      </c>
      <c r="AW226" s="7">
        <v>13</v>
      </c>
      <c r="AX226" s="7">
        <v>13</v>
      </c>
      <c r="AY226" s="7">
        <v>0</v>
      </c>
      <c r="AZ226" s="7">
        <v>0</v>
      </c>
      <c r="BA226" s="7">
        <v>13</v>
      </c>
      <c r="BB226" s="7">
        <v>0</v>
      </c>
      <c r="BC226" s="7">
        <v>0</v>
      </c>
      <c r="BD226" s="7">
        <v>13</v>
      </c>
      <c r="BE226" s="7">
        <v>0</v>
      </c>
      <c r="BF226" s="7">
        <v>0</v>
      </c>
      <c r="BG226" s="7">
        <v>13</v>
      </c>
      <c r="BH226" s="7">
        <v>0</v>
      </c>
      <c r="BI226" s="7">
        <v>0</v>
      </c>
    </row>
    <row r="227" spans="1:61" x14ac:dyDescent="0.35">
      <c r="A227" s="7" t="s">
        <v>78</v>
      </c>
      <c r="B227" s="7" t="s">
        <v>1</v>
      </c>
      <c r="C227" s="7" t="s">
        <v>342</v>
      </c>
      <c r="D227" s="7">
        <v>79</v>
      </c>
      <c r="E227" s="7">
        <v>0</v>
      </c>
      <c r="F227" s="7">
        <v>0</v>
      </c>
      <c r="G227" s="7">
        <v>0</v>
      </c>
      <c r="H227" s="7">
        <v>0</v>
      </c>
      <c r="I227" s="7">
        <v>0</v>
      </c>
      <c r="J227" s="7">
        <v>0</v>
      </c>
      <c r="K227" s="7">
        <v>0</v>
      </c>
      <c r="L227" s="7">
        <v>0</v>
      </c>
      <c r="M227" s="7">
        <v>14</v>
      </c>
      <c r="N227" s="7">
        <v>0</v>
      </c>
      <c r="O227" s="7">
        <v>24</v>
      </c>
      <c r="P227" s="7">
        <v>0</v>
      </c>
      <c r="Q227" s="7">
        <v>2</v>
      </c>
      <c r="R227" s="7">
        <v>0</v>
      </c>
      <c r="S227" s="7">
        <v>0</v>
      </c>
      <c r="T227" s="7">
        <v>0</v>
      </c>
      <c r="U227" s="7">
        <v>1</v>
      </c>
      <c r="V227" s="7">
        <v>0</v>
      </c>
      <c r="W227" s="7">
        <v>38</v>
      </c>
      <c r="X227" s="7">
        <v>0</v>
      </c>
      <c r="Y227" s="7">
        <v>0</v>
      </c>
      <c r="Z227" s="7">
        <v>0</v>
      </c>
      <c r="AA227" s="7">
        <v>0</v>
      </c>
      <c r="AB227" s="7">
        <v>0</v>
      </c>
      <c r="AC227" s="7">
        <v>0</v>
      </c>
      <c r="AD227" s="7">
        <v>3</v>
      </c>
      <c r="AE227" s="7">
        <v>0</v>
      </c>
      <c r="AF227" s="7">
        <v>0</v>
      </c>
      <c r="AG227" s="7">
        <v>1</v>
      </c>
      <c r="AH227" s="7">
        <v>0</v>
      </c>
      <c r="AI227" s="7">
        <v>0</v>
      </c>
      <c r="AJ227" s="7">
        <v>0</v>
      </c>
      <c r="AK227" s="7">
        <v>0</v>
      </c>
      <c r="AL227" s="7">
        <v>0</v>
      </c>
      <c r="AM227" s="7">
        <v>0</v>
      </c>
      <c r="AN227" s="7">
        <v>0</v>
      </c>
      <c r="AO227" s="7">
        <v>0</v>
      </c>
      <c r="AP227" s="7">
        <v>0</v>
      </c>
      <c r="AQ227" s="7">
        <v>0</v>
      </c>
      <c r="AR227" s="7">
        <v>0</v>
      </c>
      <c r="AS227" s="7">
        <v>0</v>
      </c>
      <c r="AT227" s="7">
        <v>0</v>
      </c>
      <c r="AU227" s="7">
        <v>0</v>
      </c>
      <c r="AV227" s="7">
        <v>0</v>
      </c>
      <c r="AW227" s="7">
        <v>19</v>
      </c>
      <c r="AX227" s="7">
        <v>19</v>
      </c>
      <c r="AY227" s="7">
        <v>1</v>
      </c>
      <c r="AZ227" s="7">
        <v>1</v>
      </c>
      <c r="BA227" s="7">
        <v>19</v>
      </c>
      <c r="BB227" s="7">
        <v>0</v>
      </c>
      <c r="BC227" s="7">
        <v>0</v>
      </c>
      <c r="BD227" s="7">
        <v>19</v>
      </c>
      <c r="BE227" s="7">
        <v>0</v>
      </c>
      <c r="BF227" s="7">
        <v>0</v>
      </c>
      <c r="BG227" s="7">
        <v>19</v>
      </c>
      <c r="BH227" s="7">
        <v>0</v>
      </c>
      <c r="BI227" s="7">
        <v>0</v>
      </c>
    </row>
    <row r="228" spans="1:61" x14ac:dyDescent="0.35">
      <c r="A228" s="7" t="s">
        <v>78</v>
      </c>
      <c r="B228" s="7" t="s">
        <v>1</v>
      </c>
      <c r="C228" s="7" t="s">
        <v>340</v>
      </c>
      <c r="D228" s="7">
        <v>68</v>
      </c>
      <c r="E228" s="7">
        <v>0</v>
      </c>
      <c r="F228" s="7">
        <v>0</v>
      </c>
      <c r="G228" s="7">
        <v>0</v>
      </c>
      <c r="H228" s="7">
        <v>0</v>
      </c>
      <c r="I228" s="7">
        <v>0</v>
      </c>
      <c r="J228" s="7">
        <v>0</v>
      </c>
      <c r="K228" s="7">
        <v>0</v>
      </c>
      <c r="L228" s="7">
        <v>0</v>
      </c>
      <c r="M228" s="7">
        <v>12</v>
      </c>
      <c r="N228" s="7">
        <v>0</v>
      </c>
      <c r="O228" s="7">
        <v>14</v>
      </c>
      <c r="P228" s="7">
        <v>0</v>
      </c>
      <c r="Q228" s="7">
        <v>2</v>
      </c>
      <c r="R228" s="7">
        <v>0</v>
      </c>
      <c r="S228" s="7">
        <v>0</v>
      </c>
      <c r="T228" s="7">
        <v>0</v>
      </c>
      <c r="U228" s="7">
        <v>1</v>
      </c>
      <c r="V228" s="7">
        <v>0</v>
      </c>
      <c r="W228" s="7">
        <v>39</v>
      </c>
      <c r="X228" s="7">
        <v>0</v>
      </c>
      <c r="Y228" s="7">
        <v>0</v>
      </c>
      <c r="Z228" s="7">
        <v>0</v>
      </c>
      <c r="AA228" s="7">
        <v>0</v>
      </c>
      <c r="AB228" s="7">
        <v>0</v>
      </c>
      <c r="AC228" s="7">
        <v>0</v>
      </c>
      <c r="AD228" s="7">
        <v>0</v>
      </c>
      <c r="AE228" s="7">
        <v>0</v>
      </c>
      <c r="AF228" s="7">
        <v>0</v>
      </c>
      <c r="AG228" s="7">
        <v>1</v>
      </c>
      <c r="AH228" s="7">
        <v>0</v>
      </c>
      <c r="AI228" s="7">
        <v>0</v>
      </c>
      <c r="AJ228" s="7">
        <v>0</v>
      </c>
      <c r="AK228" s="7">
        <v>0</v>
      </c>
      <c r="AL228" s="7">
        <v>0</v>
      </c>
      <c r="AM228" s="7">
        <v>0</v>
      </c>
      <c r="AN228" s="7">
        <v>0</v>
      </c>
      <c r="AO228" s="7">
        <v>0</v>
      </c>
      <c r="AP228" s="7">
        <v>1</v>
      </c>
      <c r="AQ228" s="7">
        <v>1</v>
      </c>
      <c r="AR228" s="7">
        <v>0</v>
      </c>
      <c r="AS228" s="7">
        <v>0</v>
      </c>
      <c r="AT228" s="7">
        <v>0</v>
      </c>
      <c r="AU228" s="7">
        <v>0</v>
      </c>
      <c r="AV228" s="7">
        <v>0</v>
      </c>
      <c r="AW228" s="7">
        <v>27</v>
      </c>
      <c r="AX228" s="7">
        <v>27</v>
      </c>
      <c r="AY228" s="7">
        <v>2</v>
      </c>
      <c r="AZ228" s="7">
        <v>2</v>
      </c>
      <c r="BA228" s="7">
        <v>27</v>
      </c>
      <c r="BB228" s="7">
        <v>0</v>
      </c>
      <c r="BC228" s="7">
        <v>0</v>
      </c>
      <c r="BD228" s="7">
        <v>27</v>
      </c>
      <c r="BE228" s="7">
        <v>0</v>
      </c>
      <c r="BF228" s="7">
        <v>0</v>
      </c>
      <c r="BG228" s="7">
        <v>27</v>
      </c>
      <c r="BH228" s="7">
        <v>0</v>
      </c>
      <c r="BI228" s="7">
        <v>0</v>
      </c>
    </row>
    <row r="229" spans="1:61" x14ac:dyDescent="0.35">
      <c r="A229" s="7" t="s">
        <v>78</v>
      </c>
      <c r="B229" s="7" t="s">
        <v>1</v>
      </c>
      <c r="C229" s="7" t="s">
        <v>338</v>
      </c>
      <c r="D229" s="7">
        <v>183</v>
      </c>
      <c r="E229" s="7">
        <v>1</v>
      </c>
      <c r="F229" s="7">
        <v>0</v>
      </c>
      <c r="G229" s="7">
        <v>1</v>
      </c>
      <c r="H229" s="7">
        <v>1</v>
      </c>
      <c r="I229" s="7">
        <v>0</v>
      </c>
      <c r="J229" s="7">
        <v>0</v>
      </c>
      <c r="K229" s="7">
        <v>0</v>
      </c>
      <c r="L229" s="7">
        <v>0</v>
      </c>
      <c r="M229" s="7">
        <v>15</v>
      </c>
      <c r="N229" s="7">
        <v>0</v>
      </c>
      <c r="O229" s="7">
        <v>26</v>
      </c>
      <c r="P229" s="7">
        <v>0</v>
      </c>
      <c r="Q229" s="7">
        <v>0</v>
      </c>
      <c r="R229" s="7">
        <v>0</v>
      </c>
      <c r="S229" s="7">
        <v>0</v>
      </c>
      <c r="T229" s="7">
        <v>0</v>
      </c>
      <c r="U229" s="7">
        <v>0</v>
      </c>
      <c r="V229" s="7">
        <v>0</v>
      </c>
      <c r="W229" s="7">
        <v>23</v>
      </c>
      <c r="X229" s="7">
        <v>0</v>
      </c>
      <c r="Y229" s="7">
        <v>0</v>
      </c>
      <c r="Z229" s="7">
        <v>0</v>
      </c>
      <c r="AA229" s="7">
        <v>119</v>
      </c>
      <c r="AB229" s="7">
        <v>1</v>
      </c>
      <c r="AC229" s="7">
        <v>0</v>
      </c>
      <c r="AD229" s="7">
        <v>0</v>
      </c>
      <c r="AE229" s="7">
        <v>0</v>
      </c>
      <c r="AF229" s="7">
        <v>0</v>
      </c>
      <c r="AG229" s="7">
        <v>0</v>
      </c>
      <c r="AH229" s="7">
        <v>0</v>
      </c>
      <c r="AI229" s="7">
        <v>0</v>
      </c>
      <c r="AJ229" s="7">
        <v>0</v>
      </c>
      <c r="AK229" s="7">
        <v>1</v>
      </c>
      <c r="AL229" s="7">
        <v>1</v>
      </c>
      <c r="AM229" s="7">
        <v>0</v>
      </c>
      <c r="AN229" s="7">
        <v>0</v>
      </c>
      <c r="AO229" s="7">
        <v>0</v>
      </c>
      <c r="AP229" s="7">
        <v>0</v>
      </c>
      <c r="AQ229" s="7">
        <v>0</v>
      </c>
      <c r="AR229" s="7">
        <v>0</v>
      </c>
      <c r="AS229" s="7">
        <v>0</v>
      </c>
      <c r="AT229" s="7">
        <v>1</v>
      </c>
      <c r="AU229" s="7">
        <v>1</v>
      </c>
      <c r="AV229" s="7">
        <v>0</v>
      </c>
      <c r="AW229" s="7">
        <v>11</v>
      </c>
      <c r="AX229" s="7">
        <v>11</v>
      </c>
      <c r="AY229" s="7">
        <v>0</v>
      </c>
      <c r="AZ229" s="7">
        <v>0</v>
      </c>
      <c r="BA229" s="7">
        <v>11</v>
      </c>
      <c r="BB229" s="7">
        <v>0</v>
      </c>
      <c r="BC229" s="7">
        <v>0</v>
      </c>
      <c r="BD229" s="7">
        <v>11</v>
      </c>
      <c r="BE229" s="7">
        <v>0</v>
      </c>
      <c r="BF229" s="7">
        <v>0</v>
      </c>
      <c r="BG229" s="7">
        <v>11</v>
      </c>
      <c r="BH229" s="7">
        <v>0</v>
      </c>
      <c r="BI229" s="7">
        <v>0</v>
      </c>
    </row>
    <row r="230" spans="1:61" x14ac:dyDescent="0.35">
      <c r="A230" s="7" t="s">
        <v>78</v>
      </c>
      <c r="B230" s="7" t="s">
        <v>1</v>
      </c>
      <c r="C230" s="7" t="s">
        <v>336</v>
      </c>
      <c r="D230" s="7">
        <v>71</v>
      </c>
      <c r="E230" s="7">
        <v>1</v>
      </c>
      <c r="F230" s="7">
        <v>0</v>
      </c>
      <c r="G230" s="7">
        <v>1</v>
      </c>
      <c r="H230" s="7">
        <v>1</v>
      </c>
      <c r="I230" s="7">
        <v>0</v>
      </c>
      <c r="J230" s="7">
        <v>0</v>
      </c>
      <c r="K230" s="7">
        <v>0</v>
      </c>
      <c r="L230" s="7">
        <v>0</v>
      </c>
      <c r="M230" s="7">
        <v>15</v>
      </c>
      <c r="N230" s="7">
        <v>0</v>
      </c>
      <c r="O230" s="7">
        <v>13</v>
      </c>
      <c r="P230" s="7">
        <v>0</v>
      </c>
      <c r="Q230" s="7">
        <v>0</v>
      </c>
      <c r="R230" s="7">
        <v>0</v>
      </c>
      <c r="S230" s="7">
        <v>0</v>
      </c>
      <c r="T230" s="7">
        <v>0</v>
      </c>
      <c r="U230" s="7">
        <v>0</v>
      </c>
      <c r="V230" s="7">
        <v>0</v>
      </c>
      <c r="W230" s="7">
        <v>43</v>
      </c>
      <c r="X230" s="7">
        <v>1</v>
      </c>
      <c r="Y230" s="7">
        <v>0</v>
      </c>
      <c r="Z230" s="7">
        <v>0</v>
      </c>
      <c r="AA230" s="7">
        <v>0</v>
      </c>
      <c r="AB230" s="7">
        <v>0</v>
      </c>
      <c r="AC230" s="7">
        <v>0</v>
      </c>
      <c r="AD230" s="7">
        <v>3</v>
      </c>
      <c r="AE230" s="7">
        <v>0</v>
      </c>
      <c r="AF230" s="7">
        <v>0</v>
      </c>
      <c r="AG230" s="7">
        <v>0</v>
      </c>
      <c r="AH230" s="7">
        <v>0</v>
      </c>
      <c r="AI230" s="7">
        <v>0</v>
      </c>
      <c r="AJ230" s="7">
        <v>0</v>
      </c>
      <c r="AK230" s="7">
        <v>0</v>
      </c>
      <c r="AL230" s="7">
        <v>0</v>
      </c>
      <c r="AM230" s="7">
        <v>0</v>
      </c>
      <c r="AN230" s="7">
        <v>0</v>
      </c>
      <c r="AO230" s="7">
        <v>0</v>
      </c>
      <c r="AP230" s="7">
        <v>0</v>
      </c>
      <c r="AQ230" s="7">
        <v>0</v>
      </c>
      <c r="AR230" s="7">
        <v>0</v>
      </c>
      <c r="AS230" s="7">
        <v>0</v>
      </c>
      <c r="AT230" s="7">
        <v>1</v>
      </c>
      <c r="AU230" s="7">
        <v>1</v>
      </c>
      <c r="AV230" s="7">
        <v>0</v>
      </c>
      <c r="AW230" s="7">
        <v>17</v>
      </c>
      <c r="AX230" s="7">
        <v>17</v>
      </c>
      <c r="AY230" s="7">
        <v>0</v>
      </c>
      <c r="AZ230" s="7">
        <v>0</v>
      </c>
      <c r="BA230" s="7">
        <v>17</v>
      </c>
      <c r="BB230" s="7">
        <v>0</v>
      </c>
      <c r="BC230" s="7">
        <v>0</v>
      </c>
      <c r="BD230" s="7">
        <v>17</v>
      </c>
      <c r="BE230" s="7">
        <v>0</v>
      </c>
      <c r="BF230" s="7">
        <v>0</v>
      </c>
      <c r="BG230" s="7">
        <v>17</v>
      </c>
      <c r="BH230" s="7">
        <v>0</v>
      </c>
      <c r="BI230" s="7">
        <v>0</v>
      </c>
    </row>
    <row r="231" spans="1:61" x14ac:dyDescent="0.35">
      <c r="A231" s="7" t="s">
        <v>78</v>
      </c>
      <c r="B231" s="7" t="s">
        <v>1</v>
      </c>
      <c r="C231" s="7" t="s">
        <v>334</v>
      </c>
      <c r="D231" s="7">
        <v>75</v>
      </c>
      <c r="E231" s="7">
        <v>1</v>
      </c>
      <c r="F231" s="7">
        <v>0</v>
      </c>
      <c r="G231" s="7">
        <v>1</v>
      </c>
      <c r="H231" s="7">
        <v>1</v>
      </c>
      <c r="I231" s="7">
        <v>0</v>
      </c>
      <c r="J231" s="7">
        <v>0</v>
      </c>
      <c r="K231" s="7">
        <v>0</v>
      </c>
      <c r="L231" s="7">
        <v>0</v>
      </c>
      <c r="M231" s="7">
        <v>13</v>
      </c>
      <c r="N231" s="7">
        <v>0</v>
      </c>
      <c r="O231" s="7">
        <v>26</v>
      </c>
      <c r="P231" s="7">
        <v>0</v>
      </c>
      <c r="Q231" s="7">
        <v>2</v>
      </c>
      <c r="R231" s="7">
        <v>0</v>
      </c>
      <c r="S231" s="7">
        <v>0</v>
      </c>
      <c r="T231" s="7">
        <v>0</v>
      </c>
      <c r="U231" s="7">
        <v>2</v>
      </c>
      <c r="V231" s="7">
        <v>0</v>
      </c>
      <c r="W231" s="7">
        <v>32</v>
      </c>
      <c r="X231" s="7">
        <v>1</v>
      </c>
      <c r="Y231" s="7">
        <v>0</v>
      </c>
      <c r="Z231" s="7">
        <v>0</v>
      </c>
      <c r="AA231" s="7">
        <v>0</v>
      </c>
      <c r="AB231" s="7">
        <v>0</v>
      </c>
      <c r="AC231" s="7">
        <v>0</v>
      </c>
      <c r="AD231" s="7">
        <v>0</v>
      </c>
      <c r="AE231" s="7">
        <v>0</v>
      </c>
      <c r="AF231" s="7">
        <v>0</v>
      </c>
      <c r="AG231" s="7">
        <v>2</v>
      </c>
      <c r="AH231" s="7">
        <v>0</v>
      </c>
      <c r="AI231" s="7">
        <v>0</v>
      </c>
      <c r="AJ231" s="7">
        <v>0</v>
      </c>
      <c r="AK231" s="7">
        <v>0</v>
      </c>
      <c r="AL231" s="7">
        <v>0</v>
      </c>
      <c r="AM231" s="7">
        <v>0</v>
      </c>
      <c r="AN231" s="7">
        <v>0</v>
      </c>
      <c r="AO231" s="7">
        <v>0</v>
      </c>
      <c r="AP231" s="7">
        <v>0</v>
      </c>
      <c r="AQ231" s="7">
        <v>0</v>
      </c>
      <c r="AR231" s="7">
        <v>0</v>
      </c>
      <c r="AS231" s="7">
        <v>0</v>
      </c>
      <c r="AT231" s="7">
        <v>0</v>
      </c>
      <c r="AU231" s="7">
        <v>0</v>
      </c>
      <c r="AV231" s="7">
        <v>0</v>
      </c>
      <c r="AW231" s="7">
        <v>8</v>
      </c>
      <c r="AX231" s="7">
        <v>8</v>
      </c>
      <c r="AY231" s="7">
        <v>0</v>
      </c>
      <c r="AZ231" s="7">
        <v>0</v>
      </c>
      <c r="BA231" s="7">
        <v>8</v>
      </c>
      <c r="BB231" s="7">
        <v>0</v>
      </c>
      <c r="BC231" s="7">
        <v>0</v>
      </c>
      <c r="BD231" s="7">
        <v>8</v>
      </c>
      <c r="BE231" s="7">
        <v>0</v>
      </c>
      <c r="BF231" s="7">
        <v>0</v>
      </c>
      <c r="BG231" s="7">
        <v>8</v>
      </c>
      <c r="BH231" s="7">
        <v>0</v>
      </c>
      <c r="BI231" s="7">
        <v>0</v>
      </c>
    </row>
    <row r="232" spans="1:61" x14ac:dyDescent="0.35">
      <c r="A232" s="7" t="s">
        <v>78</v>
      </c>
      <c r="B232" s="7" t="s">
        <v>1</v>
      </c>
      <c r="C232" s="7" t="s">
        <v>332</v>
      </c>
      <c r="D232" s="7">
        <v>88</v>
      </c>
      <c r="E232" s="7">
        <v>1</v>
      </c>
      <c r="F232" s="7">
        <v>0</v>
      </c>
      <c r="G232" s="7">
        <v>1</v>
      </c>
      <c r="H232" s="7">
        <v>1</v>
      </c>
      <c r="I232" s="7">
        <v>0</v>
      </c>
      <c r="J232" s="7">
        <v>0</v>
      </c>
      <c r="K232" s="7">
        <v>0</v>
      </c>
      <c r="L232" s="7">
        <v>0</v>
      </c>
      <c r="M232" s="7">
        <v>23</v>
      </c>
      <c r="N232" s="7">
        <v>0</v>
      </c>
      <c r="O232" s="7">
        <v>25</v>
      </c>
      <c r="P232" s="7">
        <v>0</v>
      </c>
      <c r="Q232" s="7">
        <v>0</v>
      </c>
      <c r="R232" s="7">
        <v>0</v>
      </c>
      <c r="S232" s="7">
        <v>0</v>
      </c>
      <c r="T232" s="7">
        <v>0</v>
      </c>
      <c r="U232" s="7">
        <v>0</v>
      </c>
      <c r="V232" s="7">
        <v>0</v>
      </c>
      <c r="W232" s="7">
        <v>40</v>
      </c>
      <c r="X232" s="7">
        <v>1</v>
      </c>
      <c r="Y232" s="7">
        <v>0</v>
      </c>
      <c r="Z232" s="7">
        <v>0</v>
      </c>
      <c r="AA232" s="7">
        <v>0</v>
      </c>
      <c r="AB232" s="7">
        <v>0</v>
      </c>
      <c r="AC232" s="7">
        <v>0</v>
      </c>
      <c r="AD232" s="7">
        <v>0</v>
      </c>
      <c r="AE232" s="7">
        <v>0</v>
      </c>
      <c r="AF232" s="7">
        <v>0</v>
      </c>
      <c r="AG232" s="7">
        <v>0</v>
      </c>
      <c r="AH232" s="7">
        <v>0</v>
      </c>
      <c r="AI232" s="7">
        <v>0</v>
      </c>
      <c r="AJ232" s="7">
        <v>0</v>
      </c>
      <c r="AK232" s="7">
        <v>0</v>
      </c>
      <c r="AL232" s="7">
        <v>0</v>
      </c>
      <c r="AM232" s="7">
        <v>0</v>
      </c>
      <c r="AN232" s="7">
        <v>0</v>
      </c>
      <c r="AO232" s="7">
        <v>0</v>
      </c>
      <c r="AP232" s="7">
        <v>2</v>
      </c>
      <c r="AQ232" s="7">
        <v>2</v>
      </c>
      <c r="AR232" s="7">
        <v>1</v>
      </c>
      <c r="AS232" s="7">
        <v>1</v>
      </c>
      <c r="AT232" s="7">
        <v>0</v>
      </c>
      <c r="AU232" s="7">
        <v>0</v>
      </c>
      <c r="AV232" s="7">
        <v>0</v>
      </c>
      <c r="AW232" s="7">
        <v>15</v>
      </c>
      <c r="AX232" s="7">
        <v>15</v>
      </c>
      <c r="AY232" s="7">
        <v>0</v>
      </c>
      <c r="AZ232" s="7">
        <v>0</v>
      </c>
      <c r="BA232" s="7">
        <v>15</v>
      </c>
      <c r="BB232" s="7">
        <v>0</v>
      </c>
      <c r="BC232" s="7">
        <v>0</v>
      </c>
      <c r="BD232" s="7">
        <v>15</v>
      </c>
      <c r="BE232" s="7">
        <v>0</v>
      </c>
      <c r="BF232" s="7">
        <v>0</v>
      </c>
      <c r="BG232" s="7">
        <v>15</v>
      </c>
      <c r="BH232" s="7">
        <v>0</v>
      </c>
      <c r="BI232" s="7">
        <v>0</v>
      </c>
    </row>
    <row r="233" spans="1:61" x14ac:dyDescent="0.35">
      <c r="A233" t="s">
        <v>78</v>
      </c>
      <c r="B233" t="s">
        <v>1</v>
      </c>
      <c r="C233" t="s">
        <v>330</v>
      </c>
      <c r="D233">
        <v>133</v>
      </c>
      <c r="E233">
        <v>1</v>
      </c>
      <c r="F233">
        <v>0</v>
      </c>
      <c r="G233">
        <v>1</v>
      </c>
      <c r="H233">
        <v>1</v>
      </c>
      <c r="I233">
        <v>0</v>
      </c>
      <c r="J233">
        <v>0</v>
      </c>
      <c r="K233">
        <v>0</v>
      </c>
      <c r="L233">
        <v>0</v>
      </c>
      <c r="M233">
        <v>11</v>
      </c>
      <c r="N233">
        <v>0</v>
      </c>
      <c r="O233">
        <v>38</v>
      </c>
      <c r="P233">
        <v>0</v>
      </c>
      <c r="Q233">
        <v>0</v>
      </c>
      <c r="R233">
        <v>0</v>
      </c>
      <c r="S233">
        <v>1</v>
      </c>
      <c r="T233">
        <v>0</v>
      </c>
      <c r="U233">
        <v>4</v>
      </c>
      <c r="V233">
        <v>0</v>
      </c>
      <c r="W233">
        <v>79</v>
      </c>
      <c r="X233">
        <v>1</v>
      </c>
      <c r="Y233">
        <v>0</v>
      </c>
      <c r="Z233">
        <v>0</v>
      </c>
      <c r="AA233">
        <v>0</v>
      </c>
      <c r="AB233">
        <v>0</v>
      </c>
      <c r="AC233">
        <v>0</v>
      </c>
      <c r="AD233">
        <v>0</v>
      </c>
      <c r="AE233">
        <v>0</v>
      </c>
      <c r="AF233">
        <v>0</v>
      </c>
      <c r="AG233">
        <v>4</v>
      </c>
      <c r="AH233">
        <v>0</v>
      </c>
      <c r="AI233">
        <v>0</v>
      </c>
      <c r="AJ233">
        <v>0</v>
      </c>
      <c r="AK233">
        <v>0</v>
      </c>
      <c r="AL233">
        <v>0</v>
      </c>
      <c r="AM233">
        <v>0</v>
      </c>
      <c r="AN233">
        <v>0</v>
      </c>
      <c r="AO233">
        <v>0</v>
      </c>
      <c r="AP233">
        <v>0</v>
      </c>
      <c r="AQ233">
        <v>0</v>
      </c>
      <c r="AR233">
        <v>0</v>
      </c>
      <c r="AS233">
        <v>0</v>
      </c>
      <c r="AT233">
        <v>1</v>
      </c>
      <c r="AU233">
        <v>1</v>
      </c>
      <c r="AV233">
        <v>0</v>
      </c>
      <c r="AW233">
        <v>11</v>
      </c>
      <c r="AX233">
        <v>11</v>
      </c>
      <c r="AY233">
        <v>0</v>
      </c>
      <c r="AZ233">
        <v>0</v>
      </c>
      <c r="BA233">
        <v>11</v>
      </c>
      <c r="BB233">
        <v>0</v>
      </c>
      <c r="BC233">
        <v>0</v>
      </c>
      <c r="BD233">
        <v>11</v>
      </c>
      <c r="BE233">
        <v>0</v>
      </c>
      <c r="BF233">
        <v>0</v>
      </c>
      <c r="BG233">
        <v>11</v>
      </c>
      <c r="BH233">
        <v>0</v>
      </c>
      <c r="BI233">
        <v>0</v>
      </c>
    </row>
    <row r="234" spans="1:61" x14ac:dyDescent="0.35">
      <c r="A234" t="s">
        <v>78</v>
      </c>
      <c r="B234" t="s">
        <v>1</v>
      </c>
      <c r="C234" t="s">
        <v>328</v>
      </c>
      <c r="D234">
        <v>88</v>
      </c>
      <c r="E234">
        <v>0</v>
      </c>
      <c r="F234">
        <v>0</v>
      </c>
      <c r="G234">
        <v>0</v>
      </c>
      <c r="H234">
        <v>0</v>
      </c>
      <c r="I234">
        <v>0</v>
      </c>
      <c r="J234">
        <v>0</v>
      </c>
      <c r="K234">
        <v>0</v>
      </c>
      <c r="L234">
        <v>0</v>
      </c>
      <c r="M234">
        <v>13</v>
      </c>
      <c r="N234">
        <v>0</v>
      </c>
      <c r="O234">
        <v>22</v>
      </c>
      <c r="P234">
        <v>0</v>
      </c>
      <c r="Q234">
        <v>0</v>
      </c>
      <c r="R234">
        <v>0</v>
      </c>
      <c r="S234">
        <v>0</v>
      </c>
      <c r="T234">
        <v>0</v>
      </c>
      <c r="U234">
        <v>0</v>
      </c>
      <c r="V234">
        <v>0</v>
      </c>
      <c r="W234">
        <v>53</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10</v>
      </c>
      <c r="AX234">
        <v>10</v>
      </c>
      <c r="AY234">
        <v>0</v>
      </c>
      <c r="AZ234">
        <v>0</v>
      </c>
      <c r="BA234">
        <v>10</v>
      </c>
      <c r="BB234">
        <v>0</v>
      </c>
      <c r="BC234">
        <v>0</v>
      </c>
      <c r="BD234">
        <v>10</v>
      </c>
      <c r="BE234">
        <v>0</v>
      </c>
      <c r="BF234">
        <v>0</v>
      </c>
      <c r="BG234">
        <v>10</v>
      </c>
      <c r="BH234">
        <v>0</v>
      </c>
      <c r="BI234">
        <v>0</v>
      </c>
    </row>
    <row r="235" spans="1:61" x14ac:dyDescent="0.35">
      <c r="A235" t="s">
        <v>78</v>
      </c>
      <c r="B235" t="s">
        <v>1</v>
      </c>
      <c r="C235" t="s">
        <v>326</v>
      </c>
      <c r="D235">
        <v>88</v>
      </c>
      <c r="E235">
        <v>1</v>
      </c>
      <c r="F235">
        <v>0</v>
      </c>
      <c r="G235">
        <v>1</v>
      </c>
      <c r="H235">
        <v>1</v>
      </c>
      <c r="I235">
        <v>0</v>
      </c>
      <c r="J235">
        <v>0</v>
      </c>
      <c r="K235">
        <v>0</v>
      </c>
      <c r="L235">
        <v>0</v>
      </c>
      <c r="M235">
        <v>21</v>
      </c>
      <c r="N235">
        <v>1</v>
      </c>
      <c r="O235">
        <v>30</v>
      </c>
      <c r="P235">
        <v>0</v>
      </c>
      <c r="Q235">
        <v>0</v>
      </c>
      <c r="R235">
        <v>0</v>
      </c>
      <c r="S235">
        <v>0</v>
      </c>
      <c r="T235">
        <v>0</v>
      </c>
      <c r="U235">
        <v>0</v>
      </c>
      <c r="V235">
        <v>0</v>
      </c>
      <c r="W235">
        <v>37</v>
      </c>
      <c r="X235">
        <v>0</v>
      </c>
      <c r="Y235">
        <v>0</v>
      </c>
      <c r="Z235">
        <v>0</v>
      </c>
      <c r="AA235">
        <v>0</v>
      </c>
      <c r="AB235">
        <v>0</v>
      </c>
      <c r="AC235">
        <v>0</v>
      </c>
      <c r="AD235">
        <v>0</v>
      </c>
      <c r="AE235">
        <v>0</v>
      </c>
      <c r="AF235">
        <v>0</v>
      </c>
      <c r="AG235">
        <v>1</v>
      </c>
      <c r="AH235">
        <v>0</v>
      </c>
      <c r="AI235">
        <v>0</v>
      </c>
      <c r="AJ235">
        <v>0</v>
      </c>
      <c r="AK235">
        <v>0</v>
      </c>
      <c r="AL235">
        <v>0</v>
      </c>
      <c r="AM235">
        <v>0</v>
      </c>
      <c r="AN235">
        <v>0</v>
      </c>
      <c r="AO235">
        <v>0</v>
      </c>
      <c r="AP235">
        <v>0</v>
      </c>
      <c r="AQ235">
        <v>0</v>
      </c>
      <c r="AR235">
        <v>0</v>
      </c>
      <c r="AS235">
        <v>0</v>
      </c>
      <c r="AT235">
        <v>1</v>
      </c>
      <c r="AU235">
        <v>1</v>
      </c>
      <c r="AV235">
        <v>0</v>
      </c>
      <c r="AW235">
        <v>12</v>
      </c>
      <c r="AX235">
        <v>12</v>
      </c>
      <c r="AY235">
        <v>0</v>
      </c>
      <c r="AZ235">
        <v>0</v>
      </c>
      <c r="BA235">
        <v>12</v>
      </c>
      <c r="BB235">
        <v>0</v>
      </c>
      <c r="BC235">
        <v>0</v>
      </c>
      <c r="BD235">
        <v>12</v>
      </c>
      <c r="BE235">
        <v>0</v>
      </c>
      <c r="BF235">
        <v>0</v>
      </c>
      <c r="BG235">
        <v>12</v>
      </c>
      <c r="BH235">
        <v>0</v>
      </c>
      <c r="BI235">
        <v>0</v>
      </c>
    </row>
    <row r="236" spans="1:61" x14ac:dyDescent="0.35">
      <c r="A236" t="s">
        <v>78</v>
      </c>
      <c r="B236" t="s">
        <v>1</v>
      </c>
      <c r="C236" t="s">
        <v>324</v>
      </c>
      <c r="D236">
        <v>203</v>
      </c>
      <c r="E236">
        <v>2</v>
      </c>
      <c r="F236">
        <v>0</v>
      </c>
      <c r="G236">
        <v>2</v>
      </c>
      <c r="H236">
        <v>2</v>
      </c>
      <c r="I236">
        <v>3</v>
      </c>
      <c r="J236">
        <v>0</v>
      </c>
      <c r="K236">
        <v>0</v>
      </c>
      <c r="L236">
        <v>0</v>
      </c>
      <c r="M236">
        <v>14</v>
      </c>
      <c r="N236">
        <v>1</v>
      </c>
      <c r="O236">
        <v>28</v>
      </c>
      <c r="P236">
        <v>0</v>
      </c>
      <c r="Q236">
        <v>0</v>
      </c>
      <c r="R236">
        <v>0</v>
      </c>
      <c r="S236">
        <v>0</v>
      </c>
      <c r="T236">
        <v>0</v>
      </c>
      <c r="U236">
        <v>0</v>
      </c>
      <c r="V236">
        <v>0</v>
      </c>
      <c r="W236">
        <v>37</v>
      </c>
      <c r="X236">
        <v>1</v>
      </c>
      <c r="Y236">
        <v>121</v>
      </c>
      <c r="Z236">
        <v>0</v>
      </c>
      <c r="AA236">
        <v>0</v>
      </c>
      <c r="AB236">
        <v>0</v>
      </c>
      <c r="AC236">
        <v>0</v>
      </c>
      <c r="AD236">
        <v>0</v>
      </c>
      <c r="AE236">
        <v>0</v>
      </c>
      <c r="AF236">
        <v>0</v>
      </c>
      <c r="AG236">
        <v>0</v>
      </c>
      <c r="AH236">
        <v>0</v>
      </c>
      <c r="AI236">
        <v>0</v>
      </c>
      <c r="AJ236">
        <v>0</v>
      </c>
      <c r="AK236">
        <v>0</v>
      </c>
      <c r="AL236">
        <v>0</v>
      </c>
      <c r="AM236">
        <v>0</v>
      </c>
      <c r="AN236">
        <v>0</v>
      </c>
      <c r="AO236">
        <v>0</v>
      </c>
      <c r="AP236">
        <v>1</v>
      </c>
      <c r="AQ236">
        <v>1</v>
      </c>
      <c r="AR236">
        <v>0</v>
      </c>
      <c r="AS236">
        <v>0</v>
      </c>
      <c r="AT236">
        <v>3</v>
      </c>
      <c r="AU236">
        <v>3</v>
      </c>
      <c r="AV236">
        <v>0</v>
      </c>
      <c r="AW236">
        <v>14</v>
      </c>
      <c r="AX236">
        <v>14</v>
      </c>
      <c r="AY236">
        <v>0</v>
      </c>
      <c r="AZ236">
        <v>0</v>
      </c>
      <c r="BA236">
        <v>14</v>
      </c>
      <c r="BB236">
        <v>0</v>
      </c>
      <c r="BC236">
        <v>0</v>
      </c>
      <c r="BD236">
        <v>14</v>
      </c>
      <c r="BE236">
        <v>0</v>
      </c>
      <c r="BF236">
        <v>0</v>
      </c>
      <c r="BG236">
        <v>14</v>
      </c>
      <c r="BH236">
        <v>1</v>
      </c>
      <c r="BI236">
        <v>1</v>
      </c>
    </row>
    <row r="237" spans="1:61" x14ac:dyDescent="0.35">
      <c r="A237" t="s">
        <v>77</v>
      </c>
      <c r="B237" t="s">
        <v>16</v>
      </c>
      <c r="C237" t="s">
        <v>366</v>
      </c>
      <c r="D237">
        <v>9</v>
      </c>
      <c r="E237">
        <v>0</v>
      </c>
      <c r="F237">
        <v>0</v>
      </c>
      <c r="G237">
        <v>0</v>
      </c>
      <c r="H237">
        <v>0</v>
      </c>
      <c r="I237">
        <v>0</v>
      </c>
      <c r="J237">
        <v>0</v>
      </c>
      <c r="K237">
        <v>0</v>
      </c>
      <c r="L237">
        <v>0</v>
      </c>
      <c r="M237">
        <v>2</v>
      </c>
      <c r="N237">
        <v>0</v>
      </c>
      <c r="O237">
        <v>2</v>
      </c>
      <c r="P237">
        <v>0</v>
      </c>
      <c r="Q237">
        <v>0</v>
      </c>
      <c r="R237">
        <v>0</v>
      </c>
      <c r="S237">
        <v>0</v>
      </c>
      <c r="T237">
        <v>0</v>
      </c>
      <c r="U237">
        <v>0</v>
      </c>
      <c r="V237">
        <v>0</v>
      </c>
      <c r="W237">
        <v>5</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row>
    <row r="238" spans="1:61" x14ac:dyDescent="0.35">
      <c r="A238" t="s">
        <v>77</v>
      </c>
      <c r="B238" t="s">
        <v>16</v>
      </c>
      <c r="C238" t="s">
        <v>365</v>
      </c>
      <c r="D238">
        <v>2</v>
      </c>
      <c r="E238">
        <v>0</v>
      </c>
      <c r="F238">
        <v>0</v>
      </c>
      <c r="G238">
        <v>0</v>
      </c>
      <c r="H238">
        <v>0</v>
      </c>
      <c r="I238">
        <v>0</v>
      </c>
      <c r="J238">
        <v>0</v>
      </c>
      <c r="K238">
        <v>0</v>
      </c>
      <c r="L238">
        <v>0</v>
      </c>
      <c r="M238">
        <v>1</v>
      </c>
      <c r="N238">
        <v>0</v>
      </c>
      <c r="O238">
        <v>1</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row>
    <row r="239" spans="1:61" x14ac:dyDescent="0.35">
      <c r="A239" t="s">
        <v>77</v>
      </c>
      <c r="B239" t="s">
        <v>16</v>
      </c>
      <c r="C239" t="s">
        <v>364</v>
      </c>
      <c r="D239">
        <v>7</v>
      </c>
      <c r="E239">
        <v>0</v>
      </c>
      <c r="F239">
        <v>0</v>
      </c>
      <c r="G239">
        <v>0</v>
      </c>
      <c r="H239">
        <v>0</v>
      </c>
      <c r="I239">
        <v>0</v>
      </c>
      <c r="J239">
        <v>0</v>
      </c>
      <c r="K239">
        <v>0</v>
      </c>
      <c r="L239">
        <v>0</v>
      </c>
      <c r="M239">
        <v>0</v>
      </c>
      <c r="N239">
        <v>0</v>
      </c>
      <c r="O239">
        <v>2</v>
      </c>
      <c r="P239">
        <v>0</v>
      </c>
      <c r="Q239">
        <v>0</v>
      </c>
      <c r="R239">
        <v>0</v>
      </c>
      <c r="S239">
        <v>0</v>
      </c>
      <c r="T239">
        <v>0</v>
      </c>
      <c r="U239">
        <v>0</v>
      </c>
      <c r="V239">
        <v>0</v>
      </c>
      <c r="W239">
        <v>5</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4</v>
      </c>
      <c r="AX239">
        <v>4</v>
      </c>
      <c r="AY239">
        <v>0</v>
      </c>
      <c r="AZ239">
        <v>0</v>
      </c>
      <c r="BA239">
        <v>0</v>
      </c>
      <c r="BB239">
        <v>0</v>
      </c>
      <c r="BC239">
        <v>0</v>
      </c>
      <c r="BD239">
        <v>4</v>
      </c>
      <c r="BE239">
        <v>0</v>
      </c>
      <c r="BF239">
        <v>0</v>
      </c>
      <c r="BG239">
        <v>4</v>
      </c>
      <c r="BH239">
        <v>0</v>
      </c>
      <c r="BI239">
        <v>0</v>
      </c>
    </row>
    <row r="240" spans="1:61" x14ac:dyDescent="0.35">
      <c r="A240" t="s">
        <v>77</v>
      </c>
      <c r="B240" t="s">
        <v>16</v>
      </c>
      <c r="C240" t="s">
        <v>363</v>
      </c>
      <c r="D240">
        <v>11</v>
      </c>
      <c r="E240">
        <v>0</v>
      </c>
      <c r="F240">
        <v>0</v>
      </c>
      <c r="G240">
        <v>0</v>
      </c>
      <c r="H240">
        <v>0</v>
      </c>
      <c r="I240">
        <v>0</v>
      </c>
      <c r="J240">
        <v>0</v>
      </c>
      <c r="K240">
        <v>0</v>
      </c>
      <c r="L240">
        <v>0</v>
      </c>
      <c r="M240">
        <v>2</v>
      </c>
      <c r="N240">
        <v>0</v>
      </c>
      <c r="O240">
        <v>2</v>
      </c>
      <c r="P240">
        <v>0</v>
      </c>
      <c r="Q240">
        <v>0</v>
      </c>
      <c r="R240">
        <v>0</v>
      </c>
      <c r="S240">
        <v>0</v>
      </c>
      <c r="T240">
        <v>0</v>
      </c>
      <c r="U240">
        <v>0</v>
      </c>
      <c r="V240">
        <v>0</v>
      </c>
      <c r="W240">
        <v>7</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1</v>
      </c>
      <c r="AX240">
        <v>1</v>
      </c>
      <c r="AY240">
        <v>0</v>
      </c>
      <c r="AZ240">
        <v>0</v>
      </c>
      <c r="BA240">
        <v>1</v>
      </c>
      <c r="BB240">
        <v>0</v>
      </c>
      <c r="BC240">
        <v>0</v>
      </c>
      <c r="BD240">
        <v>1</v>
      </c>
      <c r="BE240">
        <v>0</v>
      </c>
      <c r="BF240">
        <v>0</v>
      </c>
      <c r="BG240">
        <v>1</v>
      </c>
      <c r="BH240">
        <v>0</v>
      </c>
      <c r="BI240">
        <v>0</v>
      </c>
    </row>
    <row r="241" spans="1:61" x14ac:dyDescent="0.35">
      <c r="A241" t="s">
        <v>77</v>
      </c>
      <c r="B241" t="s">
        <v>16</v>
      </c>
      <c r="C241" t="s">
        <v>362</v>
      </c>
      <c r="D241">
        <v>3</v>
      </c>
      <c r="E241">
        <v>0</v>
      </c>
      <c r="F241">
        <v>0</v>
      </c>
      <c r="G241">
        <v>0</v>
      </c>
      <c r="H241">
        <v>0</v>
      </c>
      <c r="I241">
        <v>0</v>
      </c>
      <c r="J241">
        <v>0</v>
      </c>
      <c r="K241">
        <v>0</v>
      </c>
      <c r="L241">
        <v>0</v>
      </c>
      <c r="M241">
        <v>2</v>
      </c>
      <c r="N241">
        <v>0</v>
      </c>
      <c r="O241">
        <v>0</v>
      </c>
      <c r="P241">
        <v>0</v>
      </c>
      <c r="Q241">
        <v>0</v>
      </c>
      <c r="R241">
        <v>0</v>
      </c>
      <c r="S241">
        <v>0</v>
      </c>
      <c r="T241">
        <v>0</v>
      </c>
      <c r="U241">
        <v>0</v>
      </c>
      <c r="V241">
        <v>0</v>
      </c>
      <c r="W241">
        <v>1</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row>
    <row r="242" spans="1:61" x14ac:dyDescent="0.35">
      <c r="A242" t="s">
        <v>77</v>
      </c>
      <c r="B242" t="s">
        <v>16</v>
      </c>
      <c r="C242" t="s">
        <v>360</v>
      </c>
      <c r="D242">
        <v>5</v>
      </c>
      <c r="E242">
        <v>0</v>
      </c>
      <c r="F242">
        <v>0</v>
      </c>
      <c r="G242">
        <v>0</v>
      </c>
      <c r="H242">
        <v>0</v>
      </c>
      <c r="I242">
        <v>0</v>
      </c>
      <c r="J242">
        <v>0</v>
      </c>
      <c r="K242">
        <v>0</v>
      </c>
      <c r="L242">
        <v>0</v>
      </c>
      <c r="M242">
        <v>0</v>
      </c>
      <c r="N242">
        <v>0</v>
      </c>
      <c r="O242">
        <v>0</v>
      </c>
      <c r="P242">
        <v>0</v>
      </c>
      <c r="Q242">
        <v>0</v>
      </c>
      <c r="R242">
        <v>0</v>
      </c>
      <c r="S242">
        <v>0</v>
      </c>
      <c r="T242">
        <v>0</v>
      </c>
      <c r="U242">
        <v>0</v>
      </c>
      <c r="V242">
        <v>0</v>
      </c>
      <c r="W242">
        <v>5</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row>
    <row r="243" spans="1:61" x14ac:dyDescent="0.35">
      <c r="A243" t="s">
        <v>77</v>
      </c>
      <c r="B243" t="s">
        <v>16</v>
      </c>
      <c r="C243" t="s">
        <v>358</v>
      </c>
      <c r="D243">
        <v>3</v>
      </c>
      <c r="E243">
        <v>0</v>
      </c>
      <c r="F243">
        <v>0</v>
      </c>
      <c r="G243">
        <v>0</v>
      </c>
      <c r="H243">
        <v>0</v>
      </c>
      <c r="I243">
        <v>0</v>
      </c>
      <c r="J243">
        <v>0</v>
      </c>
      <c r="K243">
        <v>0</v>
      </c>
      <c r="L243">
        <v>0</v>
      </c>
      <c r="M243">
        <v>1</v>
      </c>
      <c r="N243">
        <v>0</v>
      </c>
      <c r="O243">
        <v>0</v>
      </c>
      <c r="P243">
        <v>0</v>
      </c>
      <c r="Q243">
        <v>0</v>
      </c>
      <c r="R243">
        <v>0</v>
      </c>
      <c r="S243">
        <v>0</v>
      </c>
      <c r="T243">
        <v>0</v>
      </c>
      <c r="U243">
        <v>0</v>
      </c>
      <c r="V243">
        <v>0</v>
      </c>
      <c r="W243">
        <v>2</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row>
    <row r="244" spans="1:61" x14ac:dyDescent="0.35">
      <c r="A244" t="s">
        <v>77</v>
      </c>
      <c r="B244" t="s">
        <v>16</v>
      </c>
      <c r="C244" t="s">
        <v>356</v>
      </c>
      <c r="D244">
        <v>2</v>
      </c>
      <c r="E244">
        <v>0</v>
      </c>
      <c r="F244">
        <v>0</v>
      </c>
      <c r="G244">
        <v>0</v>
      </c>
      <c r="H244">
        <v>0</v>
      </c>
      <c r="I244">
        <v>0</v>
      </c>
      <c r="J244">
        <v>0</v>
      </c>
      <c r="K244">
        <v>0</v>
      </c>
      <c r="L244">
        <v>0</v>
      </c>
      <c r="M244">
        <v>2</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1</v>
      </c>
      <c r="AX244">
        <v>1</v>
      </c>
      <c r="AY244">
        <v>0</v>
      </c>
      <c r="AZ244">
        <v>0</v>
      </c>
      <c r="BA244">
        <v>1</v>
      </c>
      <c r="BB244">
        <v>0</v>
      </c>
      <c r="BC244">
        <v>0</v>
      </c>
      <c r="BD244">
        <v>1</v>
      </c>
      <c r="BE244">
        <v>0</v>
      </c>
      <c r="BF244">
        <v>0</v>
      </c>
      <c r="BG244">
        <v>1</v>
      </c>
      <c r="BH244">
        <v>0</v>
      </c>
      <c r="BI244">
        <v>0</v>
      </c>
    </row>
    <row r="245" spans="1:61" x14ac:dyDescent="0.35">
      <c r="A245" t="s">
        <v>77</v>
      </c>
      <c r="B245" t="s">
        <v>16</v>
      </c>
      <c r="C245" t="s">
        <v>354</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1</v>
      </c>
      <c r="AX245">
        <v>1</v>
      </c>
      <c r="AY245">
        <v>0</v>
      </c>
      <c r="AZ245">
        <v>0</v>
      </c>
      <c r="BA245">
        <v>1</v>
      </c>
      <c r="BB245">
        <v>0</v>
      </c>
      <c r="BC245">
        <v>0</v>
      </c>
      <c r="BD245">
        <v>1</v>
      </c>
      <c r="BE245">
        <v>0</v>
      </c>
      <c r="BF245">
        <v>0</v>
      </c>
      <c r="BG245">
        <v>1</v>
      </c>
      <c r="BH245">
        <v>0</v>
      </c>
      <c r="BI245">
        <v>0</v>
      </c>
    </row>
    <row r="246" spans="1:61" x14ac:dyDescent="0.35">
      <c r="A246" t="s">
        <v>77</v>
      </c>
      <c r="B246" t="s">
        <v>16</v>
      </c>
      <c r="C246" t="s">
        <v>352</v>
      </c>
      <c r="D246">
        <v>10</v>
      </c>
      <c r="E246">
        <v>0</v>
      </c>
      <c r="F246">
        <v>0</v>
      </c>
      <c r="G246">
        <v>0</v>
      </c>
      <c r="H246">
        <v>0</v>
      </c>
      <c r="I246">
        <v>0</v>
      </c>
      <c r="J246">
        <v>0</v>
      </c>
      <c r="K246">
        <v>0</v>
      </c>
      <c r="L246">
        <v>0</v>
      </c>
      <c r="M246">
        <v>2</v>
      </c>
      <c r="N246">
        <v>0</v>
      </c>
      <c r="O246">
        <v>1</v>
      </c>
      <c r="P246">
        <v>0</v>
      </c>
      <c r="Q246">
        <v>0</v>
      </c>
      <c r="R246">
        <v>0</v>
      </c>
      <c r="S246">
        <v>0</v>
      </c>
      <c r="T246">
        <v>0</v>
      </c>
      <c r="U246">
        <v>0</v>
      </c>
      <c r="V246">
        <v>0</v>
      </c>
      <c r="W246">
        <v>7</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2</v>
      </c>
      <c r="AX246">
        <v>2</v>
      </c>
      <c r="AY246">
        <v>0</v>
      </c>
      <c r="AZ246">
        <v>0</v>
      </c>
      <c r="BA246">
        <v>2</v>
      </c>
      <c r="BB246">
        <v>0</v>
      </c>
      <c r="BC246">
        <v>0</v>
      </c>
      <c r="BD246">
        <v>2</v>
      </c>
      <c r="BE246">
        <v>0</v>
      </c>
      <c r="BF246">
        <v>0</v>
      </c>
      <c r="BG246">
        <v>2</v>
      </c>
      <c r="BH246">
        <v>0</v>
      </c>
      <c r="BI246">
        <v>0</v>
      </c>
    </row>
    <row r="247" spans="1:61" x14ac:dyDescent="0.35">
      <c r="A247" t="s">
        <v>77</v>
      </c>
      <c r="B247" t="s">
        <v>16</v>
      </c>
      <c r="C247" t="s">
        <v>350</v>
      </c>
      <c r="D247">
        <v>9</v>
      </c>
      <c r="E247">
        <v>0</v>
      </c>
      <c r="F247">
        <v>0</v>
      </c>
      <c r="G247">
        <v>0</v>
      </c>
      <c r="H247">
        <v>0</v>
      </c>
      <c r="I247">
        <v>0</v>
      </c>
      <c r="J247">
        <v>0</v>
      </c>
      <c r="K247">
        <v>0</v>
      </c>
      <c r="L247">
        <v>0</v>
      </c>
      <c r="M247">
        <v>1</v>
      </c>
      <c r="N247">
        <v>0</v>
      </c>
      <c r="O247">
        <v>3</v>
      </c>
      <c r="P247">
        <v>0</v>
      </c>
      <c r="Q247">
        <v>0</v>
      </c>
      <c r="R247">
        <v>0</v>
      </c>
      <c r="S247">
        <v>0</v>
      </c>
      <c r="T247">
        <v>0</v>
      </c>
      <c r="U247">
        <v>1</v>
      </c>
      <c r="V247">
        <v>0</v>
      </c>
      <c r="W247">
        <v>4</v>
      </c>
      <c r="X247">
        <v>0</v>
      </c>
      <c r="Y247">
        <v>0</v>
      </c>
      <c r="Z247">
        <v>0</v>
      </c>
      <c r="AA247">
        <v>0</v>
      </c>
      <c r="AB247">
        <v>0</v>
      </c>
      <c r="AC247">
        <v>0</v>
      </c>
      <c r="AD247">
        <v>0</v>
      </c>
      <c r="AE247">
        <v>0</v>
      </c>
      <c r="AF247">
        <v>0</v>
      </c>
      <c r="AG247">
        <v>1</v>
      </c>
      <c r="AH247">
        <v>0</v>
      </c>
      <c r="AI247">
        <v>7</v>
      </c>
      <c r="AJ247">
        <v>0</v>
      </c>
      <c r="AK247">
        <v>0</v>
      </c>
      <c r="AL247">
        <v>0</v>
      </c>
      <c r="AM247">
        <v>0</v>
      </c>
      <c r="AN247">
        <v>0</v>
      </c>
      <c r="AO247">
        <v>0</v>
      </c>
      <c r="AP247">
        <v>0</v>
      </c>
      <c r="AQ247">
        <v>0</v>
      </c>
      <c r="AR247">
        <v>0</v>
      </c>
      <c r="AS247">
        <v>0</v>
      </c>
      <c r="AT247">
        <v>0</v>
      </c>
      <c r="AU247">
        <v>0</v>
      </c>
      <c r="AV247">
        <v>0</v>
      </c>
      <c r="AW247">
        <v>1</v>
      </c>
      <c r="AX247">
        <v>1</v>
      </c>
      <c r="AY247">
        <v>0</v>
      </c>
      <c r="AZ247">
        <v>0</v>
      </c>
      <c r="BA247">
        <v>1</v>
      </c>
      <c r="BB247">
        <v>0</v>
      </c>
      <c r="BC247">
        <v>0</v>
      </c>
      <c r="BD247">
        <v>1</v>
      </c>
      <c r="BE247">
        <v>0</v>
      </c>
      <c r="BF247">
        <v>0</v>
      </c>
      <c r="BG247">
        <v>1</v>
      </c>
      <c r="BH247">
        <v>0</v>
      </c>
      <c r="BI247">
        <v>0</v>
      </c>
    </row>
    <row r="248" spans="1:61" x14ac:dyDescent="0.35">
      <c r="A248" t="s">
        <v>77</v>
      </c>
      <c r="B248" t="s">
        <v>16</v>
      </c>
      <c r="C248" t="s">
        <v>348</v>
      </c>
      <c r="D248">
        <v>7</v>
      </c>
      <c r="E248">
        <v>0</v>
      </c>
      <c r="F248">
        <v>0</v>
      </c>
      <c r="G248">
        <v>0</v>
      </c>
      <c r="H248">
        <v>0</v>
      </c>
      <c r="I248">
        <v>0</v>
      </c>
      <c r="J248">
        <v>0</v>
      </c>
      <c r="K248">
        <v>0</v>
      </c>
      <c r="L248">
        <v>0</v>
      </c>
      <c r="M248">
        <v>1</v>
      </c>
      <c r="N248">
        <v>0</v>
      </c>
      <c r="O248">
        <v>4</v>
      </c>
      <c r="P248">
        <v>0</v>
      </c>
      <c r="Q248">
        <v>0</v>
      </c>
      <c r="R248">
        <v>0</v>
      </c>
      <c r="S248">
        <v>0</v>
      </c>
      <c r="T248">
        <v>0</v>
      </c>
      <c r="U248">
        <v>0</v>
      </c>
      <c r="V248">
        <v>0</v>
      </c>
      <c r="W248">
        <v>2</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1</v>
      </c>
      <c r="AX248">
        <v>1</v>
      </c>
      <c r="AY248">
        <v>0</v>
      </c>
      <c r="AZ248">
        <v>0</v>
      </c>
      <c r="BA248">
        <v>1</v>
      </c>
      <c r="BB248">
        <v>0</v>
      </c>
      <c r="BC248">
        <v>0</v>
      </c>
      <c r="BD248">
        <v>1</v>
      </c>
      <c r="BE248">
        <v>0</v>
      </c>
      <c r="BF248">
        <v>0</v>
      </c>
      <c r="BG248">
        <v>1</v>
      </c>
      <c r="BH248">
        <v>0</v>
      </c>
      <c r="BI248">
        <v>0</v>
      </c>
    </row>
    <row r="249" spans="1:61" x14ac:dyDescent="0.35">
      <c r="A249" t="s">
        <v>77</v>
      </c>
      <c r="B249" t="s">
        <v>16</v>
      </c>
      <c r="C249" t="s">
        <v>346</v>
      </c>
      <c r="D249">
        <v>2</v>
      </c>
      <c r="E249">
        <v>0</v>
      </c>
      <c r="F249">
        <v>0</v>
      </c>
      <c r="G249">
        <v>0</v>
      </c>
      <c r="H249">
        <v>0</v>
      </c>
      <c r="I249">
        <v>0</v>
      </c>
      <c r="J249">
        <v>0</v>
      </c>
      <c r="K249">
        <v>0</v>
      </c>
      <c r="L249">
        <v>0</v>
      </c>
      <c r="M249">
        <v>0</v>
      </c>
      <c r="N249">
        <v>0</v>
      </c>
      <c r="O249">
        <v>0</v>
      </c>
      <c r="P249">
        <v>0</v>
      </c>
      <c r="Q249">
        <v>0</v>
      </c>
      <c r="R249">
        <v>0</v>
      </c>
      <c r="S249">
        <v>0</v>
      </c>
      <c r="T249">
        <v>0</v>
      </c>
      <c r="U249">
        <v>0</v>
      </c>
      <c r="V249">
        <v>0</v>
      </c>
      <c r="W249">
        <v>2</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4</v>
      </c>
      <c r="AX249">
        <v>4</v>
      </c>
      <c r="AY249">
        <v>1</v>
      </c>
      <c r="AZ249">
        <v>1</v>
      </c>
      <c r="BA249">
        <v>4</v>
      </c>
      <c r="BB249">
        <v>0</v>
      </c>
      <c r="BC249">
        <v>0</v>
      </c>
      <c r="BD249">
        <v>4</v>
      </c>
      <c r="BE249">
        <v>0</v>
      </c>
      <c r="BF249">
        <v>0</v>
      </c>
      <c r="BG249">
        <v>4</v>
      </c>
      <c r="BH249">
        <v>0</v>
      </c>
      <c r="BI249">
        <v>0</v>
      </c>
    </row>
    <row r="250" spans="1:61" x14ac:dyDescent="0.35">
      <c r="A250" t="s">
        <v>77</v>
      </c>
      <c r="B250" t="s">
        <v>16</v>
      </c>
      <c r="C250" t="s">
        <v>344</v>
      </c>
      <c r="D250">
        <v>5</v>
      </c>
      <c r="E250">
        <v>1</v>
      </c>
      <c r="F250">
        <v>0</v>
      </c>
      <c r="G250">
        <v>1</v>
      </c>
      <c r="H250">
        <v>1</v>
      </c>
      <c r="I250">
        <v>0</v>
      </c>
      <c r="J250">
        <v>0</v>
      </c>
      <c r="K250">
        <v>0</v>
      </c>
      <c r="L250">
        <v>0</v>
      </c>
      <c r="M250">
        <v>1</v>
      </c>
      <c r="N250">
        <v>0</v>
      </c>
      <c r="O250">
        <v>1</v>
      </c>
      <c r="P250">
        <v>0</v>
      </c>
      <c r="Q250">
        <v>0</v>
      </c>
      <c r="R250">
        <v>0</v>
      </c>
      <c r="S250">
        <v>0</v>
      </c>
      <c r="T250">
        <v>0</v>
      </c>
      <c r="U250">
        <v>0</v>
      </c>
      <c r="V250">
        <v>0</v>
      </c>
      <c r="W250">
        <v>3</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1</v>
      </c>
      <c r="AX250">
        <v>1</v>
      </c>
      <c r="AY250">
        <v>0</v>
      </c>
      <c r="AZ250">
        <v>0</v>
      </c>
      <c r="BA250">
        <v>1</v>
      </c>
      <c r="BB250">
        <v>0</v>
      </c>
      <c r="BC250">
        <v>0</v>
      </c>
      <c r="BD250">
        <v>1</v>
      </c>
      <c r="BE250">
        <v>0</v>
      </c>
      <c r="BF250">
        <v>0</v>
      </c>
      <c r="BG250">
        <v>1</v>
      </c>
      <c r="BH250">
        <v>0</v>
      </c>
      <c r="BI250">
        <v>0</v>
      </c>
    </row>
    <row r="251" spans="1:61" x14ac:dyDescent="0.35">
      <c r="A251" t="s">
        <v>77</v>
      </c>
      <c r="B251" t="s">
        <v>16</v>
      </c>
      <c r="C251" t="s">
        <v>342</v>
      </c>
      <c r="D251">
        <v>9</v>
      </c>
      <c r="E251">
        <v>0</v>
      </c>
      <c r="F251">
        <v>0</v>
      </c>
      <c r="G251">
        <v>0</v>
      </c>
      <c r="H251">
        <v>0</v>
      </c>
      <c r="I251">
        <v>0</v>
      </c>
      <c r="J251">
        <v>0</v>
      </c>
      <c r="K251">
        <v>0</v>
      </c>
      <c r="L251">
        <v>0</v>
      </c>
      <c r="M251">
        <v>2</v>
      </c>
      <c r="N251">
        <v>0</v>
      </c>
      <c r="O251">
        <v>2</v>
      </c>
      <c r="P251">
        <v>0</v>
      </c>
      <c r="Q251">
        <v>0</v>
      </c>
      <c r="R251">
        <v>0</v>
      </c>
      <c r="S251">
        <v>0</v>
      </c>
      <c r="T251">
        <v>0</v>
      </c>
      <c r="U251">
        <v>0</v>
      </c>
      <c r="V251">
        <v>0</v>
      </c>
      <c r="W251">
        <v>5</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4</v>
      </c>
      <c r="AX251">
        <v>4</v>
      </c>
      <c r="AY251">
        <v>0</v>
      </c>
      <c r="AZ251">
        <v>0</v>
      </c>
      <c r="BA251">
        <v>4</v>
      </c>
      <c r="BB251">
        <v>0</v>
      </c>
      <c r="BC251">
        <v>0</v>
      </c>
      <c r="BD251">
        <v>4</v>
      </c>
      <c r="BE251">
        <v>0</v>
      </c>
      <c r="BF251">
        <v>0</v>
      </c>
      <c r="BG251">
        <v>4</v>
      </c>
      <c r="BH251">
        <v>0</v>
      </c>
      <c r="BI251">
        <v>0</v>
      </c>
    </row>
    <row r="252" spans="1:61" x14ac:dyDescent="0.35">
      <c r="A252" t="s">
        <v>77</v>
      </c>
      <c r="B252" t="s">
        <v>16</v>
      </c>
      <c r="C252" t="s">
        <v>340</v>
      </c>
      <c r="D252">
        <v>5</v>
      </c>
      <c r="E252">
        <v>0</v>
      </c>
      <c r="F252">
        <v>0</v>
      </c>
      <c r="G252">
        <v>0</v>
      </c>
      <c r="H252">
        <v>0</v>
      </c>
      <c r="I252">
        <v>0</v>
      </c>
      <c r="J252">
        <v>0</v>
      </c>
      <c r="K252">
        <v>0</v>
      </c>
      <c r="L252">
        <v>0</v>
      </c>
      <c r="M252">
        <v>0</v>
      </c>
      <c r="N252">
        <v>0</v>
      </c>
      <c r="O252">
        <v>4</v>
      </c>
      <c r="P252">
        <v>0</v>
      </c>
      <c r="Q252">
        <v>0</v>
      </c>
      <c r="R252">
        <v>0</v>
      </c>
      <c r="S252">
        <v>0</v>
      </c>
      <c r="T252">
        <v>0</v>
      </c>
      <c r="U252">
        <v>0</v>
      </c>
      <c r="V252">
        <v>0</v>
      </c>
      <c r="W252">
        <v>1</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1</v>
      </c>
      <c r="AX252">
        <v>1</v>
      </c>
      <c r="AY252">
        <v>0</v>
      </c>
      <c r="AZ252">
        <v>0</v>
      </c>
      <c r="BA252">
        <v>1</v>
      </c>
      <c r="BB252">
        <v>0</v>
      </c>
      <c r="BC252">
        <v>0</v>
      </c>
      <c r="BD252">
        <v>1</v>
      </c>
      <c r="BE252">
        <v>0</v>
      </c>
      <c r="BF252">
        <v>0</v>
      </c>
      <c r="BG252">
        <v>1</v>
      </c>
      <c r="BH252">
        <v>0</v>
      </c>
      <c r="BI252">
        <v>0</v>
      </c>
    </row>
    <row r="253" spans="1:61" x14ac:dyDescent="0.35">
      <c r="A253" t="s">
        <v>77</v>
      </c>
      <c r="B253" t="s">
        <v>16</v>
      </c>
      <c r="C253" t="s">
        <v>338</v>
      </c>
      <c r="D253">
        <v>8</v>
      </c>
      <c r="E253">
        <v>0</v>
      </c>
      <c r="F253">
        <v>0</v>
      </c>
      <c r="G253">
        <v>0</v>
      </c>
      <c r="H253">
        <v>0</v>
      </c>
      <c r="I253">
        <v>0</v>
      </c>
      <c r="J253">
        <v>0</v>
      </c>
      <c r="K253">
        <v>0</v>
      </c>
      <c r="L253">
        <v>0</v>
      </c>
      <c r="M253">
        <v>1</v>
      </c>
      <c r="N253">
        <v>0</v>
      </c>
      <c r="O253">
        <v>1</v>
      </c>
      <c r="P253">
        <v>0</v>
      </c>
      <c r="Q253">
        <v>0</v>
      </c>
      <c r="R253">
        <v>0</v>
      </c>
      <c r="S253">
        <v>0</v>
      </c>
      <c r="T253">
        <v>0</v>
      </c>
      <c r="U253">
        <v>0</v>
      </c>
      <c r="V253">
        <v>0</v>
      </c>
      <c r="W253">
        <v>6</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1</v>
      </c>
      <c r="AX253">
        <v>1</v>
      </c>
      <c r="AY253">
        <v>0</v>
      </c>
      <c r="AZ253">
        <v>0</v>
      </c>
      <c r="BA253">
        <v>1</v>
      </c>
      <c r="BB253">
        <v>0</v>
      </c>
      <c r="BC253">
        <v>0</v>
      </c>
      <c r="BD253">
        <v>1</v>
      </c>
      <c r="BE253">
        <v>0</v>
      </c>
      <c r="BF253">
        <v>0</v>
      </c>
      <c r="BG253">
        <v>1</v>
      </c>
      <c r="BH253">
        <v>0</v>
      </c>
      <c r="BI253">
        <v>0</v>
      </c>
    </row>
    <row r="254" spans="1:61" x14ac:dyDescent="0.35">
      <c r="A254" t="s">
        <v>77</v>
      </c>
      <c r="B254" t="s">
        <v>16</v>
      </c>
      <c r="C254" t="s">
        <v>336</v>
      </c>
      <c r="D254">
        <v>5</v>
      </c>
      <c r="E254">
        <v>0</v>
      </c>
      <c r="F254">
        <v>0</v>
      </c>
      <c r="G254">
        <v>0</v>
      </c>
      <c r="H254">
        <v>0</v>
      </c>
      <c r="I254">
        <v>0</v>
      </c>
      <c r="J254">
        <v>0</v>
      </c>
      <c r="K254">
        <v>0</v>
      </c>
      <c r="L254">
        <v>0</v>
      </c>
      <c r="M254">
        <v>4</v>
      </c>
      <c r="N254">
        <v>0</v>
      </c>
      <c r="O254">
        <v>0</v>
      </c>
      <c r="P254">
        <v>0</v>
      </c>
      <c r="Q254">
        <v>0</v>
      </c>
      <c r="R254">
        <v>0</v>
      </c>
      <c r="S254">
        <v>0</v>
      </c>
      <c r="T254">
        <v>0</v>
      </c>
      <c r="U254">
        <v>0</v>
      </c>
      <c r="V254">
        <v>0</v>
      </c>
      <c r="W254">
        <v>1</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row>
    <row r="255" spans="1:61" x14ac:dyDescent="0.35">
      <c r="A255" t="s">
        <v>77</v>
      </c>
      <c r="B255" t="s">
        <v>16</v>
      </c>
      <c r="C255" t="s">
        <v>334</v>
      </c>
      <c r="D255">
        <v>4</v>
      </c>
      <c r="E255">
        <v>0</v>
      </c>
      <c r="F255">
        <v>0</v>
      </c>
      <c r="G255">
        <v>0</v>
      </c>
      <c r="H255">
        <v>0</v>
      </c>
      <c r="I255">
        <v>0</v>
      </c>
      <c r="J255">
        <v>0</v>
      </c>
      <c r="K255">
        <v>0</v>
      </c>
      <c r="L255">
        <v>0</v>
      </c>
      <c r="M255">
        <v>2</v>
      </c>
      <c r="N255">
        <v>0</v>
      </c>
      <c r="O255">
        <v>1</v>
      </c>
      <c r="P255">
        <v>0</v>
      </c>
      <c r="Q255">
        <v>0</v>
      </c>
      <c r="R255">
        <v>0</v>
      </c>
      <c r="S255">
        <v>0</v>
      </c>
      <c r="T255">
        <v>0</v>
      </c>
      <c r="U255">
        <v>0</v>
      </c>
      <c r="V255">
        <v>0</v>
      </c>
      <c r="W255">
        <v>1</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1</v>
      </c>
      <c r="AX255">
        <v>1</v>
      </c>
      <c r="AY255">
        <v>0</v>
      </c>
      <c r="AZ255">
        <v>0</v>
      </c>
      <c r="BA255">
        <v>1</v>
      </c>
      <c r="BB255">
        <v>0</v>
      </c>
      <c r="BC255">
        <v>0</v>
      </c>
      <c r="BD255">
        <v>1</v>
      </c>
      <c r="BE255">
        <v>0</v>
      </c>
      <c r="BF255">
        <v>0</v>
      </c>
      <c r="BG255">
        <v>1</v>
      </c>
      <c r="BH255">
        <v>0</v>
      </c>
      <c r="BI255">
        <v>0</v>
      </c>
    </row>
    <row r="256" spans="1:61" x14ac:dyDescent="0.35">
      <c r="A256" t="s">
        <v>77</v>
      </c>
      <c r="B256" t="s">
        <v>16</v>
      </c>
      <c r="C256" t="s">
        <v>332</v>
      </c>
      <c r="D256">
        <v>5</v>
      </c>
      <c r="E256">
        <v>0</v>
      </c>
      <c r="F256">
        <v>0</v>
      </c>
      <c r="G256">
        <v>0</v>
      </c>
      <c r="H256">
        <v>0</v>
      </c>
      <c r="I256">
        <v>0</v>
      </c>
      <c r="J256">
        <v>0</v>
      </c>
      <c r="K256">
        <v>0</v>
      </c>
      <c r="L256">
        <v>0</v>
      </c>
      <c r="M256">
        <v>0</v>
      </c>
      <c r="N256">
        <v>0</v>
      </c>
      <c r="O256">
        <v>0</v>
      </c>
      <c r="P256">
        <v>0</v>
      </c>
      <c r="Q256">
        <v>0</v>
      </c>
      <c r="R256">
        <v>0</v>
      </c>
      <c r="S256">
        <v>0</v>
      </c>
      <c r="T256">
        <v>0</v>
      </c>
      <c r="U256">
        <v>0</v>
      </c>
      <c r="V256">
        <v>0</v>
      </c>
      <c r="W256">
        <v>5</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3</v>
      </c>
      <c r="AX256">
        <v>3</v>
      </c>
      <c r="AY256">
        <v>0</v>
      </c>
      <c r="AZ256">
        <v>0</v>
      </c>
      <c r="BA256">
        <v>3</v>
      </c>
      <c r="BB256">
        <v>0</v>
      </c>
      <c r="BC256">
        <v>0</v>
      </c>
      <c r="BD256">
        <v>3</v>
      </c>
      <c r="BE256">
        <v>0</v>
      </c>
      <c r="BF256">
        <v>0</v>
      </c>
      <c r="BG256">
        <v>3</v>
      </c>
      <c r="BH256">
        <v>0</v>
      </c>
      <c r="BI256">
        <v>0</v>
      </c>
    </row>
    <row r="257" spans="1:61" x14ac:dyDescent="0.35">
      <c r="A257" t="s">
        <v>77</v>
      </c>
      <c r="B257" t="s">
        <v>16</v>
      </c>
      <c r="C257" t="s">
        <v>330</v>
      </c>
      <c r="D257">
        <v>6</v>
      </c>
      <c r="E257">
        <v>0</v>
      </c>
      <c r="F257">
        <v>0</v>
      </c>
      <c r="G257">
        <v>0</v>
      </c>
      <c r="H257">
        <v>0</v>
      </c>
      <c r="I257">
        <v>0</v>
      </c>
      <c r="J257">
        <v>0</v>
      </c>
      <c r="K257">
        <v>0</v>
      </c>
      <c r="L257">
        <v>0</v>
      </c>
      <c r="M257">
        <v>1</v>
      </c>
      <c r="N257">
        <v>0</v>
      </c>
      <c r="O257">
        <v>3</v>
      </c>
      <c r="P257">
        <v>0</v>
      </c>
      <c r="Q257">
        <v>0</v>
      </c>
      <c r="R257">
        <v>0</v>
      </c>
      <c r="S257">
        <v>0</v>
      </c>
      <c r="T257">
        <v>0</v>
      </c>
      <c r="U257">
        <v>0</v>
      </c>
      <c r="V257">
        <v>0</v>
      </c>
      <c r="W257">
        <v>2</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2</v>
      </c>
      <c r="AX257">
        <v>2</v>
      </c>
      <c r="AY257">
        <v>0</v>
      </c>
      <c r="AZ257">
        <v>0</v>
      </c>
      <c r="BA257">
        <v>2</v>
      </c>
      <c r="BB257">
        <v>0</v>
      </c>
      <c r="BC257">
        <v>0</v>
      </c>
      <c r="BD257">
        <v>2</v>
      </c>
      <c r="BE257">
        <v>0</v>
      </c>
      <c r="BF257">
        <v>0</v>
      </c>
      <c r="BG257">
        <v>2</v>
      </c>
      <c r="BH257">
        <v>0</v>
      </c>
      <c r="BI257">
        <v>0</v>
      </c>
    </row>
    <row r="258" spans="1:61" x14ac:dyDescent="0.35">
      <c r="A258" t="s">
        <v>77</v>
      </c>
      <c r="B258" t="s">
        <v>16</v>
      </c>
      <c r="C258" t="s">
        <v>328</v>
      </c>
      <c r="D258">
        <v>6</v>
      </c>
      <c r="E258">
        <v>0</v>
      </c>
      <c r="F258">
        <v>0</v>
      </c>
      <c r="G258">
        <v>0</v>
      </c>
      <c r="H258">
        <v>0</v>
      </c>
      <c r="I258">
        <v>0</v>
      </c>
      <c r="J258">
        <v>0</v>
      </c>
      <c r="K258">
        <v>0</v>
      </c>
      <c r="L258">
        <v>0</v>
      </c>
      <c r="M258">
        <v>2</v>
      </c>
      <c r="N258">
        <v>0</v>
      </c>
      <c r="O258">
        <v>0</v>
      </c>
      <c r="P258">
        <v>0</v>
      </c>
      <c r="Q258">
        <v>0</v>
      </c>
      <c r="R258">
        <v>0</v>
      </c>
      <c r="S258">
        <v>0</v>
      </c>
      <c r="T258">
        <v>0</v>
      </c>
      <c r="U258">
        <v>0</v>
      </c>
      <c r="V258">
        <v>0</v>
      </c>
      <c r="W258">
        <v>4</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2</v>
      </c>
      <c r="AX258">
        <v>2</v>
      </c>
      <c r="AY258">
        <v>0</v>
      </c>
      <c r="AZ258">
        <v>0</v>
      </c>
      <c r="BA258">
        <v>2</v>
      </c>
      <c r="BB258">
        <v>0</v>
      </c>
      <c r="BC258">
        <v>0</v>
      </c>
      <c r="BD258">
        <v>2</v>
      </c>
      <c r="BE258">
        <v>0</v>
      </c>
      <c r="BF258">
        <v>0</v>
      </c>
      <c r="BG258">
        <v>2</v>
      </c>
      <c r="BH258">
        <v>0</v>
      </c>
      <c r="BI258">
        <v>0</v>
      </c>
    </row>
    <row r="259" spans="1:61" x14ac:dyDescent="0.35">
      <c r="A259" t="s">
        <v>77</v>
      </c>
      <c r="B259" t="s">
        <v>12</v>
      </c>
      <c r="C259" t="s">
        <v>366</v>
      </c>
      <c r="D259">
        <v>36</v>
      </c>
      <c r="E259">
        <v>0</v>
      </c>
      <c r="F259">
        <v>0</v>
      </c>
      <c r="G259">
        <v>0</v>
      </c>
      <c r="H259">
        <v>0</v>
      </c>
      <c r="I259">
        <v>0</v>
      </c>
      <c r="J259">
        <v>0</v>
      </c>
      <c r="K259">
        <v>0</v>
      </c>
      <c r="L259">
        <v>0</v>
      </c>
      <c r="M259">
        <v>1</v>
      </c>
      <c r="N259">
        <v>0</v>
      </c>
      <c r="O259">
        <v>0</v>
      </c>
      <c r="P259">
        <v>0</v>
      </c>
      <c r="Q259">
        <v>0</v>
      </c>
      <c r="R259">
        <v>0</v>
      </c>
      <c r="S259">
        <v>0</v>
      </c>
      <c r="T259">
        <v>0</v>
      </c>
      <c r="U259">
        <v>0</v>
      </c>
      <c r="V259">
        <v>0</v>
      </c>
      <c r="W259">
        <v>35</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2</v>
      </c>
      <c r="AX259">
        <v>2</v>
      </c>
      <c r="AY259">
        <v>0</v>
      </c>
      <c r="AZ259">
        <v>0</v>
      </c>
      <c r="BA259">
        <v>2</v>
      </c>
      <c r="BB259">
        <v>0</v>
      </c>
      <c r="BC259">
        <v>0</v>
      </c>
      <c r="BD259">
        <v>2</v>
      </c>
      <c r="BE259">
        <v>0</v>
      </c>
      <c r="BF259">
        <v>0</v>
      </c>
      <c r="BG259">
        <v>2</v>
      </c>
      <c r="BH259">
        <v>0</v>
      </c>
      <c r="BI259">
        <v>0</v>
      </c>
    </row>
    <row r="260" spans="1:61" x14ac:dyDescent="0.35">
      <c r="A260" t="s">
        <v>77</v>
      </c>
      <c r="B260" t="s">
        <v>12</v>
      </c>
      <c r="C260" t="s">
        <v>365</v>
      </c>
      <c r="D260">
        <v>34</v>
      </c>
      <c r="E260">
        <v>0</v>
      </c>
      <c r="F260">
        <v>0</v>
      </c>
      <c r="G260">
        <v>0</v>
      </c>
      <c r="H260">
        <v>0</v>
      </c>
      <c r="I260">
        <v>0</v>
      </c>
      <c r="J260">
        <v>0</v>
      </c>
      <c r="K260">
        <v>0</v>
      </c>
      <c r="L260">
        <v>0</v>
      </c>
      <c r="M260">
        <v>2</v>
      </c>
      <c r="N260">
        <v>0</v>
      </c>
      <c r="O260">
        <v>0</v>
      </c>
      <c r="P260">
        <v>0</v>
      </c>
      <c r="Q260">
        <v>0</v>
      </c>
      <c r="R260">
        <v>0</v>
      </c>
      <c r="S260">
        <v>0</v>
      </c>
      <c r="T260">
        <v>0</v>
      </c>
      <c r="U260">
        <v>0</v>
      </c>
      <c r="V260">
        <v>0</v>
      </c>
      <c r="W260">
        <v>32</v>
      </c>
      <c r="X260">
        <v>0</v>
      </c>
      <c r="Y260">
        <v>0</v>
      </c>
      <c r="Z260">
        <v>0</v>
      </c>
      <c r="AA260">
        <v>0</v>
      </c>
      <c r="AB260">
        <v>0</v>
      </c>
      <c r="AC260">
        <v>0</v>
      </c>
      <c r="AD260">
        <v>0</v>
      </c>
      <c r="AE260">
        <v>0</v>
      </c>
      <c r="AF260">
        <v>0</v>
      </c>
      <c r="AG260">
        <v>0</v>
      </c>
      <c r="AH260">
        <v>0</v>
      </c>
      <c r="AI260">
        <v>0</v>
      </c>
      <c r="AJ260">
        <v>0</v>
      </c>
      <c r="AK260">
        <v>0</v>
      </c>
      <c r="AL260">
        <v>2</v>
      </c>
      <c r="AM260">
        <v>0</v>
      </c>
      <c r="AN260">
        <v>0</v>
      </c>
      <c r="AO260">
        <v>0</v>
      </c>
      <c r="AP260">
        <v>0</v>
      </c>
      <c r="AQ260">
        <v>0</v>
      </c>
      <c r="AR260">
        <v>0</v>
      </c>
      <c r="AS260">
        <v>0</v>
      </c>
      <c r="AT260">
        <v>0</v>
      </c>
      <c r="AU260">
        <v>0</v>
      </c>
      <c r="AV260">
        <v>0</v>
      </c>
      <c r="AW260">
        <v>1</v>
      </c>
      <c r="AX260">
        <v>1</v>
      </c>
      <c r="AY260">
        <v>0</v>
      </c>
      <c r="AZ260">
        <v>0</v>
      </c>
      <c r="BA260">
        <v>1</v>
      </c>
      <c r="BB260">
        <v>0</v>
      </c>
      <c r="BC260">
        <v>0</v>
      </c>
      <c r="BD260">
        <v>1</v>
      </c>
      <c r="BE260">
        <v>0</v>
      </c>
      <c r="BF260">
        <v>0</v>
      </c>
      <c r="BG260">
        <v>1</v>
      </c>
      <c r="BH260">
        <v>0</v>
      </c>
      <c r="BI260">
        <v>0</v>
      </c>
    </row>
    <row r="261" spans="1:61" x14ac:dyDescent="0.35">
      <c r="A261" t="s">
        <v>77</v>
      </c>
      <c r="B261" t="s">
        <v>12</v>
      </c>
      <c r="C261" t="s">
        <v>364</v>
      </c>
      <c r="D261">
        <v>23</v>
      </c>
      <c r="E261">
        <v>1</v>
      </c>
      <c r="F261">
        <v>0</v>
      </c>
      <c r="G261">
        <v>1</v>
      </c>
      <c r="H261">
        <v>1</v>
      </c>
      <c r="I261">
        <v>0</v>
      </c>
      <c r="J261">
        <v>0</v>
      </c>
      <c r="K261">
        <v>0</v>
      </c>
      <c r="L261">
        <v>0</v>
      </c>
      <c r="M261">
        <v>1</v>
      </c>
      <c r="N261">
        <v>1</v>
      </c>
      <c r="O261">
        <v>1</v>
      </c>
      <c r="P261">
        <v>0</v>
      </c>
      <c r="Q261">
        <v>0</v>
      </c>
      <c r="R261">
        <v>0</v>
      </c>
      <c r="S261">
        <v>0</v>
      </c>
      <c r="T261">
        <v>0</v>
      </c>
      <c r="U261">
        <v>0</v>
      </c>
      <c r="V261">
        <v>0</v>
      </c>
      <c r="W261">
        <v>21</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1</v>
      </c>
      <c r="AX261">
        <v>1</v>
      </c>
      <c r="AY261">
        <v>0</v>
      </c>
      <c r="AZ261">
        <v>0</v>
      </c>
      <c r="BA261">
        <v>1</v>
      </c>
      <c r="BB261">
        <v>0</v>
      </c>
      <c r="BC261">
        <v>0</v>
      </c>
      <c r="BD261">
        <v>1</v>
      </c>
      <c r="BE261">
        <v>0</v>
      </c>
      <c r="BF261">
        <v>0</v>
      </c>
      <c r="BG261">
        <v>1</v>
      </c>
      <c r="BH261">
        <v>0</v>
      </c>
      <c r="BI261">
        <v>0</v>
      </c>
    </row>
    <row r="262" spans="1:61" x14ac:dyDescent="0.35">
      <c r="A262" t="s">
        <v>77</v>
      </c>
      <c r="B262" t="s">
        <v>12</v>
      </c>
      <c r="C262" t="s">
        <v>363</v>
      </c>
      <c r="D262">
        <v>35</v>
      </c>
      <c r="E262">
        <v>0</v>
      </c>
      <c r="F262">
        <v>0</v>
      </c>
      <c r="G262">
        <v>0</v>
      </c>
      <c r="H262">
        <v>0</v>
      </c>
      <c r="I262">
        <v>0</v>
      </c>
      <c r="J262">
        <v>0</v>
      </c>
      <c r="K262">
        <v>0</v>
      </c>
      <c r="L262">
        <v>0</v>
      </c>
      <c r="M262">
        <v>1</v>
      </c>
      <c r="N262">
        <v>0</v>
      </c>
      <c r="O262">
        <v>0</v>
      </c>
      <c r="P262">
        <v>0</v>
      </c>
      <c r="Q262">
        <v>0</v>
      </c>
      <c r="R262">
        <v>0</v>
      </c>
      <c r="S262">
        <v>0</v>
      </c>
      <c r="T262">
        <v>0</v>
      </c>
      <c r="U262">
        <v>0</v>
      </c>
      <c r="V262">
        <v>0</v>
      </c>
      <c r="W262">
        <v>34</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1</v>
      </c>
      <c r="AX262">
        <v>1</v>
      </c>
      <c r="AY262">
        <v>0</v>
      </c>
      <c r="AZ262">
        <v>0</v>
      </c>
      <c r="BA262">
        <v>1</v>
      </c>
      <c r="BB262">
        <v>0</v>
      </c>
      <c r="BC262">
        <v>0</v>
      </c>
      <c r="BD262">
        <v>1</v>
      </c>
      <c r="BE262">
        <v>0</v>
      </c>
      <c r="BF262">
        <v>0</v>
      </c>
      <c r="BG262">
        <v>1</v>
      </c>
      <c r="BH262">
        <v>0</v>
      </c>
      <c r="BI262">
        <v>0</v>
      </c>
    </row>
    <row r="263" spans="1:61" x14ac:dyDescent="0.35">
      <c r="A263" t="s">
        <v>77</v>
      </c>
      <c r="B263" t="s">
        <v>12</v>
      </c>
      <c r="C263" t="s">
        <v>362</v>
      </c>
      <c r="D263">
        <v>15</v>
      </c>
      <c r="E263">
        <v>1</v>
      </c>
      <c r="F263">
        <v>0</v>
      </c>
      <c r="G263">
        <v>1</v>
      </c>
      <c r="H263">
        <v>1</v>
      </c>
      <c r="I263">
        <v>2</v>
      </c>
      <c r="J263">
        <v>0</v>
      </c>
      <c r="K263">
        <v>0</v>
      </c>
      <c r="L263">
        <v>0</v>
      </c>
      <c r="M263">
        <v>4</v>
      </c>
      <c r="N263">
        <v>0</v>
      </c>
      <c r="O263">
        <v>0</v>
      </c>
      <c r="P263">
        <v>0</v>
      </c>
      <c r="Q263">
        <v>0</v>
      </c>
      <c r="R263">
        <v>0</v>
      </c>
      <c r="S263">
        <v>0</v>
      </c>
      <c r="T263">
        <v>0</v>
      </c>
      <c r="U263">
        <v>0</v>
      </c>
      <c r="V263">
        <v>0</v>
      </c>
      <c r="W263">
        <v>9</v>
      </c>
      <c r="X263">
        <v>1</v>
      </c>
      <c r="Y263">
        <v>0</v>
      </c>
      <c r="Z263">
        <v>0</v>
      </c>
      <c r="AA263">
        <v>0</v>
      </c>
      <c r="AB263">
        <v>0</v>
      </c>
      <c r="AC263">
        <v>0</v>
      </c>
      <c r="AD263">
        <v>19</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2</v>
      </c>
      <c r="AX263">
        <v>2</v>
      </c>
      <c r="AY263">
        <v>0</v>
      </c>
      <c r="AZ263">
        <v>0</v>
      </c>
      <c r="BA263">
        <v>2</v>
      </c>
      <c r="BB263">
        <v>0</v>
      </c>
      <c r="BC263">
        <v>0</v>
      </c>
      <c r="BD263">
        <v>2</v>
      </c>
      <c r="BE263">
        <v>0</v>
      </c>
      <c r="BF263">
        <v>0</v>
      </c>
      <c r="BG263">
        <v>2</v>
      </c>
      <c r="BH263">
        <v>0</v>
      </c>
      <c r="BI263">
        <v>0</v>
      </c>
    </row>
    <row r="264" spans="1:61" x14ac:dyDescent="0.35">
      <c r="A264" t="s">
        <v>77</v>
      </c>
      <c r="B264" t="s">
        <v>12</v>
      </c>
      <c r="C264" t="s">
        <v>360</v>
      </c>
      <c r="D264">
        <v>11</v>
      </c>
      <c r="E264">
        <v>0</v>
      </c>
      <c r="F264">
        <v>0</v>
      </c>
      <c r="G264">
        <v>0</v>
      </c>
      <c r="H264">
        <v>0</v>
      </c>
      <c r="I264">
        <v>0</v>
      </c>
      <c r="J264">
        <v>0</v>
      </c>
      <c r="K264">
        <v>0</v>
      </c>
      <c r="L264">
        <v>0</v>
      </c>
      <c r="M264">
        <v>4</v>
      </c>
      <c r="N264">
        <v>0</v>
      </c>
      <c r="O264">
        <v>0</v>
      </c>
      <c r="P264">
        <v>0</v>
      </c>
      <c r="Q264">
        <v>0</v>
      </c>
      <c r="R264">
        <v>0</v>
      </c>
      <c r="S264">
        <v>0</v>
      </c>
      <c r="T264">
        <v>0</v>
      </c>
      <c r="U264">
        <v>0</v>
      </c>
      <c r="V264">
        <v>0</v>
      </c>
      <c r="W264">
        <v>7</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2</v>
      </c>
      <c r="AX264">
        <v>2</v>
      </c>
      <c r="AY264">
        <v>0</v>
      </c>
      <c r="AZ264">
        <v>0</v>
      </c>
      <c r="BA264">
        <v>2</v>
      </c>
      <c r="BB264">
        <v>0</v>
      </c>
      <c r="BC264">
        <v>0</v>
      </c>
      <c r="BD264">
        <v>2</v>
      </c>
      <c r="BE264">
        <v>0</v>
      </c>
      <c r="BF264">
        <v>0</v>
      </c>
      <c r="BG264">
        <v>2</v>
      </c>
      <c r="BH264">
        <v>0</v>
      </c>
      <c r="BI264">
        <v>0</v>
      </c>
    </row>
    <row r="265" spans="1:61" x14ac:dyDescent="0.35">
      <c r="A265" t="s">
        <v>77</v>
      </c>
      <c r="B265" t="s">
        <v>12</v>
      </c>
      <c r="C265" t="s">
        <v>358</v>
      </c>
      <c r="D265">
        <v>14</v>
      </c>
      <c r="E265">
        <v>0</v>
      </c>
      <c r="F265">
        <v>0</v>
      </c>
      <c r="G265">
        <v>0</v>
      </c>
      <c r="H265">
        <v>0</v>
      </c>
      <c r="I265">
        <v>0</v>
      </c>
      <c r="J265">
        <v>0</v>
      </c>
      <c r="K265">
        <v>0</v>
      </c>
      <c r="L265">
        <v>0</v>
      </c>
      <c r="M265">
        <v>1</v>
      </c>
      <c r="N265">
        <v>0</v>
      </c>
      <c r="O265">
        <v>0</v>
      </c>
      <c r="P265">
        <v>0</v>
      </c>
      <c r="Q265">
        <v>0</v>
      </c>
      <c r="R265">
        <v>0</v>
      </c>
      <c r="S265">
        <v>0</v>
      </c>
      <c r="T265">
        <v>0</v>
      </c>
      <c r="U265">
        <v>0</v>
      </c>
      <c r="V265">
        <v>0</v>
      </c>
      <c r="W265">
        <v>13</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2</v>
      </c>
      <c r="AX265">
        <v>2</v>
      </c>
      <c r="AY265">
        <v>0</v>
      </c>
      <c r="AZ265">
        <v>0</v>
      </c>
      <c r="BA265">
        <v>2</v>
      </c>
      <c r="BB265">
        <v>0</v>
      </c>
      <c r="BC265">
        <v>0</v>
      </c>
      <c r="BD265">
        <v>2</v>
      </c>
      <c r="BE265">
        <v>0</v>
      </c>
      <c r="BF265">
        <v>0</v>
      </c>
      <c r="BG265">
        <v>2</v>
      </c>
      <c r="BH265">
        <v>0</v>
      </c>
      <c r="BI265">
        <v>0</v>
      </c>
    </row>
    <row r="266" spans="1:61" x14ac:dyDescent="0.35">
      <c r="A266" t="s">
        <v>77</v>
      </c>
      <c r="B266" t="s">
        <v>12</v>
      </c>
      <c r="C266" t="s">
        <v>356</v>
      </c>
      <c r="D266">
        <v>12</v>
      </c>
      <c r="E266">
        <v>0</v>
      </c>
      <c r="F266">
        <v>0</v>
      </c>
      <c r="G266">
        <v>0</v>
      </c>
      <c r="H266">
        <v>0</v>
      </c>
      <c r="I266">
        <v>0</v>
      </c>
      <c r="J266">
        <v>0</v>
      </c>
      <c r="K266">
        <v>0</v>
      </c>
      <c r="L266">
        <v>0</v>
      </c>
      <c r="M266">
        <v>3</v>
      </c>
      <c r="N266">
        <v>0</v>
      </c>
      <c r="O266">
        <v>0</v>
      </c>
      <c r="P266">
        <v>0</v>
      </c>
      <c r="Q266">
        <v>0</v>
      </c>
      <c r="R266">
        <v>0</v>
      </c>
      <c r="S266">
        <v>0</v>
      </c>
      <c r="T266">
        <v>0</v>
      </c>
      <c r="U266">
        <v>0</v>
      </c>
      <c r="V266">
        <v>0</v>
      </c>
      <c r="W266">
        <v>9</v>
      </c>
      <c r="X266">
        <v>0</v>
      </c>
      <c r="Y266">
        <v>0</v>
      </c>
      <c r="Z266">
        <v>0</v>
      </c>
      <c r="AA266">
        <v>0</v>
      </c>
      <c r="AB266">
        <v>0</v>
      </c>
      <c r="AC266">
        <v>0</v>
      </c>
      <c r="AD266">
        <v>0</v>
      </c>
      <c r="AE266">
        <v>0</v>
      </c>
      <c r="AF266">
        <v>0</v>
      </c>
      <c r="AG266">
        <v>0</v>
      </c>
      <c r="AH266">
        <v>0</v>
      </c>
      <c r="AI266">
        <v>0</v>
      </c>
      <c r="AJ266">
        <v>0</v>
      </c>
      <c r="AK266">
        <v>1</v>
      </c>
      <c r="AL266">
        <v>1</v>
      </c>
      <c r="AM266">
        <v>0</v>
      </c>
      <c r="AN266">
        <v>0</v>
      </c>
      <c r="AO266">
        <v>0</v>
      </c>
      <c r="AP266">
        <v>0</v>
      </c>
      <c r="AQ266">
        <v>0</v>
      </c>
      <c r="AR266">
        <v>0</v>
      </c>
      <c r="AS266">
        <v>0</v>
      </c>
      <c r="AT266">
        <v>0</v>
      </c>
      <c r="AU266">
        <v>0</v>
      </c>
      <c r="AV266">
        <v>0</v>
      </c>
      <c r="AW266">
        <v>5</v>
      </c>
      <c r="AX266">
        <v>5</v>
      </c>
      <c r="AY266">
        <v>0</v>
      </c>
      <c r="AZ266">
        <v>0</v>
      </c>
      <c r="BA266">
        <v>5</v>
      </c>
      <c r="BB266">
        <v>0</v>
      </c>
      <c r="BC266">
        <v>0</v>
      </c>
      <c r="BD266">
        <v>5</v>
      </c>
      <c r="BE266">
        <v>0</v>
      </c>
      <c r="BF266">
        <v>0</v>
      </c>
      <c r="BG266">
        <v>5</v>
      </c>
      <c r="BH266">
        <v>0</v>
      </c>
      <c r="BI266">
        <v>0</v>
      </c>
    </row>
    <row r="267" spans="1:61" x14ac:dyDescent="0.35">
      <c r="A267" t="s">
        <v>77</v>
      </c>
      <c r="B267" t="s">
        <v>12</v>
      </c>
      <c r="C267" t="s">
        <v>354</v>
      </c>
      <c r="D267">
        <v>9</v>
      </c>
      <c r="E267">
        <v>0</v>
      </c>
      <c r="F267">
        <v>0</v>
      </c>
      <c r="G267">
        <v>0</v>
      </c>
      <c r="H267">
        <v>0</v>
      </c>
      <c r="I267">
        <v>0</v>
      </c>
      <c r="J267">
        <v>0</v>
      </c>
      <c r="K267">
        <v>0</v>
      </c>
      <c r="L267">
        <v>0</v>
      </c>
      <c r="M267">
        <v>2</v>
      </c>
      <c r="N267">
        <v>0</v>
      </c>
      <c r="O267">
        <v>0</v>
      </c>
      <c r="P267">
        <v>0</v>
      </c>
      <c r="Q267">
        <v>0</v>
      </c>
      <c r="R267">
        <v>0</v>
      </c>
      <c r="S267">
        <v>0</v>
      </c>
      <c r="T267">
        <v>0</v>
      </c>
      <c r="U267">
        <v>0</v>
      </c>
      <c r="V267">
        <v>0</v>
      </c>
      <c r="W267">
        <v>7</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5</v>
      </c>
      <c r="AX267">
        <v>4</v>
      </c>
      <c r="AY267">
        <v>0</v>
      </c>
      <c r="AZ267">
        <v>0</v>
      </c>
      <c r="BA267">
        <v>4</v>
      </c>
      <c r="BB267">
        <v>0</v>
      </c>
      <c r="BC267">
        <v>0</v>
      </c>
      <c r="BD267">
        <v>4</v>
      </c>
      <c r="BE267">
        <v>0</v>
      </c>
      <c r="BF267">
        <v>0</v>
      </c>
      <c r="BG267">
        <v>4</v>
      </c>
      <c r="BH267">
        <v>0</v>
      </c>
      <c r="BI267">
        <v>0</v>
      </c>
    </row>
    <row r="268" spans="1:61" x14ac:dyDescent="0.35">
      <c r="A268" t="s">
        <v>77</v>
      </c>
      <c r="B268" t="s">
        <v>12</v>
      </c>
      <c r="C268" t="s">
        <v>352</v>
      </c>
      <c r="D268">
        <v>10</v>
      </c>
      <c r="E268">
        <v>0</v>
      </c>
      <c r="F268">
        <v>0</v>
      </c>
      <c r="G268">
        <v>0</v>
      </c>
      <c r="H268">
        <v>0</v>
      </c>
      <c r="I268">
        <v>0</v>
      </c>
      <c r="J268">
        <v>0</v>
      </c>
      <c r="K268">
        <v>0</v>
      </c>
      <c r="L268">
        <v>0</v>
      </c>
      <c r="M268">
        <v>2</v>
      </c>
      <c r="N268">
        <v>0</v>
      </c>
      <c r="O268">
        <v>0</v>
      </c>
      <c r="P268">
        <v>0</v>
      </c>
      <c r="Q268">
        <v>0</v>
      </c>
      <c r="R268">
        <v>0</v>
      </c>
      <c r="S268">
        <v>0</v>
      </c>
      <c r="T268">
        <v>0</v>
      </c>
      <c r="U268">
        <v>0</v>
      </c>
      <c r="V268">
        <v>0</v>
      </c>
      <c r="W268">
        <v>8</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13</v>
      </c>
      <c r="AX268">
        <v>13</v>
      </c>
      <c r="AY268">
        <v>0</v>
      </c>
      <c r="AZ268">
        <v>0</v>
      </c>
      <c r="BA268">
        <v>13</v>
      </c>
      <c r="BB268">
        <v>0</v>
      </c>
      <c r="BC268">
        <v>0</v>
      </c>
      <c r="BD268">
        <v>13</v>
      </c>
      <c r="BE268">
        <v>0</v>
      </c>
      <c r="BF268">
        <v>0</v>
      </c>
      <c r="BG268">
        <v>13</v>
      </c>
      <c r="BH268">
        <v>0</v>
      </c>
      <c r="BI268">
        <v>0</v>
      </c>
    </row>
    <row r="269" spans="1:61" x14ac:dyDescent="0.35">
      <c r="A269" t="s">
        <v>77</v>
      </c>
      <c r="B269" t="s">
        <v>12</v>
      </c>
      <c r="C269" t="s">
        <v>350</v>
      </c>
      <c r="D269">
        <v>92</v>
      </c>
      <c r="E269">
        <v>0</v>
      </c>
      <c r="F269">
        <v>0</v>
      </c>
      <c r="G269">
        <v>0</v>
      </c>
      <c r="H269">
        <v>0</v>
      </c>
      <c r="I269">
        <v>0</v>
      </c>
      <c r="J269">
        <v>0</v>
      </c>
      <c r="K269">
        <v>0</v>
      </c>
      <c r="L269">
        <v>0</v>
      </c>
      <c r="M269">
        <v>4</v>
      </c>
      <c r="N269">
        <v>0</v>
      </c>
      <c r="O269">
        <v>0</v>
      </c>
      <c r="P269">
        <v>0</v>
      </c>
      <c r="Q269">
        <v>0</v>
      </c>
      <c r="R269">
        <v>0</v>
      </c>
      <c r="S269">
        <v>0</v>
      </c>
      <c r="T269">
        <v>0</v>
      </c>
      <c r="U269">
        <v>0</v>
      </c>
      <c r="V269">
        <v>0</v>
      </c>
      <c r="W269">
        <v>64</v>
      </c>
      <c r="X269">
        <v>0</v>
      </c>
      <c r="Y269">
        <v>21</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8</v>
      </c>
      <c r="AX269">
        <v>8</v>
      </c>
      <c r="AY269">
        <v>0</v>
      </c>
      <c r="AZ269">
        <v>0</v>
      </c>
      <c r="BA269">
        <v>8</v>
      </c>
      <c r="BB269">
        <v>0</v>
      </c>
      <c r="BC269">
        <v>0</v>
      </c>
      <c r="BD269">
        <v>8</v>
      </c>
      <c r="BE269">
        <v>0</v>
      </c>
      <c r="BF269">
        <v>0</v>
      </c>
      <c r="BG269">
        <v>8</v>
      </c>
      <c r="BH269">
        <v>0</v>
      </c>
      <c r="BI269">
        <v>0</v>
      </c>
    </row>
    <row r="270" spans="1:61" x14ac:dyDescent="0.35">
      <c r="A270" t="s">
        <v>77</v>
      </c>
      <c r="B270" t="s">
        <v>12</v>
      </c>
      <c r="C270" t="s">
        <v>348</v>
      </c>
      <c r="D270">
        <v>30</v>
      </c>
      <c r="E270">
        <v>1</v>
      </c>
      <c r="F270">
        <v>0</v>
      </c>
      <c r="G270">
        <v>1</v>
      </c>
      <c r="H270">
        <v>1</v>
      </c>
      <c r="I270">
        <v>0</v>
      </c>
      <c r="J270">
        <v>0</v>
      </c>
      <c r="K270">
        <v>0</v>
      </c>
      <c r="L270">
        <v>0</v>
      </c>
      <c r="M270">
        <v>1</v>
      </c>
      <c r="N270">
        <v>0</v>
      </c>
      <c r="O270">
        <v>0</v>
      </c>
      <c r="P270">
        <v>0</v>
      </c>
      <c r="Q270">
        <v>0</v>
      </c>
      <c r="R270">
        <v>0</v>
      </c>
      <c r="S270">
        <v>0</v>
      </c>
      <c r="T270">
        <v>0</v>
      </c>
      <c r="U270">
        <v>0</v>
      </c>
      <c r="V270">
        <v>0</v>
      </c>
      <c r="W270">
        <v>29</v>
      </c>
      <c r="X270">
        <v>1</v>
      </c>
      <c r="Y270">
        <v>0</v>
      </c>
      <c r="Z270">
        <v>0</v>
      </c>
      <c r="AA270">
        <v>0</v>
      </c>
      <c r="AB270">
        <v>0</v>
      </c>
      <c r="AC270">
        <v>0</v>
      </c>
      <c r="AD270">
        <v>0</v>
      </c>
      <c r="AE270">
        <v>0</v>
      </c>
      <c r="AF270">
        <v>0</v>
      </c>
      <c r="AG270">
        <v>0</v>
      </c>
      <c r="AH270">
        <v>0</v>
      </c>
      <c r="AI270">
        <v>0</v>
      </c>
      <c r="AJ270">
        <v>0</v>
      </c>
      <c r="AK270">
        <v>1</v>
      </c>
      <c r="AL270">
        <v>1</v>
      </c>
      <c r="AM270">
        <v>0</v>
      </c>
      <c r="AN270">
        <v>0</v>
      </c>
      <c r="AO270">
        <v>0</v>
      </c>
      <c r="AP270">
        <v>0</v>
      </c>
      <c r="AQ270">
        <v>0</v>
      </c>
      <c r="AR270">
        <v>0</v>
      </c>
      <c r="AS270">
        <v>0</v>
      </c>
      <c r="AT270">
        <v>0</v>
      </c>
      <c r="AU270">
        <v>0</v>
      </c>
      <c r="AV270">
        <v>0</v>
      </c>
      <c r="AW270">
        <v>9</v>
      </c>
      <c r="AX270">
        <v>9</v>
      </c>
      <c r="AY270">
        <v>0</v>
      </c>
      <c r="AZ270">
        <v>0</v>
      </c>
      <c r="BA270">
        <v>9</v>
      </c>
      <c r="BB270">
        <v>0</v>
      </c>
      <c r="BC270">
        <v>0</v>
      </c>
      <c r="BD270">
        <v>9</v>
      </c>
      <c r="BE270">
        <v>0</v>
      </c>
      <c r="BF270">
        <v>0</v>
      </c>
      <c r="BG270">
        <v>9</v>
      </c>
      <c r="BH270">
        <v>0</v>
      </c>
      <c r="BI270">
        <v>0</v>
      </c>
    </row>
    <row r="271" spans="1:61" x14ac:dyDescent="0.35">
      <c r="A271" t="s">
        <v>77</v>
      </c>
      <c r="B271" t="s">
        <v>12</v>
      </c>
      <c r="C271" t="s">
        <v>346</v>
      </c>
      <c r="D271">
        <v>8</v>
      </c>
      <c r="E271">
        <v>0</v>
      </c>
      <c r="F271">
        <v>0</v>
      </c>
      <c r="G271">
        <v>0</v>
      </c>
      <c r="H271">
        <v>0</v>
      </c>
      <c r="I271">
        <v>0</v>
      </c>
      <c r="J271">
        <v>0</v>
      </c>
      <c r="K271">
        <v>0</v>
      </c>
      <c r="L271">
        <v>0</v>
      </c>
      <c r="M271">
        <v>0</v>
      </c>
      <c r="N271">
        <v>0</v>
      </c>
      <c r="O271">
        <v>0</v>
      </c>
      <c r="P271">
        <v>0</v>
      </c>
      <c r="Q271">
        <v>0</v>
      </c>
      <c r="R271">
        <v>0</v>
      </c>
      <c r="S271">
        <v>0</v>
      </c>
      <c r="T271">
        <v>0</v>
      </c>
      <c r="U271">
        <v>0</v>
      </c>
      <c r="V271">
        <v>0</v>
      </c>
      <c r="W271">
        <v>8</v>
      </c>
      <c r="X271">
        <v>0</v>
      </c>
      <c r="Y271">
        <v>0</v>
      </c>
      <c r="Z271">
        <v>0</v>
      </c>
      <c r="AA271">
        <v>0</v>
      </c>
      <c r="AB271">
        <v>0</v>
      </c>
      <c r="AC271">
        <v>0</v>
      </c>
      <c r="AD271">
        <v>0</v>
      </c>
      <c r="AE271">
        <v>0</v>
      </c>
      <c r="AF271">
        <v>0</v>
      </c>
      <c r="AG271">
        <v>0</v>
      </c>
      <c r="AH271">
        <v>0</v>
      </c>
      <c r="AI271">
        <v>0</v>
      </c>
      <c r="AJ271">
        <v>0</v>
      </c>
      <c r="AK271">
        <v>1</v>
      </c>
      <c r="AL271">
        <v>1</v>
      </c>
      <c r="AM271">
        <v>0</v>
      </c>
      <c r="AN271">
        <v>0</v>
      </c>
      <c r="AO271">
        <v>0</v>
      </c>
      <c r="AP271">
        <v>0</v>
      </c>
      <c r="AQ271">
        <v>0</v>
      </c>
      <c r="AR271">
        <v>0</v>
      </c>
      <c r="AS271">
        <v>0</v>
      </c>
      <c r="AT271">
        <v>0</v>
      </c>
      <c r="AU271">
        <v>0</v>
      </c>
      <c r="AV271">
        <v>0</v>
      </c>
      <c r="AW271">
        <v>3</v>
      </c>
      <c r="AX271">
        <v>3</v>
      </c>
      <c r="AY271">
        <v>0</v>
      </c>
      <c r="AZ271">
        <v>0</v>
      </c>
      <c r="BA271">
        <v>3</v>
      </c>
      <c r="BB271">
        <v>0</v>
      </c>
      <c r="BC271">
        <v>0</v>
      </c>
      <c r="BD271">
        <v>3</v>
      </c>
      <c r="BE271">
        <v>0</v>
      </c>
      <c r="BF271">
        <v>0</v>
      </c>
      <c r="BG271">
        <v>3</v>
      </c>
      <c r="BH271">
        <v>0</v>
      </c>
      <c r="BI271">
        <v>0</v>
      </c>
    </row>
    <row r="272" spans="1:61" x14ac:dyDescent="0.35">
      <c r="A272" t="s">
        <v>77</v>
      </c>
      <c r="B272" t="s">
        <v>12</v>
      </c>
      <c r="C272" t="s">
        <v>344</v>
      </c>
      <c r="D272">
        <v>17</v>
      </c>
      <c r="E272">
        <v>0</v>
      </c>
      <c r="F272">
        <v>0</v>
      </c>
      <c r="G272">
        <v>0</v>
      </c>
      <c r="H272">
        <v>0</v>
      </c>
      <c r="I272">
        <v>0</v>
      </c>
      <c r="J272">
        <v>0</v>
      </c>
      <c r="K272">
        <v>0</v>
      </c>
      <c r="L272">
        <v>0</v>
      </c>
      <c r="M272">
        <v>7</v>
      </c>
      <c r="N272">
        <v>0</v>
      </c>
      <c r="O272">
        <v>0</v>
      </c>
      <c r="P272">
        <v>0</v>
      </c>
      <c r="Q272">
        <v>0</v>
      </c>
      <c r="R272">
        <v>0</v>
      </c>
      <c r="S272">
        <v>0</v>
      </c>
      <c r="T272">
        <v>0</v>
      </c>
      <c r="U272">
        <v>0</v>
      </c>
      <c r="V272">
        <v>0</v>
      </c>
      <c r="W272">
        <v>10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1</v>
      </c>
      <c r="AX272">
        <v>1</v>
      </c>
      <c r="AY272">
        <v>0</v>
      </c>
      <c r="AZ272">
        <v>0</v>
      </c>
      <c r="BA272">
        <v>1</v>
      </c>
      <c r="BB272">
        <v>0</v>
      </c>
      <c r="BC272">
        <v>0</v>
      </c>
      <c r="BD272">
        <v>1</v>
      </c>
      <c r="BE272">
        <v>0</v>
      </c>
      <c r="BF272">
        <v>0</v>
      </c>
      <c r="BG272">
        <v>1</v>
      </c>
      <c r="BH272">
        <v>0</v>
      </c>
      <c r="BI272">
        <v>0</v>
      </c>
    </row>
    <row r="273" spans="1:61" x14ac:dyDescent="0.35">
      <c r="A273" t="s">
        <v>77</v>
      </c>
      <c r="B273" t="s">
        <v>12</v>
      </c>
      <c r="C273" t="s">
        <v>342</v>
      </c>
      <c r="D273">
        <v>7</v>
      </c>
      <c r="E273">
        <v>0</v>
      </c>
      <c r="F273">
        <v>0</v>
      </c>
      <c r="G273">
        <v>0</v>
      </c>
      <c r="H273">
        <v>0</v>
      </c>
      <c r="I273">
        <v>0</v>
      </c>
      <c r="J273">
        <v>0</v>
      </c>
      <c r="K273">
        <v>0</v>
      </c>
      <c r="L273">
        <v>0</v>
      </c>
      <c r="M273">
        <v>5</v>
      </c>
      <c r="N273">
        <v>0</v>
      </c>
      <c r="O273">
        <v>0</v>
      </c>
      <c r="P273">
        <v>0</v>
      </c>
      <c r="Q273">
        <v>0</v>
      </c>
      <c r="R273">
        <v>0</v>
      </c>
      <c r="S273">
        <v>0</v>
      </c>
      <c r="T273">
        <v>0</v>
      </c>
      <c r="U273">
        <v>0</v>
      </c>
      <c r="V273">
        <v>0</v>
      </c>
      <c r="W273">
        <v>2</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11</v>
      </c>
      <c r="AX273">
        <v>11</v>
      </c>
      <c r="AY273">
        <v>0</v>
      </c>
      <c r="AZ273">
        <v>0</v>
      </c>
      <c r="BA273">
        <v>11</v>
      </c>
      <c r="BB273">
        <v>0</v>
      </c>
      <c r="BC273">
        <v>0</v>
      </c>
      <c r="BD273">
        <v>11</v>
      </c>
      <c r="BE273">
        <v>0</v>
      </c>
      <c r="BF273">
        <v>0</v>
      </c>
      <c r="BG273">
        <v>11</v>
      </c>
      <c r="BH273">
        <v>0</v>
      </c>
      <c r="BI273">
        <v>0</v>
      </c>
    </row>
    <row r="274" spans="1:61" x14ac:dyDescent="0.35">
      <c r="A274" t="s">
        <v>77</v>
      </c>
      <c r="B274" t="s">
        <v>12</v>
      </c>
      <c r="C274" t="s">
        <v>340</v>
      </c>
      <c r="D274">
        <v>17</v>
      </c>
      <c r="E274">
        <v>0</v>
      </c>
      <c r="F274">
        <v>0</v>
      </c>
      <c r="G274">
        <v>0</v>
      </c>
      <c r="H274">
        <v>0</v>
      </c>
      <c r="I274">
        <v>0</v>
      </c>
      <c r="J274">
        <v>0</v>
      </c>
      <c r="K274">
        <v>0</v>
      </c>
      <c r="L274">
        <v>0</v>
      </c>
      <c r="M274">
        <v>2</v>
      </c>
      <c r="N274">
        <v>0</v>
      </c>
      <c r="O274">
        <v>0</v>
      </c>
      <c r="P274">
        <v>0</v>
      </c>
      <c r="Q274">
        <v>0</v>
      </c>
      <c r="R274">
        <v>0</v>
      </c>
      <c r="S274">
        <v>0</v>
      </c>
      <c r="T274">
        <v>0</v>
      </c>
      <c r="U274">
        <v>0</v>
      </c>
      <c r="V274">
        <v>0</v>
      </c>
      <c r="W274">
        <v>15</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4</v>
      </c>
      <c r="AX274">
        <v>4</v>
      </c>
      <c r="AY274">
        <v>0</v>
      </c>
      <c r="AZ274">
        <v>0</v>
      </c>
      <c r="BA274">
        <v>4</v>
      </c>
      <c r="BB274">
        <v>0</v>
      </c>
      <c r="BC274">
        <v>0</v>
      </c>
      <c r="BD274">
        <v>4</v>
      </c>
      <c r="BE274">
        <v>0</v>
      </c>
      <c r="BF274">
        <v>0</v>
      </c>
      <c r="BG274">
        <v>4</v>
      </c>
      <c r="BH274">
        <v>0</v>
      </c>
      <c r="BI274">
        <v>0</v>
      </c>
    </row>
    <row r="275" spans="1:61" x14ac:dyDescent="0.35">
      <c r="A275" t="s">
        <v>77</v>
      </c>
      <c r="B275" t="s">
        <v>12</v>
      </c>
      <c r="C275" t="s">
        <v>338</v>
      </c>
      <c r="D275">
        <v>26</v>
      </c>
      <c r="E275">
        <v>0</v>
      </c>
      <c r="F275">
        <v>0</v>
      </c>
      <c r="G275">
        <v>0</v>
      </c>
      <c r="H275">
        <v>0</v>
      </c>
      <c r="I275">
        <v>0</v>
      </c>
      <c r="J275">
        <v>0</v>
      </c>
      <c r="K275">
        <v>0</v>
      </c>
      <c r="L275">
        <v>0</v>
      </c>
      <c r="M275">
        <v>1</v>
      </c>
      <c r="N275">
        <v>0</v>
      </c>
      <c r="O275">
        <v>0</v>
      </c>
      <c r="P275">
        <v>0</v>
      </c>
      <c r="Q275">
        <v>0</v>
      </c>
      <c r="R275">
        <v>0</v>
      </c>
      <c r="S275">
        <v>0</v>
      </c>
      <c r="T275">
        <v>0</v>
      </c>
      <c r="U275">
        <v>0</v>
      </c>
      <c r="V275">
        <v>0</v>
      </c>
      <c r="W275">
        <v>25</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4</v>
      </c>
      <c r="AX275">
        <v>4</v>
      </c>
      <c r="AY275">
        <v>0</v>
      </c>
      <c r="AZ275">
        <v>0</v>
      </c>
      <c r="BA275">
        <v>4</v>
      </c>
      <c r="BB275">
        <v>0</v>
      </c>
      <c r="BC275">
        <v>0</v>
      </c>
      <c r="BD275">
        <v>4</v>
      </c>
      <c r="BE275">
        <v>0</v>
      </c>
      <c r="BF275">
        <v>0</v>
      </c>
      <c r="BG275">
        <v>4</v>
      </c>
      <c r="BH275">
        <v>0</v>
      </c>
      <c r="BI275">
        <v>0</v>
      </c>
    </row>
    <row r="276" spans="1:61" x14ac:dyDescent="0.35">
      <c r="A276" t="s">
        <v>77</v>
      </c>
      <c r="B276" t="s">
        <v>12</v>
      </c>
      <c r="C276" t="s">
        <v>336</v>
      </c>
      <c r="D276">
        <v>10</v>
      </c>
      <c r="E276">
        <v>0</v>
      </c>
      <c r="F276">
        <v>0</v>
      </c>
      <c r="G276">
        <v>0</v>
      </c>
      <c r="H276">
        <v>0</v>
      </c>
      <c r="I276">
        <v>0</v>
      </c>
      <c r="J276">
        <v>0</v>
      </c>
      <c r="K276">
        <v>0</v>
      </c>
      <c r="L276">
        <v>0</v>
      </c>
      <c r="M276">
        <v>4</v>
      </c>
      <c r="N276">
        <v>0</v>
      </c>
      <c r="O276">
        <v>0</v>
      </c>
      <c r="P276">
        <v>0</v>
      </c>
      <c r="Q276">
        <v>0</v>
      </c>
      <c r="R276">
        <v>0</v>
      </c>
      <c r="S276">
        <v>0</v>
      </c>
      <c r="T276">
        <v>0</v>
      </c>
      <c r="U276">
        <v>0</v>
      </c>
      <c r="V276">
        <v>0</v>
      </c>
      <c r="W276">
        <v>6</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4</v>
      </c>
      <c r="AX276">
        <v>4</v>
      </c>
      <c r="AY276">
        <v>0</v>
      </c>
      <c r="AZ276">
        <v>0</v>
      </c>
      <c r="BA276">
        <v>4</v>
      </c>
      <c r="BB276">
        <v>0</v>
      </c>
      <c r="BC276">
        <v>0</v>
      </c>
      <c r="BD276">
        <v>4</v>
      </c>
      <c r="BE276">
        <v>0</v>
      </c>
      <c r="BF276">
        <v>0</v>
      </c>
      <c r="BG276">
        <v>4</v>
      </c>
      <c r="BH276">
        <v>0</v>
      </c>
      <c r="BI276">
        <v>0</v>
      </c>
    </row>
    <row r="277" spans="1:61" x14ac:dyDescent="0.35">
      <c r="A277" t="s">
        <v>77</v>
      </c>
      <c r="B277" t="s">
        <v>12</v>
      </c>
      <c r="C277" t="s">
        <v>334</v>
      </c>
      <c r="D277">
        <v>14</v>
      </c>
      <c r="E277">
        <v>0</v>
      </c>
      <c r="F277">
        <v>0</v>
      </c>
      <c r="G277">
        <v>0</v>
      </c>
      <c r="H277">
        <v>0</v>
      </c>
      <c r="I277">
        <v>0</v>
      </c>
      <c r="J277">
        <v>0</v>
      </c>
      <c r="K277">
        <v>0</v>
      </c>
      <c r="L277">
        <v>0</v>
      </c>
      <c r="M277">
        <v>4</v>
      </c>
      <c r="N277">
        <v>0</v>
      </c>
      <c r="O277">
        <v>0</v>
      </c>
      <c r="P277">
        <v>0</v>
      </c>
      <c r="Q277">
        <v>0</v>
      </c>
      <c r="R277">
        <v>0</v>
      </c>
      <c r="S277">
        <v>0</v>
      </c>
      <c r="T277">
        <v>0</v>
      </c>
      <c r="U277">
        <v>0</v>
      </c>
      <c r="V277">
        <v>0</v>
      </c>
      <c r="W277">
        <v>10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3</v>
      </c>
      <c r="AX277">
        <v>3</v>
      </c>
      <c r="AY277">
        <v>0</v>
      </c>
      <c r="AZ277">
        <v>0</v>
      </c>
      <c r="BA277">
        <v>3</v>
      </c>
      <c r="BB277">
        <v>0</v>
      </c>
      <c r="BC277">
        <v>0</v>
      </c>
      <c r="BD277">
        <v>3</v>
      </c>
      <c r="BE277">
        <v>0</v>
      </c>
      <c r="BF277">
        <v>0</v>
      </c>
      <c r="BG277">
        <v>3</v>
      </c>
      <c r="BH277">
        <v>0</v>
      </c>
      <c r="BI277">
        <v>0</v>
      </c>
    </row>
    <row r="278" spans="1:61" x14ac:dyDescent="0.35">
      <c r="A278" t="s">
        <v>77</v>
      </c>
      <c r="B278" t="s">
        <v>12</v>
      </c>
      <c r="C278" t="s">
        <v>332</v>
      </c>
      <c r="D278">
        <v>33</v>
      </c>
      <c r="E278">
        <v>0</v>
      </c>
      <c r="F278">
        <v>0</v>
      </c>
      <c r="G278">
        <v>0</v>
      </c>
      <c r="H278">
        <v>0</v>
      </c>
      <c r="I278">
        <v>0</v>
      </c>
      <c r="J278">
        <v>0</v>
      </c>
      <c r="K278">
        <v>0</v>
      </c>
      <c r="L278">
        <v>0</v>
      </c>
      <c r="M278">
        <v>4</v>
      </c>
      <c r="N278">
        <v>0</v>
      </c>
      <c r="O278">
        <v>0</v>
      </c>
      <c r="P278">
        <v>0</v>
      </c>
      <c r="Q278">
        <v>0</v>
      </c>
      <c r="R278">
        <v>0</v>
      </c>
      <c r="S278">
        <v>0</v>
      </c>
      <c r="T278">
        <v>0</v>
      </c>
      <c r="U278">
        <v>0</v>
      </c>
      <c r="V278">
        <v>0</v>
      </c>
      <c r="W278">
        <v>29</v>
      </c>
      <c r="X278">
        <v>0</v>
      </c>
      <c r="Y278">
        <v>0</v>
      </c>
      <c r="Z278">
        <v>0</v>
      </c>
      <c r="AA278">
        <v>0</v>
      </c>
      <c r="AB278">
        <v>0</v>
      </c>
      <c r="AC278">
        <v>0</v>
      </c>
      <c r="AD278">
        <v>0</v>
      </c>
      <c r="AE278">
        <v>0</v>
      </c>
      <c r="AF278">
        <v>0</v>
      </c>
      <c r="AG278">
        <v>0</v>
      </c>
      <c r="AH278">
        <v>0</v>
      </c>
      <c r="AI278">
        <v>0</v>
      </c>
      <c r="AJ278">
        <v>0</v>
      </c>
      <c r="AK278">
        <v>1</v>
      </c>
      <c r="AL278">
        <v>1</v>
      </c>
      <c r="AM278">
        <v>0</v>
      </c>
      <c r="AN278">
        <v>0</v>
      </c>
      <c r="AO278">
        <v>0</v>
      </c>
      <c r="AP278">
        <v>0</v>
      </c>
      <c r="AQ278">
        <v>0</v>
      </c>
      <c r="AR278">
        <v>0</v>
      </c>
      <c r="AS278">
        <v>0</v>
      </c>
      <c r="AT278">
        <v>0</v>
      </c>
      <c r="AU278">
        <v>0</v>
      </c>
      <c r="AV278">
        <v>0</v>
      </c>
      <c r="AW278">
        <v>2</v>
      </c>
      <c r="AX278">
        <v>2</v>
      </c>
      <c r="AY278">
        <v>0</v>
      </c>
      <c r="AZ278">
        <v>0</v>
      </c>
      <c r="BA278">
        <v>2</v>
      </c>
      <c r="BB278">
        <v>0</v>
      </c>
      <c r="BC278">
        <v>0</v>
      </c>
      <c r="BD278">
        <v>2</v>
      </c>
      <c r="BE278">
        <v>0</v>
      </c>
      <c r="BF278">
        <v>0</v>
      </c>
      <c r="BG278">
        <v>2</v>
      </c>
      <c r="BH278">
        <v>0</v>
      </c>
      <c r="BI278">
        <v>0</v>
      </c>
    </row>
    <row r="279" spans="1:61" x14ac:dyDescent="0.35">
      <c r="A279" t="s">
        <v>77</v>
      </c>
      <c r="B279" t="s">
        <v>12</v>
      </c>
      <c r="C279" t="s">
        <v>330</v>
      </c>
      <c r="D279">
        <v>8</v>
      </c>
      <c r="E279">
        <v>0</v>
      </c>
      <c r="F279">
        <v>0</v>
      </c>
      <c r="G279">
        <v>0</v>
      </c>
      <c r="H279">
        <v>0</v>
      </c>
      <c r="I279">
        <v>0</v>
      </c>
      <c r="J279">
        <v>0</v>
      </c>
      <c r="K279">
        <v>0</v>
      </c>
      <c r="L279">
        <v>0</v>
      </c>
      <c r="M279">
        <v>2</v>
      </c>
      <c r="N279">
        <v>0</v>
      </c>
      <c r="O279">
        <v>0</v>
      </c>
      <c r="P279">
        <v>0</v>
      </c>
      <c r="Q279">
        <v>0</v>
      </c>
      <c r="R279">
        <v>0</v>
      </c>
      <c r="S279">
        <v>0</v>
      </c>
      <c r="T279">
        <v>0</v>
      </c>
      <c r="U279">
        <v>0</v>
      </c>
      <c r="V279">
        <v>0</v>
      </c>
      <c r="W279">
        <v>6</v>
      </c>
      <c r="X279">
        <v>0</v>
      </c>
      <c r="Y279">
        <v>0</v>
      </c>
      <c r="Z279">
        <v>0</v>
      </c>
      <c r="AA279">
        <v>0</v>
      </c>
      <c r="AB279">
        <v>0</v>
      </c>
      <c r="AC279">
        <v>0</v>
      </c>
      <c r="AD279">
        <v>0</v>
      </c>
      <c r="AE279">
        <v>0</v>
      </c>
      <c r="AF279">
        <v>0</v>
      </c>
      <c r="AG279">
        <v>0</v>
      </c>
      <c r="AH279">
        <v>0</v>
      </c>
      <c r="AI279">
        <v>0</v>
      </c>
      <c r="AJ279">
        <v>0</v>
      </c>
      <c r="AK279">
        <v>1</v>
      </c>
      <c r="AL279">
        <v>1</v>
      </c>
      <c r="AM279">
        <v>0</v>
      </c>
      <c r="AN279">
        <v>0</v>
      </c>
      <c r="AO279">
        <v>0</v>
      </c>
      <c r="AP279">
        <v>0</v>
      </c>
      <c r="AQ279">
        <v>0</v>
      </c>
      <c r="AR279">
        <v>0</v>
      </c>
      <c r="AS279">
        <v>0</v>
      </c>
      <c r="AT279">
        <v>0</v>
      </c>
      <c r="AU279">
        <v>0</v>
      </c>
      <c r="AV279">
        <v>0</v>
      </c>
      <c r="AW279">
        <v>9</v>
      </c>
      <c r="AX279">
        <v>9</v>
      </c>
      <c r="AY279">
        <v>0</v>
      </c>
      <c r="AZ279">
        <v>0</v>
      </c>
      <c r="BA279">
        <v>9</v>
      </c>
      <c r="BB279">
        <v>0</v>
      </c>
      <c r="BC279">
        <v>0</v>
      </c>
      <c r="BD279">
        <v>9</v>
      </c>
      <c r="BE279">
        <v>0</v>
      </c>
      <c r="BF279">
        <v>0</v>
      </c>
      <c r="BG279">
        <v>9</v>
      </c>
      <c r="BH279">
        <v>0</v>
      </c>
      <c r="BI279">
        <v>0</v>
      </c>
    </row>
    <row r="280" spans="1:61" x14ac:dyDescent="0.35">
      <c r="A280" t="s">
        <v>77</v>
      </c>
      <c r="B280" t="s">
        <v>12</v>
      </c>
      <c r="C280" t="s">
        <v>328</v>
      </c>
      <c r="D280">
        <v>1</v>
      </c>
      <c r="E280">
        <v>0</v>
      </c>
      <c r="F280">
        <v>0</v>
      </c>
      <c r="G280">
        <v>0</v>
      </c>
      <c r="H280">
        <v>0</v>
      </c>
      <c r="I280">
        <v>0</v>
      </c>
      <c r="J280">
        <v>0</v>
      </c>
      <c r="K280">
        <v>0</v>
      </c>
      <c r="L280">
        <v>0</v>
      </c>
      <c r="M280">
        <v>1</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2</v>
      </c>
      <c r="AL280">
        <v>2</v>
      </c>
      <c r="AM280">
        <v>0</v>
      </c>
      <c r="AN280">
        <v>0</v>
      </c>
      <c r="AO280">
        <v>0</v>
      </c>
      <c r="AP280">
        <v>0</v>
      </c>
      <c r="AQ280">
        <v>0</v>
      </c>
      <c r="AR280">
        <v>0</v>
      </c>
      <c r="AS280">
        <v>0</v>
      </c>
      <c r="AT280">
        <v>0</v>
      </c>
      <c r="AU280">
        <v>0</v>
      </c>
      <c r="AV280">
        <v>0</v>
      </c>
      <c r="AW280">
        <v>4</v>
      </c>
      <c r="AX280">
        <v>4</v>
      </c>
      <c r="AY280">
        <v>0</v>
      </c>
      <c r="AZ280">
        <v>0</v>
      </c>
      <c r="BA280">
        <v>4</v>
      </c>
      <c r="BB280">
        <v>0</v>
      </c>
      <c r="BC280">
        <v>0</v>
      </c>
      <c r="BD280">
        <v>4</v>
      </c>
      <c r="BE280">
        <v>0</v>
      </c>
      <c r="BF280">
        <v>0</v>
      </c>
      <c r="BG280">
        <v>4</v>
      </c>
      <c r="BH280">
        <v>0</v>
      </c>
      <c r="BI280">
        <v>0</v>
      </c>
    </row>
    <row r="281" spans="1:61" x14ac:dyDescent="0.35">
      <c r="A281" t="s">
        <v>77</v>
      </c>
      <c r="B281" t="s">
        <v>12</v>
      </c>
      <c r="C281" t="s">
        <v>326</v>
      </c>
      <c r="D281">
        <v>54</v>
      </c>
      <c r="E281">
        <v>0</v>
      </c>
      <c r="F281">
        <v>0</v>
      </c>
      <c r="G281">
        <v>0</v>
      </c>
      <c r="H281">
        <v>0</v>
      </c>
      <c r="I281">
        <v>0</v>
      </c>
      <c r="J281">
        <v>0</v>
      </c>
      <c r="K281">
        <v>0</v>
      </c>
      <c r="L281">
        <v>0</v>
      </c>
      <c r="M281">
        <v>7</v>
      </c>
      <c r="N281">
        <v>0</v>
      </c>
      <c r="O281">
        <v>1</v>
      </c>
      <c r="P281">
        <v>0</v>
      </c>
      <c r="Q281">
        <v>0</v>
      </c>
      <c r="R281">
        <v>0</v>
      </c>
      <c r="S281">
        <v>0</v>
      </c>
      <c r="T281">
        <v>0</v>
      </c>
      <c r="U281">
        <v>0</v>
      </c>
      <c r="V281">
        <v>0</v>
      </c>
      <c r="W281">
        <v>46</v>
      </c>
      <c r="X281">
        <v>0</v>
      </c>
      <c r="Y281">
        <v>0</v>
      </c>
      <c r="Z281">
        <v>0</v>
      </c>
      <c r="AA281">
        <v>0</v>
      </c>
      <c r="AB281">
        <v>0</v>
      </c>
      <c r="AC281">
        <v>0</v>
      </c>
      <c r="AD281">
        <v>0</v>
      </c>
      <c r="AE281">
        <v>0</v>
      </c>
      <c r="AF281">
        <v>0</v>
      </c>
      <c r="AG281">
        <v>0</v>
      </c>
      <c r="AH281">
        <v>0</v>
      </c>
      <c r="AI281">
        <v>0</v>
      </c>
      <c r="AJ281">
        <v>0</v>
      </c>
      <c r="AK281">
        <v>2</v>
      </c>
      <c r="AL281">
        <v>2</v>
      </c>
      <c r="AM281">
        <v>0</v>
      </c>
      <c r="AN281">
        <v>0</v>
      </c>
      <c r="AO281">
        <v>0</v>
      </c>
      <c r="AP281">
        <v>0</v>
      </c>
      <c r="AQ281">
        <v>0</v>
      </c>
      <c r="AR281">
        <v>0</v>
      </c>
      <c r="AS281">
        <v>0</v>
      </c>
      <c r="AT281">
        <v>0</v>
      </c>
      <c r="AU281">
        <v>0</v>
      </c>
      <c r="AV281">
        <v>0</v>
      </c>
      <c r="AW281">
        <v>4</v>
      </c>
      <c r="AX281">
        <v>4</v>
      </c>
      <c r="AY281">
        <v>0</v>
      </c>
      <c r="AZ281">
        <v>0</v>
      </c>
      <c r="BA281">
        <v>4</v>
      </c>
      <c r="BB281">
        <v>0</v>
      </c>
      <c r="BC281">
        <v>0</v>
      </c>
      <c r="BD281">
        <v>4</v>
      </c>
      <c r="BE281">
        <v>0</v>
      </c>
      <c r="BF281">
        <v>0</v>
      </c>
      <c r="BG281">
        <v>4</v>
      </c>
      <c r="BH281">
        <v>0</v>
      </c>
      <c r="BI281">
        <v>0</v>
      </c>
    </row>
    <row r="282" spans="1:61" x14ac:dyDescent="0.35">
      <c r="A282" t="s">
        <v>77</v>
      </c>
      <c r="B282" t="s">
        <v>12</v>
      </c>
      <c r="C282" t="s">
        <v>324</v>
      </c>
      <c r="D282">
        <v>104</v>
      </c>
      <c r="E282">
        <v>0</v>
      </c>
      <c r="F282">
        <v>0</v>
      </c>
      <c r="G282">
        <v>0</v>
      </c>
      <c r="H282">
        <v>0</v>
      </c>
      <c r="I282">
        <v>0</v>
      </c>
      <c r="J282">
        <v>0</v>
      </c>
      <c r="K282">
        <v>0</v>
      </c>
      <c r="L282">
        <v>0</v>
      </c>
      <c r="M282">
        <v>3</v>
      </c>
      <c r="N282">
        <v>0</v>
      </c>
      <c r="O282">
        <v>0</v>
      </c>
      <c r="P282">
        <v>0</v>
      </c>
      <c r="Q282">
        <v>0</v>
      </c>
      <c r="R282">
        <v>0</v>
      </c>
      <c r="S282">
        <v>0</v>
      </c>
      <c r="T282">
        <v>0</v>
      </c>
      <c r="U282">
        <v>0</v>
      </c>
      <c r="V282">
        <v>0</v>
      </c>
      <c r="W282">
        <v>47</v>
      </c>
      <c r="X282">
        <v>0</v>
      </c>
      <c r="Y282">
        <v>51</v>
      </c>
      <c r="Z282">
        <v>0</v>
      </c>
      <c r="AA282">
        <v>0</v>
      </c>
      <c r="AB282">
        <v>0</v>
      </c>
      <c r="AC282">
        <v>0</v>
      </c>
      <c r="AD282">
        <v>0</v>
      </c>
      <c r="AE282">
        <v>0</v>
      </c>
      <c r="AF282">
        <v>0</v>
      </c>
      <c r="AG282">
        <v>0</v>
      </c>
      <c r="AH282">
        <v>0</v>
      </c>
      <c r="AI282">
        <v>0</v>
      </c>
      <c r="AJ282">
        <v>0</v>
      </c>
      <c r="AK282">
        <v>2</v>
      </c>
      <c r="AL282">
        <v>2</v>
      </c>
      <c r="AM282">
        <v>0</v>
      </c>
      <c r="AN282">
        <v>0</v>
      </c>
      <c r="AO282">
        <v>0</v>
      </c>
      <c r="AP282">
        <v>0</v>
      </c>
      <c r="AQ282">
        <v>0</v>
      </c>
      <c r="AR282">
        <v>0</v>
      </c>
      <c r="AS282">
        <v>0</v>
      </c>
      <c r="AT282">
        <v>0</v>
      </c>
      <c r="AU282">
        <v>0</v>
      </c>
      <c r="AV282">
        <v>0</v>
      </c>
      <c r="AW282">
        <v>10</v>
      </c>
      <c r="AX282">
        <v>10</v>
      </c>
      <c r="AY282">
        <v>0</v>
      </c>
      <c r="AZ282">
        <v>0</v>
      </c>
      <c r="BA282">
        <v>10</v>
      </c>
      <c r="BB282">
        <v>0</v>
      </c>
      <c r="BC282">
        <v>0</v>
      </c>
      <c r="BD282">
        <v>10</v>
      </c>
      <c r="BE282">
        <v>0</v>
      </c>
      <c r="BF282">
        <v>0</v>
      </c>
      <c r="BG282">
        <v>10</v>
      </c>
      <c r="BH282">
        <v>0</v>
      </c>
      <c r="BI282">
        <v>0</v>
      </c>
    </row>
    <row r="283" spans="1:61" x14ac:dyDescent="0.35">
      <c r="A283" t="s">
        <v>76</v>
      </c>
      <c r="B283" t="s">
        <v>19</v>
      </c>
      <c r="C283" t="s">
        <v>366</v>
      </c>
      <c r="D283">
        <v>80</v>
      </c>
      <c r="E283">
        <v>0</v>
      </c>
      <c r="F283">
        <v>0</v>
      </c>
      <c r="G283">
        <v>0</v>
      </c>
      <c r="H283">
        <v>0</v>
      </c>
      <c r="I283">
        <v>0</v>
      </c>
      <c r="J283">
        <v>0</v>
      </c>
      <c r="K283">
        <v>0</v>
      </c>
      <c r="L283">
        <v>0</v>
      </c>
      <c r="M283">
        <v>12</v>
      </c>
      <c r="N283">
        <v>0</v>
      </c>
      <c r="O283">
        <v>0</v>
      </c>
      <c r="P283">
        <v>0</v>
      </c>
      <c r="Q283">
        <v>0</v>
      </c>
      <c r="R283">
        <v>0</v>
      </c>
      <c r="S283">
        <v>0</v>
      </c>
      <c r="T283">
        <v>0</v>
      </c>
      <c r="U283">
        <v>2</v>
      </c>
      <c r="V283">
        <v>0</v>
      </c>
      <c r="W283">
        <v>66</v>
      </c>
      <c r="X283">
        <v>0</v>
      </c>
      <c r="Y283">
        <v>0</v>
      </c>
      <c r="Z283">
        <v>0</v>
      </c>
      <c r="AA283">
        <v>0</v>
      </c>
      <c r="AB283">
        <v>0</v>
      </c>
      <c r="AC283">
        <v>0</v>
      </c>
      <c r="AD283">
        <v>0</v>
      </c>
      <c r="AE283">
        <v>0</v>
      </c>
      <c r="AF283">
        <v>0</v>
      </c>
      <c r="AG283">
        <v>2</v>
      </c>
      <c r="AH283">
        <v>0</v>
      </c>
      <c r="AI283">
        <v>0</v>
      </c>
      <c r="AJ283">
        <v>0</v>
      </c>
      <c r="AK283">
        <v>6</v>
      </c>
      <c r="AL283">
        <v>6</v>
      </c>
      <c r="AM283">
        <v>6</v>
      </c>
      <c r="AN283">
        <v>6</v>
      </c>
      <c r="AO283">
        <v>0</v>
      </c>
      <c r="AP283">
        <v>0</v>
      </c>
      <c r="AQ283">
        <v>0</v>
      </c>
      <c r="AR283">
        <v>0</v>
      </c>
      <c r="AS283">
        <v>0</v>
      </c>
      <c r="AT283">
        <v>0</v>
      </c>
      <c r="AU283">
        <v>0</v>
      </c>
      <c r="AV283">
        <v>0</v>
      </c>
      <c r="AW283">
        <v>51</v>
      </c>
      <c r="AX283">
        <v>31</v>
      </c>
      <c r="AY283">
        <v>1</v>
      </c>
      <c r="AZ283">
        <v>1</v>
      </c>
      <c r="BA283">
        <v>31</v>
      </c>
      <c r="BB283">
        <v>0</v>
      </c>
      <c r="BC283">
        <v>0</v>
      </c>
      <c r="BD283">
        <v>31</v>
      </c>
      <c r="BE283">
        <v>12</v>
      </c>
      <c r="BF283">
        <v>12</v>
      </c>
      <c r="BG283">
        <v>31</v>
      </c>
      <c r="BH283">
        <v>0</v>
      </c>
      <c r="BI283">
        <v>0</v>
      </c>
    </row>
    <row r="284" spans="1:61" x14ac:dyDescent="0.35">
      <c r="A284" t="s">
        <v>76</v>
      </c>
      <c r="B284" t="s">
        <v>19</v>
      </c>
      <c r="C284" t="s">
        <v>365</v>
      </c>
      <c r="D284">
        <v>101</v>
      </c>
      <c r="E284">
        <v>4</v>
      </c>
      <c r="F284">
        <v>0</v>
      </c>
      <c r="G284">
        <v>4</v>
      </c>
      <c r="H284">
        <v>4</v>
      </c>
      <c r="I284">
        <v>2</v>
      </c>
      <c r="J284">
        <v>0</v>
      </c>
      <c r="K284">
        <v>0</v>
      </c>
      <c r="L284">
        <v>0</v>
      </c>
      <c r="M284">
        <v>15</v>
      </c>
      <c r="N284">
        <v>0</v>
      </c>
      <c r="O284">
        <v>0</v>
      </c>
      <c r="P284">
        <v>0</v>
      </c>
      <c r="Q284">
        <v>0</v>
      </c>
      <c r="R284">
        <v>0</v>
      </c>
      <c r="S284">
        <v>0</v>
      </c>
      <c r="T284">
        <v>0</v>
      </c>
      <c r="U284">
        <v>4</v>
      </c>
      <c r="V284">
        <v>0</v>
      </c>
      <c r="W284">
        <v>80</v>
      </c>
      <c r="X284">
        <v>4</v>
      </c>
      <c r="Y284">
        <v>0</v>
      </c>
      <c r="Z284">
        <v>0</v>
      </c>
      <c r="AA284">
        <v>0</v>
      </c>
      <c r="AB284">
        <v>0</v>
      </c>
      <c r="AC284">
        <v>4</v>
      </c>
      <c r="AD284">
        <v>3</v>
      </c>
      <c r="AE284">
        <v>1</v>
      </c>
      <c r="AF284">
        <v>1</v>
      </c>
      <c r="AG284">
        <v>4</v>
      </c>
      <c r="AH284">
        <v>0</v>
      </c>
      <c r="AI284">
        <v>0</v>
      </c>
      <c r="AJ284">
        <v>0</v>
      </c>
      <c r="AK284">
        <v>2</v>
      </c>
      <c r="AL284">
        <v>2</v>
      </c>
      <c r="AM284">
        <v>2</v>
      </c>
      <c r="AN284">
        <v>2</v>
      </c>
      <c r="AO284">
        <v>0</v>
      </c>
      <c r="AP284">
        <v>0</v>
      </c>
      <c r="AQ284">
        <v>0</v>
      </c>
      <c r="AR284">
        <v>0</v>
      </c>
      <c r="AS284">
        <v>0</v>
      </c>
      <c r="AT284">
        <v>0</v>
      </c>
      <c r="AU284">
        <v>0</v>
      </c>
      <c r="AV284">
        <v>0</v>
      </c>
      <c r="AW284">
        <v>21</v>
      </c>
      <c r="AX284">
        <v>15</v>
      </c>
      <c r="AY284">
        <v>0</v>
      </c>
      <c r="AZ284">
        <v>0</v>
      </c>
      <c r="BA284">
        <v>15</v>
      </c>
      <c r="BB284">
        <v>0</v>
      </c>
      <c r="BC284">
        <v>0</v>
      </c>
      <c r="BD284">
        <v>15</v>
      </c>
      <c r="BE284">
        <v>2</v>
      </c>
      <c r="BF284">
        <v>2</v>
      </c>
      <c r="BG284">
        <v>15</v>
      </c>
      <c r="BH284">
        <v>0</v>
      </c>
      <c r="BI284">
        <v>0</v>
      </c>
    </row>
    <row r="285" spans="1:61" x14ac:dyDescent="0.35">
      <c r="A285" t="s">
        <v>76</v>
      </c>
      <c r="B285" t="s">
        <v>19</v>
      </c>
      <c r="C285" t="s">
        <v>364</v>
      </c>
      <c r="D285">
        <v>151</v>
      </c>
      <c r="E285">
        <v>2</v>
      </c>
      <c r="F285">
        <v>0</v>
      </c>
      <c r="G285">
        <v>2</v>
      </c>
      <c r="H285">
        <v>2</v>
      </c>
      <c r="I285">
        <v>0</v>
      </c>
      <c r="J285">
        <v>0</v>
      </c>
      <c r="K285">
        <v>0</v>
      </c>
      <c r="L285">
        <v>0</v>
      </c>
      <c r="M285">
        <v>16</v>
      </c>
      <c r="N285">
        <v>1</v>
      </c>
      <c r="O285">
        <v>0</v>
      </c>
      <c r="P285">
        <v>0</v>
      </c>
      <c r="Q285">
        <v>0</v>
      </c>
      <c r="R285">
        <v>0</v>
      </c>
      <c r="S285">
        <v>0</v>
      </c>
      <c r="T285">
        <v>0</v>
      </c>
      <c r="U285">
        <v>1</v>
      </c>
      <c r="V285">
        <v>0</v>
      </c>
      <c r="W285">
        <v>120</v>
      </c>
      <c r="X285">
        <v>1</v>
      </c>
      <c r="Y285">
        <v>14</v>
      </c>
      <c r="Z285">
        <v>0</v>
      </c>
      <c r="AA285">
        <v>0</v>
      </c>
      <c r="AB285">
        <v>0</v>
      </c>
      <c r="AC285">
        <v>2</v>
      </c>
      <c r="AD285">
        <v>0</v>
      </c>
      <c r="AE285">
        <v>0</v>
      </c>
      <c r="AF285">
        <v>0</v>
      </c>
      <c r="AG285">
        <v>3</v>
      </c>
      <c r="AH285">
        <v>0</v>
      </c>
      <c r="AI285">
        <v>0</v>
      </c>
      <c r="AJ285">
        <v>0</v>
      </c>
      <c r="AK285">
        <v>4</v>
      </c>
      <c r="AL285">
        <v>4</v>
      </c>
      <c r="AM285">
        <v>4</v>
      </c>
      <c r="AN285">
        <v>4</v>
      </c>
      <c r="AO285">
        <v>0</v>
      </c>
      <c r="AP285">
        <v>1</v>
      </c>
      <c r="AQ285">
        <v>1</v>
      </c>
      <c r="AR285">
        <v>1</v>
      </c>
      <c r="AS285">
        <v>1</v>
      </c>
      <c r="AT285">
        <v>0</v>
      </c>
      <c r="AU285">
        <v>0</v>
      </c>
      <c r="AV285">
        <v>0</v>
      </c>
      <c r="AW285">
        <v>52</v>
      </c>
      <c r="AX285">
        <v>32</v>
      </c>
      <c r="AY285">
        <v>2</v>
      </c>
      <c r="AZ285">
        <v>2</v>
      </c>
      <c r="BA285">
        <v>32</v>
      </c>
      <c r="BB285">
        <v>0</v>
      </c>
      <c r="BC285">
        <v>0</v>
      </c>
      <c r="BD285">
        <v>32</v>
      </c>
      <c r="BE285">
        <v>10</v>
      </c>
      <c r="BF285">
        <v>10</v>
      </c>
      <c r="BG285">
        <v>32</v>
      </c>
      <c r="BH285">
        <v>0</v>
      </c>
      <c r="BI285">
        <v>0</v>
      </c>
    </row>
    <row r="286" spans="1:61" x14ac:dyDescent="0.35">
      <c r="A286" t="s">
        <v>76</v>
      </c>
      <c r="B286" t="s">
        <v>19</v>
      </c>
      <c r="C286" t="s">
        <v>363</v>
      </c>
      <c r="D286">
        <v>189</v>
      </c>
      <c r="E286">
        <v>0</v>
      </c>
      <c r="F286">
        <v>0</v>
      </c>
      <c r="G286">
        <v>0</v>
      </c>
      <c r="H286">
        <v>0</v>
      </c>
      <c r="I286">
        <v>0</v>
      </c>
      <c r="J286">
        <v>0</v>
      </c>
      <c r="K286">
        <v>0</v>
      </c>
      <c r="L286">
        <v>0</v>
      </c>
      <c r="M286">
        <v>11</v>
      </c>
      <c r="N286">
        <v>0</v>
      </c>
      <c r="O286">
        <v>0</v>
      </c>
      <c r="P286">
        <v>0</v>
      </c>
      <c r="Q286">
        <v>0</v>
      </c>
      <c r="R286">
        <v>0</v>
      </c>
      <c r="S286">
        <v>0</v>
      </c>
      <c r="T286">
        <v>0</v>
      </c>
      <c r="U286">
        <v>0</v>
      </c>
      <c r="V286">
        <v>0</v>
      </c>
      <c r="W286">
        <v>122</v>
      </c>
      <c r="X286">
        <v>0</v>
      </c>
      <c r="Y286">
        <v>56</v>
      </c>
      <c r="Z286">
        <v>0</v>
      </c>
      <c r="AA286">
        <v>0</v>
      </c>
      <c r="AB286">
        <v>0</v>
      </c>
      <c r="AC286">
        <v>0</v>
      </c>
      <c r="AD286">
        <v>0</v>
      </c>
      <c r="AE286">
        <v>0</v>
      </c>
      <c r="AF286">
        <v>0</v>
      </c>
      <c r="AG286">
        <v>1</v>
      </c>
      <c r="AH286">
        <v>2</v>
      </c>
      <c r="AI286">
        <v>0</v>
      </c>
      <c r="AJ286">
        <v>0</v>
      </c>
      <c r="AK286">
        <v>3</v>
      </c>
      <c r="AL286">
        <v>3</v>
      </c>
      <c r="AM286">
        <v>3</v>
      </c>
      <c r="AN286">
        <v>3</v>
      </c>
      <c r="AO286">
        <v>0</v>
      </c>
      <c r="AP286">
        <v>0</v>
      </c>
      <c r="AQ286">
        <v>0</v>
      </c>
      <c r="AR286">
        <v>0</v>
      </c>
      <c r="AS286">
        <v>0</v>
      </c>
      <c r="AT286">
        <v>0</v>
      </c>
      <c r="AU286">
        <v>0</v>
      </c>
      <c r="AV286">
        <v>0</v>
      </c>
      <c r="AW286">
        <v>72</v>
      </c>
      <c r="AX286">
        <v>62</v>
      </c>
      <c r="AY286">
        <v>3</v>
      </c>
      <c r="AZ286">
        <v>3</v>
      </c>
      <c r="BA286">
        <v>62</v>
      </c>
      <c r="BB286">
        <v>1</v>
      </c>
      <c r="BC286">
        <v>1</v>
      </c>
      <c r="BD286">
        <v>62</v>
      </c>
      <c r="BE286">
        <v>7</v>
      </c>
      <c r="BF286">
        <v>7</v>
      </c>
      <c r="BG286">
        <v>62</v>
      </c>
      <c r="BH286">
        <v>2</v>
      </c>
      <c r="BI286">
        <v>2</v>
      </c>
    </row>
    <row r="287" spans="1:61" x14ac:dyDescent="0.35">
      <c r="A287" t="s">
        <v>76</v>
      </c>
      <c r="B287" t="s">
        <v>19</v>
      </c>
      <c r="C287" t="s">
        <v>362</v>
      </c>
      <c r="D287">
        <v>106</v>
      </c>
      <c r="E287">
        <v>2</v>
      </c>
      <c r="F287">
        <v>0</v>
      </c>
      <c r="G287">
        <v>2</v>
      </c>
      <c r="H287">
        <v>0</v>
      </c>
      <c r="I287">
        <v>0</v>
      </c>
      <c r="J287">
        <v>0</v>
      </c>
      <c r="K287">
        <v>0</v>
      </c>
      <c r="L287">
        <v>0</v>
      </c>
      <c r="M287">
        <v>20</v>
      </c>
      <c r="N287">
        <v>0</v>
      </c>
      <c r="O287">
        <v>0</v>
      </c>
      <c r="P287">
        <v>0</v>
      </c>
      <c r="Q287">
        <v>0</v>
      </c>
      <c r="R287">
        <v>0</v>
      </c>
      <c r="S287">
        <v>0</v>
      </c>
      <c r="T287">
        <v>0</v>
      </c>
      <c r="U287">
        <v>0</v>
      </c>
      <c r="V287">
        <v>0</v>
      </c>
      <c r="W287">
        <v>86</v>
      </c>
      <c r="X287">
        <v>2</v>
      </c>
      <c r="Y287">
        <v>0</v>
      </c>
      <c r="Z287">
        <v>0</v>
      </c>
      <c r="AA287">
        <v>0</v>
      </c>
      <c r="AB287">
        <v>0</v>
      </c>
      <c r="AC287">
        <v>0</v>
      </c>
      <c r="AD287">
        <v>0</v>
      </c>
      <c r="AE287">
        <v>0</v>
      </c>
      <c r="AF287">
        <v>0</v>
      </c>
      <c r="AG287">
        <v>4</v>
      </c>
      <c r="AH287">
        <v>0</v>
      </c>
      <c r="AI287">
        <v>0</v>
      </c>
      <c r="AJ287">
        <v>0</v>
      </c>
      <c r="AK287">
        <v>5</v>
      </c>
      <c r="AL287">
        <v>5</v>
      </c>
      <c r="AM287">
        <v>5</v>
      </c>
      <c r="AN287">
        <v>5</v>
      </c>
      <c r="AO287">
        <v>0</v>
      </c>
      <c r="AP287">
        <v>0</v>
      </c>
      <c r="AQ287">
        <v>0</v>
      </c>
      <c r="AR287">
        <v>0</v>
      </c>
      <c r="AS287">
        <v>0</v>
      </c>
      <c r="AT287">
        <v>0</v>
      </c>
      <c r="AU287">
        <v>0</v>
      </c>
      <c r="AV287">
        <v>0</v>
      </c>
      <c r="AW287">
        <v>56</v>
      </c>
      <c r="AX287">
        <v>55</v>
      </c>
      <c r="AY287">
        <v>2</v>
      </c>
      <c r="AZ287">
        <v>2</v>
      </c>
      <c r="BA287">
        <v>55</v>
      </c>
      <c r="BB287">
        <v>1</v>
      </c>
      <c r="BC287">
        <v>1</v>
      </c>
      <c r="BD287">
        <v>55</v>
      </c>
      <c r="BE287">
        <v>9</v>
      </c>
      <c r="BF287">
        <v>9</v>
      </c>
      <c r="BG287">
        <v>55</v>
      </c>
      <c r="BH287">
        <v>0</v>
      </c>
      <c r="BI287">
        <v>0</v>
      </c>
    </row>
    <row r="288" spans="1:61" x14ac:dyDescent="0.35">
      <c r="A288" t="s">
        <v>76</v>
      </c>
      <c r="B288" t="s">
        <v>19</v>
      </c>
      <c r="C288" t="s">
        <v>360</v>
      </c>
      <c r="D288">
        <v>102</v>
      </c>
      <c r="E288">
        <v>2</v>
      </c>
      <c r="F288">
        <v>0</v>
      </c>
      <c r="G288">
        <v>2</v>
      </c>
      <c r="H288">
        <v>2</v>
      </c>
      <c r="I288">
        <v>15</v>
      </c>
      <c r="J288">
        <v>0</v>
      </c>
      <c r="K288">
        <v>5</v>
      </c>
      <c r="L288">
        <v>0</v>
      </c>
      <c r="M288">
        <v>19</v>
      </c>
      <c r="N288">
        <v>0</v>
      </c>
      <c r="O288">
        <v>0</v>
      </c>
      <c r="P288">
        <v>0</v>
      </c>
      <c r="Q288">
        <v>0</v>
      </c>
      <c r="R288">
        <v>0</v>
      </c>
      <c r="S288">
        <v>0</v>
      </c>
      <c r="T288">
        <v>0</v>
      </c>
      <c r="U288">
        <v>1</v>
      </c>
      <c r="V288">
        <v>0</v>
      </c>
      <c r="W288">
        <v>62</v>
      </c>
      <c r="X288">
        <v>2</v>
      </c>
      <c r="Y288">
        <v>0</v>
      </c>
      <c r="Z288">
        <v>0</v>
      </c>
      <c r="AA288">
        <v>0</v>
      </c>
      <c r="AB288">
        <v>0</v>
      </c>
      <c r="AC288">
        <v>1</v>
      </c>
      <c r="AD288">
        <v>1</v>
      </c>
      <c r="AE288">
        <v>0</v>
      </c>
      <c r="AF288">
        <v>0</v>
      </c>
      <c r="AG288">
        <v>2</v>
      </c>
      <c r="AH288">
        <v>0</v>
      </c>
      <c r="AI288">
        <v>0</v>
      </c>
      <c r="AJ288">
        <v>0</v>
      </c>
      <c r="AK288">
        <v>4</v>
      </c>
      <c r="AL288">
        <v>4</v>
      </c>
      <c r="AM288">
        <v>4</v>
      </c>
      <c r="AN288">
        <v>4</v>
      </c>
      <c r="AO288">
        <v>0</v>
      </c>
      <c r="AP288">
        <v>0</v>
      </c>
      <c r="AQ288">
        <v>0</v>
      </c>
      <c r="AR288">
        <v>0</v>
      </c>
      <c r="AS288">
        <v>0</v>
      </c>
      <c r="AT288">
        <v>0</v>
      </c>
      <c r="AU288">
        <v>0</v>
      </c>
      <c r="AV288">
        <v>0</v>
      </c>
      <c r="AW288">
        <v>58</v>
      </c>
      <c r="AX288">
        <v>45</v>
      </c>
      <c r="AY288">
        <v>2</v>
      </c>
      <c r="AZ288">
        <v>2</v>
      </c>
      <c r="BA288">
        <v>45</v>
      </c>
      <c r="BB288">
        <v>0</v>
      </c>
      <c r="BC288">
        <v>0</v>
      </c>
      <c r="BD288">
        <v>45</v>
      </c>
      <c r="BE288">
        <v>6</v>
      </c>
      <c r="BF288">
        <v>6</v>
      </c>
      <c r="BG288">
        <v>45</v>
      </c>
      <c r="BH288">
        <v>0</v>
      </c>
      <c r="BI288">
        <v>0</v>
      </c>
    </row>
    <row r="289" spans="1:61" x14ac:dyDescent="0.35">
      <c r="A289" t="s">
        <v>76</v>
      </c>
      <c r="B289" t="s">
        <v>19</v>
      </c>
      <c r="C289" t="s">
        <v>358</v>
      </c>
      <c r="D289">
        <v>76</v>
      </c>
      <c r="E289">
        <v>2</v>
      </c>
      <c r="F289">
        <v>0</v>
      </c>
      <c r="G289">
        <v>2</v>
      </c>
      <c r="H289">
        <v>4</v>
      </c>
      <c r="I289">
        <v>0</v>
      </c>
      <c r="J289">
        <v>0</v>
      </c>
      <c r="K289">
        <v>0</v>
      </c>
      <c r="L289">
        <v>0</v>
      </c>
      <c r="M289">
        <v>14</v>
      </c>
      <c r="N289">
        <v>0</v>
      </c>
      <c r="O289">
        <v>0</v>
      </c>
      <c r="P289">
        <v>0</v>
      </c>
      <c r="Q289">
        <v>0</v>
      </c>
      <c r="R289">
        <v>0</v>
      </c>
      <c r="S289">
        <v>0</v>
      </c>
      <c r="T289">
        <v>0</v>
      </c>
      <c r="U289">
        <v>0</v>
      </c>
      <c r="V289">
        <v>0</v>
      </c>
      <c r="W289">
        <v>62</v>
      </c>
      <c r="X289">
        <v>2</v>
      </c>
      <c r="Y289">
        <v>0</v>
      </c>
      <c r="Z289">
        <v>0</v>
      </c>
      <c r="AA289">
        <v>0</v>
      </c>
      <c r="AB289">
        <v>0</v>
      </c>
      <c r="AC289">
        <v>2</v>
      </c>
      <c r="AD289">
        <v>0</v>
      </c>
      <c r="AE289">
        <v>0</v>
      </c>
      <c r="AF289">
        <v>0</v>
      </c>
      <c r="AG289">
        <v>1</v>
      </c>
      <c r="AH289">
        <v>0</v>
      </c>
      <c r="AI289">
        <v>0</v>
      </c>
      <c r="AJ289">
        <v>0</v>
      </c>
      <c r="AK289">
        <v>5</v>
      </c>
      <c r="AL289">
        <v>5</v>
      </c>
      <c r="AM289">
        <v>5</v>
      </c>
      <c r="AN289">
        <v>4</v>
      </c>
      <c r="AO289">
        <v>1</v>
      </c>
      <c r="AP289">
        <v>0</v>
      </c>
      <c r="AQ289">
        <v>0</v>
      </c>
      <c r="AR289">
        <v>0</v>
      </c>
      <c r="AS289">
        <v>0</v>
      </c>
      <c r="AT289">
        <v>0</v>
      </c>
      <c r="AU289">
        <v>0</v>
      </c>
      <c r="AV289">
        <v>0</v>
      </c>
      <c r="AW289">
        <v>56</v>
      </c>
      <c r="AX289">
        <v>47</v>
      </c>
      <c r="AY289">
        <v>10</v>
      </c>
      <c r="AZ289">
        <v>10</v>
      </c>
      <c r="BA289">
        <v>47</v>
      </c>
      <c r="BB289">
        <v>1</v>
      </c>
      <c r="BC289">
        <v>1</v>
      </c>
      <c r="BD289">
        <v>47</v>
      </c>
      <c r="BE289">
        <v>5</v>
      </c>
      <c r="BF289">
        <v>5</v>
      </c>
      <c r="BG289">
        <v>47</v>
      </c>
      <c r="BH289">
        <v>0</v>
      </c>
      <c r="BI289">
        <v>0</v>
      </c>
    </row>
    <row r="290" spans="1:61" x14ac:dyDescent="0.35">
      <c r="A290" t="s">
        <v>76</v>
      </c>
      <c r="B290" t="s">
        <v>19</v>
      </c>
      <c r="C290" t="s">
        <v>356</v>
      </c>
      <c r="D290">
        <v>341</v>
      </c>
      <c r="E290">
        <v>2</v>
      </c>
      <c r="F290">
        <v>0</v>
      </c>
      <c r="G290">
        <v>2</v>
      </c>
      <c r="H290">
        <v>2</v>
      </c>
      <c r="I290">
        <v>0</v>
      </c>
      <c r="J290">
        <v>0</v>
      </c>
      <c r="K290">
        <v>0</v>
      </c>
      <c r="L290">
        <v>0</v>
      </c>
      <c r="M290">
        <v>22</v>
      </c>
      <c r="N290">
        <v>1</v>
      </c>
      <c r="O290">
        <v>0</v>
      </c>
      <c r="P290">
        <v>0</v>
      </c>
      <c r="Q290">
        <v>0</v>
      </c>
      <c r="R290">
        <v>0</v>
      </c>
      <c r="S290">
        <v>0</v>
      </c>
      <c r="T290">
        <v>0</v>
      </c>
      <c r="U290">
        <v>0</v>
      </c>
      <c r="V290">
        <v>0</v>
      </c>
      <c r="W290">
        <v>51</v>
      </c>
      <c r="X290">
        <v>0</v>
      </c>
      <c r="Y290">
        <v>253</v>
      </c>
      <c r="Z290">
        <v>1</v>
      </c>
      <c r="AA290">
        <v>0</v>
      </c>
      <c r="AB290">
        <v>0</v>
      </c>
      <c r="AC290">
        <v>2</v>
      </c>
      <c r="AD290">
        <v>4</v>
      </c>
      <c r="AE290">
        <v>2</v>
      </c>
      <c r="AF290">
        <v>2</v>
      </c>
      <c r="AG290">
        <v>0</v>
      </c>
      <c r="AH290">
        <v>0</v>
      </c>
      <c r="AI290">
        <v>0</v>
      </c>
      <c r="AJ290">
        <v>0</v>
      </c>
      <c r="AK290">
        <v>9</v>
      </c>
      <c r="AL290">
        <v>9</v>
      </c>
      <c r="AM290">
        <v>9</v>
      </c>
      <c r="AN290">
        <v>9</v>
      </c>
      <c r="AO290">
        <v>0</v>
      </c>
      <c r="AP290">
        <v>0</v>
      </c>
      <c r="AQ290">
        <v>0</v>
      </c>
      <c r="AR290">
        <v>0</v>
      </c>
      <c r="AS290">
        <v>0</v>
      </c>
      <c r="AT290">
        <v>0</v>
      </c>
      <c r="AU290">
        <v>0</v>
      </c>
      <c r="AV290">
        <v>0</v>
      </c>
      <c r="AW290">
        <v>51</v>
      </c>
      <c r="AX290">
        <v>42</v>
      </c>
      <c r="AY290">
        <v>1</v>
      </c>
      <c r="AZ290">
        <v>1</v>
      </c>
      <c r="BA290">
        <v>42</v>
      </c>
      <c r="BB290">
        <v>0</v>
      </c>
      <c r="BC290">
        <v>0</v>
      </c>
      <c r="BD290">
        <v>42</v>
      </c>
      <c r="BE290">
        <v>11</v>
      </c>
      <c r="BF290">
        <v>11</v>
      </c>
      <c r="BG290">
        <v>42</v>
      </c>
      <c r="BH290">
        <v>0</v>
      </c>
      <c r="BI290">
        <v>0</v>
      </c>
    </row>
    <row r="291" spans="1:61" x14ac:dyDescent="0.35">
      <c r="A291" t="s">
        <v>76</v>
      </c>
      <c r="B291" t="s">
        <v>19</v>
      </c>
      <c r="C291" t="s">
        <v>354</v>
      </c>
      <c r="D291">
        <v>185</v>
      </c>
      <c r="E291">
        <v>0</v>
      </c>
      <c r="F291">
        <v>0</v>
      </c>
      <c r="G291">
        <v>0</v>
      </c>
      <c r="H291">
        <v>0</v>
      </c>
      <c r="I291">
        <v>27</v>
      </c>
      <c r="J291">
        <v>0</v>
      </c>
      <c r="K291">
        <v>9</v>
      </c>
      <c r="L291">
        <v>0</v>
      </c>
      <c r="M291">
        <v>17</v>
      </c>
      <c r="N291">
        <v>0</v>
      </c>
      <c r="O291">
        <v>0</v>
      </c>
      <c r="P291">
        <v>0</v>
      </c>
      <c r="Q291">
        <v>0</v>
      </c>
      <c r="R291">
        <v>0</v>
      </c>
      <c r="S291">
        <v>0</v>
      </c>
      <c r="T291">
        <v>0</v>
      </c>
      <c r="U291">
        <v>2</v>
      </c>
      <c r="V291">
        <v>0</v>
      </c>
      <c r="W291">
        <v>65</v>
      </c>
      <c r="X291">
        <v>0</v>
      </c>
      <c r="Y291">
        <v>65</v>
      </c>
      <c r="Z291">
        <v>0</v>
      </c>
      <c r="AA291">
        <v>0</v>
      </c>
      <c r="AB291">
        <v>0</v>
      </c>
      <c r="AC291">
        <v>0</v>
      </c>
      <c r="AD291">
        <v>2</v>
      </c>
      <c r="AE291">
        <v>0</v>
      </c>
      <c r="AF291">
        <v>0</v>
      </c>
      <c r="AG291">
        <v>2</v>
      </c>
      <c r="AH291">
        <v>0</v>
      </c>
      <c r="AI291">
        <v>0</v>
      </c>
      <c r="AJ291">
        <v>0</v>
      </c>
      <c r="AK291">
        <v>9</v>
      </c>
      <c r="AL291">
        <v>9</v>
      </c>
      <c r="AM291">
        <v>9</v>
      </c>
      <c r="AN291">
        <v>9</v>
      </c>
      <c r="AO291">
        <v>0</v>
      </c>
      <c r="AP291">
        <v>3</v>
      </c>
      <c r="AQ291">
        <v>3</v>
      </c>
      <c r="AR291">
        <v>0</v>
      </c>
      <c r="AS291">
        <v>0</v>
      </c>
      <c r="AT291">
        <v>0</v>
      </c>
      <c r="AU291">
        <v>0</v>
      </c>
      <c r="AV291">
        <v>0</v>
      </c>
      <c r="AW291">
        <v>61</v>
      </c>
      <c r="AX291">
        <v>57</v>
      </c>
      <c r="AY291">
        <v>2</v>
      </c>
      <c r="AZ291">
        <v>2</v>
      </c>
      <c r="BA291">
        <v>57</v>
      </c>
      <c r="BB291">
        <v>0</v>
      </c>
      <c r="BC291">
        <v>0</v>
      </c>
      <c r="BD291">
        <v>57</v>
      </c>
      <c r="BE291">
        <v>10</v>
      </c>
      <c r="BF291">
        <v>10</v>
      </c>
      <c r="BG291">
        <v>57</v>
      </c>
      <c r="BH291">
        <v>0</v>
      </c>
      <c r="BI291">
        <v>0</v>
      </c>
    </row>
    <row r="292" spans="1:61" x14ac:dyDescent="0.35">
      <c r="A292" t="s">
        <v>76</v>
      </c>
      <c r="B292" t="s">
        <v>19</v>
      </c>
      <c r="C292" t="s">
        <v>352</v>
      </c>
      <c r="D292">
        <v>69</v>
      </c>
      <c r="E292">
        <v>0</v>
      </c>
      <c r="F292">
        <v>0</v>
      </c>
      <c r="G292">
        <v>0</v>
      </c>
      <c r="H292">
        <v>0</v>
      </c>
      <c r="I292">
        <v>14</v>
      </c>
      <c r="J292">
        <v>0</v>
      </c>
      <c r="K292">
        <v>0</v>
      </c>
      <c r="L292">
        <v>0</v>
      </c>
      <c r="M292">
        <v>15</v>
      </c>
      <c r="N292">
        <v>0</v>
      </c>
      <c r="O292">
        <v>0</v>
      </c>
      <c r="P292">
        <v>0</v>
      </c>
      <c r="Q292">
        <v>0</v>
      </c>
      <c r="R292">
        <v>0</v>
      </c>
      <c r="S292">
        <v>0</v>
      </c>
      <c r="T292">
        <v>0</v>
      </c>
      <c r="U292">
        <v>1</v>
      </c>
      <c r="V292">
        <v>0</v>
      </c>
      <c r="W292">
        <v>39</v>
      </c>
      <c r="X292">
        <v>0</v>
      </c>
      <c r="Y292">
        <v>0</v>
      </c>
      <c r="Z292">
        <v>0</v>
      </c>
      <c r="AA292">
        <v>0</v>
      </c>
      <c r="AB292">
        <v>0</v>
      </c>
      <c r="AC292">
        <v>0</v>
      </c>
      <c r="AD292">
        <v>1</v>
      </c>
      <c r="AE292">
        <v>0</v>
      </c>
      <c r="AF292">
        <v>0</v>
      </c>
      <c r="AG292">
        <v>5</v>
      </c>
      <c r="AH292">
        <v>0</v>
      </c>
      <c r="AI292">
        <v>0</v>
      </c>
      <c r="AJ292">
        <v>0</v>
      </c>
      <c r="AK292">
        <v>4</v>
      </c>
      <c r="AL292">
        <v>4</v>
      </c>
      <c r="AM292">
        <v>4</v>
      </c>
      <c r="AN292">
        <v>4</v>
      </c>
      <c r="AO292">
        <v>0</v>
      </c>
      <c r="AP292">
        <v>1</v>
      </c>
      <c r="AQ292">
        <v>1</v>
      </c>
      <c r="AR292">
        <v>0</v>
      </c>
      <c r="AS292">
        <v>0</v>
      </c>
      <c r="AT292">
        <v>3</v>
      </c>
      <c r="AU292">
        <v>2</v>
      </c>
      <c r="AV292">
        <v>0</v>
      </c>
      <c r="AW292">
        <v>42</v>
      </c>
      <c r="AX292">
        <v>41</v>
      </c>
      <c r="AY292">
        <v>3</v>
      </c>
      <c r="AZ292">
        <v>3</v>
      </c>
      <c r="BA292">
        <v>41</v>
      </c>
      <c r="BB292">
        <v>0</v>
      </c>
      <c r="BC292">
        <v>0</v>
      </c>
      <c r="BD292">
        <v>41</v>
      </c>
      <c r="BE292">
        <v>5</v>
      </c>
      <c r="BF292">
        <v>5</v>
      </c>
      <c r="BG292">
        <v>41</v>
      </c>
      <c r="BH292">
        <v>0</v>
      </c>
      <c r="BI292">
        <v>0</v>
      </c>
    </row>
    <row r="293" spans="1:61" x14ac:dyDescent="0.35">
      <c r="A293" t="s">
        <v>76</v>
      </c>
      <c r="B293" t="s">
        <v>19</v>
      </c>
      <c r="C293" t="s">
        <v>350</v>
      </c>
      <c r="D293">
        <v>70</v>
      </c>
      <c r="E293">
        <v>1</v>
      </c>
      <c r="F293">
        <v>0</v>
      </c>
      <c r="G293">
        <v>1</v>
      </c>
      <c r="H293">
        <v>1</v>
      </c>
      <c r="I293">
        <v>0</v>
      </c>
      <c r="J293">
        <v>0</v>
      </c>
      <c r="K293">
        <v>0</v>
      </c>
      <c r="L293">
        <v>0</v>
      </c>
      <c r="M293">
        <v>21</v>
      </c>
      <c r="N293">
        <v>0</v>
      </c>
      <c r="O293">
        <v>0</v>
      </c>
      <c r="P293">
        <v>0</v>
      </c>
      <c r="Q293">
        <v>0</v>
      </c>
      <c r="R293">
        <v>0</v>
      </c>
      <c r="S293">
        <v>0</v>
      </c>
      <c r="T293">
        <v>0</v>
      </c>
      <c r="U293">
        <v>0</v>
      </c>
      <c r="V293">
        <v>0</v>
      </c>
      <c r="W293">
        <v>49</v>
      </c>
      <c r="X293">
        <v>1</v>
      </c>
      <c r="Y293">
        <v>0</v>
      </c>
      <c r="Z293">
        <v>0</v>
      </c>
      <c r="AA293">
        <v>0</v>
      </c>
      <c r="AB293">
        <v>0</v>
      </c>
      <c r="AC293">
        <v>1</v>
      </c>
      <c r="AD293">
        <v>1</v>
      </c>
      <c r="AE293">
        <v>0</v>
      </c>
      <c r="AF293">
        <v>0</v>
      </c>
      <c r="AG293">
        <v>2</v>
      </c>
      <c r="AH293">
        <v>0</v>
      </c>
      <c r="AI293">
        <v>0</v>
      </c>
      <c r="AJ293">
        <v>0</v>
      </c>
      <c r="AK293">
        <v>0</v>
      </c>
      <c r="AL293">
        <v>0</v>
      </c>
      <c r="AM293">
        <v>0</v>
      </c>
      <c r="AN293">
        <v>0</v>
      </c>
      <c r="AO293">
        <v>0</v>
      </c>
      <c r="AP293">
        <v>0</v>
      </c>
      <c r="AQ293">
        <v>0</v>
      </c>
      <c r="AR293">
        <v>0</v>
      </c>
      <c r="AS293">
        <v>0</v>
      </c>
      <c r="AT293">
        <v>0</v>
      </c>
      <c r="AU293">
        <v>0</v>
      </c>
      <c r="AV293">
        <v>0</v>
      </c>
      <c r="AW293">
        <v>47</v>
      </c>
      <c r="AX293">
        <v>28</v>
      </c>
      <c r="AY293">
        <v>0</v>
      </c>
      <c r="AZ293">
        <v>0</v>
      </c>
      <c r="BA293">
        <v>28</v>
      </c>
      <c r="BB293">
        <v>0</v>
      </c>
      <c r="BC293">
        <v>0</v>
      </c>
      <c r="BD293">
        <v>28</v>
      </c>
      <c r="BE293">
        <v>6</v>
      </c>
      <c r="BF293">
        <v>6</v>
      </c>
      <c r="BG293">
        <v>28</v>
      </c>
      <c r="BH293">
        <v>0</v>
      </c>
      <c r="BI293">
        <v>0</v>
      </c>
    </row>
    <row r="294" spans="1:61" x14ac:dyDescent="0.35">
      <c r="A294" t="s">
        <v>76</v>
      </c>
      <c r="B294" t="s">
        <v>19</v>
      </c>
      <c r="C294" t="s">
        <v>348</v>
      </c>
      <c r="D294">
        <v>180</v>
      </c>
      <c r="E294">
        <v>1</v>
      </c>
      <c r="F294">
        <v>0</v>
      </c>
      <c r="G294">
        <v>1</v>
      </c>
      <c r="H294">
        <v>1</v>
      </c>
      <c r="I294">
        <v>18</v>
      </c>
      <c r="J294">
        <v>1</v>
      </c>
      <c r="K294">
        <v>0</v>
      </c>
      <c r="L294">
        <v>0</v>
      </c>
      <c r="M294">
        <v>30</v>
      </c>
      <c r="N294">
        <v>0</v>
      </c>
      <c r="O294">
        <v>0</v>
      </c>
      <c r="P294">
        <v>0</v>
      </c>
      <c r="Q294">
        <v>0</v>
      </c>
      <c r="R294">
        <v>0</v>
      </c>
      <c r="S294">
        <v>0</v>
      </c>
      <c r="T294">
        <v>0</v>
      </c>
      <c r="U294">
        <v>0</v>
      </c>
      <c r="V294">
        <v>0</v>
      </c>
      <c r="W294">
        <v>0</v>
      </c>
      <c r="X294">
        <v>0</v>
      </c>
      <c r="Y294">
        <v>131</v>
      </c>
      <c r="Z294">
        <v>0</v>
      </c>
      <c r="AA294">
        <v>0</v>
      </c>
      <c r="AB294">
        <v>0</v>
      </c>
      <c r="AC294">
        <v>1</v>
      </c>
      <c r="AD294">
        <v>0</v>
      </c>
      <c r="AE294">
        <v>0</v>
      </c>
      <c r="AF294">
        <v>0</v>
      </c>
      <c r="AG294">
        <v>1</v>
      </c>
      <c r="AH294">
        <v>1</v>
      </c>
      <c r="AI294">
        <v>0</v>
      </c>
      <c r="AJ294">
        <v>0</v>
      </c>
      <c r="AK294">
        <v>4</v>
      </c>
      <c r="AL294">
        <v>4</v>
      </c>
      <c r="AM294">
        <v>4</v>
      </c>
      <c r="AN294">
        <v>4</v>
      </c>
      <c r="AO294">
        <v>0</v>
      </c>
      <c r="AP294">
        <v>0</v>
      </c>
      <c r="AQ294">
        <v>0</v>
      </c>
      <c r="AR294">
        <v>0</v>
      </c>
      <c r="AS294">
        <v>0</v>
      </c>
      <c r="AT294">
        <v>0</v>
      </c>
      <c r="AU294">
        <v>0</v>
      </c>
      <c r="AV294">
        <v>0</v>
      </c>
      <c r="AW294">
        <v>52</v>
      </c>
      <c r="AX294">
        <v>51</v>
      </c>
      <c r="AY294">
        <v>2</v>
      </c>
      <c r="AZ294">
        <v>2</v>
      </c>
      <c r="BA294">
        <v>51</v>
      </c>
      <c r="BB294">
        <v>0</v>
      </c>
      <c r="BC294">
        <v>0</v>
      </c>
      <c r="BD294">
        <v>51</v>
      </c>
      <c r="BE294">
        <v>8</v>
      </c>
      <c r="BF294">
        <v>8</v>
      </c>
      <c r="BG294">
        <v>51</v>
      </c>
      <c r="BH294">
        <v>0</v>
      </c>
      <c r="BI294">
        <v>0</v>
      </c>
    </row>
    <row r="295" spans="1:61" x14ac:dyDescent="0.35">
      <c r="A295" t="s">
        <v>76</v>
      </c>
      <c r="B295" t="s">
        <v>19</v>
      </c>
      <c r="C295" t="s">
        <v>346</v>
      </c>
      <c r="D295">
        <v>69</v>
      </c>
      <c r="E295">
        <v>1</v>
      </c>
      <c r="F295">
        <v>0</v>
      </c>
      <c r="G295">
        <v>1</v>
      </c>
      <c r="H295">
        <v>1</v>
      </c>
      <c r="I295">
        <v>0</v>
      </c>
      <c r="J295">
        <v>0</v>
      </c>
      <c r="K295">
        <v>0</v>
      </c>
      <c r="L295">
        <v>0</v>
      </c>
      <c r="M295">
        <v>0</v>
      </c>
      <c r="N295">
        <v>0</v>
      </c>
      <c r="O295">
        <v>6</v>
      </c>
      <c r="P295">
        <v>0</v>
      </c>
      <c r="Q295">
        <v>0</v>
      </c>
      <c r="R295">
        <v>0</v>
      </c>
      <c r="S295">
        <v>0</v>
      </c>
      <c r="T295">
        <v>0</v>
      </c>
      <c r="U295">
        <v>0</v>
      </c>
      <c r="V295">
        <v>0</v>
      </c>
      <c r="W295">
        <v>63</v>
      </c>
      <c r="X295">
        <v>1</v>
      </c>
      <c r="Y295">
        <v>0</v>
      </c>
      <c r="Z295">
        <v>0</v>
      </c>
      <c r="AA295">
        <v>0</v>
      </c>
      <c r="AB295">
        <v>0</v>
      </c>
      <c r="AC295">
        <v>1</v>
      </c>
      <c r="AD295">
        <v>0</v>
      </c>
      <c r="AE295">
        <v>0</v>
      </c>
      <c r="AF295">
        <v>0</v>
      </c>
      <c r="AG295">
        <v>0</v>
      </c>
      <c r="AH295">
        <v>0</v>
      </c>
      <c r="AI295">
        <v>0</v>
      </c>
      <c r="AJ295">
        <v>0</v>
      </c>
      <c r="AK295">
        <v>3</v>
      </c>
      <c r="AL295">
        <v>3</v>
      </c>
      <c r="AM295">
        <v>3</v>
      </c>
      <c r="AN295">
        <v>3</v>
      </c>
      <c r="AO295">
        <v>0</v>
      </c>
      <c r="AP295">
        <v>2</v>
      </c>
      <c r="AQ295">
        <v>2</v>
      </c>
      <c r="AR295">
        <v>0</v>
      </c>
      <c r="AS295">
        <v>0</v>
      </c>
      <c r="AT295">
        <v>0</v>
      </c>
      <c r="AU295">
        <v>0</v>
      </c>
      <c r="AV295">
        <v>0</v>
      </c>
      <c r="AW295">
        <v>40</v>
      </c>
      <c r="AX295">
        <v>40</v>
      </c>
      <c r="AY295">
        <v>2</v>
      </c>
      <c r="AZ295">
        <v>2</v>
      </c>
      <c r="BA295">
        <v>40</v>
      </c>
      <c r="BB295">
        <v>0</v>
      </c>
      <c r="BC295">
        <v>0</v>
      </c>
      <c r="BD295">
        <v>40</v>
      </c>
      <c r="BE295">
        <v>10</v>
      </c>
      <c r="BF295">
        <v>10</v>
      </c>
      <c r="BG295">
        <v>40</v>
      </c>
      <c r="BH295">
        <v>0</v>
      </c>
      <c r="BI295">
        <v>0</v>
      </c>
    </row>
    <row r="296" spans="1:61" x14ac:dyDescent="0.35">
      <c r="A296" t="s">
        <v>76</v>
      </c>
      <c r="B296" t="s">
        <v>19</v>
      </c>
      <c r="C296" t="s">
        <v>344</v>
      </c>
      <c r="D296">
        <v>98</v>
      </c>
      <c r="E296">
        <v>1</v>
      </c>
      <c r="F296">
        <v>0</v>
      </c>
      <c r="G296">
        <v>1</v>
      </c>
      <c r="H296">
        <v>1</v>
      </c>
      <c r="I296">
        <v>0</v>
      </c>
      <c r="J296">
        <v>0</v>
      </c>
      <c r="K296">
        <v>0</v>
      </c>
      <c r="L296">
        <v>0</v>
      </c>
      <c r="M296">
        <v>9</v>
      </c>
      <c r="N296">
        <v>0</v>
      </c>
      <c r="O296">
        <v>0</v>
      </c>
      <c r="P296">
        <v>0</v>
      </c>
      <c r="Q296">
        <v>0</v>
      </c>
      <c r="R296">
        <v>0</v>
      </c>
      <c r="S296">
        <v>0</v>
      </c>
      <c r="T296">
        <v>0</v>
      </c>
      <c r="U296">
        <v>0</v>
      </c>
      <c r="V296">
        <v>0</v>
      </c>
      <c r="W296">
        <v>62</v>
      </c>
      <c r="X296">
        <v>1</v>
      </c>
      <c r="Y296">
        <v>27</v>
      </c>
      <c r="Z296">
        <v>0</v>
      </c>
      <c r="AA296">
        <v>0</v>
      </c>
      <c r="AB296">
        <v>0</v>
      </c>
      <c r="AC296">
        <v>1</v>
      </c>
      <c r="AD296">
        <v>4</v>
      </c>
      <c r="AE296">
        <v>4</v>
      </c>
      <c r="AF296">
        <v>1</v>
      </c>
      <c r="AG296">
        <v>3</v>
      </c>
      <c r="AH296">
        <v>1</v>
      </c>
      <c r="AI296">
        <v>0</v>
      </c>
      <c r="AJ296">
        <v>0</v>
      </c>
      <c r="AK296">
        <v>6</v>
      </c>
      <c r="AL296">
        <v>6</v>
      </c>
      <c r="AM296">
        <v>6</v>
      </c>
      <c r="AN296">
        <v>6</v>
      </c>
      <c r="AO296">
        <v>0</v>
      </c>
      <c r="AP296">
        <v>2</v>
      </c>
      <c r="AQ296">
        <v>2</v>
      </c>
      <c r="AR296">
        <v>0</v>
      </c>
      <c r="AS296">
        <v>0</v>
      </c>
      <c r="AT296">
        <v>0</v>
      </c>
      <c r="AU296">
        <v>0</v>
      </c>
      <c r="AV296">
        <v>0</v>
      </c>
      <c r="AW296">
        <v>65</v>
      </c>
      <c r="AX296">
        <v>65</v>
      </c>
      <c r="AY296">
        <v>1</v>
      </c>
      <c r="AZ296">
        <v>1</v>
      </c>
      <c r="BA296">
        <v>65</v>
      </c>
      <c r="BB296">
        <v>1</v>
      </c>
      <c r="BC296">
        <v>1</v>
      </c>
      <c r="BD296">
        <v>65</v>
      </c>
      <c r="BE296">
        <v>9</v>
      </c>
      <c r="BF296">
        <v>9</v>
      </c>
      <c r="BG296">
        <v>65</v>
      </c>
      <c r="BH296">
        <v>0</v>
      </c>
      <c r="BI296">
        <v>0</v>
      </c>
    </row>
    <row r="297" spans="1:61" x14ac:dyDescent="0.35">
      <c r="A297" t="s">
        <v>76</v>
      </c>
      <c r="B297" t="s">
        <v>19</v>
      </c>
      <c r="C297" t="s">
        <v>342</v>
      </c>
      <c r="D297">
        <v>127</v>
      </c>
      <c r="E297">
        <v>0</v>
      </c>
      <c r="F297">
        <v>0</v>
      </c>
      <c r="G297">
        <v>0</v>
      </c>
      <c r="H297">
        <v>0</v>
      </c>
      <c r="I297">
        <v>0</v>
      </c>
      <c r="J297">
        <v>0</v>
      </c>
      <c r="K297">
        <v>4</v>
      </c>
      <c r="L297">
        <v>0</v>
      </c>
      <c r="M297">
        <v>48</v>
      </c>
      <c r="N297">
        <v>0</v>
      </c>
      <c r="O297">
        <v>0</v>
      </c>
      <c r="P297">
        <v>0</v>
      </c>
      <c r="Q297">
        <v>0</v>
      </c>
      <c r="R297">
        <v>0</v>
      </c>
      <c r="S297">
        <v>0</v>
      </c>
      <c r="T297">
        <v>0</v>
      </c>
      <c r="U297">
        <v>3</v>
      </c>
      <c r="V297">
        <v>0</v>
      </c>
      <c r="W297">
        <v>72</v>
      </c>
      <c r="X297">
        <v>0</v>
      </c>
      <c r="Y297">
        <v>0</v>
      </c>
      <c r="Z297">
        <v>0</v>
      </c>
      <c r="AA297">
        <v>0</v>
      </c>
      <c r="AB297">
        <v>0</v>
      </c>
      <c r="AC297">
        <v>0</v>
      </c>
      <c r="AD297">
        <v>0</v>
      </c>
      <c r="AE297">
        <v>0</v>
      </c>
      <c r="AF297">
        <v>0</v>
      </c>
      <c r="AG297">
        <v>3</v>
      </c>
      <c r="AH297">
        <v>0</v>
      </c>
      <c r="AI297">
        <v>17</v>
      </c>
      <c r="AJ297">
        <v>0</v>
      </c>
      <c r="AK297">
        <v>3</v>
      </c>
      <c r="AL297">
        <v>3</v>
      </c>
      <c r="AM297">
        <v>3</v>
      </c>
      <c r="AN297">
        <v>3</v>
      </c>
      <c r="AO297">
        <v>0</v>
      </c>
      <c r="AP297">
        <v>0</v>
      </c>
      <c r="AQ297">
        <v>0</v>
      </c>
      <c r="AR297">
        <v>0</v>
      </c>
      <c r="AS297">
        <v>0</v>
      </c>
      <c r="AT297">
        <v>0</v>
      </c>
      <c r="AU297">
        <v>0</v>
      </c>
      <c r="AV297">
        <v>0</v>
      </c>
      <c r="AW297">
        <v>28</v>
      </c>
      <c r="AX297">
        <v>28</v>
      </c>
      <c r="AY297">
        <v>0</v>
      </c>
      <c r="AZ297">
        <v>0</v>
      </c>
      <c r="BA297">
        <v>28</v>
      </c>
      <c r="BB297">
        <v>0</v>
      </c>
      <c r="BC297">
        <v>0</v>
      </c>
      <c r="BD297">
        <v>28</v>
      </c>
      <c r="BE297">
        <v>11</v>
      </c>
      <c r="BF297">
        <v>11</v>
      </c>
      <c r="BG297">
        <v>28</v>
      </c>
      <c r="BH297">
        <v>0</v>
      </c>
      <c r="BI297">
        <v>0</v>
      </c>
    </row>
    <row r="298" spans="1:61" x14ac:dyDescent="0.35">
      <c r="A298" t="s">
        <v>76</v>
      </c>
      <c r="B298" t="s">
        <v>19</v>
      </c>
      <c r="C298" t="s">
        <v>340</v>
      </c>
      <c r="D298">
        <v>115</v>
      </c>
      <c r="E298">
        <v>1</v>
      </c>
      <c r="F298">
        <v>0</v>
      </c>
      <c r="G298">
        <v>1</v>
      </c>
      <c r="H298">
        <v>1</v>
      </c>
      <c r="I298">
        <v>2</v>
      </c>
      <c r="J298">
        <v>0</v>
      </c>
      <c r="K298">
        <v>0</v>
      </c>
      <c r="L298">
        <v>0</v>
      </c>
      <c r="M298">
        <v>34</v>
      </c>
      <c r="N298">
        <v>0</v>
      </c>
      <c r="O298">
        <v>0</v>
      </c>
      <c r="P298">
        <v>0</v>
      </c>
      <c r="Q298">
        <v>0</v>
      </c>
      <c r="R298">
        <v>0</v>
      </c>
      <c r="S298">
        <v>0</v>
      </c>
      <c r="T298">
        <v>0</v>
      </c>
      <c r="U298">
        <v>0</v>
      </c>
      <c r="V298">
        <v>0</v>
      </c>
      <c r="W298">
        <v>79</v>
      </c>
      <c r="X298">
        <v>1</v>
      </c>
      <c r="Y298">
        <v>0</v>
      </c>
      <c r="Z298">
        <v>0</v>
      </c>
      <c r="AA298">
        <v>0</v>
      </c>
      <c r="AB298">
        <v>0</v>
      </c>
      <c r="AC298">
        <v>2</v>
      </c>
      <c r="AD298">
        <v>0</v>
      </c>
      <c r="AE298">
        <v>0</v>
      </c>
      <c r="AF298">
        <v>0</v>
      </c>
      <c r="AG298">
        <v>2</v>
      </c>
      <c r="AH298">
        <v>0</v>
      </c>
      <c r="AI298">
        <v>0</v>
      </c>
      <c r="AJ298">
        <v>0</v>
      </c>
      <c r="AK298">
        <v>5</v>
      </c>
      <c r="AL298">
        <v>5</v>
      </c>
      <c r="AM298">
        <v>5</v>
      </c>
      <c r="AN298">
        <v>5</v>
      </c>
      <c r="AO298">
        <v>0</v>
      </c>
      <c r="AP298">
        <v>0</v>
      </c>
      <c r="AQ298">
        <v>0</v>
      </c>
      <c r="AR298">
        <v>0</v>
      </c>
      <c r="AS298">
        <v>0</v>
      </c>
      <c r="AT298">
        <v>0</v>
      </c>
      <c r="AU298">
        <v>0</v>
      </c>
      <c r="AV298">
        <v>0</v>
      </c>
      <c r="AW298">
        <v>47</v>
      </c>
      <c r="AX298">
        <v>42</v>
      </c>
      <c r="AY298">
        <v>0</v>
      </c>
      <c r="AZ298">
        <v>0</v>
      </c>
      <c r="BA298">
        <v>42</v>
      </c>
      <c r="BB298">
        <v>0</v>
      </c>
      <c r="BC298">
        <v>0</v>
      </c>
      <c r="BD298">
        <v>42</v>
      </c>
      <c r="BE298">
        <v>0</v>
      </c>
      <c r="BF298">
        <v>0</v>
      </c>
      <c r="BG298">
        <v>42</v>
      </c>
      <c r="BH298">
        <v>0</v>
      </c>
      <c r="BI298">
        <v>0</v>
      </c>
    </row>
    <row r="299" spans="1:61" x14ac:dyDescent="0.35">
      <c r="A299" t="s">
        <v>76</v>
      </c>
      <c r="B299" t="s">
        <v>19</v>
      </c>
      <c r="C299" t="s">
        <v>338</v>
      </c>
      <c r="D299">
        <v>104</v>
      </c>
      <c r="E299">
        <v>0</v>
      </c>
      <c r="F299">
        <v>0</v>
      </c>
      <c r="G299">
        <v>0</v>
      </c>
      <c r="H299">
        <v>0</v>
      </c>
      <c r="I299">
        <v>0</v>
      </c>
      <c r="J299">
        <v>0</v>
      </c>
      <c r="K299">
        <v>0</v>
      </c>
      <c r="L299">
        <v>0</v>
      </c>
      <c r="M299">
        <v>26</v>
      </c>
      <c r="N299">
        <v>0</v>
      </c>
      <c r="O299">
        <v>2</v>
      </c>
      <c r="P299">
        <v>0</v>
      </c>
      <c r="Q299">
        <v>0</v>
      </c>
      <c r="R299">
        <v>0</v>
      </c>
      <c r="S299">
        <v>0</v>
      </c>
      <c r="T299">
        <v>0</v>
      </c>
      <c r="U299">
        <v>3</v>
      </c>
      <c r="V299">
        <v>0</v>
      </c>
      <c r="W299">
        <v>73</v>
      </c>
      <c r="X299">
        <v>0</v>
      </c>
      <c r="Y299">
        <v>0</v>
      </c>
      <c r="Z299">
        <v>0</v>
      </c>
      <c r="AA299">
        <v>0</v>
      </c>
      <c r="AB299">
        <v>0</v>
      </c>
      <c r="AC299">
        <v>0</v>
      </c>
      <c r="AD299">
        <v>1</v>
      </c>
      <c r="AE299">
        <v>0</v>
      </c>
      <c r="AF299">
        <v>0</v>
      </c>
      <c r="AG299">
        <v>5</v>
      </c>
      <c r="AH299">
        <v>0</v>
      </c>
      <c r="AI299">
        <v>0</v>
      </c>
      <c r="AJ299">
        <v>0</v>
      </c>
      <c r="AK299">
        <v>8</v>
      </c>
      <c r="AL299">
        <v>8</v>
      </c>
      <c r="AM299">
        <v>0</v>
      </c>
      <c r="AN299">
        <v>0</v>
      </c>
      <c r="AO299">
        <v>0</v>
      </c>
      <c r="AP299">
        <v>0</v>
      </c>
      <c r="AQ299">
        <v>0</v>
      </c>
      <c r="AR299">
        <v>0</v>
      </c>
      <c r="AS299">
        <v>0</v>
      </c>
      <c r="AT299">
        <v>0</v>
      </c>
      <c r="AU299">
        <v>0</v>
      </c>
      <c r="AV299">
        <v>0</v>
      </c>
      <c r="AW299">
        <v>48</v>
      </c>
      <c r="AX299">
        <v>48</v>
      </c>
      <c r="AY299">
        <v>0</v>
      </c>
      <c r="AZ299">
        <v>0</v>
      </c>
      <c r="BA299">
        <v>48</v>
      </c>
      <c r="BB299">
        <v>0</v>
      </c>
      <c r="BC299">
        <v>0</v>
      </c>
      <c r="BD299">
        <v>48</v>
      </c>
      <c r="BE299">
        <v>5</v>
      </c>
      <c r="BF299">
        <v>5</v>
      </c>
      <c r="BG299">
        <v>48</v>
      </c>
      <c r="BH299">
        <v>0</v>
      </c>
      <c r="BI299">
        <v>0</v>
      </c>
    </row>
    <row r="300" spans="1:61" x14ac:dyDescent="0.35">
      <c r="A300" t="s">
        <v>76</v>
      </c>
      <c r="B300" t="s">
        <v>19</v>
      </c>
      <c r="C300" t="s">
        <v>336</v>
      </c>
      <c r="D300">
        <v>34</v>
      </c>
      <c r="E300">
        <v>0</v>
      </c>
      <c r="F300">
        <v>0</v>
      </c>
      <c r="G300">
        <v>0</v>
      </c>
      <c r="H300">
        <v>0</v>
      </c>
      <c r="I300">
        <v>0</v>
      </c>
      <c r="J300">
        <v>0</v>
      </c>
      <c r="K300">
        <v>0</v>
      </c>
      <c r="L300">
        <v>0</v>
      </c>
      <c r="M300">
        <v>34</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4</v>
      </c>
      <c r="AH300">
        <v>0</v>
      </c>
      <c r="AI300">
        <v>0</v>
      </c>
      <c r="AJ300">
        <v>0</v>
      </c>
      <c r="AK300">
        <v>0</v>
      </c>
      <c r="AL300">
        <v>0</v>
      </c>
      <c r="AM300">
        <v>0</v>
      </c>
      <c r="AN300">
        <v>0</v>
      </c>
      <c r="AO300">
        <v>0</v>
      </c>
      <c r="AP300">
        <v>0</v>
      </c>
      <c r="AQ300">
        <v>0</v>
      </c>
      <c r="AR300">
        <v>0</v>
      </c>
      <c r="AS300">
        <v>0</v>
      </c>
      <c r="AT300">
        <v>0</v>
      </c>
      <c r="AU300">
        <v>0</v>
      </c>
      <c r="AV300">
        <v>0</v>
      </c>
      <c r="AW300">
        <v>45</v>
      </c>
      <c r="AX300">
        <v>33</v>
      </c>
      <c r="AY300">
        <v>2</v>
      </c>
      <c r="AZ300">
        <v>2</v>
      </c>
      <c r="BA300">
        <v>33</v>
      </c>
      <c r="BB300">
        <v>2</v>
      </c>
      <c r="BC300">
        <v>2</v>
      </c>
      <c r="BD300">
        <v>33</v>
      </c>
      <c r="BE300">
        <v>0</v>
      </c>
      <c r="BF300">
        <v>0</v>
      </c>
      <c r="BG300">
        <v>33</v>
      </c>
      <c r="BH300">
        <v>0</v>
      </c>
      <c r="BI300">
        <v>0</v>
      </c>
    </row>
    <row r="301" spans="1:61" x14ac:dyDescent="0.35">
      <c r="A301" t="s">
        <v>76</v>
      </c>
      <c r="B301" t="s">
        <v>19</v>
      </c>
      <c r="C301" t="s">
        <v>334</v>
      </c>
      <c r="D301">
        <v>36</v>
      </c>
      <c r="E301">
        <v>2</v>
      </c>
      <c r="F301">
        <v>0</v>
      </c>
      <c r="G301">
        <v>2</v>
      </c>
      <c r="H301">
        <v>1</v>
      </c>
      <c r="I301">
        <v>0</v>
      </c>
      <c r="J301">
        <v>0</v>
      </c>
      <c r="K301">
        <v>0</v>
      </c>
      <c r="L301">
        <v>0</v>
      </c>
      <c r="M301">
        <v>34</v>
      </c>
      <c r="N301">
        <v>0</v>
      </c>
      <c r="O301">
        <v>0</v>
      </c>
      <c r="P301">
        <v>0</v>
      </c>
      <c r="Q301">
        <v>0</v>
      </c>
      <c r="R301">
        <v>0</v>
      </c>
      <c r="S301">
        <v>0</v>
      </c>
      <c r="T301">
        <v>0</v>
      </c>
      <c r="U301">
        <v>0</v>
      </c>
      <c r="V301">
        <v>0</v>
      </c>
      <c r="W301">
        <v>2</v>
      </c>
      <c r="X301">
        <v>2</v>
      </c>
      <c r="Y301">
        <v>0</v>
      </c>
      <c r="Z301">
        <v>0</v>
      </c>
      <c r="AA301">
        <v>0</v>
      </c>
      <c r="AB301">
        <v>0</v>
      </c>
      <c r="AC301">
        <v>0</v>
      </c>
      <c r="AD301">
        <v>0</v>
      </c>
      <c r="AE301">
        <v>0</v>
      </c>
      <c r="AF301">
        <v>0</v>
      </c>
      <c r="AG301">
        <v>4</v>
      </c>
      <c r="AH301">
        <v>0</v>
      </c>
      <c r="AI301">
        <v>0</v>
      </c>
      <c r="AJ301">
        <v>0</v>
      </c>
      <c r="AK301">
        <v>0</v>
      </c>
      <c r="AL301">
        <v>0</v>
      </c>
      <c r="AM301">
        <v>0</v>
      </c>
      <c r="AN301">
        <v>0</v>
      </c>
      <c r="AO301">
        <v>0</v>
      </c>
      <c r="AP301">
        <v>0</v>
      </c>
      <c r="AQ301">
        <v>0</v>
      </c>
      <c r="AR301">
        <v>0</v>
      </c>
      <c r="AS301">
        <v>0</v>
      </c>
      <c r="AT301">
        <v>0</v>
      </c>
      <c r="AU301">
        <v>0</v>
      </c>
      <c r="AV301">
        <v>0</v>
      </c>
      <c r="AW301">
        <v>45</v>
      </c>
      <c r="AX301">
        <v>33</v>
      </c>
      <c r="AY301">
        <v>2</v>
      </c>
      <c r="AZ301">
        <v>2</v>
      </c>
      <c r="BA301">
        <v>33</v>
      </c>
      <c r="BB301">
        <v>2</v>
      </c>
      <c r="BC301">
        <v>0</v>
      </c>
      <c r="BD301">
        <v>33</v>
      </c>
      <c r="BE301">
        <v>13</v>
      </c>
      <c r="BF301">
        <v>13</v>
      </c>
      <c r="BG301">
        <v>33</v>
      </c>
      <c r="BH301">
        <v>0</v>
      </c>
      <c r="BI301">
        <v>0</v>
      </c>
    </row>
    <row r="302" spans="1:61" x14ac:dyDescent="0.35">
      <c r="A302" t="s">
        <v>76</v>
      </c>
      <c r="B302" t="s">
        <v>19</v>
      </c>
      <c r="C302" t="s">
        <v>332</v>
      </c>
      <c r="D302">
        <v>25</v>
      </c>
      <c r="E302">
        <v>0</v>
      </c>
      <c r="F302">
        <v>0</v>
      </c>
      <c r="G302">
        <v>0</v>
      </c>
      <c r="H302">
        <v>0</v>
      </c>
      <c r="I302">
        <v>0</v>
      </c>
      <c r="J302">
        <v>0</v>
      </c>
      <c r="K302">
        <v>0</v>
      </c>
      <c r="L302">
        <v>0</v>
      </c>
      <c r="M302">
        <v>25</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4</v>
      </c>
      <c r="AH302">
        <v>1</v>
      </c>
      <c r="AI302">
        <v>0</v>
      </c>
      <c r="AJ302">
        <v>0</v>
      </c>
      <c r="AK302">
        <v>5</v>
      </c>
      <c r="AL302">
        <v>5</v>
      </c>
      <c r="AM302">
        <v>0</v>
      </c>
      <c r="AN302">
        <v>0</v>
      </c>
      <c r="AO302">
        <v>0</v>
      </c>
      <c r="AP302">
        <v>0</v>
      </c>
      <c r="AQ302">
        <v>0</v>
      </c>
      <c r="AR302">
        <v>0</v>
      </c>
      <c r="AS302">
        <v>0</v>
      </c>
      <c r="AT302">
        <v>0</v>
      </c>
      <c r="AU302">
        <v>0</v>
      </c>
      <c r="AV302">
        <v>0</v>
      </c>
      <c r="AW302">
        <v>44</v>
      </c>
      <c r="AX302">
        <v>44</v>
      </c>
      <c r="AY302">
        <v>0</v>
      </c>
      <c r="AZ302">
        <v>0</v>
      </c>
      <c r="BA302">
        <v>44</v>
      </c>
      <c r="BB302">
        <v>0</v>
      </c>
      <c r="BC302">
        <v>0</v>
      </c>
      <c r="BD302">
        <v>44</v>
      </c>
      <c r="BE302">
        <v>0</v>
      </c>
      <c r="BF302">
        <v>0</v>
      </c>
      <c r="BG302">
        <v>44</v>
      </c>
      <c r="BH302">
        <v>0</v>
      </c>
      <c r="BI302">
        <v>0</v>
      </c>
    </row>
    <row r="303" spans="1:61" x14ac:dyDescent="0.35">
      <c r="A303" t="s">
        <v>76</v>
      </c>
      <c r="B303" t="s">
        <v>19</v>
      </c>
      <c r="C303" t="s">
        <v>330</v>
      </c>
      <c r="D303">
        <v>90</v>
      </c>
      <c r="E303">
        <v>2</v>
      </c>
      <c r="F303">
        <v>0</v>
      </c>
      <c r="G303">
        <v>2</v>
      </c>
      <c r="H303">
        <v>2</v>
      </c>
      <c r="I303">
        <v>0</v>
      </c>
      <c r="J303">
        <v>0</v>
      </c>
      <c r="K303">
        <v>0</v>
      </c>
      <c r="L303">
        <v>0</v>
      </c>
      <c r="M303">
        <v>25</v>
      </c>
      <c r="N303">
        <v>1</v>
      </c>
      <c r="O303">
        <v>14</v>
      </c>
      <c r="P303">
        <v>0</v>
      </c>
      <c r="Q303">
        <v>0</v>
      </c>
      <c r="R303">
        <v>0</v>
      </c>
      <c r="S303">
        <v>0</v>
      </c>
      <c r="T303">
        <v>0</v>
      </c>
      <c r="U303">
        <v>1</v>
      </c>
      <c r="V303">
        <v>0</v>
      </c>
      <c r="W303">
        <v>33</v>
      </c>
      <c r="X303">
        <v>1</v>
      </c>
      <c r="Y303">
        <v>17</v>
      </c>
      <c r="Z303">
        <v>0</v>
      </c>
      <c r="AA303">
        <v>0</v>
      </c>
      <c r="AB303">
        <v>0</v>
      </c>
      <c r="AC303">
        <v>1</v>
      </c>
      <c r="AD303">
        <v>0</v>
      </c>
      <c r="AE303">
        <v>0</v>
      </c>
      <c r="AF303">
        <v>0</v>
      </c>
      <c r="AG303">
        <v>2</v>
      </c>
      <c r="AH303">
        <v>0</v>
      </c>
      <c r="AI303">
        <v>0</v>
      </c>
      <c r="AJ303">
        <v>0</v>
      </c>
      <c r="AK303">
        <v>6</v>
      </c>
      <c r="AL303">
        <v>6</v>
      </c>
      <c r="AM303">
        <v>0</v>
      </c>
      <c r="AN303">
        <v>0</v>
      </c>
      <c r="AO303">
        <v>0</v>
      </c>
      <c r="AP303">
        <v>0</v>
      </c>
      <c r="AQ303">
        <v>0</v>
      </c>
      <c r="AR303">
        <v>0</v>
      </c>
      <c r="AS303">
        <v>0</v>
      </c>
      <c r="AT303">
        <v>0</v>
      </c>
      <c r="AU303">
        <v>0</v>
      </c>
      <c r="AV303">
        <v>0</v>
      </c>
      <c r="AW303">
        <v>54</v>
      </c>
      <c r="AX303">
        <v>48</v>
      </c>
      <c r="AY303">
        <v>2</v>
      </c>
      <c r="AZ303">
        <v>2</v>
      </c>
      <c r="BA303">
        <v>48</v>
      </c>
      <c r="BB303">
        <v>0</v>
      </c>
      <c r="BC303">
        <v>0</v>
      </c>
      <c r="BD303">
        <v>48</v>
      </c>
      <c r="BE303">
        <v>0</v>
      </c>
      <c r="BF303">
        <v>0</v>
      </c>
      <c r="BG303">
        <v>48</v>
      </c>
      <c r="BH303">
        <v>0</v>
      </c>
      <c r="BI303">
        <v>0</v>
      </c>
    </row>
    <row r="304" spans="1:61" x14ac:dyDescent="0.35">
      <c r="A304" t="s">
        <v>76</v>
      </c>
      <c r="B304" t="s">
        <v>19</v>
      </c>
      <c r="C304" t="s">
        <v>328</v>
      </c>
      <c r="D304">
        <v>144</v>
      </c>
      <c r="E304">
        <v>1</v>
      </c>
      <c r="F304">
        <v>0</v>
      </c>
      <c r="G304">
        <v>1</v>
      </c>
      <c r="H304">
        <v>1</v>
      </c>
      <c r="I304">
        <v>0</v>
      </c>
      <c r="J304">
        <v>0</v>
      </c>
      <c r="K304">
        <v>0</v>
      </c>
      <c r="L304">
        <v>0</v>
      </c>
      <c r="M304">
        <v>20</v>
      </c>
      <c r="N304">
        <v>0</v>
      </c>
      <c r="O304">
        <v>16</v>
      </c>
      <c r="P304">
        <v>0</v>
      </c>
      <c r="Q304">
        <v>0</v>
      </c>
      <c r="R304">
        <v>0</v>
      </c>
      <c r="S304">
        <v>0</v>
      </c>
      <c r="T304">
        <v>0</v>
      </c>
      <c r="U304">
        <v>1</v>
      </c>
      <c r="V304">
        <v>0</v>
      </c>
      <c r="W304">
        <v>89</v>
      </c>
      <c r="X304">
        <v>1</v>
      </c>
      <c r="Y304">
        <v>18</v>
      </c>
      <c r="Z304">
        <v>0</v>
      </c>
      <c r="AA304">
        <v>0</v>
      </c>
      <c r="AB304">
        <v>0</v>
      </c>
      <c r="AC304">
        <v>1</v>
      </c>
      <c r="AD304">
        <v>0</v>
      </c>
      <c r="AE304">
        <v>0</v>
      </c>
      <c r="AF304">
        <v>0</v>
      </c>
      <c r="AG304">
        <v>2</v>
      </c>
      <c r="AH304">
        <v>0</v>
      </c>
      <c r="AI304">
        <v>0</v>
      </c>
      <c r="AJ304">
        <v>0</v>
      </c>
      <c r="AK304">
        <v>23</v>
      </c>
      <c r="AL304">
        <v>23</v>
      </c>
      <c r="AM304">
        <v>0</v>
      </c>
      <c r="AN304">
        <v>0</v>
      </c>
      <c r="AO304">
        <v>0</v>
      </c>
      <c r="AP304">
        <v>0</v>
      </c>
      <c r="AQ304">
        <v>0</v>
      </c>
      <c r="AR304">
        <v>0</v>
      </c>
      <c r="AS304">
        <v>0</v>
      </c>
      <c r="AT304">
        <v>0</v>
      </c>
      <c r="AU304">
        <v>0</v>
      </c>
      <c r="AV304">
        <v>0</v>
      </c>
      <c r="AW304">
        <v>47</v>
      </c>
      <c r="AX304">
        <v>39</v>
      </c>
      <c r="AY304">
        <v>2</v>
      </c>
      <c r="AZ304">
        <v>2</v>
      </c>
      <c r="BA304">
        <v>39</v>
      </c>
      <c r="BB304">
        <v>0</v>
      </c>
      <c r="BC304">
        <v>0</v>
      </c>
      <c r="BD304">
        <v>39</v>
      </c>
      <c r="BE304">
        <v>0</v>
      </c>
      <c r="BF304">
        <v>0</v>
      </c>
      <c r="BG304">
        <v>39</v>
      </c>
      <c r="BH304">
        <v>0</v>
      </c>
      <c r="BI304">
        <v>0</v>
      </c>
    </row>
    <row r="305" spans="1:61" x14ac:dyDescent="0.35">
      <c r="A305" t="s">
        <v>76</v>
      </c>
      <c r="B305" t="s">
        <v>19</v>
      </c>
      <c r="C305" t="s">
        <v>326</v>
      </c>
      <c r="D305">
        <v>90</v>
      </c>
      <c r="E305">
        <v>2</v>
      </c>
      <c r="F305">
        <v>0</v>
      </c>
      <c r="G305">
        <v>2</v>
      </c>
      <c r="H305">
        <v>2</v>
      </c>
      <c r="I305">
        <v>0</v>
      </c>
      <c r="J305">
        <v>0</v>
      </c>
      <c r="K305">
        <v>0</v>
      </c>
      <c r="L305">
        <v>0</v>
      </c>
      <c r="M305">
        <v>20</v>
      </c>
      <c r="N305">
        <v>0</v>
      </c>
      <c r="O305">
        <v>0</v>
      </c>
      <c r="P305">
        <v>0</v>
      </c>
      <c r="Q305">
        <v>0</v>
      </c>
      <c r="R305">
        <v>0</v>
      </c>
      <c r="S305">
        <v>0</v>
      </c>
      <c r="T305">
        <v>0</v>
      </c>
      <c r="U305">
        <v>0</v>
      </c>
      <c r="V305">
        <v>0</v>
      </c>
      <c r="W305">
        <v>70</v>
      </c>
      <c r="X305">
        <v>2</v>
      </c>
      <c r="Y305">
        <v>0</v>
      </c>
      <c r="Z305">
        <v>0</v>
      </c>
      <c r="AA305">
        <v>0</v>
      </c>
      <c r="AB305">
        <v>0</v>
      </c>
      <c r="AC305">
        <v>2</v>
      </c>
      <c r="AD305">
        <v>2</v>
      </c>
      <c r="AE305">
        <v>1</v>
      </c>
      <c r="AF305">
        <v>1</v>
      </c>
      <c r="AG305">
        <v>6</v>
      </c>
      <c r="AH305">
        <v>0</v>
      </c>
      <c r="AI305">
        <v>0</v>
      </c>
      <c r="AJ305">
        <v>0</v>
      </c>
      <c r="AK305">
        <v>5</v>
      </c>
      <c r="AL305">
        <v>5</v>
      </c>
      <c r="AM305">
        <v>0</v>
      </c>
      <c r="AN305">
        <v>0</v>
      </c>
      <c r="AO305">
        <v>0</v>
      </c>
      <c r="AP305">
        <v>0</v>
      </c>
      <c r="AQ305">
        <v>0</v>
      </c>
      <c r="AR305">
        <v>0</v>
      </c>
      <c r="AS305">
        <v>0</v>
      </c>
      <c r="AT305">
        <v>0</v>
      </c>
      <c r="AU305">
        <v>0</v>
      </c>
      <c r="AV305">
        <v>0</v>
      </c>
      <c r="AW305">
        <v>28</v>
      </c>
      <c r="AX305">
        <v>25</v>
      </c>
      <c r="AY305">
        <v>2</v>
      </c>
      <c r="AZ305">
        <v>2</v>
      </c>
      <c r="BA305">
        <v>25</v>
      </c>
      <c r="BB305">
        <v>1</v>
      </c>
      <c r="BC305">
        <v>1</v>
      </c>
      <c r="BD305">
        <v>25</v>
      </c>
      <c r="BE305">
        <v>13</v>
      </c>
      <c r="BF305">
        <v>13</v>
      </c>
      <c r="BG305">
        <v>25</v>
      </c>
      <c r="BH305">
        <v>4</v>
      </c>
      <c r="BI305">
        <v>4</v>
      </c>
    </row>
    <row r="306" spans="1:61" x14ac:dyDescent="0.35">
      <c r="A306" t="s">
        <v>76</v>
      </c>
      <c r="B306" t="s">
        <v>19</v>
      </c>
      <c r="C306" t="s">
        <v>324</v>
      </c>
      <c r="D306">
        <v>79</v>
      </c>
      <c r="E306">
        <v>0</v>
      </c>
      <c r="F306">
        <v>0</v>
      </c>
      <c r="G306">
        <v>0</v>
      </c>
      <c r="H306">
        <v>0</v>
      </c>
      <c r="I306">
        <v>0</v>
      </c>
      <c r="J306">
        <v>0</v>
      </c>
      <c r="K306">
        <v>0</v>
      </c>
      <c r="L306">
        <v>0</v>
      </c>
      <c r="M306">
        <v>20</v>
      </c>
      <c r="N306">
        <v>0</v>
      </c>
      <c r="O306">
        <v>0</v>
      </c>
      <c r="P306">
        <v>0</v>
      </c>
      <c r="Q306">
        <v>0</v>
      </c>
      <c r="R306">
        <v>0</v>
      </c>
      <c r="S306">
        <v>0</v>
      </c>
      <c r="T306">
        <v>0</v>
      </c>
      <c r="U306">
        <v>0</v>
      </c>
      <c r="V306">
        <v>0</v>
      </c>
      <c r="W306">
        <v>50</v>
      </c>
      <c r="X306">
        <v>0</v>
      </c>
      <c r="Y306">
        <v>9</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44</v>
      </c>
      <c r="AX306">
        <v>35</v>
      </c>
      <c r="AY306">
        <v>1</v>
      </c>
      <c r="AZ306">
        <v>1</v>
      </c>
      <c r="BA306">
        <v>35</v>
      </c>
      <c r="BB306">
        <v>0</v>
      </c>
      <c r="BC306">
        <v>0</v>
      </c>
      <c r="BD306">
        <v>35</v>
      </c>
      <c r="BE306">
        <v>12</v>
      </c>
      <c r="BF306">
        <v>12</v>
      </c>
      <c r="BG306">
        <v>35</v>
      </c>
      <c r="BH306">
        <v>0</v>
      </c>
      <c r="BI306">
        <v>0</v>
      </c>
    </row>
    <row r="307" spans="1:61" x14ac:dyDescent="0.35">
      <c r="A307" t="s">
        <v>76</v>
      </c>
      <c r="B307" t="s">
        <v>7</v>
      </c>
      <c r="C307" t="s">
        <v>366</v>
      </c>
      <c r="D307">
        <v>82</v>
      </c>
      <c r="E307">
        <v>1</v>
      </c>
      <c r="F307">
        <v>0</v>
      </c>
      <c r="G307">
        <v>1</v>
      </c>
      <c r="H307">
        <v>1</v>
      </c>
      <c r="I307">
        <v>0</v>
      </c>
      <c r="J307">
        <v>0</v>
      </c>
      <c r="K307">
        <v>0</v>
      </c>
      <c r="L307">
        <v>0</v>
      </c>
      <c r="M307">
        <v>21</v>
      </c>
      <c r="N307">
        <v>1</v>
      </c>
      <c r="O307">
        <v>38</v>
      </c>
      <c r="P307">
        <v>0</v>
      </c>
      <c r="Q307">
        <v>0</v>
      </c>
      <c r="R307">
        <v>0</v>
      </c>
      <c r="S307">
        <v>0</v>
      </c>
      <c r="T307">
        <v>0</v>
      </c>
      <c r="U307">
        <v>4</v>
      </c>
      <c r="V307">
        <v>0</v>
      </c>
      <c r="W307">
        <v>19</v>
      </c>
      <c r="X307">
        <v>0</v>
      </c>
      <c r="Y307">
        <v>0</v>
      </c>
      <c r="Z307">
        <v>0</v>
      </c>
      <c r="AA307">
        <v>0</v>
      </c>
      <c r="AB307">
        <v>0</v>
      </c>
      <c r="AC307">
        <v>0</v>
      </c>
      <c r="AD307">
        <v>0</v>
      </c>
      <c r="AE307">
        <v>0</v>
      </c>
      <c r="AF307">
        <v>0</v>
      </c>
      <c r="AG307">
        <v>4</v>
      </c>
      <c r="AH307">
        <v>0</v>
      </c>
      <c r="AI307">
        <v>0</v>
      </c>
      <c r="AJ307">
        <v>0</v>
      </c>
      <c r="AK307">
        <v>0</v>
      </c>
      <c r="AL307">
        <v>0</v>
      </c>
      <c r="AM307">
        <v>0</v>
      </c>
      <c r="AN307">
        <v>0</v>
      </c>
      <c r="AO307">
        <v>0</v>
      </c>
      <c r="AP307">
        <v>1</v>
      </c>
      <c r="AQ307">
        <v>1</v>
      </c>
      <c r="AR307">
        <v>2</v>
      </c>
      <c r="AS307">
        <v>2</v>
      </c>
      <c r="AT307">
        <v>0</v>
      </c>
      <c r="AU307">
        <v>0</v>
      </c>
      <c r="AV307">
        <v>0</v>
      </c>
      <c r="AW307">
        <v>6</v>
      </c>
      <c r="AX307">
        <v>6</v>
      </c>
      <c r="AY307">
        <v>0</v>
      </c>
      <c r="AZ307">
        <v>0</v>
      </c>
      <c r="BA307">
        <v>6</v>
      </c>
      <c r="BB307">
        <v>0</v>
      </c>
      <c r="BC307">
        <v>0</v>
      </c>
      <c r="BD307">
        <v>6</v>
      </c>
      <c r="BE307">
        <v>0</v>
      </c>
      <c r="BF307">
        <v>0</v>
      </c>
      <c r="BG307">
        <v>6</v>
      </c>
      <c r="BH307">
        <v>0</v>
      </c>
      <c r="BI307">
        <v>0</v>
      </c>
    </row>
    <row r="308" spans="1:61" x14ac:dyDescent="0.35">
      <c r="A308" t="s">
        <v>76</v>
      </c>
      <c r="B308" t="s">
        <v>7</v>
      </c>
      <c r="C308" t="s">
        <v>365</v>
      </c>
      <c r="D308">
        <v>92</v>
      </c>
      <c r="E308">
        <v>2</v>
      </c>
      <c r="F308">
        <v>0</v>
      </c>
      <c r="G308">
        <v>2</v>
      </c>
      <c r="H308">
        <v>2</v>
      </c>
      <c r="I308">
        <v>5</v>
      </c>
      <c r="J308">
        <v>0</v>
      </c>
      <c r="K308">
        <v>0</v>
      </c>
      <c r="L308">
        <v>0</v>
      </c>
      <c r="M308">
        <v>21</v>
      </c>
      <c r="N308">
        <v>2</v>
      </c>
      <c r="O308">
        <v>51</v>
      </c>
      <c r="P308">
        <v>0</v>
      </c>
      <c r="Q308">
        <v>0</v>
      </c>
      <c r="R308">
        <v>0</v>
      </c>
      <c r="S308">
        <v>0</v>
      </c>
      <c r="T308">
        <v>0</v>
      </c>
      <c r="U308">
        <v>3</v>
      </c>
      <c r="V308">
        <v>0</v>
      </c>
      <c r="W308">
        <v>12</v>
      </c>
      <c r="X308">
        <v>0</v>
      </c>
      <c r="Y308">
        <v>0</v>
      </c>
      <c r="Z308">
        <v>0</v>
      </c>
      <c r="AA308">
        <v>0</v>
      </c>
      <c r="AB308">
        <v>0</v>
      </c>
      <c r="AC308">
        <v>0</v>
      </c>
      <c r="AD308">
        <v>0</v>
      </c>
      <c r="AE308">
        <v>0</v>
      </c>
      <c r="AF308">
        <v>0</v>
      </c>
      <c r="AG308">
        <v>3</v>
      </c>
      <c r="AH308">
        <v>0</v>
      </c>
      <c r="AI308">
        <v>0</v>
      </c>
      <c r="AJ308">
        <v>0</v>
      </c>
      <c r="AK308">
        <v>0</v>
      </c>
      <c r="AL308">
        <v>0</v>
      </c>
      <c r="AM308">
        <v>0</v>
      </c>
      <c r="AN308">
        <v>0</v>
      </c>
      <c r="AO308">
        <v>0</v>
      </c>
      <c r="AP308">
        <v>0</v>
      </c>
      <c r="AQ308">
        <v>0</v>
      </c>
      <c r="AR308">
        <v>0</v>
      </c>
      <c r="AS308">
        <v>0</v>
      </c>
      <c r="AT308">
        <v>0</v>
      </c>
      <c r="AU308">
        <v>0</v>
      </c>
      <c r="AV308">
        <v>0</v>
      </c>
      <c r="AW308">
        <v>16</v>
      </c>
      <c r="AX308">
        <v>16</v>
      </c>
      <c r="AY308">
        <v>0</v>
      </c>
      <c r="AZ308">
        <v>0</v>
      </c>
      <c r="BA308">
        <v>16</v>
      </c>
      <c r="BB308">
        <v>0</v>
      </c>
      <c r="BC308">
        <v>0</v>
      </c>
      <c r="BD308">
        <v>16</v>
      </c>
      <c r="BE308">
        <v>0</v>
      </c>
      <c r="BF308">
        <v>0</v>
      </c>
      <c r="BG308">
        <v>16</v>
      </c>
      <c r="BH308">
        <v>0</v>
      </c>
      <c r="BI308">
        <v>0</v>
      </c>
    </row>
    <row r="309" spans="1:61" x14ac:dyDescent="0.35">
      <c r="A309" t="s">
        <v>76</v>
      </c>
      <c r="B309" t="s">
        <v>7</v>
      </c>
      <c r="C309" t="s">
        <v>364</v>
      </c>
      <c r="D309">
        <v>106</v>
      </c>
      <c r="E309">
        <v>0</v>
      </c>
      <c r="F309">
        <v>0</v>
      </c>
      <c r="G309">
        <v>0</v>
      </c>
      <c r="H309">
        <v>0</v>
      </c>
      <c r="I309">
        <v>3</v>
      </c>
      <c r="J309">
        <v>0</v>
      </c>
      <c r="K309">
        <v>2</v>
      </c>
      <c r="L309">
        <v>0</v>
      </c>
      <c r="M309">
        <v>21</v>
      </c>
      <c r="N309">
        <v>0</v>
      </c>
      <c r="O309">
        <v>72</v>
      </c>
      <c r="P309">
        <v>0</v>
      </c>
      <c r="Q309">
        <v>0</v>
      </c>
      <c r="R309">
        <v>0</v>
      </c>
      <c r="S309">
        <v>0</v>
      </c>
      <c r="T309">
        <v>0</v>
      </c>
      <c r="U309">
        <v>0</v>
      </c>
      <c r="V309">
        <v>0</v>
      </c>
      <c r="W309">
        <v>8</v>
      </c>
      <c r="X309">
        <v>0</v>
      </c>
      <c r="Y309">
        <v>0</v>
      </c>
      <c r="Z309">
        <v>0</v>
      </c>
      <c r="AA309">
        <v>0</v>
      </c>
      <c r="AB309">
        <v>0</v>
      </c>
      <c r="AC309">
        <v>0</v>
      </c>
      <c r="AD309">
        <v>3</v>
      </c>
      <c r="AE309">
        <v>0</v>
      </c>
      <c r="AF309">
        <v>0</v>
      </c>
      <c r="AG309">
        <v>0</v>
      </c>
      <c r="AH309">
        <v>0</v>
      </c>
      <c r="AI309">
        <v>0</v>
      </c>
      <c r="AJ309">
        <v>0</v>
      </c>
      <c r="AK309">
        <v>1</v>
      </c>
      <c r="AL309">
        <v>1</v>
      </c>
      <c r="AM309">
        <v>1</v>
      </c>
      <c r="AN309">
        <v>1</v>
      </c>
      <c r="AO309">
        <v>0</v>
      </c>
      <c r="AP309">
        <v>0</v>
      </c>
      <c r="AQ309">
        <v>0</v>
      </c>
      <c r="AR309">
        <v>0</v>
      </c>
      <c r="AS309">
        <v>0</v>
      </c>
      <c r="AT309">
        <v>0</v>
      </c>
      <c r="AU309">
        <v>0</v>
      </c>
      <c r="AV309">
        <v>0</v>
      </c>
      <c r="AW309">
        <v>14</v>
      </c>
      <c r="AX309">
        <v>14</v>
      </c>
      <c r="AY309">
        <v>0</v>
      </c>
      <c r="AZ309">
        <v>0</v>
      </c>
      <c r="BA309">
        <v>14</v>
      </c>
      <c r="BB309">
        <v>0</v>
      </c>
      <c r="BC309">
        <v>0</v>
      </c>
      <c r="BD309">
        <v>14</v>
      </c>
      <c r="BE309">
        <v>0</v>
      </c>
      <c r="BF309">
        <v>0</v>
      </c>
      <c r="BG309">
        <v>14</v>
      </c>
      <c r="BH309">
        <v>0</v>
      </c>
      <c r="BI309">
        <v>0</v>
      </c>
    </row>
    <row r="310" spans="1:61" x14ac:dyDescent="0.35">
      <c r="A310" t="s">
        <v>76</v>
      </c>
      <c r="B310" t="s">
        <v>7</v>
      </c>
      <c r="C310" t="s">
        <v>363</v>
      </c>
      <c r="D310">
        <v>103</v>
      </c>
      <c r="E310">
        <v>1</v>
      </c>
      <c r="F310">
        <v>0</v>
      </c>
      <c r="G310">
        <v>1</v>
      </c>
      <c r="H310">
        <v>1</v>
      </c>
      <c r="I310">
        <v>2</v>
      </c>
      <c r="J310">
        <v>0</v>
      </c>
      <c r="K310">
        <v>4</v>
      </c>
      <c r="L310">
        <v>0</v>
      </c>
      <c r="M310">
        <v>19</v>
      </c>
      <c r="N310">
        <v>0</v>
      </c>
      <c r="O310">
        <v>62</v>
      </c>
      <c r="P310">
        <v>0</v>
      </c>
      <c r="Q310">
        <v>0</v>
      </c>
      <c r="R310">
        <v>0</v>
      </c>
      <c r="S310">
        <v>0</v>
      </c>
      <c r="T310">
        <v>0</v>
      </c>
      <c r="U310">
        <v>0</v>
      </c>
      <c r="V310">
        <v>0</v>
      </c>
      <c r="W310">
        <v>16</v>
      </c>
      <c r="X310">
        <v>1</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12</v>
      </c>
      <c r="AX310">
        <v>12</v>
      </c>
      <c r="AY310">
        <v>0</v>
      </c>
      <c r="AZ310">
        <v>0</v>
      </c>
      <c r="BA310">
        <v>12</v>
      </c>
      <c r="BB310">
        <v>0</v>
      </c>
      <c r="BC310">
        <v>0</v>
      </c>
      <c r="BD310">
        <v>12</v>
      </c>
      <c r="BE310">
        <v>0</v>
      </c>
      <c r="BF310">
        <v>0</v>
      </c>
      <c r="BG310">
        <v>12</v>
      </c>
      <c r="BH310">
        <v>0</v>
      </c>
      <c r="BI310">
        <v>0</v>
      </c>
    </row>
    <row r="311" spans="1:61" x14ac:dyDescent="0.35">
      <c r="A311" t="s">
        <v>76</v>
      </c>
      <c r="B311" t="s">
        <v>7</v>
      </c>
      <c r="C311" t="s">
        <v>362</v>
      </c>
      <c r="D311">
        <v>96</v>
      </c>
      <c r="E311">
        <v>0</v>
      </c>
      <c r="F311">
        <v>0</v>
      </c>
      <c r="G311">
        <v>0</v>
      </c>
      <c r="H311">
        <v>0</v>
      </c>
      <c r="I311">
        <v>0</v>
      </c>
      <c r="J311">
        <v>0</v>
      </c>
      <c r="K311">
        <v>3</v>
      </c>
      <c r="L311">
        <v>0</v>
      </c>
      <c r="M311">
        <v>23</v>
      </c>
      <c r="N311">
        <v>0</v>
      </c>
      <c r="O311">
        <v>54</v>
      </c>
      <c r="P311">
        <v>0</v>
      </c>
      <c r="Q311">
        <v>0</v>
      </c>
      <c r="R311">
        <v>0</v>
      </c>
      <c r="S311">
        <v>0</v>
      </c>
      <c r="T311">
        <v>0</v>
      </c>
      <c r="U311">
        <v>3</v>
      </c>
      <c r="V311">
        <v>0</v>
      </c>
      <c r="W311">
        <v>13</v>
      </c>
      <c r="X311">
        <v>0</v>
      </c>
      <c r="Y311">
        <v>0</v>
      </c>
      <c r="Z311">
        <v>0</v>
      </c>
      <c r="AA311">
        <v>0</v>
      </c>
      <c r="AB311">
        <v>0</v>
      </c>
      <c r="AC311">
        <v>0</v>
      </c>
      <c r="AD311">
        <v>2</v>
      </c>
      <c r="AE311">
        <v>0</v>
      </c>
      <c r="AF311">
        <v>0</v>
      </c>
      <c r="AG311">
        <v>3</v>
      </c>
      <c r="AH311">
        <v>1</v>
      </c>
      <c r="AI311">
        <v>19</v>
      </c>
      <c r="AJ311">
        <v>10</v>
      </c>
      <c r="AK311">
        <v>0</v>
      </c>
      <c r="AL311">
        <v>0</v>
      </c>
      <c r="AM311">
        <v>0</v>
      </c>
      <c r="AN311">
        <v>0</v>
      </c>
      <c r="AO311">
        <v>0</v>
      </c>
      <c r="AP311">
        <v>0</v>
      </c>
      <c r="AQ311">
        <v>0</v>
      </c>
      <c r="AR311">
        <v>0</v>
      </c>
      <c r="AS311">
        <v>0</v>
      </c>
      <c r="AT311">
        <v>0</v>
      </c>
      <c r="AU311">
        <v>0</v>
      </c>
      <c r="AV311">
        <v>0</v>
      </c>
      <c r="AW311">
        <v>11</v>
      </c>
      <c r="AX311">
        <v>11</v>
      </c>
      <c r="AY311">
        <v>0</v>
      </c>
      <c r="AZ311">
        <v>0</v>
      </c>
      <c r="BA311">
        <v>11</v>
      </c>
      <c r="BB311">
        <v>0</v>
      </c>
      <c r="BC311">
        <v>0</v>
      </c>
      <c r="BD311">
        <v>11</v>
      </c>
      <c r="BE311">
        <v>0</v>
      </c>
      <c r="BF311">
        <v>0</v>
      </c>
      <c r="BG311">
        <v>11</v>
      </c>
      <c r="BH311">
        <v>0</v>
      </c>
      <c r="BI311">
        <v>0</v>
      </c>
    </row>
    <row r="312" spans="1:61" x14ac:dyDescent="0.35">
      <c r="A312" t="s">
        <v>76</v>
      </c>
      <c r="B312" t="s">
        <v>7</v>
      </c>
      <c r="C312" t="s">
        <v>360</v>
      </c>
      <c r="D312">
        <v>79</v>
      </c>
      <c r="E312">
        <v>1</v>
      </c>
      <c r="F312">
        <v>0</v>
      </c>
      <c r="G312">
        <v>1</v>
      </c>
      <c r="H312">
        <v>1</v>
      </c>
      <c r="I312">
        <v>0</v>
      </c>
      <c r="J312">
        <v>0</v>
      </c>
      <c r="K312">
        <v>3</v>
      </c>
      <c r="L312">
        <v>0</v>
      </c>
      <c r="M312">
        <v>19</v>
      </c>
      <c r="N312">
        <v>1</v>
      </c>
      <c r="O312">
        <v>39</v>
      </c>
      <c r="P312">
        <v>0</v>
      </c>
      <c r="Q312">
        <v>0</v>
      </c>
      <c r="R312">
        <v>0</v>
      </c>
      <c r="S312">
        <v>0</v>
      </c>
      <c r="T312">
        <v>0</v>
      </c>
      <c r="U312">
        <v>2</v>
      </c>
      <c r="V312">
        <v>0</v>
      </c>
      <c r="W312">
        <v>16</v>
      </c>
      <c r="X312">
        <v>0</v>
      </c>
      <c r="Y312">
        <v>0</v>
      </c>
      <c r="Z312">
        <v>0</v>
      </c>
      <c r="AA312">
        <v>0</v>
      </c>
      <c r="AB312">
        <v>0</v>
      </c>
      <c r="AC312">
        <v>0</v>
      </c>
      <c r="AD312">
        <v>8</v>
      </c>
      <c r="AE312">
        <v>0</v>
      </c>
      <c r="AF312">
        <v>0</v>
      </c>
      <c r="AG312">
        <v>2</v>
      </c>
      <c r="AH312">
        <v>0</v>
      </c>
      <c r="AI312">
        <v>0</v>
      </c>
      <c r="AJ312">
        <v>0</v>
      </c>
      <c r="AK312">
        <v>2</v>
      </c>
      <c r="AL312">
        <v>2</v>
      </c>
      <c r="AM312">
        <v>2</v>
      </c>
      <c r="AN312">
        <v>2</v>
      </c>
      <c r="AO312">
        <v>0</v>
      </c>
      <c r="AP312">
        <v>1</v>
      </c>
      <c r="AQ312">
        <v>1</v>
      </c>
      <c r="AR312">
        <v>0</v>
      </c>
      <c r="AS312">
        <v>0</v>
      </c>
      <c r="AT312">
        <v>0</v>
      </c>
      <c r="AU312">
        <v>0</v>
      </c>
      <c r="AV312">
        <v>0</v>
      </c>
      <c r="AW312">
        <v>11</v>
      </c>
      <c r="AX312">
        <v>11</v>
      </c>
      <c r="AY312">
        <v>0</v>
      </c>
      <c r="AZ312">
        <v>0</v>
      </c>
      <c r="BA312">
        <v>11</v>
      </c>
      <c r="BB312">
        <v>0</v>
      </c>
      <c r="BC312">
        <v>0</v>
      </c>
      <c r="BD312">
        <v>11</v>
      </c>
      <c r="BE312">
        <v>0</v>
      </c>
      <c r="BF312">
        <v>0</v>
      </c>
      <c r="BG312">
        <v>11</v>
      </c>
      <c r="BH312">
        <v>0</v>
      </c>
      <c r="BI312">
        <v>0</v>
      </c>
    </row>
    <row r="313" spans="1:61" x14ac:dyDescent="0.35">
      <c r="A313" t="s">
        <v>76</v>
      </c>
      <c r="B313" t="s">
        <v>7</v>
      </c>
      <c r="C313" t="s">
        <v>358</v>
      </c>
      <c r="D313">
        <v>276</v>
      </c>
      <c r="E313">
        <v>1</v>
      </c>
      <c r="F313">
        <v>0</v>
      </c>
      <c r="G313">
        <v>1</v>
      </c>
      <c r="H313">
        <v>1</v>
      </c>
      <c r="I313">
        <v>74</v>
      </c>
      <c r="J313">
        <v>0</v>
      </c>
      <c r="K313">
        <v>33</v>
      </c>
      <c r="L313">
        <v>0</v>
      </c>
      <c r="M313">
        <v>27</v>
      </c>
      <c r="N313">
        <v>0</v>
      </c>
      <c r="O313">
        <v>34</v>
      </c>
      <c r="P313">
        <v>0</v>
      </c>
      <c r="Q313">
        <v>0</v>
      </c>
      <c r="R313">
        <v>0</v>
      </c>
      <c r="S313">
        <v>0</v>
      </c>
      <c r="T313">
        <v>0</v>
      </c>
      <c r="U313">
        <v>0</v>
      </c>
      <c r="V313">
        <v>0</v>
      </c>
      <c r="W313">
        <v>17</v>
      </c>
      <c r="X313">
        <v>1</v>
      </c>
      <c r="Y313">
        <v>91</v>
      </c>
      <c r="Z313">
        <v>0</v>
      </c>
      <c r="AA313">
        <v>0</v>
      </c>
      <c r="AB313">
        <v>0</v>
      </c>
      <c r="AC313">
        <v>0</v>
      </c>
      <c r="AD313">
        <v>13</v>
      </c>
      <c r="AE313">
        <v>0</v>
      </c>
      <c r="AF313">
        <v>0</v>
      </c>
      <c r="AG313">
        <v>0</v>
      </c>
      <c r="AH313">
        <v>0</v>
      </c>
      <c r="AI313">
        <v>0</v>
      </c>
      <c r="AJ313">
        <v>0</v>
      </c>
      <c r="AK313">
        <v>0</v>
      </c>
      <c r="AL313">
        <v>0</v>
      </c>
      <c r="AM313">
        <v>0</v>
      </c>
      <c r="AN313">
        <v>0</v>
      </c>
      <c r="AO313">
        <v>0</v>
      </c>
      <c r="AP313">
        <v>2</v>
      </c>
      <c r="AQ313">
        <v>2</v>
      </c>
      <c r="AR313">
        <v>0</v>
      </c>
      <c r="AS313">
        <v>0</v>
      </c>
      <c r="AT313">
        <v>0</v>
      </c>
      <c r="AU313">
        <v>0</v>
      </c>
      <c r="AV313">
        <v>0</v>
      </c>
      <c r="AW313">
        <v>14</v>
      </c>
      <c r="AX313">
        <v>14</v>
      </c>
      <c r="AY313">
        <v>1</v>
      </c>
      <c r="AZ313">
        <v>1</v>
      </c>
      <c r="BA313">
        <v>14</v>
      </c>
      <c r="BB313">
        <v>0</v>
      </c>
      <c r="BC313">
        <v>0</v>
      </c>
      <c r="BD313">
        <v>14</v>
      </c>
      <c r="BE313">
        <v>0</v>
      </c>
      <c r="BF313">
        <v>0</v>
      </c>
      <c r="BG313">
        <v>14</v>
      </c>
      <c r="BH313">
        <v>0</v>
      </c>
      <c r="BI313">
        <v>0</v>
      </c>
    </row>
    <row r="314" spans="1:61" x14ac:dyDescent="0.35">
      <c r="A314" t="s">
        <v>76</v>
      </c>
      <c r="B314" t="s">
        <v>7</v>
      </c>
      <c r="C314" t="s">
        <v>356</v>
      </c>
      <c r="D314">
        <v>66</v>
      </c>
      <c r="E314">
        <v>0</v>
      </c>
      <c r="F314">
        <v>0</v>
      </c>
      <c r="G314">
        <v>0</v>
      </c>
      <c r="H314">
        <v>0</v>
      </c>
      <c r="I314">
        <v>0</v>
      </c>
      <c r="J314">
        <v>0</v>
      </c>
      <c r="K314">
        <v>0</v>
      </c>
      <c r="L314">
        <v>0</v>
      </c>
      <c r="M314">
        <v>22</v>
      </c>
      <c r="N314">
        <v>0</v>
      </c>
      <c r="O314">
        <v>31</v>
      </c>
      <c r="P314">
        <v>0</v>
      </c>
      <c r="Q314">
        <v>0</v>
      </c>
      <c r="R314">
        <v>0</v>
      </c>
      <c r="S314">
        <v>0</v>
      </c>
      <c r="T314">
        <v>0</v>
      </c>
      <c r="U314">
        <v>1</v>
      </c>
      <c r="V314">
        <v>0</v>
      </c>
      <c r="W314">
        <v>12</v>
      </c>
      <c r="X314">
        <v>0</v>
      </c>
      <c r="Y314">
        <v>0</v>
      </c>
      <c r="Z314">
        <v>0</v>
      </c>
      <c r="AA314">
        <v>0</v>
      </c>
      <c r="AB314">
        <v>0</v>
      </c>
      <c r="AC314">
        <v>0</v>
      </c>
      <c r="AD314">
        <v>5</v>
      </c>
      <c r="AE314">
        <v>0</v>
      </c>
      <c r="AF314">
        <v>0</v>
      </c>
      <c r="AG314">
        <v>1</v>
      </c>
      <c r="AH314">
        <v>0</v>
      </c>
      <c r="AI314">
        <v>0</v>
      </c>
      <c r="AJ314">
        <v>0</v>
      </c>
      <c r="AK314">
        <v>1</v>
      </c>
      <c r="AL314">
        <v>1</v>
      </c>
      <c r="AM314">
        <v>1</v>
      </c>
      <c r="AN314">
        <v>1</v>
      </c>
      <c r="AO314">
        <v>0</v>
      </c>
      <c r="AP314">
        <v>2</v>
      </c>
      <c r="AQ314">
        <v>2</v>
      </c>
      <c r="AR314">
        <v>0</v>
      </c>
      <c r="AS314">
        <v>0</v>
      </c>
      <c r="AT314">
        <v>0</v>
      </c>
      <c r="AU314">
        <v>0</v>
      </c>
      <c r="AV314">
        <v>0</v>
      </c>
      <c r="AW314">
        <v>10</v>
      </c>
      <c r="AX314">
        <v>10</v>
      </c>
      <c r="AY314">
        <v>0</v>
      </c>
      <c r="AZ314">
        <v>0</v>
      </c>
      <c r="BA314">
        <v>10</v>
      </c>
      <c r="BB314">
        <v>0</v>
      </c>
      <c r="BC314">
        <v>0</v>
      </c>
      <c r="BD314">
        <v>10</v>
      </c>
      <c r="BE314">
        <v>0</v>
      </c>
      <c r="BF314">
        <v>0</v>
      </c>
      <c r="BG314">
        <v>10</v>
      </c>
      <c r="BH314">
        <v>1</v>
      </c>
      <c r="BI314">
        <v>1</v>
      </c>
    </row>
    <row r="315" spans="1:61" x14ac:dyDescent="0.35">
      <c r="A315" t="s">
        <v>76</v>
      </c>
      <c r="B315" t="s">
        <v>7</v>
      </c>
      <c r="C315" t="s">
        <v>354</v>
      </c>
      <c r="D315">
        <v>125</v>
      </c>
      <c r="E315">
        <v>0</v>
      </c>
      <c r="F315">
        <v>0</v>
      </c>
      <c r="G315">
        <v>0</v>
      </c>
      <c r="H315">
        <v>0</v>
      </c>
      <c r="I315">
        <v>0</v>
      </c>
      <c r="J315">
        <v>0</v>
      </c>
      <c r="K315">
        <v>6</v>
      </c>
      <c r="L315">
        <v>0</v>
      </c>
      <c r="M315">
        <v>22</v>
      </c>
      <c r="N315">
        <v>0</v>
      </c>
      <c r="O315">
        <v>37</v>
      </c>
      <c r="P315">
        <v>0</v>
      </c>
      <c r="Q315">
        <v>0</v>
      </c>
      <c r="R315">
        <v>0</v>
      </c>
      <c r="S315">
        <v>0</v>
      </c>
      <c r="T315">
        <v>0</v>
      </c>
      <c r="U315">
        <v>1</v>
      </c>
      <c r="V315">
        <v>0</v>
      </c>
      <c r="W315">
        <v>31</v>
      </c>
      <c r="X315">
        <v>0</v>
      </c>
      <c r="Y315">
        <v>28</v>
      </c>
      <c r="Z315">
        <v>0</v>
      </c>
      <c r="AA315">
        <v>0</v>
      </c>
      <c r="AB315">
        <v>0</v>
      </c>
      <c r="AC315">
        <v>0</v>
      </c>
      <c r="AD315">
        <v>4</v>
      </c>
      <c r="AE315">
        <v>0</v>
      </c>
      <c r="AF315">
        <v>0</v>
      </c>
      <c r="AG315">
        <v>1</v>
      </c>
      <c r="AH315">
        <v>1</v>
      </c>
      <c r="AI315">
        <v>4</v>
      </c>
      <c r="AJ315">
        <v>0</v>
      </c>
      <c r="AK315">
        <v>1</v>
      </c>
      <c r="AL315">
        <v>1</v>
      </c>
      <c r="AM315">
        <v>0</v>
      </c>
      <c r="AN315">
        <v>0</v>
      </c>
      <c r="AO315">
        <v>0</v>
      </c>
      <c r="AP315">
        <v>0</v>
      </c>
      <c r="AQ315">
        <v>0</v>
      </c>
      <c r="AR315">
        <v>1</v>
      </c>
      <c r="AS315">
        <v>1</v>
      </c>
      <c r="AT315">
        <v>0</v>
      </c>
      <c r="AU315">
        <v>0</v>
      </c>
      <c r="AV315">
        <v>0</v>
      </c>
      <c r="AW315">
        <v>13</v>
      </c>
      <c r="AX315">
        <v>13</v>
      </c>
      <c r="AY315">
        <v>0</v>
      </c>
      <c r="AZ315">
        <v>0</v>
      </c>
      <c r="BA315">
        <v>13</v>
      </c>
      <c r="BB315">
        <v>0</v>
      </c>
      <c r="BC315">
        <v>0</v>
      </c>
      <c r="BD315">
        <v>13</v>
      </c>
      <c r="BE315">
        <v>0</v>
      </c>
      <c r="BF315">
        <v>0</v>
      </c>
      <c r="BG315">
        <v>13</v>
      </c>
      <c r="BH315">
        <v>0</v>
      </c>
      <c r="BI315">
        <v>0</v>
      </c>
    </row>
    <row r="316" spans="1:61" x14ac:dyDescent="0.35">
      <c r="A316" t="s">
        <v>76</v>
      </c>
      <c r="B316" t="s">
        <v>7</v>
      </c>
      <c r="C316" t="s">
        <v>352</v>
      </c>
      <c r="D316">
        <v>100</v>
      </c>
      <c r="E316">
        <v>1</v>
      </c>
      <c r="F316">
        <v>0</v>
      </c>
      <c r="G316">
        <v>1</v>
      </c>
      <c r="H316">
        <v>1</v>
      </c>
      <c r="I316">
        <v>4</v>
      </c>
      <c r="J316">
        <v>0</v>
      </c>
      <c r="K316">
        <v>7</v>
      </c>
      <c r="L316">
        <v>1</v>
      </c>
      <c r="M316">
        <v>22</v>
      </c>
      <c r="N316">
        <v>0</v>
      </c>
      <c r="O316">
        <v>51</v>
      </c>
      <c r="P316">
        <v>0</v>
      </c>
      <c r="Q316">
        <v>0</v>
      </c>
      <c r="R316">
        <v>0</v>
      </c>
      <c r="S316">
        <v>0</v>
      </c>
      <c r="T316">
        <v>0</v>
      </c>
      <c r="U316">
        <v>0</v>
      </c>
      <c r="V316">
        <v>0</v>
      </c>
      <c r="W316">
        <v>16</v>
      </c>
      <c r="X316">
        <v>0</v>
      </c>
      <c r="Y316">
        <v>0</v>
      </c>
      <c r="Z316">
        <v>0</v>
      </c>
      <c r="AA316">
        <v>0</v>
      </c>
      <c r="AB316">
        <v>0</v>
      </c>
      <c r="AC316">
        <v>0</v>
      </c>
      <c r="AD316">
        <v>5</v>
      </c>
      <c r="AE316">
        <v>0</v>
      </c>
      <c r="AF316">
        <v>0</v>
      </c>
      <c r="AG316">
        <v>0</v>
      </c>
      <c r="AH316">
        <v>2</v>
      </c>
      <c r="AI316">
        <v>0</v>
      </c>
      <c r="AJ316">
        <v>0</v>
      </c>
      <c r="AK316">
        <v>4</v>
      </c>
      <c r="AL316">
        <v>4</v>
      </c>
      <c r="AM316">
        <v>4</v>
      </c>
      <c r="AN316">
        <v>4</v>
      </c>
      <c r="AO316">
        <v>0</v>
      </c>
      <c r="AP316">
        <v>0</v>
      </c>
      <c r="AQ316">
        <v>0</v>
      </c>
      <c r="AR316">
        <v>0</v>
      </c>
      <c r="AS316">
        <v>0</v>
      </c>
      <c r="AT316">
        <v>2</v>
      </c>
      <c r="AU316">
        <v>2</v>
      </c>
      <c r="AV316">
        <v>0</v>
      </c>
      <c r="AW316">
        <v>12</v>
      </c>
      <c r="AX316">
        <v>12</v>
      </c>
      <c r="AY316">
        <v>0</v>
      </c>
      <c r="AZ316">
        <v>0</v>
      </c>
      <c r="BA316">
        <v>12</v>
      </c>
      <c r="BB316">
        <v>0</v>
      </c>
      <c r="BC316">
        <v>0</v>
      </c>
      <c r="BD316">
        <v>12</v>
      </c>
      <c r="BE316">
        <v>0</v>
      </c>
      <c r="BF316">
        <v>0</v>
      </c>
      <c r="BG316">
        <v>12</v>
      </c>
      <c r="BH316">
        <v>0</v>
      </c>
      <c r="BI316">
        <v>0</v>
      </c>
    </row>
    <row r="317" spans="1:61" x14ac:dyDescent="0.35">
      <c r="A317" t="s">
        <v>76</v>
      </c>
      <c r="B317" t="s">
        <v>7</v>
      </c>
      <c r="C317" t="s">
        <v>350</v>
      </c>
      <c r="D317">
        <v>74</v>
      </c>
      <c r="E317">
        <v>2</v>
      </c>
      <c r="F317">
        <v>0</v>
      </c>
      <c r="G317">
        <v>2</v>
      </c>
      <c r="H317">
        <v>2</v>
      </c>
      <c r="I317">
        <v>3</v>
      </c>
      <c r="J317">
        <v>0</v>
      </c>
      <c r="K317">
        <v>3</v>
      </c>
      <c r="L317">
        <v>2</v>
      </c>
      <c r="M317">
        <v>15</v>
      </c>
      <c r="N317">
        <v>0</v>
      </c>
      <c r="O317">
        <v>46</v>
      </c>
      <c r="P317">
        <v>0</v>
      </c>
      <c r="Q317">
        <v>0</v>
      </c>
      <c r="R317">
        <v>0</v>
      </c>
      <c r="S317">
        <v>0</v>
      </c>
      <c r="T317">
        <v>0</v>
      </c>
      <c r="U317">
        <v>1</v>
      </c>
      <c r="V317">
        <v>0</v>
      </c>
      <c r="W317">
        <v>6</v>
      </c>
      <c r="X317">
        <v>0</v>
      </c>
      <c r="Y317">
        <v>0</v>
      </c>
      <c r="Z317">
        <v>0</v>
      </c>
      <c r="AA317">
        <v>0</v>
      </c>
      <c r="AB317">
        <v>0</v>
      </c>
      <c r="AC317">
        <v>0</v>
      </c>
      <c r="AD317">
        <v>30</v>
      </c>
      <c r="AE317">
        <v>0</v>
      </c>
      <c r="AF317">
        <v>0</v>
      </c>
      <c r="AG317">
        <v>1</v>
      </c>
      <c r="AH317">
        <v>2</v>
      </c>
      <c r="AI317">
        <v>0</v>
      </c>
      <c r="AJ317">
        <v>0</v>
      </c>
      <c r="AK317">
        <v>0</v>
      </c>
      <c r="AL317">
        <v>0</v>
      </c>
      <c r="AM317">
        <v>0</v>
      </c>
      <c r="AN317">
        <v>0</v>
      </c>
      <c r="AO317">
        <v>0</v>
      </c>
      <c r="AP317">
        <v>0</v>
      </c>
      <c r="AQ317">
        <v>0</v>
      </c>
      <c r="AR317">
        <v>0</v>
      </c>
      <c r="AS317">
        <v>0</v>
      </c>
      <c r="AT317">
        <v>0</v>
      </c>
      <c r="AU317">
        <v>0</v>
      </c>
      <c r="AV317">
        <v>0</v>
      </c>
      <c r="AW317">
        <v>18</v>
      </c>
      <c r="AX317">
        <v>18</v>
      </c>
      <c r="AY317">
        <v>0</v>
      </c>
      <c r="AZ317">
        <v>0</v>
      </c>
      <c r="BA317">
        <v>18</v>
      </c>
      <c r="BB317">
        <v>0</v>
      </c>
      <c r="BC317">
        <v>0</v>
      </c>
      <c r="BD317">
        <v>18</v>
      </c>
      <c r="BE317">
        <v>0</v>
      </c>
      <c r="BF317">
        <v>0</v>
      </c>
      <c r="BG317">
        <v>18</v>
      </c>
      <c r="BH317">
        <v>0</v>
      </c>
      <c r="BI317">
        <v>0</v>
      </c>
    </row>
    <row r="318" spans="1:61" x14ac:dyDescent="0.35">
      <c r="A318" t="s">
        <v>76</v>
      </c>
      <c r="B318" t="s">
        <v>7</v>
      </c>
      <c r="C318" t="s">
        <v>348</v>
      </c>
      <c r="D318">
        <v>83</v>
      </c>
      <c r="E318">
        <v>0</v>
      </c>
      <c r="F318">
        <v>0</v>
      </c>
      <c r="G318">
        <v>0</v>
      </c>
      <c r="H318">
        <v>0</v>
      </c>
      <c r="I318">
        <v>1</v>
      </c>
      <c r="J318">
        <v>0</v>
      </c>
      <c r="K318">
        <v>0</v>
      </c>
      <c r="L318">
        <v>0</v>
      </c>
      <c r="M318">
        <v>29</v>
      </c>
      <c r="N318">
        <v>0</v>
      </c>
      <c r="O318">
        <v>36</v>
      </c>
      <c r="P318">
        <v>0</v>
      </c>
      <c r="Q318">
        <v>0</v>
      </c>
      <c r="R318">
        <v>0</v>
      </c>
      <c r="S318">
        <v>0</v>
      </c>
      <c r="T318">
        <v>0</v>
      </c>
      <c r="U318">
        <v>0</v>
      </c>
      <c r="V318">
        <v>0</v>
      </c>
      <c r="W318">
        <v>17</v>
      </c>
      <c r="X318">
        <v>0</v>
      </c>
      <c r="Y318">
        <v>0</v>
      </c>
      <c r="Z318">
        <v>0</v>
      </c>
      <c r="AA318">
        <v>0</v>
      </c>
      <c r="AB318">
        <v>0</v>
      </c>
      <c r="AC318">
        <v>0</v>
      </c>
      <c r="AD318">
        <v>2</v>
      </c>
      <c r="AE318">
        <v>0</v>
      </c>
      <c r="AF318">
        <v>0</v>
      </c>
      <c r="AG318">
        <v>0</v>
      </c>
      <c r="AH318">
        <v>5</v>
      </c>
      <c r="AI318">
        <v>5</v>
      </c>
      <c r="AJ318">
        <v>4</v>
      </c>
      <c r="AK318">
        <v>0</v>
      </c>
      <c r="AL318">
        <v>0</v>
      </c>
      <c r="AM318">
        <v>0</v>
      </c>
      <c r="AN318">
        <v>0</v>
      </c>
      <c r="AO318">
        <v>0</v>
      </c>
      <c r="AP318">
        <v>0</v>
      </c>
      <c r="AQ318">
        <v>0</v>
      </c>
      <c r="AR318">
        <v>0</v>
      </c>
      <c r="AS318">
        <v>0</v>
      </c>
      <c r="AT318">
        <v>1</v>
      </c>
      <c r="AU318">
        <v>1</v>
      </c>
      <c r="AV318">
        <v>0</v>
      </c>
      <c r="AW318">
        <v>10</v>
      </c>
      <c r="AX318">
        <v>10</v>
      </c>
      <c r="AY318">
        <v>0</v>
      </c>
      <c r="AZ318">
        <v>0</v>
      </c>
      <c r="BA318">
        <v>10</v>
      </c>
      <c r="BB318">
        <v>0</v>
      </c>
      <c r="BC318">
        <v>0</v>
      </c>
      <c r="BD318">
        <v>10</v>
      </c>
      <c r="BE318">
        <v>0</v>
      </c>
      <c r="BF318">
        <v>0</v>
      </c>
      <c r="BG318">
        <v>10</v>
      </c>
      <c r="BH318">
        <v>0</v>
      </c>
      <c r="BI318">
        <v>0</v>
      </c>
    </row>
    <row r="319" spans="1:61" x14ac:dyDescent="0.35">
      <c r="A319" t="s">
        <v>76</v>
      </c>
      <c r="B319" t="s">
        <v>7</v>
      </c>
      <c r="C319" t="s">
        <v>346</v>
      </c>
      <c r="D319">
        <v>31</v>
      </c>
      <c r="E319">
        <v>0</v>
      </c>
      <c r="F319">
        <v>0</v>
      </c>
      <c r="G319">
        <v>0</v>
      </c>
      <c r="H319">
        <v>0</v>
      </c>
      <c r="I319">
        <v>0</v>
      </c>
      <c r="J319">
        <v>0</v>
      </c>
      <c r="K319">
        <v>0</v>
      </c>
      <c r="L319">
        <v>0</v>
      </c>
      <c r="M319">
        <v>11</v>
      </c>
      <c r="N319">
        <v>0</v>
      </c>
      <c r="O319">
        <v>14</v>
      </c>
      <c r="P319">
        <v>0</v>
      </c>
      <c r="Q319">
        <v>0</v>
      </c>
      <c r="R319">
        <v>0</v>
      </c>
      <c r="S319">
        <v>0</v>
      </c>
      <c r="T319">
        <v>0</v>
      </c>
      <c r="U319">
        <v>0</v>
      </c>
      <c r="V319">
        <v>0</v>
      </c>
      <c r="W319">
        <v>6</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row>
    <row r="320" spans="1:61" x14ac:dyDescent="0.35">
      <c r="A320" t="s">
        <v>76</v>
      </c>
      <c r="B320" t="s">
        <v>7</v>
      </c>
      <c r="C320" t="s">
        <v>344</v>
      </c>
      <c r="D320">
        <v>36</v>
      </c>
      <c r="E320">
        <v>0</v>
      </c>
      <c r="F320">
        <v>0</v>
      </c>
      <c r="G320">
        <v>0</v>
      </c>
      <c r="H320">
        <v>0</v>
      </c>
      <c r="I320">
        <v>0</v>
      </c>
      <c r="J320">
        <v>0</v>
      </c>
      <c r="K320">
        <v>0</v>
      </c>
      <c r="L320">
        <v>0</v>
      </c>
      <c r="M320">
        <v>14</v>
      </c>
      <c r="N320">
        <v>0</v>
      </c>
      <c r="O320">
        <v>17</v>
      </c>
      <c r="P320">
        <v>0</v>
      </c>
      <c r="Q320">
        <v>0</v>
      </c>
      <c r="R320">
        <v>0</v>
      </c>
      <c r="S320">
        <v>0</v>
      </c>
      <c r="T320">
        <v>0</v>
      </c>
      <c r="U320">
        <v>1</v>
      </c>
      <c r="V320">
        <v>0</v>
      </c>
      <c r="W320">
        <v>4</v>
      </c>
      <c r="X320">
        <v>0</v>
      </c>
      <c r="Y320">
        <v>0</v>
      </c>
      <c r="Z320">
        <v>0</v>
      </c>
      <c r="AA320">
        <v>0</v>
      </c>
      <c r="AB320">
        <v>0</v>
      </c>
      <c r="AC320">
        <v>0</v>
      </c>
      <c r="AD320">
        <v>2</v>
      </c>
      <c r="AE320">
        <v>0</v>
      </c>
      <c r="AF320">
        <v>0</v>
      </c>
      <c r="AG320">
        <v>1</v>
      </c>
      <c r="AH320">
        <v>0</v>
      </c>
      <c r="AI320">
        <v>0</v>
      </c>
      <c r="AJ320">
        <v>0</v>
      </c>
      <c r="AK320">
        <v>0</v>
      </c>
      <c r="AL320">
        <v>0</v>
      </c>
      <c r="AM320">
        <v>0</v>
      </c>
      <c r="AN320">
        <v>0</v>
      </c>
      <c r="AO320">
        <v>0</v>
      </c>
      <c r="AP320">
        <v>0</v>
      </c>
      <c r="AQ320">
        <v>0</v>
      </c>
      <c r="AR320">
        <v>0</v>
      </c>
      <c r="AS320">
        <v>0</v>
      </c>
      <c r="AT320">
        <v>0</v>
      </c>
      <c r="AU320">
        <v>0</v>
      </c>
      <c r="AV320">
        <v>0</v>
      </c>
      <c r="AW320">
        <v>6</v>
      </c>
      <c r="AX320">
        <v>6</v>
      </c>
      <c r="AY320">
        <v>1</v>
      </c>
      <c r="AZ320">
        <v>1</v>
      </c>
      <c r="BA320">
        <v>6</v>
      </c>
      <c r="BB320">
        <v>0</v>
      </c>
      <c r="BC320">
        <v>0</v>
      </c>
      <c r="BD320">
        <v>6</v>
      </c>
      <c r="BE320">
        <v>0</v>
      </c>
      <c r="BF320">
        <v>0</v>
      </c>
      <c r="BG320">
        <v>6</v>
      </c>
      <c r="BH320">
        <v>0</v>
      </c>
      <c r="BI320">
        <v>0</v>
      </c>
    </row>
    <row r="321" spans="1:61" x14ac:dyDescent="0.35">
      <c r="A321" t="s">
        <v>76</v>
      </c>
      <c r="B321" t="s">
        <v>7</v>
      </c>
      <c r="C321" t="s">
        <v>342</v>
      </c>
      <c r="D321">
        <v>65</v>
      </c>
      <c r="E321">
        <v>0</v>
      </c>
      <c r="F321">
        <v>0</v>
      </c>
      <c r="G321">
        <v>0</v>
      </c>
      <c r="H321">
        <v>0</v>
      </c>
      <c r="I321">
        <v>7</v>
      </c>
      <c r="J321">
        <v>0</v>
      </c>
      <c r="K321">
        <v>0</v>
      </c>
      <c r="L321">
        <v>0</v>
      </c>
      <c r="M321">
        <v>25</v>
      </c>
      <c r="N321">
        <v>0</v>
      </c>
      <c r="O321">
        <v>14</v>
      </c>
      <c r="P321">
        <v>0</v>
      </c>
      <c r="Q321">
        <v>0</v>
      </c>
      <c r="R321">
        <v>0</v>
      </c>
      <c r="S321">
        <v>0</v>
      </c>
      <c r="T321">
        <v>0</v>
      </c>
      <c r="U321">
        <v>0</v>
      </c>
      <c r="V321">
        <v>0</v>
      </c>
      <c r="W321">
        <v>19</v>
      </c>
      <c r="X321">
        <v>0</v>
      </c>
      <c r="Y321">
        <v>0</v>
      </c>
      <c r="Z321">
        <v>0</v>
      </c>
      <c r="AA321">
        <v>0</v>
      </c>
      <c r="AB321">
        <v>0</v>
      </c>
      <c r="AC321">
        <v>0</v>
      </c>
      <c r="AD321">
        <v>2</v>
      </c>
      <c r="AE321">
        <v>0</v>
      </c>
      <c r="AF321">
        <v>0</v>
      </c>
      <c r="AG321">
        <v>0</v>
      </c>
      <c r="AH321">
        <v>0</v>
      </c>
      <c r="AI321">
        <v>2</v>
      </c>
      <c r="AJ321">
        <v>2</v>
      </c>
      <c r="AK321">
        <v>0</v>
      </c>
      <c r="AL321">
        <v>0</v>
      </c>
      <c r="AM321">
        <v>0</v>
      </c>
      <c r="AN321">
        <v>0</v>
      </c>
      <c r="AO321">
        <v>0</v>
      </c>
      <c r="AP321">
        <v>0</v>
      </c>
      <c r="AQ321">
        <v>0</v>
      </c>
      <c r="AR321">
        <v>0</v>
      </c>
      <c r="AS321">
        <v>0</v>
      </c>
      <c r="AT321">
        <v>0</v>
      </c>
      <c r="AU321">
        <v>0</v>
      </c>
      <c r="AV321">
        <v>0</v>
      </c>
      <c r="AW321">
        <v>10</v>
      </c>
      <c r="AX321">
        <v>10</v>
      </c>
      <c r="AY321">
        <v>0</v>
      </c>
      <c r="AZ321">
        <v>0</v>
      </c>
      <c r="BA321">
        <v>10</v>
      </c>
      <c r="BB321">
        <v>0</v>
      </c>
      <c r="BC321">
        <v>0</v>
      </c>
      <c r="BD321">
        <v>10</v>
      </c>
      <c r="BE321">
        <v>0</v>
      </c>
      <c r="BF321">
        <v>0</v>
      </c>
      <c r="BG321">
        <v>10</v>
      </c>
      <c r="BH321">
        <v>0</v>
      </c>
      <c r="BI321">
        <v>0</v>
      </c>
    </row>
    <row r="322" spans="1:61" x14ac:dyDescent="0.35">
      <c r="A322" t="s">
        <v>76</v>
      </c>
      <c r="B322" t="s">
        <v>7</v>
      </c>
      <c r="C322" t="s">
        <v>340</v>
      </c>
      <c r="D322">
        <v>69</v>
      </c>
      <c r="E322">
        <v>0</v>
      </c>
      <c r="F322">
        <v>0</v>
      </c>
      <c r="G322">
        <v>0</v>
      </c>
      <c r="H322">
        <v>0</v>
      </c>
      <c r="I322">
        <v>1</v>
      </c>
      <c r="J322">
        <v>0</v>
      </c>
      <c r="K322">
        <v>7</v>
      </c>
      <c r="L322">
        <v>0</v>
      </c>
      <c r="M322">
        <v>27</v>
      </c>
      <c r="N322">
        <v>0</v>
      </c>
      <c r="O322">
        <v>18</v>
      </c>
      <c r="P322">
        <v>0</v>
      </c>
      <c r="Q322">
        <v>0</v>
      </c>
      <c r="R322">
        <v>0</v>
      </c>
      <c r="S322">
        <v>0</v>
      </c>
      <c r="T322">
        <v>0</v>
      </c>
      <c r="U322">
        <v>0</v>
      </c>
      <c r="V322">
        <v>0</v>
      </c>
      <c r="W322">
        <v>16</v>
      </c>
      <c r="X322">
        <v>0</v>
      </c>
      <c r="Y322">
        <v>0</v>
      </c>
      <c r="Z322">
        <v>0</v>
      </c>
      <c r="AA322">
        <v>0</v>
      </c>
      <c r="AB322">
        <v>0</v>
      </c>
      <c r="AC322">
        <v>0</v>
      </c>
      <c r="AD322">
        <v>6</v>
      </c>
      <c r="AE322">
        <v>1</v>
      </c>
      <c r="AF322">
        <v>1</v>
      </c>
      <c r="AG322">
        <v>0</v>
      </c>
      <c r="AH322">
        <v>0</v>
      </c>
      <c r="AI322">
        <v>6</v>
      </c>
      <c r="AJ322">
        <v>4</v>
      </c>
      <c r="AK322">
        <v>6</v>
      </c>
      <c r="AL322">
        <v>6</v>
      </c>
      <c r="AM322">
        <v>0</v>
      </c>
      <c r="AN322">
        <v>0</v>
      </c>
      <c r="AO322">
        <v>0</v>
      </c>
      <c r="AP322">
        <v>0</v>
      </c>
      <c r="AQ322">
        <v>0</v>
      </c>
      <c r="AR322">
        <v>0</v>
      </c>
      <c r="AS322">
        <v>0</v>
      </c>
      <c r="AT322">
        <v>1</v>
      </c>
      <c r="AU322">
        <v>1</v>
      </c>
      <c r="AV322">
        <v>0</v>
      </c>
      <c r="AW322">
        <v>18</v>
      </c>
      <c r="AX322">
        <v>18</v>
      </c>
      <c r="AY322">
        <v>0</v>
      </c>
      <c r="AZ322">
        <v>0</v>
      </c>
      <c r="BA322">
        <v>18</v>
      </c>
      <c r="BB322">
        <v>0</v>
      </c>
      <c r="BC322">
        <v>0</v>
      </c>
      <c r="BD322">
        <v>18</v>
      </c>
      <c r="BE322">
        <v>0</v>
      </c>
      <c r="BF322">
        <v>0</v>
      </c>
      <c r="BG322">
        <v>18</v>
      </c>
      <c r="BH322">
        <v>0</v>
      </c>
      <c r="BI322">
        <v>0</v>
      </c>
    </row>
    <row r="323" spans="1:61" x14ac:dyDescent="0.35">
      <c r="A323" t="s">
        <v>76</v>
      </c>
      <c r="B323" t="s">
        <v>7</v>
      </c>
      <c r="C323" t="s">
        <v>338</v>
      </c>
      <c r="D323">
        <v>42</v>
      </c>
      <c r="E323">
        <v>0</v>
      </c>
      <c r="F323">
        <v>0</v>
      </c>
      <c r="G323">
        <v>0</v>
      </c>
      <c r="H323">
        <v>0</v>
      </c>
      <c r="I323">
        <v>1</v>
      </c>
      <c r="J323">
        <v>0</v>
      </c>
      <c r="K323">
        <v>0</v>
      </c>
      <c r="L323">
        <v>0</v>
      </c>
      <c r="M323">
        <v>18</v>
      </c>
      <c r="N323">
        <v>0</v>
      </c>
      <c r="O323">
        <v>15</v>
      </c>
      <c r="P323">
        <v>0</v>
      </c>
      <c r="Q323">
        <v>0</v>
      </c>
      <c r="R323">
        <v>0</v>
      </c>
      <c r="S323">
        <v>0</v>
      </c>
      <c r="T323">
        <v>0</v>
      </c>
      <c r="U323">
        <v>0</v>
      </c>
      <c r="V323">
        <v>0</v>
      </c>
      <c r="W323">
        <v>8</v>
      </c>
      <c r="X323">
        <v>0</v>
      </c>
      <c r="Y323">
        <v>0</v>
      </c>
      <c r="Z323">
        <v>0</v>
      </c>
      <c r="AA323">
        <v>0</v>
      </c>
      <c r="AB323">
        <v>0</v>
      </c>
      <c r="AC323">
        <v>0</v>
      </c>
      <c r="AD323">
        <v>6</v>
      </c>
      <c r="AE323">
        <v>1</v>
      </c>
      <c r="AF323">
        <v>1</v>
      </c>
      <c r="AG323">
        <v>0</v>
      </c>
      <c r="AH323">
        <v>0</v>
      </c>
      <c r="AI323">
        <v>0</v>
      </c>
      <c r="AJ323">
        <v>0</v>
      </c>
      <c r="AK323">
        <v>0</v>
      </c>
      <c r="AL323">
        <v>0</v>
      </c>
      <c r="AM323">
        <v>0</v>
      </c>
      <c r="AN323">
        <v>0</v>
      </c>
      <c r="AO323">
        <v>0</v>
      </c>
      <c r="AP323">
        <v>0</v>
      </c>
      <c r="AQ323">
        <v>0</v>
      </c>
      <c r="AR323">
        <v>2</v>
      </c>
      <c r="AS323">
        <v>2</v>
      </c>
      <c r="AT323">
        <v>1</v>
      </c>
      <c r="AU323">
        <v>1</v>
      </c>
      <c r="AV323">
        <v>0</v>
      </c>
      <c r="AW323">
        <v>9</v>
      </c>
      <c r="AX323">
        <v>9</v>
      </c>
      <c r="AY323">
        <v>0</v>
      </c>
      <c r="AZ323">
        <v>0</v>
      </c>
      <c r="BA323">
        <v>9</v>
      </c>
      <c r="BB323">
        <v>0</v>
      </c>
      <c r="BC323">
        <v>0</v>
      </c>
      <c r="BD323">
        <v>9</v>
      </c>
      <c r="BE323">
        <v>0</v>
      </c>
      <c r="BF323">
        <v>0</v>
      </c>
      <c r="BG323">
        <v>9</v>
      </c>
      <c r="BH323">
        <v>0</v>
      </c>
      <c r="BI323">
        <v>0</v>
      </c>
    </row>
    <row r="324" spans="1:61" x14ac:dyDescent="0.35">
      <c r="A324" t="s">
        <v>76</v>
      </c>
      <c r="B324" t="s">
        <v>7</v>
      </c>
      <c r="C324" t="s">
        <v>336</v>
      </c>
      <c r="D324">
        <v>59</v>
      </c>
      <c r="E324">
        <v>0</v>
      </c>
      <c r="F324">
        <v>0</v>
      </c>
      <c r="G324">
        <v>0</v>
      </c>
      <c r="H324">
        <v>0</v>
      </c>
      <c r="I324">
        <v>0</v>
      </c>
      <c r="J324">
        <v>0</v>
      </c>
      <c r="K324">
        <v>0</v>
      </c>
      <c r="L324">
        <v>0</v>
      </c>
      <c r="M324">
        <v>23</v>
      </c>
      <c r="N324">
        <v>0</v>
      </c>
      <c r="O324">
        <v>22</v>
      </c>
      <c r="P324">
        <v>0</v>
      </c>
      <c r="Q324">
        <v>0</v>
      </c>
      <c r="R324">
        <v>0</v>
      </c>
      <c r="S324">
        <v>0</v>
      </c>
      <c r="T324">
        <v>0</v>
      </c>
      <c r="U324">
        <v>0</v>
      </c>
      <c r="V324">
        <v>0</v>
      </c>
      <c r="W324">
        <v>14</v>
      </c>
      <c r="X324">
        <v>0</v>
      </c>
      <c r="Y324">
        <v>0</v>
      </c>
      <c r="Z324">
        <v>0</v>
      </c>
      <c r="AA324">
        <v>0</v>
      </c>
      <c r="AB324">
        <v>0</v>
      </c>
      <c r="AC324">
        <v>0</v>
      </c>
      <c r="AD324">
        <v>8</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38</v>
      </c>
      <c r="AX324">
        <v>38</v>
      </c>
      <c r="AY324">
        <v>0</v>
      </c>
      <c r="AZ324">
        <v>0</v>
      </c>
      <c r="BA324">
        <v>38</v>
      </c>
      <c r="BB324">
        <v>0</v>
      </c>
      <c r="BC324">
        <v>0</v>
      </c>
      <c r="BD324">
        <v>38</v>
      </c>
      <c r="BE324">
        <v>0</v>
      </c>
      <c r="BF324">
        <v>0</v>
      </c>
      <c r="BG324">
        <v>38</v>
      </c>
      <c r="BH324">
        <v>0</v>
      </c>
      <c r="BI324">
        <v>0</v>
      </c>
    </row>
    <row r="325" spans="1:61" x14ac:dyDescent="0.35">
      <c r="A325" t="s">
        <v>76</v>
      </c>
      <c r="B325" t="s">
        <v>7</v>
      </c>
      <c r="C325" t="s">
        <v>334</v>
      </c>
      <c r="D325">
        <v>53</v>
      </c>
      <c r="E325">
        <v>0</v>
      </c>
      <c r="F325">
        <v>0</v>
      </c>
      <c r="G325">
        <v>0</v>
      </c>
      <c r="H325">
        <v>0</v>
      </c>
      <c r="I325">
        <v>0</v>
      </c>
      <c r="J325">
        <v>0</v>
      </c>
      <c r="K325">
        <v>0</v>
      </c>
      <c r="L325">
        <v>0</v>
      </c>
      <c r="M325">
        <v>24</v>
      </c>
      <c r="N325">
        <v>0</v>
      </c>
      <c r="O325">
        <v>18</v>
      </c>
      <c r="P325">
        <v>0</v>
      </c>
      <c r="Q325">
        <v>0</v>
      </c>
      <c r="R325">
        <v>0</v>
      </c>
      <c r="S325">
        <v>0</v>
      </c>
      <c r="T325">
        <v>0</v>
      </c>
      <c r="U325">
        <v>0</v>
      </c>
      <c r="V325">
        <v>0</v>
      </c>
      <c r="W325">
        <v>11</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16</v>
      </c>
      <c r="AX325">
        <v>16</v>
      </c>
      <c r="AY325">
        <v>0</v>
      </c>
      <c r="AZ325">
        <v>0</v>
      </c>
      <c r="BA325">
        <v>16</v>
      </c>
      <c r="BB325">
        <v>0</v>
      </c>
      <c r="BC325">
        <v>0</v>
      </c>
      <c r="BD325">
        <v>16</v>
      </c>
      <c r="BE325">
        <v>0</v>
      </c>
      <c r="BF325">
        <v>0</v>
      </c>
      <c r="BG325">
        <v>16</v>
      </c>
      <c r="BH325">
        <v>0</v>
      </c>
      <c r="BI325">
        <v>0</v>
      </c>
    </row>
    <row r="326" spans="1:61" x14ac:dyDescent="0.35">
      <c r="A326" t="s">
        <v>76</v>
      </c>
      <c r="B326" t="s">
        <v>7</v>
      </c>
      <c r="C326" t="s">
        <v>332</v>
      </c>
      <c r="D326">
        <v>69</v>
      </c>
      <c r="E326">
        <v>0</v>
      </c>
      <c r="F326">
        <v>0</v>
      </c>
      <c r="G326">
        <v>0</v>
      </c>
      <c r="H326">
        <v>0</v>
      </c>
      <c r="I326">
        <v>1</v>
      </c>
      <c r="J326">
        <v>0</v>
      </c>
      <c r="K326">
        <v>7</v>
      </c>
      <c r="L326">
        <v>0</v>
      </c>
      <c r="M326">
        <v>32</v>
      </c>
      <c r="N326">
        <v>0</v>
      </c>
      <c r="O326">
        <v>13</v>
      </c>
      <c r="P326">
        <v>0</v>
      </c>
      <c r="Q326">
        <v>0</v>
      </c>
      <c r="R326">
        <v>0</v>
      </c>
      <c r="S326">
        <v>0</v>
      </c>
      <c r="T326">
        <v>0</v>
      </c>
      <c r="U326">
        <v>1</v>
      </c>
      <c r="V326">
        <v>0</v>
      </c>
      <c r="W326">
        <v>15</v>
      </c>
      <c r="X326">
        <v>0</v>
      </c>
      <c r="Y326">
        <v>0</v>
      </c>
      <c r="Z326">
        <v>0</v>
      </c>
      <c r="AA326">
        <v>0</v>
      </c>
      <c r="AB326">
        <v>0</v>
      </c>
      <c r="AC326">
        <v>0</v>
      </c>
      <c r="AD326">
        <v>0</v>
      </c>
      <c r="AE326">
        <v>0</v>
      </c>
      <c r="AF326">
        <v>0</v>
      </c>
      <c r="AG326">
        <v>1</v>
      </c>
      <c r="AH326">
        <v>0</v>
      </c>
      <c r="AI326">
        <v>0</v>
      </c>
      <c r="AJ326">
        <v>0</v>
      </c>
      <c r="AK326">
        <v>0</v>
      </c>
      <c r="AL326">
        <v>0</v>
      </c>
      <c r="AM326">
        <v>0</v>
      </c>
      <c r="AN326">
        <v>0</v>
      </c>
      <c r="AO326">
        <v>0</v>
      </c>
      <c r="AP326">
        <v>0</v>
      </c>
      <c r="AQ326">
        <v>0</v>
      </c>
      <c r="AR326">
        <v>0</v>
      </c>
      <c r="AS326">
        <v>0</v>
      </c>
      <c r="AT326">
        <v>0</v>
      </c>
      <c r="AU326">
        <v>0</v>
      </c>
      <c r="AV326">
        <v>0</v>
      </c>
      <c r="AW326">
        <v>12</v>
      </c>
      <c r="AX326">
        <v>12</v>
      </c>
      <c r="AY326">
        <v>0</v>
      </c>
      <c r="AZ326">
        <v>0</v>
      </c>
      <c r="BA326">
        <v>12</v>
      </c>
      <c r="BB326">
        <v>0</v>
      </c>
      <c r="BC326">
        <v>0</v>
      </c>
      <c r="BD326">
        <v>12</v>
      </c>
      <c r="BE326">
        <v>0</v>
      </c>
      <c r="BF326">
        <v>0</v>
      </c>
      <c r="BG326">
        <v>12</v>
      </c>
      <c r="BH326">
        <v>0</v>
      </c>
      <c r="BI326">
        <v>0</v>
      </c>
    </row>
    <row r="327" spans="1:61" x14ac:dyDescent="0.35">
      <c r="A327" t="s">
        <v>76</v>
      </c>
      <c r="B327" t="s">
        <v>7</v>
      </c>
      <c r="C327" t="s">
        <v>330</v>
      </c>
      <c r="D327">
        <v>61</v>
      </c>
      <c r="E327">
        <v>1</v>
      </c>
      <c r="F327">
        <v>0</v>
      </c>
      <c r="G327">
        <v>1</v>
      </c>
      <c r="H327">
        <v>1</v>
      </c>
      <c r="I327">
        <v>0</v>
      </c>
      <c r="J327">
        <v>0</v>
      </c>
      <c r="K327">
        <v>7</v>
      </c>
      <c r="L327">
        <v>0</v>
      </c>
      <c r="M327">
        <v>18</v>
      </c>
      <c r="N327">
        <v>1</v>
      </c>
      <c r="O327">
        <v>30</v>
      </c>
      <c r="P327">
        <v>0</v>
      </c>
      <c r="Q327">
        <v>0</v>
      </c>
      <c r="R327">
        <v>0</v>
      </c>
      <c r="S327">
        <v>0</v>
      </c>
      <c r="T327">
        <v>0</v>
      </c>
      <c r="U327">
        <v>0</v>
      </c>
      <c r="V327">
        <v>0</v>
      </c>
      <c r="W327">
        <v>6</v>
      </c>
      <c r="X327">
        <v>0</v>
      </c>
      <c r="Y327">
        <v>0</v>
      </c>
      <c r="Z327">
        <v>0</v>
      </c>
      <c r="AA327">
        <v>0</v>
      </c>
      <c r="AB327">
        <v>0</v>
      </c>
      <c r="AC327">
        <v>1</v>
      </c>
      <c r="AD327">
        <v>1</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10</v>
      </c>
      <c r="AX327">
        <v>10</v>
      </c>
      <c r="AY327">
        <v>0</v>
      </c>
      <c r="AZ327">
        <v>0</v>
      </c>
      <c r="BA327">
        <v>10</v>
      </c>
      <c r="BB327">
        <v>0</v>
      </c>
      <c r="BC327">
        <v>0</v>
      </c>
      <c r="BD327">
        <v>10</v>
      </c>
      <c r="BE327">
        <v>0</v>
      </c>
      <c r="BF327">
        <v>0</v>
      </c>
      <c r="BG327">
        <v>10</v>
      </c>
      <c r="BH327">
        <v>0</v>
      </c>
      <c r="BI327">
        <v>0</v>
      </c>
    </row>
    <row r="328" spans="1:61" x14ac:dyDescent="0.35">
      <c r="A328" t="s">
        <v>76</v>
      </c>
      <c r="B328" t="s">
        <v>7</v>
      </c>
      <c r="C328" t="s">
        <v>328</v>
      </c>
      <c r="D328">
        <v>66</v>
      </c>
      <c r="E328">
        <v>1</v>
      </c>
      <c r="F328">
        <v>0</v>
      </c>
      <c r="G328">
        <v>1</v>
      </c>
      <c r="H328">
        <v>1</v>
      </c>
      <c r="I328">
        <v>4</v>
      </c>
      <c r="J328">
        <v>0</v>
      </c>
      <c r="K328">
        <v>1</v>
      </c>
      <c r="L328">
        <v>0</v>
      </c>
      <c r="M328">
        <v>14</v>
      </c>
      <c r="N328">
        <v>1</v>
      </c>
      <c r="O328">
        <v>26</v>
      </c>
      <c r="P328">
        <v>0</v>
      </c>
      <c r="Q328">
        <v>1</v>
      </c>
      <c r="R328">
        <v>0</v>
      </c>
      <c r="S328">
        <v>0</v>
      </c>
      <c r="T328">
        <v>0</v>
      </c>
      <c r="U328">
        <v>2</v>
      </c>
      <c r="V328">
        <v>0</v>
      </c>
      <c r="W328">
        <v>18</v>
      </c>
      <c r="X328">
        <v>0</v>
      </c>
      <c r="Y328">
        <v>0</v>
      </c>
      <c r="Z328">
        <v>0</v>
      </c>
      <c r="AA328">
        <v>0</v>
      </c>
      <c r="AB328">
        <v>0</v>
      </c>
      <c r="AC328">
        <v>1</v>
      </c>
      <c r="AD328">
        <v>0</v>
      </c>
      <c r="AE328">
        <v>0</v>
      </c>
      <c r="AF328">
        <v>0</v>
      </c>
      <c r="AG328">
        <v>2</v>
      </c>
      <c r="AH328">
        <v>0</v>
      </c>
      <c r="AI328">
        <v>0</v>
      </c>
      <c r="AJ328">
        <v>0</v>
      </c>
      <c r="AK328">
        <v>0</v>
      </c>
      <c r="AL328">
        <v>0</v>
      </c>
      <c r="AM328">
        <v>0</v>
      </c>
      <c r="AN328">
        <v>0</v>
      </c>
      <c r="AO328">
        <v>0</v>
      </c>
      <c r="AP328">
        <v>0</v>
      </c>
      <c r="AQ328">
        <v>0</v>
      </c>
      <c r="AR328">
        <v>0</v>
      </c>
      <c r="AS328">
        <v>0</v>
      </c>
      <c r="AT328">
        <v>0</v>
      </c>
      <c r="AU328">
        <v>0</v>
      </c>
      <c r="AV328">
        <v>0</v>
      </c>
      <c r="AW328">
        <v>4</v>
      </c>
      <c r="AX328">
        <v>4</v>
      </c>
      <c r="AY328">
        <v>0</v>
      </c>
      <c r="AZ328">
        <v>0</v>
      </c>
      <c r="BA328">
        <v>4</v>
      </c>
      <c r="BB328">
        <v>0</v>
      </c>
      <c r="BC328">
        <v>0</v>
      </c>
      <c r="BD328">
        <v>4</v>
      </c>
      <c r="BE328">
        <v>0</v>
      </c>
      <c r="BF328">
        <v>0</v>
      </c>
      <c r="BG328">
        <v>4</v>
      </c>
      <c r="BH328">
        <v>0</v>
      </c>
      <c r="BI328">
        <v>0</v>
      </c>
    </row>
    <row r="329" spans="1:61" x14ac:dyDescent="0.35">
      <c r="A329" t="s">
        <v>76</v>
      </c>
      <c r="B329" t="s">
        <v>7</v>
      </c>
      <c r="C329" t="s">
        <v>326</v>
      </c>
      <c r="D329">
        <v>125</v>
      </c>
      <c r="E329">
        <v>0</v>
      </c>
      <c r="F329">
        <v>0</v>
      </c>
      <c r="G329">
        <v>0</v>
      </c>
      <c r="H329">
        <v>0</v>
      </c>
      <c r="I329">
        <v>0</v>
      </c>
      <c r="J329">
        <v>0</v>
      </c>
      <c r="K329">
        <v>2</v>
      </c>
      <c r="L329">
        <v>0</v>
      </c>
      <c r="M329">
        <v>24</v>
      </c>
      <c r="N329">
        <v>0</v>
      </c>
      <c r="O329">
        <v>31</v>
      </c>
      <c r="P329">
        <v>0</v>
      </c>
      <c r="Q329">
        <v>0</v>
      </c>
      <c r="R329">
        <v>0</v>
      </c>
      <c r="S329">
        <v>0</v>
      </c>
      <c r="T329">
        <v>0</v>
      </c>
      <c r="U329">
        <v>0</v>
      </c>
      <c r="V329">
        <v>0</v>
      </c>
      <c r="W329">
        <v>18</v>
      </c>
      <c r="X329">
        <v>0</v>
      </c>
      <c r="Y329">
        <v>49</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9</v>
      </c>
      <c r="AX329">
        <v>9</v>
      </c>
      <c r="AY329">
        <v>0</v>
      </c>
      <c r="AZ329">
        <v>0</v>
      </c>
      <c r="BA329">
        <v>9</v>
      </c>
      <c r="BB329">
        <v>0</v>
      </c>
      <c r="BC329">
        <v>0</v>
      </c>
      <c r="BD329">
        <v>9</v>
      </c>
      <c r="BE329">
        <v>0</v>
      </c>
      <c r="BF329">
        <v>0</v>
      </c>
      <c r="BG329">
        <v>9</v>
      </c>
      <c r="BH329">
        <v>1</v>
      </c>
      <c r="BI329">
        <v>1</v>
      </c>
    </row>
    <row r="330" spans="1:61" x14ac:dyDescent="0.35">
      <c r="A330" t="s">
        <v>76</v>
      </c>
      <c r="B330" t="s">
        <v>7</v>
      </c>
      <c r="C330" t="s">
        <v>324</v>
      </c>
      <c r="D330">
        <v>95</v>
      </c>
      <c r="E330">
        <v>0</v>
      </c>
      <c r="F330">
        <v>0</v>
      </c>
      <c r="G330">
        <v>0</v>
      </c>
      <c r="H330">
        <v>0</v>
      </c>
      <c r="I330">
        <v>7</v>
      </c>
      <c r="J330">
        <v>0</v>
      </c>
      <c r="K330">
        <v>0</v>
      </c>
      <c r="L330">
        <v>0</v>
      </c>
      <c r="M330">
        <v>9</v>
      </c>
      <c r="N330">
        <v>0</v>
      </c>
      <c r="O330">
        <v>39</v>
      </c>
      <c r="P330">
        <v>0</v>
      </c>
      <c r="Q330">
        <v>0</v>
      </c>
      <c r="R330">
        <v>0</v>
      </c>
      <c r="S330">
        <v>0</v>
      </c>
      <c r="T330">
        <v>0</v>
      </c>
      <c r="U330">
        <v>0</v>
      </c>
      <c r="V330">
        <v>0</v>
      </c>
      <c r="W330">
        <v>7</v>
      </c>
      <c r="X330">
        <v>0</v>
      </c>
      <c r="Y330">
        <v>33</v>
      </c>
      <c r="Z330">
        <v>0</v>
      </c>
      <c r="AA330">
        <v>0</v>
      </c>
      <c r="AB330">
        <v>0</v>
      </c>
      <c r="AC330">
        <v>0</v>
      </c>
      <c r="AD330">
        <v>2</v>
      </c>
      <c r="AE330">
        <v>0</v>
      </c>
      <c r="AF330">
        <v>0</v>
      </c>
      <c r="AG330">
        <v>0</v>
      </c>
      <c r="AH330">
        <v>0</v>
      </c>
      <c r="AI330">
        <v>0</v>
      </c>
      <c r="AJ330">
        <v>0</v>
      </c>
      <c r="AK330">
        <v>2</v>
      </c>
      <c r="AL330">
        <v>2</v>
      </c>
      <c r="AM330">
        <v>0</v>
      </c>
      <c r="AN330">
        <v>0</v>
      </c>
      <c r="AO330">
        <v>0</v>
      </c>
      <c r="AP330">
        <v>0</v>
      </c>
      <c r="AQ330">
        <v>0</v>
      </c>
      <c r="AR330">
        <v>0</v>
      </c>
      <c r="AS330">
        <v>0</v>
      </c>
      <c r="AT330">
        <v>0</v>
      </c>
      <c r="AU330">
        <v>0</v>
      </c>
      <c r="AV330">
        <v>0</v>
      </c>
      <c r="AW330">
        <v>8</v>
      </c>
      <c r="AX330">
        <v>8</v>
      </c>
      <c r="AY330">
        <v>0</v>
      </c>
      <c r="AZ330">
        <v>0</v>
      </c>
      <c r="BA330">
        <v>8</v>
      </c>
      <c r="BB330">
        <v>0</v>
      </c>
      <c r="BC330">
        <v>0</v>
      </c>
      <c r="BD330">
        <v>0</v>
      </c>
      <c r="BE330">
        <v>3</v>
      </c>
      <c r="BF330">
        <v>3</v>
      </c>
      <c r="BG330">
        <v>8</v>
      </c>
      <c r="BH330">
        <v>0</v>
      </c>
      <c r="BI330">
        <v>0</v>
      </c>
    </row>
    <row r="331" spans="1:61" x14ac:dyDescent="0.35">
      <c r="A331" t="s">
        <v>75</v>
      </c>
      <c r="B331" t="s">
        <v>5</v>
      </c>
      <c r="C331" t="s">
        <v>366</v>
      </c>
      <c r="D331">
        <v>17</v>
      </c>
      <c r="E331">
        <v>0</v>
      </c>
      <c r="F331">
        <v>0</v>
      </c>
      <c r="G331">
        <v>0</v>
      </c>
      <c r="H331">
        <v>0</v>
      </c>
      <c r="I331">
        <v>0</v>
      </c>
      <c r="J331">
        <v>0</v>
      </c>
      <c r="K331">
        <v>0</v>
      </c>
      <c r="L331">
        <v>0</v>
      </c>
      <c r="M331">
        <v>6</v>
      </c>
      <c r="N331">
        <v>0</v>
      </c>
      <c r="O331">
        <v>0</v>
      </c>
      <c r="P331">
        <v>0</v>
      </c>
      <c r="Q331">
        <v>0</v>
      </c>
      <c r="R331">
        <v>0</v>
      </c>
      <c r="S331">
        <v>0</v>
      </c>
      <c r="T331">
        <v>0</v>
      </c>
      <c r="U331">
        <v>0</v>
      </c>
      <c r="V331">
        <v>0</v>
      </c>
      <c r="W331">
        <v>11</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4</v>
      </c>
      <c r="AX331">
        <v>4</v>
      </c>
      <c r="AY331">
        <v>0</v>
      </c>
      <c r="AZ331">
        <v>0</v>
      </c>
      <c r="BA331">
        <v>4</v>
      </c>
      <c r="BB331">
        <v>0</v>
      </c>
      <c r="BC331">
        <v>0</v>
      </c>
      <c r="BD331">
        <v>4</v>
      </c>
      <c r="BE331">
        <v>0</v>
      </c>
      <c r="BF331">
        <v>0</v>
      </c>
      <c r="BG331">
        <v>4</v>
      </c>
      <c r="BH331">
        <v>0</v>
      </c>
      <c r="BI331">
        <v>0</v>
      </c>
    </row>
    <row r="332" spans="1:61" x14ac:dyDescent="0.35">
      <c r="A332" t="s">
        <v>75</v>
      </c>
      <c r="B332" t="s">
        <v>5</v>
      </c>
      <c r="C332" t="s">
        <v>365</v>
      </c>
      <c r="D332">
        <v>23</v>
      </c>
      <c r="E332">
        <v>0</v>
      </c>
      <c r="F332">
        <v>0</v>
      </c>
      <c r="G332">
        <v>0</v>
      </c>
      <c r="H332">
        <v>0</v>
      </c>
      <c r="I332">
        <v>0</v>
      </c>
      <c r="J332">
        <v>0</v>
      </c>
      <c r="K332">
        <v>0</v>
      </c>
      <c r="L332">
        <v>0</v>
      </c>
      <c r="M332">
        <v>4</v>
      </c>
      <c r="N332">
        <v>0</v>
      </c>
      <c r="O332">
        <v>0</v>
      </c>
      <c r="P332">
        <v>0</v>
      </c>
      <c r="Q332">
        <v>0</v>
      </c>
      <c r="R332">
        <v>0</v>
      </c>
      <c r="S332">
        <v>0</v>
      </c>
      <c r="T332">
        <v>0</v>
      </c>
      <c r="U332">
        <v>1</v>
      </c>
      <c r="V332">
        <v>0</v>
      </c>
      <c r="W332">
        <v>18</v>
      </c>
      <c r="X332">
        <v>0</v>
      </c>
      <c r="Y332">
        <v>0</v>
      </c>
      <c r="Z332">
        <v>0</v>
      </c>
      <c r="AA332">
        <v>0</v>
      </c>
      <c r="AB332">
        <v>0</v>
      </c>
      <c r="AC332">
        <v>0</v>
      </c>
      <c r="AD332">
        <v>0</v>
      </c>
      <c r="AE332">
        <v>0</v>
      </c>
      <c r="AF332">
        <v>0</v>
      </c>
      <c r="AG332">
        <v>1</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row>
    <row r="333" spans="1:61" x14ac:dyDescent="0.35">
      <c r="A333" t="s">
        <v>75</v>
      </c>
      <c r="B333" t="s">
        <v>5</v>
      </c>
      <c r="C333" t="s">
        <v>364</v>
      </c>
      <c r="D333">
        <v>10</v>
      </c>
      <c r="E333">
        <v>0</v>
      </c>
      <c r="F333">
        <v>0</v>
      </c>
      <c r="G333">
        <v>0</v>
      </c>
      <c r="H333">
        <v>0</v>
      </c>
      <c r="I333">
        <v>0</v>
      </c>
      <c r="J333">
        <v>0</v>
      </c>
      <c r="K333">
        <v>0</v>
      </c>
      <c r="L333">
        <v>0</v>
      </c>
      <c r="M333">
        <v>2</v>
      </c>
      <c r="N333">
        <v>0</v>
      </c>
      <c r="O333">
        <v>0</v>
      </c>
      <c r="P333">
        <v>0</v>
      </c>
      <c r="Q333">
        <v>0</v>
      </c>
      <c r="R333">
        <v>0</v>
      </c>
      <c r="S333">
        <v>0</v>
      </c>
      <c r="T333">
        <v>0</v>
      </c>
      <c r="U333">
        <v>0</v>
      </c>
      <c r="V333">
        <v>0</v>
      </c>
      <c r="W333">
        <v>8</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2</v>
      </c>
      <c r="AS333">
        <v>2</v>
      </c>
      <c r="AT333">
        <v>0</v>
      </c>
      <c r="AU333">
        <v>0</v>
      </c>
      <c r="AV333">
        <v>0</v>
      </c>
      <c r="AW333">
        <v>10</v>
      </c>
      <c r="AX333">
        <v>10</v>
      </c>
      <c r="AY333">
        <v>0</v>
      </c>
      <c r="AZ333">
        <v>0</v>
      </c>
      <c r="BA333">
        <v>0</v>
      </c>
      <c r="BB333">
        <v>0</v>
      </c>
      <c r="BC333">
        <v>0</v>
      </c>
      <c r="BD333">
        <v>10</v>
      </c>
      <c r="BE333">
        <v>0</v>
      </c>
      <c r="BF333">
        <v>0</v>
      </c>
      <c r="BG333">
        <v>10</v>
      </c>
      <c r="BH333">
        <v>0</v>
      </c>
      <c r="BI333">
        <v>0</v>
      </c>
    </row>
    <row r="334" spans="1:61" x14ac:dyDescent="0.35">
      <c r="A334" t="s">
        <v>75</v>
      </c>
      <c r="B334" t="s">
        <v>5</v>
      </c>
      <c r="C334" t="s">
        <v>363</v>
      </c>
      <c r="D334">
        <v>25</v>
      </c>
      <c r="E334">
        <v>2</v>
      </c>
      <c r="F334">
        <v>0</v>
      </c>
      <c r="G334">
        <v>2</v>
      </c>
      <c r="H334">
        <v>2</v>
      </c>
      <c r="I334">
        <v>2</v>
      </c>
      <c r="J334">
        <v>0</v>
      </c>
      <c r="K334">
        <v>0</v>
      </c>
      <c r="L334">
        <v>0</v>
      </c>
      <c r="M334">
        <v>3</v>
      </c>
      <c r="N334">
        <v>0</v>
      </c>
      <c r="O334">
        <v>0</v>
      </c>
      <c r="P334">
        <v>0</v>
      </c>
      <c r="Q334">
        <v>0</v>
      </c>
      <c r="R334">
        <v>0</v>
      </c>
      <c r="S334">
        <v>0</v>
      </c>
      <c r="T334">
        <v>0</v>
      </c>
      <c r="U334">
        <v>0</v>
      </c>
      <c r="V334">
        <v>0</v>
      </c>
      <c r="W334">
        <v>19</v>
      </c>
      <c r="X334">
        <v>1</v>
      </c>
      <c r="Y334">
        <v>1</v>
      </c>
      <c r="Z334">
        <v>1</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11</v>
      </c>
      <c r="AX334">
        <v>11</v>
      </c>
      <c r="AY334">
        <v>0</v>
      </c>
      <c r="AZ334">
        <v>0</v>
      </c>
      <c r="BA334">
        <v>11</v>
      </c>
      <c r="BB334">
        <v>0</v>
      </c>
      <c r="BC334">
        <v>0</v>
      </c>
      <c r="BD334">
        <v>11</v>
      </c>
      <c r="BE334">
        <v>0</v>
      </c>
      <c r="BF334">
        <v>0</v>
      </c>
      <c r="BG334">
        <v>11</v>
      </c>
      <c r="BH334">
        <v>0</v>
      </c>
      <c r="BI334">
        <v>0</v>
      </c>
    </row>
    <row r="335" spans="1:61" x14ac:dyDescent="0.35">
      <c r="A335" t="s">
        <v>75</v>
      </c>
      <c r="B335" t="s">
        <v>5</v>
      </c>
      <c r="C335" t="s">
        <v>362</v>
      </c>
      <c r="D335">
        <v>14</v>
      </c>
      <c r="E335">
        <v>0</v>
      </c>
      <c r="F335">
        <v>0</v>
      </c>
      <c r="G335">
        <v>0</v>
      </c>
      <c r="H335">
        <v>0</v>
      </c>
      <c r="I335">
        <v>0</v>
      </c>
      <c r="J335">
        <v>0</v>
      </c>
      <c r="K335">
        <v>0</v>
      </c>
      <c r="L335">
        <v>0</v>
      </c>
      <c r="M335">
        <v>4</v>
      </c>
      <c r="N335">
        <v>0</v>
      </c>
      <c r="O335">
        <v>0</v>
      </c>
      <c r="P335">
        <v>0</v>
      </c>
      <c r="Q335">
        <v>0</v>
      </c>
      <c r="R335">
        <v>0</v>
      </c>
      <c r="S335">
        <v>0</v>
      </c>
      <c r="T335">
        <v>0</v>
      </c>
      <c r="U335">
        <v>0</v>
      </c>
      <c r="V335">
        <v>0</v>
      </c>
      <c r="W335">
        <v>10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12</v>
      </c>
      <c r="AX335">
        <v>12</v>
      </c>
      <c r="AY335">
        <v>0</v>
      </c>
      <c r="AZ335">
        <v>0</v>
      </c>
      <c r="BA335">
        <v>12</v>
      </c>
      <c r="BB335">
        <v>0</v>
      </c>
      <c r="BC335">
        <v>0</v>
      </c>
      <c r="BD335">
        <v>12</v>
      </c>
      <c r="BE335">
        <v>0</v>
      </c>
      <c r="BF335">
        <v>0</v>
      </c>
      <c r="BG335">
        <v>12</v>
      </c>
      <c r="BH335">
        <v>0</v>
      </c>
      <c r="BI335">
        <v>0</v>
      </c>
    </row>
    <row r="336" spans="1:61" x14ac:dyDescent="0.35">
      <c r="A336" t="s">
        <v>75</v>
      </c>
      <c r="B336" t="s">
        <v>5</v>
      </c>
      <c r="C336" t="s">
        <v>360</v>
      </c>
      <c r="D336">
        <v>20</v>
      </c>
      <c r="E336">
        <v>0</v>
      </c>
      <c r="F336">
        <v>0</v>
      </c>
      <c r="G336">
        <v>0</v>
      </c>
      <c r="H336">
        <v>0</v>
      </c>
      <c r="I336">
        <v>0</v>
      </c>
      <c r="J336">
        <v>0</v>
      </c>
      <c r="K336">
        <v>0</v>
      </c>
      <c r="L336">
        <v>0</v>
      </c>
      <c r="M336">
        <v>0</v>
      </c>
      <c r="N336">
        <v>0</v>
      </c>
      <c r="O336">
        <v>5</v>
      </c>
      <c r="P336">
        <v>0</v>
      </c>
      <c r="Q336">
        <v>0</v>
      </c>
      <c r="R336">
        <v>0</v>
      </c>
      <c r="S336">
        <v>0</v>
      </c>
      <c r="T336">
        <v>0</v>
      </c>
      <c r="U336">
        <v>0</v>
      </c>
      <c r="V336">
        <v>0</v>
      </c>
      <c r="W336">
        <v>15</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5</v>
      </c>
      <c r="AX336">
        <v>5</v>
      </c>
      <c r="AY336">
        <v>0</v>
      </c>
      <c r="AZ336">
        <v>0</v>
      </c>
      <c r="BA336">
        <v>5</v>
      </c>
      <c r="BB336">
        <v>0</v>
      </c>
      <c r="BC336">
        <v>0</v>
      </c>
      <c r="BD336">
        <v>5</v>
      </c>
      <c r="BE336">
        <v>0</v>
      </c>
      <c r="BF336">
        <v>0</v>
      </c>
      <c r="BG336">
        <v>5</v>
      </c>
      <c r="BH336">
        <v>0</v>
      </c>
      <c r="BI336">
        <v>0</v>
      </c>
    </row>
    <row r="337" spans="1:61" x14ac:dyDescent="0.35">
      <c r="A337" t="s">
        <v>75</v>
      </c>
      <c r="B337" t="s">
        <v>5</v>
      </c>
      <c r="C337" t="s">
        <v>358</v>
      </c>
      <c r="D337">
        <v>28</v>
      </c>
      <c r="E337">
        <v>1</v>
      </c>
      <c r="F337">
        <v>0</v>
      </c>
      <c r="G337">
        <v>1</v>
      </c>
      <c r="H337">
        <v>1</v>
      </c>
      <c r="I337">
        <v>0</v>
      </c>
      <c r="J337">
        <v>0</v>
      </c>
      <c r="K337">
        <v>0</v>
      </c>
      <c r="L337">
        <v>0</v>
      </c>
      <c r="M337">
        <v>4</v>
      </c>
      <c r="N337">
        <v>0</v>
      </c>
      <c r="O337">
        <v>5</v>
      </c>
      <c r="P337">
        <v>0</v>
      </c>
      <c r="Q337">
        <v>0</v>
      </c>
      <c r="R337">
        <v>0</v>
      </c>
      <c r="S337">
        <v>0</v>
      </c>
      <c r="T337">
        <v>0</v>
      </c>
      <c r="U337">
        <v>0</v>
      </c>
      <c r="V337">
        <v>0</v>
      </c>
      <c r="W337">
        <v>19</v>
      </c>
      <c r="X337">
        <v>1</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8</v>
      </c>
      <c r="AX337">
        <v>8</v>
      </c>
      <c r="AY337">
        <v>0</v>
      </c>
      <c r="AZ337">
        <v>0</v>
      </c>
      <c r="BA337">
        <v>8</v>
      </c>
      <c r="BB337">
        <v>0</v>
      </c>
      <c r="BC337">
        <v>0</v>
      </c>
      <c r="BD337">
        <v>8</v>
      </c>
      <c r="BE337">
        <v>0</v>
      </c>
      <c r="BF337">
        <v>0</v>
      </c>
      <c r="BG337">
        <v>8</v>
      </c>
      <c r="BH337">
        <v>0</v>
      </c>
      <c r="BI337">
        <v>0</v>
      </c>
    </row>
    <row r="338" spans="1:61" x14ac:dyDescent="0.35">
      <c r="A338" t="s">
        <v>75</v>
      </c>
      <c r="B338" t="s">
        <v>5</v>
      </c>
      <c r="C338" t="s">
        <v>356</v>
      </c>
      <c r="D338">
        <v>23</v>
      </c>
      <c r="E338">
        <v>0</v>
      </c>
      <c r="F338">
        <v>0</v>
      </c>
      <c r="G338">
        <v>0</v>
      </c>
      <c r="H338">
        <v>0</v>
      </c>
      <c r="I338">
        <v>1</v>
      </c>
      <c r="J338">
        <v>0</v>
      </c>
      <c r="K338">
        <v>0</v>
      </c>
      <c r="L338">
        <v>0</v>
      </c>
      <c r="M338">
        <v>5</v>
      </c>
      <c r="N338">
        <v>0</v>
      </c>
      <c r="O338">
        <v>1</v>
      </c>
      <c r="P338">
        <v>0</v>
      </c>
      <c r="Q338">
        <v>0</v>
      </c>
      <c r="R338">
        <v>0</v>
      </c>
      <c r="S338">
        <v>0</v>
      </c>
      <c r="T338">
        <v>0</v>
      </c>
      <c r="U338">
        <v>0</v>
      </c>
      <c r="V338">
        <v>0</v>
      </c>
      <c r="W338">
        <v>16</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7</v>
      </c>
      <c r="AX338">
        <v>7</v>
      </c>
      <c r="AY338">
        <v>0</v>
      </c>
      <c r="AZ338">
        <v>0</v>
      </c>
      <c r="BA338">
        <v>7</v>
      </c>
      <c r="BB338">
        <v>1</v>
      </c>
      <c r="BC338">
        <v>1</v>
      </c>
      <c r="BD338">
        <v>7</v>
      </c>
      <c r="BE338">
        <v>0</v>
      </c>
      <c r="BF338">
        <v>0</v>
      </c>
      <c r="BG338">
        <v>7</v>
      </c>
      <c r="BH338">
        <v>0</v>
      </c>
      <c r="BI338">
        <v>0</v>
      </c>
    </row>
    <row r="339" spans="1:61" x14ac:dyDescent="0.35">
      <c r="A339" t="s">
        <v>75</v>
      </c>
      <c r="B339" t="s">
        <v>5</v>
      </c>
      <c r="C339" t="s">
        <v>354</v>
      </c>
      <c r="D339">
        <v>98</v>
      </c>
      <c r="E339">
        <v>1</v>
      </c>
      <c r="F339">
        <v>0</v>
      </c>
      <c r="G339">
        <v>1</v>
      </c>
      <c r="H339">
        <v>1</v>
      </c>
      <c r="I339">
        <v>0</v>
      </c>
      <c r="J339">
        <v>0</v>
      </c>
      <c r="K339">
        <v>0</v>
      </c>
      <c r="L339">
        <v>0</v>
      </c>
      <c r="M339">
        <v>1</v>
      </c>
      <c r="N339">
        <v>0</v>
      </c>
      <c r="O339">
        <v>0</v>
      </c>
      <c r="P339">
        <v>0</v>
      </c>
      <c r="Q339">
        <v>0</v>
      </c>
      <c r="R339">
        <v>0</v>
      </c>
      <c r="S339">
        <v>0</v>
      </c>
      <c r="T339">
        <v>0</v>
      </c>
      <c r="U339">
        <v>0</v>
      </c>
      <c r="V339">
        <v>0</v>
      </c>
      <c r="W339">
        <v>5</v>
      </c>
      <c r="X339">
        <v>0</v>
      </c>
      <c r="Y339">
        <v>87</v>
      </c>
      <c r="Z339">
        <v>1</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5</v>
      </c>
      <c r="AX339">
        <v>5</v>
      </c>
      <c r="AY339">
        <v>1</v>
      </c>
      <c r="AZ339">
        <v>1</v>
      </c>
      <c r="BA339">
        <v>5</v>
      </c>
      <c r="BB339">
        <v>0</v>
      </c>
      <c r="BC339">
        <v>0</v>
      </c>
      <c r="BD339">
        <v>5</v>
      </c>
      <c r="BE339">
        <v>0</v>
      </c>
      <c r="BF339">
        <v>0</v>
      </c>
      <c r="BG339">
        <v>5</v>
      </c>
      <c r="BH339">
        <v>0</v>
      </c>
      <c r="BI339">
        <v>0</v>
      </c>
    </row>
    <row r="340" spans="1:61" x14ac:dyDescent="0.35">
      <c r="A340" t="s">
        <v>75</v>
      </c>
      <c r="B340" t="s">
        <v>5</v>
      </c>
      <c r="C340" t="s">
        <v>352</v>
      </c>
      <c r="D340">
        <v>20</v>
      </c>
      <c r="E340">
        <v>1</v>
      </c>
      <c r="F340">
        <v>0</v>
      </c>
      <c r="G340">
        <v>1</v>
      </c>
      <c r="H340">
        <v>1</v>
      </c>
      <c r="I340">
        <v>0</v>
      </c>
      <c r="J340">
        <v>0</v>
      </c>
      <c r="K340">
        <v>0</v>
      </c>
      <c r="L340">
        <v>0</v>
      </c>
      <c r="M340">
        <v>8</v>
      </c>
      <c r="N340">
        <v>0</v>
      </c>
      <c r="O340">
        <v>0</v>
      </c>
      <c r="P340">
        <v>0</v>
      </c>
      <c r="Q340">
        <v>0</v>
      </c>
      <c r="R340">
        <v>0</v>
      </c>
      <c r="S340">
        <v>0</v>
      </c>
      <c r="T340">
        <v>0</v>
      </c>
      <c r="U340">
        <v>0</v>
      </c>
      <c r="V340">
        <v>0</v>
      </c>
      <c r="W340">
        <v>12</v>
      </c>
      <c r="X340">
        <v>1</v>
      </c>
      <c r="Y340">
        <v>0</v>
      </c>
      <c r="Z340">
        <v>0</v>
      </c>
      <c r="AA340">
        <v>0</v>
      </c>
      <c r="AB340">
        <v>0</v>
      </c>
      <c r="AC340">
        <v>1</v>
      </c>
      <c r="AD340">
        <v>0</v>
      </c>
      <c r="AE340">
        <v>0</v>
      </c>
      <c r="AF340">
        <v>0</v>
      </c>
      <c r="AG340">
        <v>0</v>
      </c>
      <c r="AH340">
        <v>0</v>
      </c>
      <c r="AI340">
        <v>0</v>
      </c>
      <c r="AJ340">
        <v>0</v>
      </c>
      <c r="AK340">
        <v>0</v>
      </c>
      <c r="AL340">
        <v>0</v>
      </c>
      <c r="AM340">
        <v>0</v>
      </c>
      <c r="AN340">
        <v>0</v>
      </c>
      <c r="AO340">
        <v>0</v>
      </c>
      <c r="AP340">
        <v>1</v>
      </c>
      <c r="AQ340">
        <v>1</v>
      </c>
      <c r="AR340">
        <v>0</v>
      </c>
      <c r="AS340">
        <v>0</v>
      </c>
      <c r="AT340">
        <v>0</v>
      </c>
      <c r="AU340">
        <v>0</v>
      </c>
      <c r="AV340">
        <v>0</v>
      </c>
      <c r="AW340">
        <v>15</v>
      </c>
      <c r="AX340">
        <v>15</v>
      </c>
      <c r="AY340">
        <v>0</v>
      </c>
      <c r="AZ340">
        <v>0</v>
      </c>
      <c r="BA340">
        <v>15</v>
      </c>
      <c r="BB340">
        <v>0</v>
      </c>
      <c r="BC340">
        <v>0</v>
      </c>
      <c r="BD340">
        <v>15</v>
      </c>
      <c r="BE340">
        <v>0</v>
      </c>
      <c r="BF340">
        <v>0</v>
      </c>
      <c r="BG340">
        <v>15</v>
      </c>
      <c r="BH340">
        <v>0</v>
      </c>
      <c r="BI340">
        <v>0</v>
      </c>
    </row>
    <row r="341" spans="1:61" x14ac:dyDescent="0.35">
      <c r="A341" t="s">
        <v>75</v>
      </c>
      <c r="B341" t="s">
        <v>5</v>
      </c>
      <c r="C341" t="s">
        <v>350</v>
      </c>
      <c r="D341">
        <v>61</v>
      </c>
      <c r="E341">
        <v>0</v>
      </c>
      <c r="F341">
        <v>0</v>
      </c>
      <c r="G341">
        <v>0</v>
      </c>
      <c r="H341">
        <v>0</v>
      </c>
      <c r="I341">
        <v>0</v>
      </c>
      <c r="J341">
        <v>0</v>
      </c>
      <c r="K341">
        <v>0</v>
      </c>
      <c r="L341">
        <v>0</v>
      </c>
      <c r="M341">
        <v>6</v>
      </c>
      <c r="N341">
        <v>0</v>
      </c>
      <c r="O341">
        <v>7</v>
      </c>
      <c r="P341">
        <v>0</v>
      </c>
      <c r="Q341">
        <v>0</v>
      </c>
      <c r="R341">
        <v>0</v>
      </c>
      <c r="S341">
        <v>0</v>
      </c>
      <c r="T341">
        <v>0</v>
      </c>
      <c r="U341">
        <v>0</v>
      </c>
      <c r="V341">
        <v>0</v>
      </c>
      <c r="W341">
        <v>48</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12</v>
      </c>
      <c r="AX341">
        <v>12</v>
      </c>
      <c r="AY341">
        <v>0</v>
      </c>
      <c r="AZ341">
        <v>0</v>
      </c>
      <c r="BA341">
        <v>12</v>
      </c>
      <c r="BB341">
        <v>0</v>
      </c>
      <c r="BC341">
        <v>0</v>
      </c>
      <c r="BD341">
        <v>12</v>
      </c>
      <c r="BE341">
        <v>0</v>
      </c>
      <c r="BF341">
        <v>0</v>
      </c>
      <c r="BG341">
        <v>12</v>
      </c>
      <c r="BH341">
        <v>0</v>
      </c>
      <c r="BI341">
        <v>0</v>
      </c>
    </row>
    <row r="342" spans="1:61" x14ac:dyDescent="0.35">
      <c r="A342" t="s">
        <v>75</v>
      </c>
      <c r="B342" t="s">
        <v>5</v>
      </c>
      <c r="C342" t="s">
        <v>348</v>
      </c>
      <c r="D342">
        <v>7</v>
      </c>
      <c r="E342">
        <v>0</v>
      </c>
      <c r="F342">
        <v>0</v>
      </c>
      <c r="G342">
        <v>0</v>
      </c>
      <c r="H342">
        <v>0</v>
      </c>
      <c r="I342">
        <v>0</v>
      </c>
      <c r="J342">
        <v>0</v>
      </c>
      <c r="K342">
        <v>0</v>
      </c>
      <c r="L342">
        <v>0</v>
      </c>
      <c r="M342">
        <v>1</v>
      </c>
      <c r="N342">
        <v>0</v>
      </c>
      <c r="O342">
        <v>0</v>
      </c>
      <c r="P342">
        <v>0</v>
      </c>
      <c r="Q342">
        <v>0</v>
      </c>
      <c r="R342">
        <v>0</v>
      </c>
      <c r="S342">
        <v>0</v>
      </c>
      <c r="T342">
        <v>0</v>
      </c>
      <c r="U342">
        <v>0</v>
      </c>
      <c r="V342">
        <v>0</v>
      </c>
      <c r="W342">
        <v>6</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12</v>
      </c>
      <c r="AX342">
        <v>12</v>
      </c>
      <c r="AY342">
        <v>0</v>
      </c>
      <c r="AZ342">
        <v>0</v>
      </c>
      <c r="BA342">
        <v>12</v>
      </c>
      <c r="BB342">
        <v>0</v>
      </c>
      <c r="BC342">
        <v>0</v>
      </c>
      <c r="BD342">
        <v>12</v>
      </c>
      <c r="BE342">
        <v>0</v>
      </c>
      <c r="BF342">
        <v>0</v>
      </c>
      <c r="BG342">
        <v>12</v>
      </c>
      <c r="BH342">
        <v>0</v>
      </c>
      <c r="BI342">
        <v>0</v>
      </c>
    </row>
    <row r="343" spans="1:61" x14ac:dyDescent="0.35">
      <c r="A343" t="s">
        <v>75</v>
      </c>
      <c r="B343" t="s">
        <v>5</v>
      </c>
      <c r="C343" t="s">
        <v>346</v>
      </c>
      <c r="D343">
        <v>6</v>
      </c>
      <c r="E343">
        <v>0</v>
      </c>
      <c r="F343">
        <v>0</v>
      </c>
      <c r="G343">
        <v>0</v>
      </c>
      <c r="H343">
        <v>0</v>
      </c>
      <c r="I343">
        <v>0</v>
      </c>
      <c r="J343">
        <v>0</v>
      </c>
      <c r="K343">
        <v>0</v>
      </c>
      <c r="L343">
        <v>0</v>
      </c>
      <c r="M343">
        <v>3</v>
      </c>
      <c r="N343">
        <v>0</v>
      </c>
      <c r="O343">
        <v>0</v>
      </c>
      <c r="P343">
        <v>0</v>
      </c>
      <c r="Q343">
        <v>0</v>
      </c>
      <c r="R343">
        <v>0</v>
      </c>
      <c r="S343">
        <v>0</v>
      </c>
      <c r="T343">
        <v>0</v>
      </c>
      <c r="U343">
        <v>0</v>
      </c>
      <c r="V343">
        <v>0</v>
      </c>
      <c r="W343">
        <v>3</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row>
    <row r="344" spans="1:61" x14ac:dyDescent="0.35">
      <c r="A344" t="s">
        <v>75</v>
      </c>
      <c r="B344" t="s">
        <v>5</v>
      </c>
      <c r="C344" t="s">
        <v>344</v>
      </c>
      <c r="D344">
        <v>6</v>
      </c>
      <c r="E344">
        <v>0</v>
      </c>
      <c r="F344">
        <v>0</v>
      </c>
      <c r="G344">
        <v>0</v>
      </c>
      <c r="H344">
        <v>0</v>
      </c>
      <c r="I344">
        <v>0</v>
      </c>
      <c r="J344">
        <v>0</v>
      </c>
      <c r="K344">
        <v>0</v>
      </c>
      <c r="L344">
        <v>0</v>
      </c>
      <c r="M344">
        <v>3</v>
      </c>
      <c r="N344">
        <v>0</v>
      </c>
      <c r="O344">
        <v>0</v>
      </c>
      <c r="P344">
        <v>0</v>
      </c>
      <c r="Q344">
        <v>0</v>
      </c>
      <c r="R344">
        <v>0</v>
      </c>
      <c r="S344">
        <v>0</v>
      </c>
      <c r="T344">
        <v>0</v>
      </c>
      <c r="U344">
        <v>0</v>
      </c>
      <c r="V344">
        <v>0</v>
      </c>
      <c r="W344">
        <v>3</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row>
    <row r="345" spans="1:61" x14ac:dyDescent="0.35">
      <c r="A345" t="s">
        <v>75</v>
      </c>
      <c r="B345" t="s">
        <v>5</v>
      </c>
      <c r="C345" t="s">
        <v>342</v>
      </c>
      <c r="D345">
        <v>8</v>
      </c>
      <c r="E345">
        <v>1</v>
      </c>
      <c r="F345">
        <v>0</v>
      </c>
      <c r="G345">
        <v>1</v>
      </c>
      <c r="H345">
        <v>1</v>
      </c>
      <c r="I345">
        <v>0</v>
      </c>
      <c r="J345">
        <v>0</v>
      </c>
      <c r="K345">
        <v>0</v>
      </c>
      <c r="L345">
        <v>0</v>
      </c>
      <c r="M345">
        <v>2</v>
      </c>
      <c r="N345">
        <v>1</v>
      </c>
      <c r="O345">
        <v>0</v>
      </c>
      <c r="P345">
        <v>0</v>
      </c>
      <c r="Q345">
        <v>0</v>
      </c>
      <c r="R345">
        <v>0</v>
      </c>
      <c r="S345">
        <v>0</v>
      </c>
      <c r="T345">
        <v>0</v>
      </c>
      <c r="U345">
        <v>0</v>
      </c>
      <c r="V345">
        <v>0</v>
      </c>
      <c r="W345">
        <v>6</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13</v>
      </c>
      <c r="AX345">
        <v>13</v>
      </c>
      <c r="AY345">
        <v>0</v>
      </c>
      <c r="AZ345">
        <v>0</v>
      </c>
      <c r="BA345">
        <v>13</v>
      </c>
      <c r="BB345">
        <v>0</v>
      </c>
      <c r="BC345">
        <v>0</v>
      </c>
      <c r="BD345">
        <v>13</v>
      </c>
      <c r="BE345">
        <v>0</v>
      </c>
      <c r="BF345">
        <v>0</v>
      </c>
      <c r="BG345">
        <v>13</v>
      </c>
      <c r="BH345">
        <v>0</v>
      </c>
      <c r="BI345">
        <v>0</v>
      </c>
    </row>
    <row r="346" spans="1:61" x14ac:dyDescent="0.35">
      <c r="A346" t="s">
        <v>75</v>
      </c>
      <c r="B346" t="s">
        <v>5</v>
      </c>
      <c r="C346" t="s">
        <v>340</v>
      </c>
      <c r="D346">
        <v>31</v>
      </c>
      <c r="E346">
        <v>0</v>
      </c>
      <c r="F346">
        <v>0</v>
      </c>
      <c r="G346">
        <v>0</v>
      </c>
      <c r="H346">
        <v>0</v>
      </c>
      <c r="I346">
        <v>0</v>
      </c>
      <c r="J346">
        <v>0</v>
      </c>
      <c r="K346">
        <v>0</v>
      </c>
      <c r="L346">
        <v>0</v>
      </c>
      <c r="M346">
        <v>0</v>
      </c>
      <c r="N346">
        <v>0</v>
      </c>
      <c r="O346">
        <v>0</v>
      </c>
      <c r="P346">
        <v>0</v>
      </c>
      <c r="Q346">
        <v>0</v>
      </c>
      <c r="R346">
        <v>0</v>
      </c>
      <c r="S346">
        <v>0</v>
      </c>
      <c r="T346">
        <v>0</v>
      </c>
      <c r="U346">
        <v>0</v>
      </c>
      <c r="V346">
        <v>0</v>
      </c>
      <c r="W346">
        <v>9</v>
      </c>
      <c r="X346">
        <v>0</v>
      </c>
      <c r="Y346">
        <v>22</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14</v>
      </c>
      <c r="AX346">
        <v>14</v>
      </c>
      <c r="AY346">
        <v>0</v>
      </c>
      <c r="AZ346">
        <v>0</v>
      </c>
      <c r="BA346">
        <v>14</v>
      </c>
      <c r="BB346">
        <v>0</v>
      </c>
      <c r="BC346">
        <v>0</v>
      </c>
      <c r="BD346">
        <v>14</v>
      </c>
      <c r="BE346">
        <v>0</v>
      </c>
      <c r="BF346">
        <v>0</v>
      </c>
      <c r="BG346">
        <v>14</v>
      </c>
      <c r="BH346">
        <v>0</v>
      </c>
      <c r="BI346">
        <v>0</v>
      </c>
    </row>
    <row r="347" spans="1:61" x14ac:dyDescent="0.35">
      <c r="A347" t="s">
        <v>75</v>
      </c>
      <c r="B347" t="s">
        <v>5</v>
      </c>
      <c r="C347" t="s">
        <v>338</v>
      </c>
      <c r="D347">
        <v>12</v>
      </c>
      <c r="E347">
        <v>0</v>
      </c>
      <c r="F347">
        <v>0</v>
      </c>
      <c r="G347">
        <v>0</v>
      </c>
      <c r="H347">
        <v>0</v>
      </c>
      <c r="I347">
        <v>0</v>
      </c>
      <c r="J347">
        <v>0</v>
      </c>
      <c r="K347">
        <v>0</v>
      </c>
      <c r="L347">
        <v>0</v>
      </c>
      <c r="M347">
        <v>2</v>
      </c>
      <c r="N347">
        <v>0</v>
      </c>
      <c r="O347">
        <v>0</v>
      </c>
      <c r="P347">
        <v>0</v>
      </c>
      <c r="Q347">
        <v>0</v>
      </c>
      <c r="R347">
        <v>0</v>
      </c>
      <c r="S347">
        <v>0</v>
      </c>
      <c r="T347">
        <v>0</v>
      </c>
      <c r="U347">
        <v>0</v>
      </c>
      <c r="V347">
        <v>0</v>
      </c>
      <c r="W347">
        <v>10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row>
    <row r="348" spans="1:61" x14ac:dyDescent="0.35">
      <c r="A348" t="s">
        <v>75</v>
      </c>
      <c r="B348" t="s">
        <v>5</v>
      </c>
      <c r="C348" t="s">
        <v>336</v>
      </c>
      <c r="D348">
        <v>14</v>
      </c>
      <c r="E348">
        <v>0</v>
      </c>
      <c r="F348">
        <v>0</v>
      </c>
      <c r="G348">
        <v>0</v>
      </c>
      <c r="H348">
        <v>0</v>
      </c>
      <c r="I348">
        <v>0</v>
      </c>
      <c r="J348">
        <v>0</v>
      </c>
      <c r="K348">
        <v>0</v>
      </c>
      <c r="L348">
        <v>0</v>
      </c>
      <c r="M348">
        <v>4</v>
      </c>
      <c r="N348">
        <v>0</v>
      </c>
      <c r="O348">
        <v>0</v>
      </c>
      <c r="P348">
        <v>0</v>
      </c>
      <c r="Q348">
        <v>0</v>
      </c>
      <c r="R348">
        <v>0</v>
      </c>
      <c r="S348">
        <v>0</v>
      </c>
      <c r="T348">
        <v>0</v>
      </c>
      <c r="U348">
        <v>0</v>
      </c>
      <c r="V348">
        <v>0</v>
      </c>
      <c r="W348">
        <v>10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row>
    <row r="349" spans="1:61" x14ac:dyDescent="0.35">
      <c r="A349" t="s">
        <v>75</v>
      </c>
      <c r="B349" t="s">
        <v>5</v>
      </c>
      <c r="C349" t="s">
        <v>334</v>
      </c>
      <c r="D349">
        <v>9</v>
      </c>
      <c r="E349">
        <v>1</v>
      </c>
      <c r="F349">
        <v>0</v>
      </c>
      <c r="G349">
        <v>1</v>
      </c>
      <c r="H349">
        <v>1</v>
      </c>
      <c r="I349">
        <v>1</v>
      </c>
      <c r="J349">
        <v>0</v>
      </c>
      <c r="K349">
        <v>0</v>
      </c>
      <c r="L349">
        <v>0</v>
      </c>
      <c r="M349">
        <v>2</v>
      </c>
      <c r="N349">
        <v>1</v>
      </c>
      <c r="O349">
        <v>0</v>
      </c>
      <c r="P349">
        <v>0</v>
      </c>
      <c r="Q349">
        <v>0</v>
      </c>
      <c r="R349">
        <v>0</v>
      </c>
      <c r="S349">
        <v>0</v>
      </c>
      <c r="T349">
        <v>0</v>
      </c>
      <c r="U349">
        <v>0</v>
      </c>
      <c r="V349">
        <v>0</v>
      </c>
      <c r="W349">
        <v>6</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row>
    <row r="350" spans="1:61" x14ac:dyDescent="0.35">
      <c r="A350" t="s">
        <v>75</v>
      </c>
      <c r="B350" t="s">
        <v>5</v>
      </c>
      <c r="C350" t="s">
        <v>332</v>
      </c>
      <c r="D350">
        <v>14</v>
      </c>
      <c r="E350">
        <v>0</v>
      </c>
      <c r="F350">
        <v>0</v>
      </c>
      <c r="G350">
        <v>0</v>
      </c>
      <c r="H350">
        <v>0</v>
      </c>
      <c r="I350">
        <v>0</v>
      </c>
      <c r="J350">
        <v>0</v>
      </c>
      <c r="K350">
        <v>0</v>
      </c>
      <c r="L350">
        <v>0</v>
      </c>
      <c r="M350">
        <v>4</v>
      </c>
      <c r="N350">
        <v>0</v>
      </c>
      <c r="O350">
        <v>0</v>
      </c>
      <c r="P350">
        <v>0</v>
      </c>
      <c r="Q350">
        <v>0</v>
      </c>
      <c r="R350">
        <v>0</v>
      </c>
      <c r="S350">
        <v>0</v>
      </c>
      <c r="T350">
        <v>0</v>
      </c>
      <c r="U350">
        <v>0</v>
      </c>
      <c r="V350">
        <v>0</v>
      </c>
      <c r="W350">
        <v>10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row>
    <row r="351" spans="1:61" x14ac:dyDescent="0.35">
      <c r="A351" t="s">
        <v>75</v>
      </c>
      <c r="B351" t="s">
        <v>5</v>
      </c>
      <c r="C351" t="s">
        <v>330</v>
      </c>
      <c r="D351">
        <v>17</v>
      </c>
      <c r="E351">
        <v>0</v>
      </c>
      <c r="F351">
        <v>0</v>
      </c>
      <c r="G351">
        <v>0</v>
      </c>
      <c r="H351">
        <v>0</v>
      </c>
      <c r="I351">
        <v>0</v>
      </c>
      <c r="J351">
        <v>0</v>
      </c>
      <c r="K351">
        <v>0</v>
      </c>
      <c r="L351">
        <v>0</v>
      </c>
      <c r="M351">
        <v>2</v>
      </c>
      <c r="N351">
        <v>0</v>
      </c>
      <c r="O351">
        <v>0</v>
      </c>
      <c r="P351">
        <v>0</v>
      </c>
      <c r="Q351">
        <v>0</v>
      </c>
      <c r="R351">
        <v>0</v>
      </c>
      <c r="S351">
        <v>0</v>
      </c>
      <c r="T351">
        <v>0</v>
      </c>
      <c r="U351">
        <v>0</v>
      </c>
      <c r="V351">
        <v>0</v>
      </c>
      <c r="W351">
        <v>15</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7</v>
      </c>
      <c r="AX351">
        <v>7</v>
      </c>
      <c r="AY351">
        <v>0</v>
      </c>
      <c r="AZ351">
        <v>0</v>
      </c>
      <c r="BA351">
        <v>7</v>
      </c>
      <c r="BB351">
        <v>0</v>
      </c>
      <c r="BC351">
        <v>0</v>
      </c>
      <c r="BD351">
        <v>7</v>
      </c>
      <c r="BE351">
        <v>0</v>
      </c>
      <c r="BF351">
        <v>0</v>
      </c>
      <c r="BG351">
        <v>7</v>
      </c>
      <c r="BH351">
        <v>0</v>
      </c>
      <c r="BI351">
        <v>0</v>
      </c>
    </row>
    <row r="352" spans="1:61" x14ac:dyDescent="0.35">
      <c r="A352" t="s">
        <v>75</v>
      </c>
      <c r="B352" t="s">
        <v>5</v>
      </c>
      <c r="C352" t="s">
        <v>328</v>
      </c>
      <c r="D352">
        <v>22</v>
      </c>
      <c r="E352">
        <v>0</v>
      </c>
      <c r="F352">
        <v>0</v>
      </c>
      <c r="G352">
        <v>0</v>
      </c>
      <c r="H352">
        <v>1</v>
      </c>
      <c r="I352">
        <v>1</v>
      </c>
      <c r="J352">
        <v>0</v>
      </c>
      <c r="K352">
        <v>0</v>
      </c>
      <c r="L352">
        <v>0</v>
      </c>
      <c r="M352">
        <v>3</v>
      </c>
      <c r="N352">
        <v>0</v>
      </c>
      <c r="O352">
        <v>0</v>
      </c>
      <c r="P352">
        <v>0</v>
      </c>
      <c r="Q352">
        <v>0</v>
      </c>
      <c r="R352">
        <v>0</v>
      </c>
      <c r="S352">
        <v>0</v>
      </c>
      <c r="T352">
        <v>0</v>
      </c>
      <c r="U352">
        <v>0</v>
      </c>
      <c r="V352">
        <v>0</v>
      </c>
      <c r="W352">
        <v>18</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row>
    <row r="353" spans="1:61" x14ac:dyDescent="0.35">
      <c r="A353" t="s">
        <v>75</v>
      </c>
      <c r="B353" t="s">
        <v>5</v>
      </c>
      <c r="C353" t="s">
        <v>326</v>
      </c>
      <c r="D353">
        <v>13</v>
      </c>
      <c r="E353">
        <v>0</v>
      </c>
      <c r="F353">
        <v>0</v>
      </c>
      <c r="G353">
        <v>0</v>
      </c>
      <c r="H353">
        <v>0</v>
      </c>
      <c r="I353">
        <v>1</v>
      </c>
      <c r="J353">
        <v>0</v>
      </c>
      <c r="K353">
        <v>0</v>
      </c>
      <c r="L353">
        <v>0</v>
      </c>
      <c r="M353">
        <v>3</v>
      </c>
      <c r="N353">
        <v>0</v>
      </c>
      <c r="O353">
        <v>1</v>
      </c>
      <c r="P353">
        <v>0</v>
      </c>
      <c r="Q353">
        <v>0</v>
      </c>
      <c r="R353">
        <v>0</v>
      </c>
      <c r="S353">
        <v>0</v>
      </c>
      <c r="T353">
        <v>0</v>
      </c>
      <c r="U353">
        <v>0</v>
      </c>
      <c r="V353">
        <v>0</v>
      </c>
      <c r="W353">
        <v>8</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13</v>
      </c>
      <c r="AX353">
        <v>13</v>
      </c>
      <c r="AY353">
        <v>0</v>
      </c>
      <c r="AZ353">
        <v>0</v>
      </c>
      <c r="BA353">
        <v>13</v>
      </c>
      <c r="BB353">
        <v>0</v>
      </c>
      <c r="BC353">
        <v>0</v>
      </c>
      <c r="BD353">
        <v>13</v>
      </c>
      <c r="BE353">
        <v>0</v>
      </c>
      <c r="BF353">
        <v>0</v>
      </c>
      <c r="BG353">
        <v>13</v>
      </c>
      <c r="BH353">
        <v>0</v>
      </c>
      <c r="BI353">
        <v>0</v>
      </c>
    </row>
    <row r="354" spans="1:61" x14ac:dyDescent="0.35">
      <c r="A354" t="s">
        <v>75</v>
      </c>
      <c r="B354" t="s">
        <v>5</v>
      </c>
      <c r="C354" t="s">
        <v>324</v>
      </c>
      <c r="D354">
        <v>26</v>
      </c>
      <c r="E354">
        <v>0</v>
      </c>
      <c r="F354">
        <v>0</v>
      </c>
      <c r="G354">
        <v>0</v>
      </c>
      <c r="H354">
        <v>0</v>
      </c>
      <c r="I354">
        <v>0</v>
      </c>
      <c r="J354">
        <v>0</v>
      </c>
      <c r="K354">
        <v>0</v>
      </c>
      <c r="L354">
        <v>0</v>
      </c>
      <c r="M354">
        <v>2</v>
      </c>
      <c r="N354">
        <v>0</v>
      </c>
      <c r="O354">
        <v>0</v>
      </c>
      <c r="P354">
        <v>0</v>
      </c>
      <c r="Q354">
        <v>0</v>
      </c>
      <c r="R354">
        <v>0</v>
      </c>
      <c r="S354">
        <v>0</v>
      </c>
      <c r="T354">
        <v>0</v>
      </c>
      <c r="U354">
        <v>0</v>
      </c>
      <c r="V354">
        <v>0</v>
      </c>
      <c r="W354">
        <v>24</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2</v>
      </c>
      <c r="AX354">
        <v>2</v>
      </c>
      <c r="AY354">
        <v>0</v>
      </c>
      <c r="AZ354">
        <v>0</v>
      </c>
      <c r="BA354">
        <v>2</v>
      </c>
      <c r="BB354">
        <v>0</v>
      </c>
      <c r="BC354">
        <v>0</v>
      </c>
      <c r="BD354">
        <v>2</v>
      </c>
      <c r="BE354">
        <v>0</v>
      </c>
      <c r="BF354">
        <v>0</v>
      </c>
      <c r="BG354">
        <v>2</v>
      </c>
      <c r="BH354">
        <v>0</v>
      </c>
      <c r="BI354">
        <v>0</v>
      </c>
    </row>
    <row r="355" spans="1:61" x14ac:dyDescent="0.35">
      <c r="A355" t="s">
        <v>74</v>
      </c>
      <c r="B355" t="s">
        <v>18</v>
      </c>
      <c r="C355" t="s">
        <v>366</v>
      </c>
      <c r="D355">
        <v>3</v>
      </c>
      <c r="E355">
        <v>0</v>
      </c>
      <c r="F355">
        <v>0</v>
      </c>
      <c r="G355">
        <v>0</v>
      </c>
      <c r="H355">
        <v>0</v>
      </c>
      <c r="I355">
        <v>0</v>
      </c>
      <c r="J355">
        <v>0</v>
      </c>
      <c r="K355">
        <v>0</v>
      </c>
      <c r="L355">
        <v>0</v>
      </c>
      <c r="M355">
        <v>3</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row>
    <row r="356" spans="1:61" x14ac:dyDescent="0.35">
      <c r="A356" t="s">
        <v>74</v>
      </c>
      <c r="B356" t="s">
        <v>18</v>
      </c>
      <c r="C356" t="s">
        <v>365</v>
      </c>
      <c r="D356">
        <v>1</v>
      </c>
      <c r="E356">
        <v>0</v>
      </c>
      <c r="F356">
        <v>0</v>
      </c>
      <c r="G356">
        <v>0</v>
      </c>
      <c r="H356">
        <v>0</v>
      </c>
      <c r="I356">
        <v>0</v>
      </c>
      <c r="J356">
        <v>0</v>
      </c>
      <c r="K356">
        <v>0</v>
      </c>
      <c r="L356">
        <v>0</v>
      </c>
      <c r="M356">
        <v>1</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1</v>
      </c>
      <c r="AX356">
        <v>1</v>
      </c>
      <c r="AY356">
        <v>0</v>
      </c>
      <c r="AZ356">
        <v>0</v>
      </c>
      <c r="BA356">
        <v>1</v>
      </c>
      <c r="BB356">
        <v>0</v>
      </c>
      <c r="BC356">
        <v>0</v>
      </c>
      <c r="BD356">
        <v>1</v>
      </c>
      <c r="BE356">
        <v>0</v>
      </c>
      <c r="BF356">
        <v>0</v>
      </c>
      <c r="BG356">
        <v>1</v>
      </c>
      <c r="BH356">
        <v>0</v>
      </c>
      <c r="BI356">
        <v>0</v>
      </c>
    </row>
    <row r="357" spans="1:61" x14ac:dyDescent="0.35">
      <c r="A357" t="s">
        <v>74</v>
      </c>
      <c r="B357" t="s">
        <v>18</v>
      </c>
      <c r="C357" t="s">
        <v>364</v>
      </c>
      <c r="D357">
        <v>4</v>
      </c>
      <c r="E357">
        <v>0</v>
      </c>
      <c r="F357">
        <v>0</v>
      </c>
      <c r="G357">
        <v>0</v>
      </c>
      <c r="H357">
        <v>0</v>
      </c>
      <c r="I357">
        <v>0</v>
      </c>
      <c r="J357">
        <v>0</v>
      </c>
      <c r="K357">
        <v>0</v>
      </c>
      <c r="L357">
        <v>0</v>
      </c>
      <c r="M357">
        <v>1</v>
      </c>
      <c r="N357">
        <v>0</v>
      </c>
      <c r="O357">
        <v>0</v>
      </c>
      <c r="P357">
        <v>0</v>
      </c>
      <c r="Q357">
        <v>0</v>
      </c>
      <c r="R357">
        <v>0</v>
      </c>
      <c r="S357">
        <v>0</v>
      </c>
      <c r="T357">
        <v>0</v>
      </c>
      <c r="U357">
        <v>0</v>
      </c>
      <c r="V357">
        <v>0</v>
      </c>
      <c r="W357">
        <v>3</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1</v>
      </c>
      <c r="AX357">
        <v>1</v>
      </c>
      <c r="AY357">
        <v>0</v>
      </c>
      <c r="AZ357">
        <v>0</v>
      </c>
      <c r="BA357">
        <v>1</v>
      </c>
      <c r="BB357">
        <v>0</v>
      </c>
      <c r="BC357">
        <v>0</v>
      </c>
      <c r="BD357">
        <v>1</v>
      </c>
      <c r="BE357">
        <v>0</v>
      </c>
      <c r="BF357">
        <v>0</v>
      </c>
      <c r="BG357">
        <v>1</v>
      </c>
      <c r="BH357">
        <v>0</v>
      </c>
      <c r="BI357">
        <v>0</v>
      </c>
    </row>
    <row r="358" spans="1:61" x14ac:dyDescent="0.35">
      <c r="A358" t="s">
        <v>74</v>
      </c>
      <c r="B358" t="s">
        <v>18</v>
      </c>
      <c r="C358" t="s">
        <v>363</v>
      </c>
      <c r="D358">
        <v>2</v>
      </c>
      <c r="E358">
        <v>0</v>
      </c>
      <c r="F358">
        <v>0</v>
      </c>
      <c r="G358">
        <v>0</v>
      </c>
      <c r="H358">
        <v>0</v>
      </c>
      <c r="I358">
        <v>0</v>
      </c>
      <c r="J358">
        <v>0</v>
      </c>
      <c r="K358">
        <v>0</v>
      </c>
      <c r="L358">
        <v>0</v>
      </c>
      <c r="M358">
        <v>1</v>
      </c>
      <c r="N358">
        <v>0</v>
      </c>
      <c r="O358">
        <v>0</v>
      </c>
      <c r="P358">
        <v>0</v>
      </c>
      <c r="Q358">
        <v>0</v>
      </c>
      <c r="R358">
        <v>0</v>
      </c>
      <c r="S358">
        <v>0</v>
      </c>
      <c r="T358">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9</v>
      </c>
      <c r="AX358">
        <v>9</v>
      </c>
      <c r="AY358">
        <v>0</v>
      </c>
      <c r="AZ358">
        <v>0</v>
      </c>
      <c r="BA358">
        <v>9</v>
      </c>
      <c r="BB358">
        <v>0</v>
      </c>
      <c r="BC358">
        <v>0</v>
      </c>
      <c r="BD358">
        <v>9</v>
      </c>
      <c r="BE358">
        <v>0</v>
      </c>
      <c r="BF358">
        <v>0</v>
      </c>
      <c r="BG358">
        <v>9</v>
      </c>
      <c r="BH358">
        <v>0</v>
      </c>
      <c r="BI358">
        <v>0</v>
      </c>
    </row>
    <row r="359" spans="1:61" x14ac:dyDescent="0.35">
      <c r="A359" t="s">
        <v>74</v>
      </c>
      <c r="B359" t="s">
        <v>18</v>
      </c>
      <c r="C359" t="s">
        <v>362</v>
      </c>
      <c r="D359">
        <v>4</v>
      </c>
      <c r="E359">
        <v>0</v>
      </c>
      <c r="F359">
        <v>0</v>
      </c>
      <c r="G359">
        <v>0</v>
      </c>
      <c r="H359">
        <v>0</v>
      </c>
      <c r="I359">
        <v>0</v>
      </c>
      <c r="J359">
        <v>0</v>
      </c>
      <c r="K359">
        <v>0</v>
      </c>
      <c r="L359">
        <v>0</v>
      </c>
      <c r="M359">
        <v>3</v>
      </c>
      <c r="N359">
        <v>0</v>
      </c>
      <c r="O359">
        <v>0</v>
      </c>
      <c r="P359">
        <v>0</v>
      </c>
      <c r="Q359">
        <v>0</v>
      </c>
      <c r="R359">
        <v>0</v>
      </c>
      <c r="S359">
        <v>0</v>
      </c>
      <c r="T359">
        <v>0</v>
      </c>
      <c r="U359">
        <v>0</v>
      </c>
      <c r="V359">
        <v>0</v>
      </c>
      <c r="W359">
        <v>1</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5</v>
      </c>
      <c r="AX359">
        <v>5</v>
      </c>
      <c r="AY359">
        <v>0</v>
      </c>
      <c r="AZ359">
        <v>0</v>
      </c>
      <c r="BA359">
        <v>5</v>
      </c>
      <c r="BB359">
        <v>0</v>
      </c>
      <c r="BC359">
        <v>0</v>
      </c>
      <c r="BD359">
        <v>5</v>
      </c>
      <c r="BE359">
        <v>0</v>
      </c>
      <c r="BF359">
        <v>0</v>
      </c>
      <c r="BG359">
        <v>5</v>
      </c>
      <c r="BH359">
        <v>0</v>
      </c>
      <c r="BI359">
        <v>0</v>
      </c>
    </row>
    <row r="360" spans="1:61" x14ac:dyDescent="0.35">
      <c r="A360" t="s">
        <v>74</v>
      </c>
      <c r="B360" t="s">
        <v>18</v>
      </c>
      <c r="C360" t="s">
        <v>360</v>
      </c>
      <c r="D360">
        <v>6</v>
      </c>
      <c r="E360">
        <v>0</v>
      </c>
      <c r="F360">
        <v>0</v>
      </c>
      <c r="G360">
        <v>0</v>
      </c>
      <c r="H360">
        <v>0</v>
      </c>
      <c r="I360">
        <v>0</v>
      </c>
      <c r="J360">
        <v>0</v>
      </c>
      <c r="K360">
        <v>0</v>
      </c>
      <c r="L360">
        <v>0</v>
      </c>
      <c r="M360">
        <v>4</v>
      </c>
      <c r="N360">
        <v>0</v>
      </c>
      <c r="O360">
        <v>0</v>
      </c>
      <c r="P360">
        <v>0</v>
      </c>
      <c r="Q360">
        <v>0</v>
      </c>
      <c r="R360">
        <v>0</v>
      </c>
      <c r="S360">
        <v>0</v>
      </c>
      <c r="T360">
        <v>0</v>
      </c>
      <c r="U360">
        <v>0</v>
      </c>
      <c r="V360">
        <v>0</v>
      </c>
      <c r="W360">
        <v>2</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row>
    <row r="361" spans="1:61" x14ac:dyDescent="0.35">
      <c r="A361" t="s">
        <v>74</v>
      </c>
      <c r="B361" t="s">
        <v>18</v>
      </c>
      <c r="C361" t="s">
        <v>358</v>
      </c>
      <c r="D361">
        <v>14</v>
      </c>
      <c r="E361">
        <v>0</v>
      </c>
      <c r="F361">
        <v>0</v>
      </c>
      <c r="G361">
        <v>0</v>
      </c>
      <c r="H361">
        <v>0</v>
      </c>
      <c r="I361">
        <v>0</v>
      </c>
      <c r="J361">
        <v>0</v>
      </c>
      <c r="K361">
        <v>0</v>
      </c>
      <c r="L361">
        <v>0</v>
      </c>
      <c r="M361">
        <v>6</v>
      </c>
      <c r="N361">
        <v>0</v>
      </c>
      <c r="O361">
        <v>0</v>
      </c>
      <c r="P361">
        <v>0</v>
      </c>
      <c r="Q361">
        <v>0</v>
      </c>
      <c r="R361">
        <v>0</v>
      </c>
      <c r="S361">
        <v>0</v>
      </c>
      <c r="T361">
        <v>0</v>
      </c>
      <c r="U361">
        <v>0</v>
      </c>
      <c r="V361">
        <v>0</v>
      </c>
      <c r="W361">
        <v>8</v>
      </c>
      <c r="X361">
        <v>0</v>
      </c>
      <c r="Y361">
        <v>0</v>
      </c>
      <c r="Z361">
        <v>0</v>
      </c>
      <c r="AA361">
        <v>0</v>
      </c>
      <c r="AB361">
        <v>0</v>
      </c>
      <c r="AC361">
        <v>0</v>
      </c>
      <c r="AD361">
        <v>0</v>
      </c>
      <c r="AE361">
        <v>0</v>
      </c>
      <c r="AF361">
        <v>0</v>
      </c>
      <c r="AG361">
        <v>1</v>
      </c>
      <c r="AH361">
        <v>0</v>
      </c>
      <c r="AI361">
        <v>8</v>
      </c>
      <c r="AJ361">
        <v>8</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row>
    <row r="362" spans="1:61" x14ac:dyDescent="0.35">
      <c r="A362" t="s">
        <v>74</v>
      </c>
      <c r="B362" t="s">
        <v>18</v>
      </c>
      <c r="C362" t="s">
        <v>356</v>
      </c>
      <c r="D362">
        <v>9</v>
      </c>
      <c r="E362">
        <v>0</v>
      </c>
      <c r="F362">
        <v>0</v>
      </c>
      <c r="G362">
        <v>0</v>
      </c>
      <c r="H362">
        <v>0</v>
      </c>
      <c r="I362">
        <v>0</v>
      </c>
      <c r="J362">
        <v>0</v>
      </c>
      <c r="K362">
        <v>0</v>
      </c>
      <c r="L362">
        <v>0</v>
      </c>
      <c r="M362">
        <v>9</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row>
    <row r="363" spans="1:61" x14ac:dyDescent="0.35">
      <c r="A363" t="s">
        <v>74</v>
      </c>
      <c r="B363" t="s">
        <v>18</v>
      </c>
      <c r="C363" t="s">
        <v>354</v>
      </c>
      <c r="D363">
        <v>22</v>
      </c>
      <c r="E363">
        <v>0</v>
      </c>
      <c r="F363">
        <v>0</v>
      </c>
      <c r="G363">
        <v>0</v>
      </c>
      <c r="H363">
        <v>0</v>
      </c>
      <c r="I363">
        <v>0</v>
      </c>
      <c r="J363">
        <v>0</v>
      </c>
      <c r="K363">
        <v>0</v>
      </c>
      <c r="L363">
        <v>0</v>
      </c>
      <c r="M363">
        <v>5</v>
      </c>
      <c r="N363">
        <v>0</v>
      </c>
      <c r="O363">
        <v>0</v>
      </c>
      <c r="P363">
        <v>0</v>
      </c>
      <c r="Q363">
        <v>0</v>
      </c>
      <c r="R363">
        <v>0</v>
      </c>
      <c r="S363">
        <v>0</v>
      </c>
      <c r="T363">
        <v>0</v>
      </c>
      <c r="U363">
        <v>0</v>
      </c>
      <c r="V363">
        <v>0</v>
      </c>
      <c r="W363">
        <v>17</v>
      </c>
      <c r="X363">
        <v>0</v>
      </c>
      <c r="Y363">
        <v>0</v>
      </c>
      <c r="Z363">
        <v>0</v>
      </c>
      <c r="AA363">
        <v>0</v>
      </c>
      <c r="AB363">
        <v>0</v>
      </c>
      <c r="AC363">
        <v>0</v>
      </c>
      <c r="AD363">
        <v>0</v>
      </c>
      <c r="AE363">
        <v>0</v>
      </c>
      <c r="AF363">
        <v>0</v>
      </c>
      <c r="AG363">
        <v>0</v>
      </c>
      <c r="AH363">
        <v>0</v>
      </c>
      <c r="AI363">
        <v>17</v>
      </c>
      <c r="AJ363">
        <v>17</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row>
    <row r="364" spans="1:61" x14ac:dyDescent="0.35">
      <c r="A364" t="s">
        <v>74</v>
      </c>
      <c r="B364" t="s">
        <v>18</v>
      </c>
      <c r="C364" t="s">
        <v>352</v>
      </c>
      <c r="D364">
        <v>24</v>
      </c>
      <c r="E364">
        <v>0</v>
      </c>
      <c r="F364">
        <v>0</v>
      </c>
      <c r="G364">
        <v>0</v>
      </c>
      <c r="H364">
        <v>0</v>
      </c>
      <c r="I364">
        <v>0</v>
      </c>
      <c r="J364">
        <v>0</v>
      </c>
      <c r="K364">
        <v>0</v>
      </c>
      <c r="L364">
        <v>0</v>
      </c>
      <c r="M364">
        <v>1</v>
      </c>
      <c r="N364">
        <v>0</v>
      </c>
      <c r="O364">
        <v>0</v>
      </c>
      <c r="P364">
        <v>0</v>
      </c>
      <c r="Q364">
        <v>0</v>
      </c>
      <c r="R364">
        <v>0</v>
      </c>
      <c r="S364">
        <v>0</v>
      </c>
      <c r="T364">
        <v>0</v>
      </c>
      <c r="U364">
        <v>0</v>
      </c>
      <c r="V364">
        <v>0</v>
      </c>
      <c r="W364">
        <v>0</v>
      </c>
      <c r="X364">
        <v>0</v>
      </c>
      <c r="Y364">
        <v>16</v>
      </c>
      <c r="Z364">
        <v>0</v>
      </c>
      <c r="AA364">
        <v>0</v>
      </c>
      <c r="AB364">
        <v>0</v>
      </c>
      <c r="AC364">
        <v>0</v>
      </c>
      <c r="AD364">
        <v>0</v>
      </c>
      <c r="AE364">
        <v>0</v>
      </c>
      <c r="AF364">
        <v>0</v>
      </c>
      <c r="AG364">
        <v>0</v>
      </c>
      <c r="AH364">
        <v>0</v>
      </c>
      <c r="AI364">
        <v>23</v>
      </c>
      <c r="AJ364">
        <v>23</v>
      </c>
      <c r="AK364">
        <v>0</v>
      </c>
      <c r="AL364">
        <v>0</v>
      </c>
      <c r="AM364">
        <v>0</v>
      </c>
      <c r="AN364">
        <v>0</v>
      </c>
      <c r="AO364">
        <v>0</v>
      </c>
      <c r="AP364">
        <v>0</v>
      </c>
      <c r="AQ364">
        <v>0</v>
      </c>
      <c r="AR364">
        <v>0</v>
      </c>
      <c r="AS364">
        <v>0</v>
      </c>
      <c r="AT364">
        <v>0</v>
      </c>
      <c r="AU364">
        <v>0</v>
      </c>
      <c r="AV364">
        <v>0</v>
      </c>
      <c r="AW364">
        <v>5</v>
      </c>
      <c r="AX364">
        <v>5</v>
      </c>
      <c r="AY364">
        <v>0</v>
      </c>
      <c r="AZ364">
        <v>0</v>
      </c>
      <c r="BA364">
        <v>5</v>
      </c>
      <c r="BB364">
        <v>0</v>
      </c>
      <c r="BC364">
        <v>0</v>
      </c>
      <c r="BD364">
        <v>5</v>
      </c>
      <c r="BE364">
        <v>0</v>
      </c>
      <c r="BF364">
        <v>0</v>
      </c>
      <c r="BG364">
        <v>5</v>
      </c>
      <c r="BH364">
        <v>0</v>
      </c>
      <c r="BI364">
        <v>0</v>
      </c>
    </row>
    <row r="365" spans="1:61" x14ac:dyDescent="0.35">
      <c r="A365" t="s">
        <v>74</v>
      </c>
      <c r="B365" t="s">
        <v>18</v>
      </c>
      <c r="C365" t="s">
        <v>350</v>
      </c>
      <c r="D365">
        <v>40</v>
      </c>
      <c r="E365">
        <v>0</v>
      </c>
      <c r="F365">
        <v>0</v>
      </c>
      <c r="G365">
        <v>0</v>
      </c>
      <c r="H365">
        <v>0</v>
      </c>
      <c r="I365">
        <v>0</v>
      </c>
      <c r="J365">
        <v>0</v>
      </c>
      <c r="K365">
        <v>0</v>
      </c>
      <c r="L365">
        <v>0</v>
      </c>
      <c r="M365">
        <v>1</v>
      </c>
      <c r="N365">
        <v>0</v>
      </c>
      <c r="O365">
        <v>0</v>
      </c>
      <c r="P365">
        <v>0</v>
      </c>
      <c r="Q365">
        <v>0</v>
      </c>
      <c r="R365">
        <v>0</v>
      </c>
      <c r="S365">
        <v>0</v>
      </c>
      <c r="T365">
        <v>0</v>
      </c>
      <c r="U365">
        <v>0</v>
      </c>
      <c r="V365">
        <v>0</v>
      </c>
      <c r="W365">
        <v>4</v>
      </c>
      <c r="X365">
        <v>0</v>
      </c>
      <c r="Y365">
        <v>33</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2</v>
      </c>
      <c r="AX365">
        <v>2</v>
      </c>
      <c r="AY365">
        <v>0</v>
      </c>
      <c r="AZ365">
        <v>0</v>
      </c>
      <c r="BA365">
        <v>2</v>
      </c>
      <c r="BB365">
        <v>0</v>
      </c>
      <c r="BC365">
        <v>0</v>
      </c>
      <c r="BD365">
        <v>0</v>
      </c>
      <c r="BE365">
        <v>0</v>
      </c>
      <c r="BF365">
        <v>0</v>
      </c>
      <c r="BG365">
        <v>0</v>
      </c>
      <c r="BH365">
        <v>0</v>
      </c>
      <c r="BI365">
        <v>0</v>
      </c>
    </row>
    <row r="366" spans="1:61" x14ac:dyDescent="0.35">
      <c r="A366" t="s">
        <v>74</v>
      </c>
      <c r="B366" t="s">
        <v>18</v>
      </c>
      <c r="C366" t="s">
        <v>348</v>
      </c>
      <c r="D366">
        <v>4</v>
      </c>
      <c r="E366">
        <v>0</v>
      </c>
      <c r="F366">
        <v>0</v>
      </c>
      <c r="G366">
        <v>0</v>
      </c>
      <c r="H366">
        <v>0</v>
      </c>
      <c r="I366">
        <v>0</v>
      </c>
      <c r="J366">
        <v>0</v>
      </c>
      <c r="K366">
        <v>0</v>
      </c>
      <c r="L366">
        <v>0</v>
      </c>
      <c r="M366">
        <v>4</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3</v>
      </c>
      <c r="AX366">
        <v>3</v>
      </c>
      <c r="AY366">
        <v>0</v>
      </c>
      <c r="AZ366">
        <v>0</v>
      </c>
      <c r="BA366">
        <v>3</v>
      </c>
      <c r="BB366">
        <v>0</v>
      </c>
      <c r="BC366">
        <v>0</v>
      </c>
      <c r="BD366">
        <v>3</v>
      </c>
      <c r="BE366">
        <v>0</v>
      </c>
      <c r="BF366">
        <v>0</v>
      </c>
      <c r="BG366">
        <v>3</v>
      </c>
      <c r="BH366">
        <v>0</v>
      </c>
      <c r="BI366">
        <v>0</v>
      </c>
    </row>
    <row r="367" spans="1:61" x14ac:dyDescent="0.35">
      <c r="A367" t="s">
        <v>74</v>
      </c>
      <c r="B367" t="s">
        <v>18</v>
      </c>
      <c r="C367" t="s">
        <v>346</v>
      </c>
      <c r="D367">
        <v>2</v>
      </c>
      <c r="E367">
        <v>0</v>
      </c>
      <c r="F367">
        <v>0</v>
      </c>
      <c r="G367">
        <v>0</v>
      </c>
      <c r="H367">
        <v>0</v>
      </c>
      <c r="I367">
        <v>0</v>
      </c>
      <c r="J367">
        <v>0</v>
      </c>
      <c r="K367">
        <v>0</v>
      </c>
      <c r="L367">
        <v>0</v>
      </c>
      <c r="M367">
        <v>2</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2</v>
      </c>
      <c r="AX367">
        <v>2</v>
      </c>
      <c r="AY367">
        <v>0</v>
      </c>
      <c r="AZ367">
        <v>0</v>
      </c>
      <c r="BA367">
        <v>2</v>
      </c>
      <c r="BB367">
        <v>0</v>
      </c>
      <c r="BC367">
        <v>0</v>
      </c>
      <c r="BD367">
        <v>2</v>
      </c>
      <c r="BE367">
        <v>0</v>
      </c>
      <c r="BF367">
        <v>0</v>
      </c>
      <c r="BG367">
        <v>2</v>
      </c>
      <c r="BH367">
        <v>0</v>
      </c>
      <c r="BI367">
        <v>0</v>
      </c>
    </row>
    <row r="368" spans="1:61" x14ac:dyDescent="0.35">
      <c r="A368" t="s">
        <v>74</v>
      </c>
      <c r="B368" t="s">
        <v>18</v>
      </c>
      <c r="C368" t="s">
        <v>344</v>
      </c>
      <c r="D368">
        <v>4</v>
      </c>
      <c r="E368">
        <v>0</v>
      </c>
      <c r="F368">
        <v>0</v>
      </c>
      <c r="G368">
        <v>0</v>
      </c>
      <c r="H368">
        <v>0</v>
      </c>
      <c r="I368">
        <v>0</v>
      </c>
      <c r="J368">
        <v>0</v>
      </c>
      <c r="K368">
        <v>0</v>
      </c>
      <c r="L368">
        <v>0</v>
      </c>
      <c r="M368">
        <v>2</v>
      </c>
      <c r="N368">
        <v>0</v>
      </c>
      <c r="O368">
        <v>0</v>
      </c>
      <c r="P368">
        <v>0</v>
      </c>
      <c r="Q368">
        <v>0</v>
      </c>
      <c r="R368">
        <v>0</v>
      </c>
      <c r="S368">
        <v>0</v>
      </c>
      <c r="T368">
        <v>0</v>
      </c>
      <c r="U368">
        <v>0</v>
      </c>
      <c r="V368">
        <v>0</v>
      </c>
      <c r="W368">
        <v>2</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row>
    <row r="369" spans="1:61" x14ac:dyDescent="0.35">
      <c r="A369" t="s">
        <v>74</v>
      </c>
      <c r="B369" t="s">
        <v>18</v>
      </c>
      <c r="C369" t="s">
        <v>342</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row>
    <row r="370" spans="1:61" x14ac:dyDescent="0.35">
      <c r="A370" t="s">
        <v>74</v>
      </c>
      <c r="B370" t="s">
        <v>18</v>
      </c>
      <c r="C370" t="s">
        <v>340</v>
      </c>
      <c r="D370">
        <v>14</v>
      </c>
      <c r="E370">
        <v>0</v>
      </c>
      <c r="F370">
        <v>0</v>
      </c>
      <c r="G370">
        <v>0</v>
      </c>
      <c r="H370">
        <v>0</v>
      </c>
      <c r="I370">
        <v>0</v>
      </c>
      <c r="J370">
        <v>0</v>
      </c>
      <c r="K370">
        <v>0</v>
      </c>
      <c r="L370">
        <v>0</v>
      </c>
      <c r="M370">
        <v>4</v>
      </c>
      <c r="N370">
        <v>0</v>
      </c>
      <c r="O370">
        <v>0</v>
      </c>
      <c r="P370">
        <v>0</v>
      </c>
      <c r="Q370">
        <v>0</v>
      </c>
      <c r="R370">
        <v>0</v>
      </c>
      <c r="S370">
        <v>0</v>
      </c>
      <c r="T370">
        <v>0</v>
      </c>
      <c r="U370">
        <v>0</v>
      </c>
      <c r="V370">
        <v>0</v>
      </c>
      <c r="W370">
        <v>10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3</v>
      </c>
      <c r="AX370">
        <v>3</v>
      </c>
      <c r="AY370">
        <v>0</v>
      </c>
      <c r="AZ370">
        <v>0</v>
      </c>
      <c r="BA370">
        <v>3</v>
      </c>
      <c r="BB370">
        <v>0</v>
      </c>
      <c r="BC370">
        <v>0</v>
      </c>
      <c r="BD370">
        <v>3</v>
      </c>
      <c r="BE370">
        <v>0</v>
      </c>
      <c r="BF370">
        <v>0</v>
      </c>
      <c r="BG370">
        <v>3</v>
      </c>
      <c r="BH370">
        <v>0</v>
      </c>
      <c r="BI370">
        <v>0</v>
      </c>
    </row>
    <row r="371" spans="1:61" x14ac:dyDescent="0.35">
      <c r="A371" t="s">
        <v>74</v>
      </c>
      <c r="B371" t="s">
        <v>18</v>
      </c>
      <c r="C371" t="s">
        <v>338</v>
      </c>
      <c r="D371">
        <v>8</v>
      </c>
      <c r="E371">
        <v>0</v>
      </c>
      <c r="F371">
        <v>0</v>
      </c>
      <c r="G371">
        <v>0</v>
      </c>
      <c r="H371">
        <v>0</v>
      </c>
      <c r="I371">
        <v>0</v>
      </c>
      <c r="J371">
        <v>0</v>
      </c>
      <c r="K371">
        <v>0</v>
      </c>
      <c r="L371">
        <v>0</v>
      </c>
      <c r="M371">
        <v>0</v>
      </c>
      <c r="N371">
        <v>0</v>
      </c>
      <c r="O371">
        <v>0</v>
      </c>
      <c r="P371">
        <v>0</v>
      </c>
      <c r="Q371">
        <v>0</v>
      </c>
      <c r="R371">
        <v>0</v>
      </c>
      <c r="S371">
        <v>0</v>
      </c>
      <c r="T371">
        <v>0</v>
      </c>
      <c r="U371">
        <v>0</v>
      </c>
      <c r="V371">
        <v>0</v>
      </c>
      <c r="W371">
        <v>8</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1</v>
      </c>
      <c r="AX371">
        <v>1</v>
      </c>
      <c r="AY371">
        <v>0</v>
      </c>
      <c r="AZ371">
        <v>0</v>
      </c>
      <c r="BA371">
        <v>1</v>
      </c>
      <c r="BB371">
        <v>0</v>
      </c>
      <c r="BC371">
        <v>0</v>
      </c>
      <c r="BD371">
        <v>0</v>
      </c>
      <c r="BE371">
        <v>0</v>
      </c>
      <c r="BF371">
        <v>0</v>
      </c>
      <c r="BG371">
        <v>0</v>
      </c>
      <c r="BH371">
        <v>0</v>
      </c>
      <c r="BI371">
        <v>0</v>
      </c>
    </row>
    <row r="372" spans="1:61" x14ac:dyDescent="0.35">
      <c r="A372" t="s">
        <v>74</v>
      </c>
      <c r="B372" t="s">
        <v>18</v>
      </c>
      <c r="C372" t="s">
        <v>336</v>
      </c>
      <c r="D372">
        <v>43</v>
      </c>
      <c r="E372">
        <v>0</v>
      </c>
      <c r="F372">
        <v>0</v>
      </c>
      <c r="G372">
        <v>0</v>
      </c>
      <c r="H372">
        <v>0</v>
      </c>
      <c r="I372">
        <v>0</v>
      </c>
      <c r="J372">
        <v>0</v>
      </c>
      <c r="K372">
        <v>0</v>
      </c>
      <c r="L372">
        <v>0</v>
      </c>
      <c r="M372">
        <v>2</v>
      </c>
      <c r="N372">
        <v>0</v>
      </c>
      <c r="O372">
        <v>0</v>
      </c>
      <c r="P372">
        <v>0</v>
      </c>
      <c r="Q372">
        <v>0</v>
      </c>
      <c r="R372">
        <v>0</v>
      </c>
      <c r="S372">
        <v>0</v>
      </c>
      <c r="T372">
        <v>0</v>
      </c>
      <c r="U372">
        <v>0</v>
      </c>
      <c r="V372">
        <v>0</v>
      </c>
      <c r="W372">
        <v>0</v>
      </c>
      <c r="X372">
        <v>0</v>
      </c>
      <c r="Y372">
        <v>41</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0</v>
      </c>
      <c r="AZ372">
        <v>0</v>
      </c>
      <c r="BA372">
        <v>1</v>
      </c>
      <c r="BB372">
        <v>0</v>
      </c>
      <c r="BC372">
        <v>0</v>
      </c>
      <c r="BD372">
        <v>1</v>
      </c>
      <c r="BE372">
        <v>0</v>
      </c>
      <c r="BF372">
        <v>0</v>
      </c>
      <c r="BG372">
        <v>1</v>
      </c>
      <c r="BH372">
        <v>0</v>
      </c>
      <c r="BI372">
        <v>0</v>
      </c>
    </row>
    <row r="373" spans="1:61" x14ac:dyDescent="0.35">
      <c r="A373" t="s">
        <v>74</v>
      </c>
      <c r="B373" t="s">
        <v>18</v>
      </c>
      <c r="C373" t="s">
        <v>334</v>
      </c>
      <c r="D373">
        <v>3</v>
      </c>
      <c r="E373">
        <v>0</v>
      </c>
      <c r="F373">
        <v>0</v>
      </c>
      <c r="G373">
        <v>0</v>
      </c>
      <c r="H373">
        <v>0</v>
      </c>
      <c r="I373">
        <v>0</v>
      </c>
      <c r="J373">
        <v>0</v>
      </c>
      <c r="K373">
        <v>0</v>
      </c>
      <c r="L373">
        <v>0</v>
      </c>
      <c r="M373">
        <v>3</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7</v>
      </c>
      <c r="AX373">
        <v>7</v>
      </c>
      <c r="AY373">
        <v>0</v>
      </c>
      <c r="AZ373">
        <v>0</v>
      </c>
      <c r="BA373">
        <v>7</v>
      </c>
      <c r="BB373">
        <v>0</v>
      </c>
      <c r="BC373">
        <v>0</v>
      </c>
      <c r="BD373">
        <v>7</v>
      </c>
      <c r="BE373">
        <v>0</v>
      </c>
      <c r="BF373">
        <v>0</v>
      </c>
      <c r="BG373">
        <v>7</v>
      </c>
      <c r="BH373">
        <v>0</v>
      </c>
      <c r="BI373">
        <v>0</v>
      </c>
    </row>
    <row r="374" spans="1:61" x14ac:dyDescent="0.35">
      <c r="A374" t="s">
        <v>74</v>
      </c>
      <c r="B374" t="s">
        <v>18</v>
      </c>
      <c r="C374" t="s">
        <v>332</v>
      </c>
      <c r="D374">
        <v>2</v>
      </c>
      <c r="E374">
        <v>0</v>
      </c>
      <c r="F374">
        <v>0</v>
      </c>
      <c r="G374">
        <v>0</v>
      </c>
      <c r="H374">
        <v>0</v>
      </c>
      <c r="I374">
        <v>0</v>
      </c>
      <c r="J374">
        <v>0</v>
      </c>
      <c r="K374">
        <v>0</v>
      </c>
      <c r="L374">
        <v>0</v>
      </c>
      <c r="M374">
        <v>2</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6</v>
      </c>
      <c r="AX374">
        <v>6</v>
      </c>
      <c r="AY374">
        <v>0</v>
      </c>
      <c r="AZ374">
        <v>0</v>
      </c>
      <c r="BA374">
        <v>6</v>
      </c>
      <c r="BB374">
        <v>0</v>
      </c>
      <c r="BC374">
        <v>0</v>
      </c>
      <c r="BD374">
        <v>6</v>
      </c>
      <c r="BE374">
        <v>0</v>
      </c>
      <c r="BF374">
        <v>0</v>
      </c>
      <c r="BG374">
        <v>6</v>
      </c>
      <c r="BH374">
        <v>0</v>
      </c>
      <c r="BI374">
        <v>0</v>
      </c>
    </row>
    <row r="375" spans="1:61" x14ac:dyDescent="0.35">
      <c r="A375" t="s">
        <v>74</v>
      </c>
      <c r="B375" t="s">
        <v>18</v>
      </c>
      <c r="C375" t="s">
        <v>330</v>
      </c>
      <c r="D375">
        <v>11</v>
      </c>
      <c r="E375">
        <v>0</v>
      </c>
      <c r="F375">
        <v>0</v>
      </c>
      <c r="G375">
        <v>0</v>
      </c>
      <c r="H375">
        <v>0</v>
      </c>
      <c r="I375">
        <v>0</v>
      </c>
      <c r="J375">
        <v>0</v>
      </c>
      <c r="K375">
        <v>0</v>
      </c>
      <c r="L375">
        <v>0</v>
      </c>
      <c r="M375">
        <v>5</v>
      </c>
      <c r="N375">
        <v>0</v>
      </c>
      <c r="O375">
        <v>0</v>
      </c>
      <c r="P375">
        <v>0</v>
      </c>
      <c r="Q375">
        <v>0</v>
      </c>
      <c r="R375">
        <v>0</v>
      </c>
      <c r="S375">
        <v>0</v>
      </c>
      <c r="T375">
        <v>0</v>
      </c>
      <c r="U375">
        <v>0</v>
      </c>
      <c r="V375">
        <v>0</v>
      </c>
      <c r="W375">
        <v>6</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5</v>
      </c>
      <c r="AX375">
        <v>0</v>
      </c>
      <c r="AY375">
        <v>0</v>
      </c>
      <c r="AZ375">
        <v>0</v>
      </c>
      <c r="BA375">
        <v>5</v>
      </c>
      <c r="BB375">
        <v>0</v>
      </c>
      <c r="BC375">
        <v>0</v>
      </c>
      <c r="BD375">
        <v>0</v>
      </c>
      <c r="BE375">
        <v>0</v>
      </c>
      <c r="BF375">
        <v>0</v>
      </c>
      <c r="BG375">
        <v>0</v>
      </c>
      <c r="BH375">
        <v>0</v>
      </c>
      <c r="BI375">
        <v>0</v>
      </c>
    </row>
    <row r="376" spans="1:61" x14ac:dyDescent="0.35">
      <c r="A376" t="s">
        <v>74</v>
      </c>
      <c r="B376" t="s">
        <v>18</v>
      </c>
      <c r="C376" t="s">
        <v>328</v>
      </c>
      <c r="D376">
        <v>6</v>
      </c>
      <c r="E376">
        <v>0</v>
      </c>
      <c r="F376">
        <v>0</v>
      </c>
      <c r="G376">
        <v>0</v>
      </c>
      <c r="H376">
        <v>0</v>
      </c>
      <c r="I376">
        <v>0</v>
      </c>
      <c r="J376">
        <v>0</v>
      </c>
      <c r="K376">
        <v>0</v>
      </c>
      <c r="L376">
        <v>0</v>
      </c>
      <c r="M376">
        <v>1</v>
      </c>
      <c r="N376">
        <v>0</v>
      </c>
      <c r="O376">
        <v>0</v>
      </c>
      <c r="P376">
        <v>0</v>
      </c>
      <c r="Q376">
        <v>0</v>
      </c>
      <c r="R376">
        <v>0</v>
      </c>
      <c r="S376">
        <v>0</v>
      </c>
      <c r="T376">
        <v>0</v>
      </c>
      <c r="U376">
        <v>0</v>
      </c>
      <c r="V376">
        <v>0</v>
      </c>
      <c r="W376">
        <v>5</v>
      </c>
      <c r="X376">
        <v>0</v>
      </c>
      <c r="Y376">
        <v>0</v>
      </c>
      <c r="Z376">
        <v>0</v>
      </c>
      <c r="AA376">
        <v>0</v>
      </c>
      <c r="AB376">
        <v>0</v>
      </c>
      <c r="AC376">
        <v>0</v>
      </c>
      <c r="AD376">
        <v>0</v>
      </c>
      <c r="AE376">
        <v>0</v>
      </c>
      <c r="AF376">
        <v>0</v>
      </c>
      <c r="AG376">
        <v>0</v>
      </c>
      <c r="AH376">
        <v>0</v>
      </c>
      <c r="AI376">
        <v>4</v>
      </c>
      <c r="AJ376">
        <v>4</v>
      </c>
      <c r="AK376">
        <v>0</v>
      </c>
      <c r="AL376">
        <v>0</v>
      </c>
      <c r="AM376">
        <v>0</v>
      </c>
      <c r="AN376">
        <v>0</v>
      </c>
      <c r="AO376">
        <v>0</v>
      </c>
      <c r="AP376">
        <v>0</v>
      </c>
      <c r="AQ376">
        <v>0</v>
      </c>
      <c r="AR376">
        <v>0</v>
      </c>
      <c r="AS376">
        <v>0</v>
      </c>
      <c r="AT376">
        <v>0</v>
      </c>
      <c r="AU376">
        <v>0</v>
      </c>
      <c r="AV376">
        <v>0</v>
      </c>
      <c r="AW376">
        <v>6</v>
      </c>
      <c r="AX376">
        <v>6</v>
      </c>
      <c r="AY376">
        <v>0</v>
      </c>
      <c r="AZ376">
        <v>0</v>
      </c>
      <c r="BA376">
        <v>6</v>
      </c>
      <c r="BB376">
        <v>0</v>
      </c>
      <c r="BC376">
        <v>0</v>
      </c>
      <c r="BD376">
        <v>6</v>
      </c>
      <c r="BE376">
        <v>0</v>
      </c>
      <c r="BF376">
        <v>0</v>
      </c>
      <c r="BG376">
        <v>6</v>
      </c>
      <c r="BH376">
        <v>0</v>
      </c>
      <c r="BI376">
        <v>0</v>
      </c>
    </row>
    <row r="377" spans="1:61" x14ac:dyDescent="0.35">
      <c r="A377" t="s">
        <v>74</v>
      </c>
      <c r="B377" t="s">
        <v>18</v>
      </c>
      <c r="C377" t="s">
        <v>326</v>
      </c>
      <c r="D377">
        <v>6</v>
      </c>
      <c r="E377">
        <v>0</v>
      </c>
      <c r="F377">
        <v>0</v>
      </c>
      <c r="G377">
        <v>0</v>
      </c>
      <c r="H377">
        <v>0</v>
      </c>
      <c r="I377">
        <v>0</v>
      </c>
      <c r="J377">
        <v>0</v>
      </c>
      <c r="K377">
        <v>0</v>
      </c>
      <c r="L377">
        <v>0</v>
      </c>
      <c r="M377">
        <v>1</v>
      </c>
      <c r="N377">
        <v>0</v>
      </c>
      <c r="O377">
        <v>0</v>
      </c>
      <c r="P377">
        <v>0</v>
      </c>
      <c r="Q377">
        <v>0</v>
      </c>
      <c r="R377">
        <v>0</v>
      </c>
      <c r="S377">
        <v>0</v>
      </c>
      <c r="T377">
        <v>0</v>
      </c>
      <c r="U377">
        <v>0</v>
      </c>
      <c r="V377">
        <v>0</v>
      </c>
      <c r="W377">
        <v>5</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row>
    <row r="378" spans="1:61" x14ac:dyDescent="0.35">
      <c r="A378" t="s">
        <v>74</v>
      </c>
      <c r="B378" t="s">
        <v>8</v>
      </c>
      <c r="C378" t="s">
        <v>366</v>
      </c>
      <c r="D378">
        <v>42</v>
      </c>
      <c r="E378">
        <v>0</v>
      </c>
      <c r="F378">
        <v>0</v>
      </c>
      <c r="G378">
        <v>0</v>
      </c>
      <c r="H378">
        <v>0</v>
      </c>
      <c r="I378">
        <v>0</v>
      </c>
      <c r="J378">
        <v>0</v>
      </c>
      <c r="K378">
        <v>0</v>
      </c>
      <c r="L378">
        <v>0</v>
      </c>
      <c r="M378">
        <v>5</v>
      </c>
      <c r="N378">
        <v>0</v>
      </c>
      <c r="O378">
        <v>17</v>
      </c>
      <c r="P378">
        <v>0</v>
      </c>
      <c r="Q378">
        <v>0</v>
      </c>
      <c r="R378">
        <v>0</v>
      </c>
      <c r="S378">
        <v>0</v>
      </c>
      <c r="T378">
        <v>0</v>
      </c>
      <c r="U378">
        <v>0</v>
      </c>
      <c r="V378">
        <v>0</v>
      </c>
      <c r="W378">
        <v>20</v>
      </c>
      <c r="X378">
        <v>0</v>
      </c>
      <c r="Y378">
        <v>0</v>
      </c>
      <c r="Z378">
        <v>0</v>
      </c>
      <c r="AA378">
        <v>0</v>
      </c>
      <c r="AB378">
        <v>0</v>
      </c>
      <c r="AC378">
        <v>0</v>
      </c>
      <c r="AD378">
        <v>0</v>
      </c>
      <c r="AE378">
        <v>0</v>
      </c>
      <c r="AF378">
        <v>0</v>
      </c>
      <c r="AG378">
        <v>0</v>
      </c>
      <c r="AH378">
        <v>0</v>
      </c>
      <c r="AI378">
        <v>0</v>
      </c>
      <c r="AJ378">
        <v>0</v>
      </c>
      <c r="AK378">
        <v>0</v>
      </c>
      <c r="AL378">
        <v>1</v>
      </c>
      <c r="AM378">
        <v>0</v>
      </c>
      <c r="AN378">
        <v>0</v>
      </c>
      <c r="AO378">
        <v>0</v>
      </c>
      <c r="AP378">
        <v>0</v>
      </c>
      <c r="AQ378">
        <v>0</v>
      </c>
      <c r="AR378">
        <v>0</v>
      </c>
      <c r="AS378">
        <v>0</v>
      </c>
      <c r="AT378">
        <v>1</v>
      </c>
      <c r="AU378">
        <v>1</v>
      </c>
      <c r="AV378">
        <v>0</v>
      </c>
      <c r="AW378">
        <v>14</v>
      </c>
      <c r="AX378">
        <v>14</v>
      </c>
      <c r="AY378">
        <v>0</v>
      </c>
      <c r="AZ378">
        <v>0</v>
      </c>
      <c r="BA378">
        <v>14</v>
      </c>
      <c r="BB378">
        <v>0</v>
      </c>
      <c r="BC378">
        <v>0</v>
      </c>
      <c r="BD378">
        <v>14</v>
      </c>
      <c r="BE378">
        <v>0</v>
      </c>
      <c r="BF378">
        <v>0</v>
      </c>
      <c r="BG378">
        <v>14</v>
      </c>
      <c r="BH378">
        <v>0</v>
      </c>
      <c r="BI378">
        <v>0</v>
      </c>
    </row>
    <row r="379" spans="1:61" x14ac:dyDescent="0.35">
      <c r="A379" t="s">
        <v>74</v>
      </c>
      <c r="B379" t="s">
        <v>8</v>
      </c>
      <c r="C379" t="s">
        <v>365</v>
      </c>
      <c r="D379">
        <v>39</v>
      </c>
      <c r="E379">
        <v>0</v>
      </c>
      <c r="F379">
        <v>0</v>
      </c>
      <c r="G379">
        <v>0</v>
      </c>
      <c r="H379">
        <v>0</v>
      </c>
      <c r="I379">
        <v>0</v>
      </c>
      <c r="J379">
        <v>0</v>
      </c>
      <c r="K379">
        <v>0</v>
      </c>
      <c r="L379">
        <v>0</v>
      </c>
      <c r="M379">
        <v>5</v>
      </c>
      <c r="N379">
        <v>0</v>
      </c>
      <c r="O379">
        <v>21</v>
      </c>
      <c r="P379">
        <v>0</v>
      </c>
      <c r="Q379">
        <v>0</v>
      </c>
      <c r="R379">
        <v>0</v>
      </c>
      <c r="S379">
        <v>0</v>
      </c>
      <c r="T379">
        <v>0</v>
      </c>
      <c r="U379">
        <v>0</v>
      </c>
      <c r="V379">
        <v>0</v>
      </c>
      <c r="W379">
        <v>13</v>
      </c>
      <c r="X379">
        <v>0</v>
      </c>
      <c r="Y379">
        <v>0</v>
      </c>
      <c r="Z379">
        <v>0</v>
      </c>
      <c r="AA379">
        <v>0</v>
      </c>
      <c r="AB379">
        <v>0</v>
      </c>
      <c r="AC379">
        <v>0</v>
      </c>
      <c r="AD379">
        <v>0</v>
      </c>
      <c r="AE379">
        <v>0</v>
      </c>
      <c r="AF379">
        <v>0</v>
      </c>
      <c r="AG379">
        <v>0</v>
      </c>
      <c r="AH379">
        <v>1</v>
      </c>
      <c r="AI379">
        <v>0</v>
      </c>
      <c r="AJ379">
        <v>0</v>
      </c>
      <c r="AK379">
        <v>0</v>
      </c>
      <c r="AL379">
        <v>0</v>
      </c>
      <c r="AM379">
        <v>0</v>
      </c>
      <c r="AN379">
        <v>0</v>
      </c>
      <c r="AO379">
        <v>0</v>
      </c>
      <c r="AP379">
        <v>0</v>
      </c>
      <c r="AQ379">
        <v>0</v>
      </c>
      <c r="AR379">
        <v>0</v>
      </c>
      <c r="AS379">
        <v>0</v>
      </c>
      <c r="AT379">
        <v>0</v>
      </c>
      <c r="AU379">
        <v>0</v>
      </c>
      <c r="AV379">
        <v>0</v>
      </c>
      <c r="AW379">
        <v>3</v>
      </c>
      <c r="AX379">
        <v>0</v>
      </c>
      <c r="AY379">
        <v>0</v>
      </c>
      <c r="AZ379">
        <v>0</v>
      </c>
      <c r="BA379">
        <v>3</v>
      </c>
      <c r="BB379">
        <v>0</v>
      </c>
      <c r="BC379">
        <v>0</v>
      </c>
      <c r="BD379">
        <v>3</v>
      </c>
      <c r="BE379">
        <v>0</v>
      </c>
      <c r="BF379">
        <v>0</v>
      </c>
      <c r="BG379">
        <v>3</v>
      </c>
      <c r="BH379">
        <v>0</v>
      </c>
      <c r="BI379">
        <v>0</v>
      </c>
    </row>
    <row r="380" spans="1:61" x14ac:dyDescent="0.35">
      <c r="A380" t="s">
        <v>74</v>
      </c>
      <c r="B380" t="s">
        <v>8</v>
      </c>
      <c r="C380" t="s">
        <v>364</v>
      </c>
      <c r="D380">
        <v>47</v>
      </c>
      <c r="E380">
        <v>0</v>
      </c>
      <c r="F380">
        <v>0</v>
      </c>
      <c r="G380">
        <v>0</v>
      </c>
      <c r="H380">
        <v>0</v>
      </c>
      <c r="I380">
        <v>0</v>
      </c>
      <c r="J380">
        <v>0</v>
      </c>
      <c r="K380">
        <v>0</v>
      </c>
      <c r="L380">
        <v>0</v>
      </c>
      <c r="M380">
        <v>8</v>
      </c>
      <c r="N380">
        <v>0</v>
      </c>
      <c r="O380">
        <v>23</v>
      </c>
      <c r="P380">
        <v>0</v>
      </c>
      <c r="Q380">
        <v>0</v>
      </c>
      <c r="R380">
        <v>0</v>
      </c>
      <c r="S380">
        <v>0</v>
      </c>
      <c r="T380">
        <v>0</v>
      </c>
      <c r="U380">
        <v>0</v>
      </c>
      <c r="V380">
        <v>0</v>
      </c>
      <c r="W380">
        <v>16</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13</v>
      </c>
      <c r="AX380">
        <v>13</v>
      </c>
      <c r="AY380">
        <v>0</v>
      </c>
      <c r="AZ380">
        <v>0</v>
      </c>
      <c r="BA380">
        <v>13</v>
      </c>
      <c r="BB380">
        <v>0</v>
      </c>
      <c r="BC380">
        <v>0</v>
      </c>
      <c r="BD380">
        <v>13</v>
      </c>
      <c r="BE380">
        <v>0</v>
      </c>
      <c r="BF380">
        <v>0</v>
      </c>
      <c r="BG380">
        <v>13</v>
      </c>
      <c r="BH380">
        <v>0</v>
      </c>
      <c r="BI380">
        <v>0</v>
      </c>
    </row>
    <row r="381" spans="1:61" x14ac:dyDescent="0.35">
      <c r="A381" t="s">
        <v>74</v>
      </c>
      <c r="B381" t="s">
        <v>8</v>
      </c>
      <c r="C381" t="s">
        <v>363</v>
      </c>
      <c r="D381">
        <v>106</v>
      </c>
      <c r="E381">
        <v>1</v>
      </c>
      <c r="F381">
        <v>0</v>
      </c>
      <c r="G381">
        <v>1</v>
      </c>
      <c r="H381">
        <v>1</v>
      </c>
      <c r="I381">
        <v>0</v>
      </c>
      <c r="J381">
        <v>0</v>
      </c>
      <c r="K381">
        <v>0</v>
      </c>
      <c r="L381">
        <v>0</v>
      </c>
      <c r="M381">
        <v>9</v>
      </c>
      <c r="N381">
        <v>0</v>
      </c>
      <c r="O381">
        <v>6</v>
      </c>
      <c r="P381">
        <v>0</v>
      </c>
      <c r="Q381">
        <v>0</v>
      </c>
      <c r="R381">
        <v>0</v>
      </c>
      <c r="S381">
        <v>0</v>
      </c>
      <c r="T381">
        <v>0</v>
      </c>
      <c r="U381">
        <v>0</v>
      </c>
      <c r="V381">
        <v>0</v>
      </c>
      <c r="W381">
        <v>14</v>
      </c>
      <c r="X381">
        <v>1</v>
      </c>
      <c r="Y381">
        <v>76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9</v>
      </c>
      <c r="AX381">
        <v>9</v>
      </c>
      <c r="AY381">
        <v>1</v>
      </c>
      <c r="AZ381">
        <v>0</v>
      </c>
      <c r="BA381">
        <v>9</v>
      </c>
      <c r="BB381">
        <v>0</v>
      </c>
      <c r="BC381">
        <v>0</v>
      </c>
      <c r="BD381">
        <v>9</v>
      </c>
      <c r="BE381">
        <v>0</v>
      </c>
      <c r="BF381">
        <v>0</v>
      </c>
      <c r="BG381">
        <v>9</v>
      </c>
      <c r="BH381">
        <v>0</v>
      </c>
      <c r="BI381">
        <v>0</v>
      </c>
    </row>
    <row r="382" spans="1:61" x14ac:dyDescent="0.35">
      <c r="A382" t="s">
        <v>74</v>
      </c>
      <c r="B382" t="s">
        <v>8</v>
      </c>
      <c r="C382" t="s">
        <v>362</v>
      </c>
      <c r="D382">
        <v>31</v>
      </c>
      <c r="E382">
        <v>1</v>
      </c>
      <c r="F382">
        <v>0</v>
      </c>
      <c r="G382">
        <v>1</v>
      </c>
      <c r="H382">
        <v>1</v>
      </c>
      <c r="I382">
        <v>0</v>
      </c>
      <c r="J382">
        <v>0</v>
      </c>
      <c r="K382">
        <v>0</v>
      </c>
      <c r="L382">
        <v>0</v>
      </c>
      <c r="M382">
        <v>4</v>
      </c>
      <c r="N382">
        <v>0</v>
      </c>
      <c r="O382">
        <v>20</v>
      </c>
      <c r="P382">
        <v>0</v>
      </c>
      <c r="Q382">
        <v>0</v>
      </c>
      <c r="R382">
        <v>0</v>
      </c>
      <c r="S382">
        <v>0</v>
      </c>
      <c r="T382">
        <v>0</v>
      </c>
      <c r="U382">
        <v>0</v>
      </c>
      <c r="V382">
        <v>0</v>
      </c>
      <c r="W382">
        <v>7</v>
      </c>
      <c r="X382">
        <v>1</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v>
      </c>
      <c r="AU382">
        <v>1</v>
      </c>
      <c r="AV382">
        <v>0</v>
      </c>
      <c r="AW382">
        <v>14</v>
      </c>
      <c r="AX382">
        <v>14</v>
      </c>
      <c r="AY382">
        <v>1</v>
      </c>
      <c r="AZ382">
        <v>1</v>
      </c>
      <c r="BA382">
        <v>14</v>
      </c>
      <c r="BB382">
        <v>0</v>
      </c>
      <c r="BC382">
        <v>0</v>
      </c>
      <c r="BD382">
        <v>14</v>
      </c>
      <c r="BE382">
        <v>0</v>
      </c>
      <c r="BF382">
        <v>0</v>
      </c>
      <c r="BG382">
        <v>14</v>
      </c>
      <c r="BH382">
        <v>0</v>
      </c>
      <c r="BI382">
        <v>0</v>
      </c>
    </row>
    <row r="383" spans="1:61" x14ac:dyDescent="0.35">
      <c r="A383" t="s">
        <v>74</v>
      </c>
      <c r="B383" t="s">
        <v>8</v>
      </c>
      <c r="C383" t="s">
        <v>360</v>
      </c>
      <c r="D383">
        <v>87</v>
      </c>
      <c r="E383">
        <v>0</v>
      </c>
      <c r="F383">
        <v>0</v>
      </c>
      <c r="G383">
        <v>0</v>
      </c>
      <c r="H383">
        <v>0</v>
      </c>
      <c r="I383">
        <v>53</v>
      </c>
      <c r="J383">
        <v>0</v>
      </c>
      <c r="K383">
        <v>0</v>
      </c>
      <c r="L383">
        <v>0</v>
      </c>
      <c r="M383">
        <v>9</v>
      </c>
      <c r="N383">
        <v>0</v>
      </c>
      <c r="O383">
        <v>20</v>
      </c>
      <c r="P383">
        <v>0</v>
      </c>
      <c r="Q383">
        <v>0</v>
      </c>
      <c r="R383">
        <v>0</v>
      </c>
      <c r="S383">
        <v>0</v>
      </c>
      <c r="T383">
        <v>0</v>
      </c>
      <c r="U383">
        <v>0</v>
      </c>
      <c r="V383">
        <v>0</v>
      </c>
      <c r="W383">
        <v>5</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12</v>
      </c>
      <c r="AX383">
        <v>12</v>
      </c>
      <c r="AY383">
        <v>0</v>
      </c>
      <c r="AZ383">
        <v>0</v>
      </c>
      <c r="BA383">
        <v>12</v>
      </c>
      <c r="BB383">
        <v>0</v>
      </c>
      <c r="BC383">
        <v>0</v>
      </c>
      <c r="BD383">
        <v>12</v>
      </c>
      <c r="BE383">
        <v>0</v>
      </c>
      <c r="BF383">
        <v>0</v>
      </c>
      <c r="BG383">
        <v>12</v>
      </c>
      <c r="BH383">
        <v>0</v>
      </c>
      <c r="BI383">
        <v>0</v>
      </c>
    </row>
    <row r="384" spans="1:61" x14ac:dyDescent="0.35">
      <c r="A384" t="s">
        <v>74</v>
      </c>
      <c r="B384" t="s">
        <v>8</v>
      </c>
      <c r="C384" t="s">
        <v>358</v>
      </c>
      <c r="D384">
        <v>444</v>
      </c>
      <c r="E384">
        <v>1</v>
      </c>
      <c r="F384">
        <v>0</v>
      </c>
      <c r="G384">
        <v>1</v>
      </c>
      <c r="H384">
        <v>1</v>
      </c>
      <c r="I384">
        <v>0</v>
      </c>
      <c r="J384">
        <v>0</v>
      </c>
      <c r="K384">
        <v>8</v>
      </c>
      <c r="L384">
        <v>0</v>
      </c>
      <c r="M384">
        <v>3</v>
      </c>
      <c r="N384">
        <v>0</v>
      </c>
      <c r="O384">
        <v>23</v>
      </c>
      <c r="P384">
        <v>0</v>
      </c>
      <c r="Q384">
        <v>0</v>
      </c>
      <c r="R384">
        <v>0</v>
      </c>
      <c r="S384">
        <v>0</v>
      </c>
      <c r="T384">
        <v>0</v>
      </c>
      <c r="U384">
        <v>0</v>
      </c>
      <c r="V384">
        <v>0</v>
      </c>
      <c r="W384">
        <v>20</v>
      </c>
      <c r="X384">
        <v>1</v>
      </c>
      <c r="Y384">
        <v>390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8</v>
      </c>
      <c r="AX384">
        <v>8</v>
      </c>
      <c r="AY384">
        <v>3</v>
      </c>
      <c r="AZ384">
        <v>0</v>
      </c>
      <c r="BA384">
        <v>8</v>
      </c>
      <c r="BB384">
        <v>0</v>
      </c>
      <c r="BC384">
        <v>0</v>
      </c>
      <c r="BD384">
        <v>8</v>
      </c>
      <c r="BE384">
        <v>0</v>
      </c>
      <c r="BF384">
        <v>0</v>
      </c>
      <c r="BG384">
        <v>8</v>
      </c>
      <c r="BH384">
        <v>0</v>
      </c>
      <c r="BI384">
        <v>0</v>
      </c>
    </row>
    <row r="385" spans="1:61" x14ac:dyDescent="0.35">
      <c r="A385" t="s">
        <v>74</v>
      </c>
      <c r="B385" t="s">
        <v>8</v>
      </c>
      <c r="C385" t="s">
        <v>356</v>
      </c>
      <c r="D385">
        <v>24</v>
      </c>
      <c r="E385">
        <v>0</v>
      </c>
      <c r="F385">
        <v>0</v>
      </c>
      <c r="G385">
        <v>0</v>
      </c>
      <c r="H385">
        <v>0</v>
      </c>
      <c r="I385">
        <v>0</v>
      </c>
      <c r="J385">
        <v>0</v>
      </c>
      <c r="K385">
        <v>0</v>
      </c>
      <c r="L385">
        <v>0</v>
      </c>
      <c r="M385">
        <v>7</v>
      </c>
      <c r="N385">
        <v>0</v>
      </c>
      <c r="O385">
        <v>12</v>
      </c>
      <c r="P385">
        <v>0</v>
      </c>
      <c r="Q385">
        <v>0</v>
      </c>
      <c r="R385">
        <v>0</v>
      </c>
      <c r="S385">
        <v>0</v>
      </c>
      <c r="T385">
        <v>0</v>
      </c>
      <c r="U385">
        <v>0</v>
      </c>
      <c r="V385">
        <v>0</v>
      </c>
      <c r="W385">
        <v>5</v>
      </c>
      <c r="X385">
        <v>0</v>
      </c>
      <c r="Y385">
        <v>0</v>
      </c>
      <c r="Z385">
        <v>0</v>
      </c>
      <c r="AA385">
        <v>0</v>
      </c>
      <c r="AB385">
        <v>0</v>
      </c>
      <c r="AC385">
        <v>0</v>
      </c>
      <c r="AD385">
        <v>25</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14</v>
      </c>
      <c r="AX385">
        <v>14</v>
      </c>
      <c r="AY385">
        <v>1</v>
      </c>
      <c r="AZ385">
        <v>1</v>
      </c>
      <c r="BA385">
        <v>14</v>
      </c>
      <c r="BB385">
        <v>0</v>
      </c>
      <c r="BC385">
        <v>0</v>
      </c>
      <c r="BD385">
        <v>14</v>
      </c>
      <c r="BE385">
        <v>0</v>
      </c>
      <c r="BF385">
        <v>0</v>
      </c>
      <c r="BG385">
        <v>14</v>
      </c>
      <c r="BH385">
        <v>0</v>
      </c>
      <c r="BI385">
        <v>0</v>
      </c>
    </row>
    <row r="386" spans="1:61" x14ac:dyDescent="0.35">
      <c r="A386" t="s">
        <v>74</v>
      </c>
      <c r="B386" t="s">
        <v>8</v>
      </c>
      <c r="C386" t="s">
        <v>354</v>
      </c>
      <c r="D386">
        <v>26</v>
      </c>
      <c r="E386">
        <v>0</v>
      </c>
      <c r="F386">
        <v>0</v>
      </c>
      <c r="G386">
        <v>0</v>
      </c>
      <c r="H386">
        <v>0</v>
      </c>
      <c r="I386">
        <v>0</v>
      </c>
      <c r="J386">
        <v>0</v>
      </c>
      <c r="K386">
        <v>0</v>
      </c>
      <c r="L386">
        <v>0</v>
      </c>
      <c r="M386">
        <v>8</v>
      </c>
      <c r="N386">
        <v>0</v>
      </c>
      <c r="O386">
        <v>4</v>
      </c>
      <c r="P386">
        <v>0</v>
      </c>
      <c r="Q386">
        <v>0</v>
      </c>
      <c r="R386">
        <v>0</v>
      </c>
      <c r="S386">
        <v>0</v>
      </c>
      <c r="T386">
        <v>0</v>
      </c>
      <c r="U386">
        <v>0</v>
      </c>
      <c r="V386">
        <v>0</v>
      </c>
      <c r="W386">
        <v>14</v>
      </c>
      <c r="X386">
        <v>0</v>
      </c>
      <c r="Y386">
        <v>0</v>
      </c>
      <c r="Z386">
        <v>0</v>
      </c>
      <c r="AA386">
        <v>0</v>
      </c>
      <c r="AB386">
        <v>0</v>
      </c>
      <c r="AC386">
        <v>0</v>
      </c>
      <c r="AD386">
        <v>16</v>
      </c>
      <c r="AE386">
        <v>0</v>
      </c>
      <c r="AF386">
        <v>0</v>
      </c>
      <c r="AG386">
        <v>1</v>
      </c>
      <c r="AH386">
        <v>0</v>
      </c>
      <c r="AI386">
        <v>0</v>
      </c>
      <c r="AJ386">
        <v>0</v>
      </c>
      <c r="AK386">
        <v>0</v>
      </c>
      <c r="AL386">
        <v>0</v>
      </c>
      <c r="AM386">
        <v>0</v>
      </c>
      <c r="AN386">
        <v>0</v>
      </c>
      <c r="AO386">
        <v>0</v>
      </c>
      <c r="AP386">
        <v>0</v>
      </c>
      <c r="AQ386">
        <v>0</v>
      </c>
      <c r="AR386">
        <v>0</v>
      </c>
      <c r="AS386">
        <v>0</v>
      </c>
      <c r="AT386">
        <v>0</v>
      </c>
      <c r="AU386">
        <v>0</v>
      </c>
      <c r="AV386">
        <v>0</v>
      </c>
      <c r="AW386">
        <v>5</v>
      </c>
      <c r="AX386">
        <v>5</v>
      </c>
      <c r="AY386">
        <v>0</v>
      </c>
      <c r="AZ386">
        <v>0</v>
      </c>
      <c r="BA386">
        <v>5</v>
      </c>
      <c r="BB386">
        <v>0</v>
      </c>
      <c r="BC386">
        <v>0</v>
      </c>
      <c r="BD386">
        <v>5</v>
      </c>
      <c r="BE386">
        <v>0</v>
      </c>
      <c r="BF386">
        <v>0</v>
      </c>
      <c r="BG386">
        <v>5</v>
      </c>
      <c r="BH386">
        <v>0</v>
      </c>
      <c r="BI386">
        <v>0</v>
      </c>
    </row>
    <row r="387" spans="1:61" x14ac:dyDescent="0.35">
      <c r="A387" t="s">
        <v>74</v>
      </c>
      <c r="B387" t="s">
        <v>8</v>
      </c>
      <c r="C387" t="s">
        <v>352</v>
      </c>
      <c r="D387">
        <v>175</v>
      </c>
      <c r="E387">
        <v>3</v>
      </c>
      <c r="F387">
        <v>0</v>
      </c>
      <c r="G387">
        <v>3</v>
      </c>
      <c r="H387">
        <v>3</v>
      </c>
      <c r="I387">
        <v>12</v>
      </c>
      <c r="J387">
        <v>3</v>
      </c>
      <c r="K387">
        <v>36</v>
      </c>
      <c r="L387">
        <v>0</v>
      </c>
      <c r="M387">
        <v>13</v>
      </c>
      <c r="N387">
        <v>0</v>
      </c>
      <c r="O387">
        <v>19</v>
      </c>
      <c r="P387">
        <v>0</v>
      </c>
      <c r="Q387">
        <v>0</v>
      </c>
      <c r="R387">
        <v>0</v>
      </c>
      <c r="S387">
        <v>0</v>
      </c>
      <c r="T387">
        <v>0</v>
      </c>
      <c r="U387">
        <v>0</v>
      </c>
      <c r="V387">
        <v>0</v>
      </c>
      <c r="W387">
        <v>15</v>
      </c>
      <c r="X387">
        <v>0</v>
      </c>
      <c r="Y387">
        <v>79</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10</v>
      </c>
      <c r="AX387">
        <v>10</v>
      </c>
      <c r="AY387">
        <v>0</v>
      </c>
      <c r="AZ387">
        <v>0</v>
      </c>
      <c r="BA387">
        <v>10</v>
      </c>
      <c r="BB387">
        <v>0</v>
      </c>
      <c r="BC387">
        <v>0</v>
      </c>
      <c r="BD387">
        <v>10</v>
      </c>
      <c r="BE387">
        <v>0</v>
      </c>
      <c r="BF387">
        <v>0</v>
      </c>
      <c r="BG387">
        <v>10</v>
      </c>
      <c r="BH387">
        <v>0</v>
      </c>
      <c r="BI387">
        <v>0</v>
      </c>
    </row>
    <row r="388" spans="1:61" x14ac:dyDescent="0.35">
      <c r="A388" t="s">
        <v>74</v>
      </c>
      <c r="B388" t="s">
        <v>8</v>
      </c>
      <c r="C388" t="s">
        <v>350</v>
      </c>
      <c r="D388">
        <v>92</v>
      </c>
      <c r="E388">
        <v>0</v>
      </c>
      <c r="F388">
        <v>0</v>
      </c>
      <c r="G388">
        <v>0</v>
      </c>
      <c r="H388">
        <v>0</v>
      </c>
      <c r="I388">
        <v>0</v>
      </c>
      <c r="J388">
        <v>0</v>
      </c>
      <c r="K388">
        <v>0</v>
      </c>
      <c r="L388">
        <v>0</v>
      </c>
      <c r="M388">
        <v>5</v>
      </c>
      <c r="N388">
        <v>0</v>
      </c>
      <c r="O388">
        <v>28</v>
      </c>
      <c r="P388">
        <v>0</v>
      </c>
      <c r="Q388">
        <v>0</v>
      </c>
      <c r="R388">
        <v>0</v>
      </c>
      <c r="S388">
        <v>0</v>
      </c>
      <c r="T388">
        <v>0</v>
      </c>
      <c r="U388">
        <v>0</v>
      </c>
      <c r="V388">
        <v>0</v>
      </c>
      <c r="W388">
        <v>59</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1</v>
      </c>
      <c r="AU388">
        <v>1</v>
      </c>
      <c r="AV388">
        <v>0</v>
      </c>
      <c r="AW388">
        <v>9</v>
      </c>
      <c r="AX388">
        <v>9</v>
      </c>
      <c r="AY388">
        <v>1</v>
      </c>
      <c r="AZ388">
        <v>0</v>
      </c>
      <c r="BA388">
        <v>9</v>
      </c>
      <c r="BB388">
        <v>0</v>
      </c>
      <c r="BC388">
        <v>0</v>
      </c>
      <c r="BD388">
        <v>9</v>
      </c>
      <c r="BE388">
        <v>0</v>
      </c>
      <c r="BF388">
        <v>0</v>
      </c>
      <c r="BG388">
        <v>9</v>
      </c>
      <c r="BH388">
        <v>0</v>
      </c>
      <c r="BI388">
        <v>0</v>
      </c>
    </row>
    <row r="389" spans="1:61" x14ac:dyDescent="0.35">
      <c r="A389" t="s">
        <v>74</v>
      </c>
      <c r="B389" t="s">
        <v>8</v>
      </c>
      <c r="C389" t="s">
        <v>348</v>
      </c>
      <c r="D389">
        <v>25</v>
      </c>
      <c r="E389">
        <v>1</v>
      </c>
      <c r="F389">
        <v>0</v>
      </c>
      <c r="G389">
        <v>1</v>
      </c>
      <c r="H389">
        <v>1</v>
      </c>
      <c r="I389">
        <v>0</v>
      </c>
      <c r="J389">
        <v>0</v>
      </c>
      <c r="K389">
        <v>0</v>
      </c>
      <c r="L389">
        <v>0</v>
      </c>
      <c r="M389">
        <v>6</v>
      </c>
      <c r="N389">
        <v>0</v>
      </c>
      <c r="O389">
        <v>11</v>
      </c>
      <c r="P389">
        <v>0</v>
      </c>
      <c r="Q389">
        <v>0</v>
      </c>
      <c r="R389">
        <v>0</v>
      </c>
      <c r="S389">
        <v>0</v>
      </c>
      <c r="T389">
        <v>0</v>
      </c>
      <c r="U389">
        <v>0</v>
      </c>
      <c r="V389">
        <v>0</v>
      </c>
      <c r="W389">
        <v>8</v>
      </c>
      <c r="X389">
        <v>1</v>
      </c>
      <c r="Y389">
        <v>0</v>
      </c>
      <c r="Z389">
        <v>0</v>
      </c>
      <c r="AA389">
        <v>0</v>
      </c>
      <c r="AB389">
        <v>0</v>
      </c>
      <c r="AC389">
        <v>0</v>
      </c>
      <c r="AD389">
        <v>0</v>
      </c>
      <c r="AE389">
        <v>0</v>
      </c>
      <c r="AF389">
        <v>0</v>
      </c>
      <c r="AG389">
        <v>0</v>
      </c>
      <c r="AH389">
        <v>0</v>
      </c>
      <c r="AI389">
        <v>2</v>
      </c>
      <c r="AJ389">
        <v>0</v>
      </c>
      <c r="AK389">
        <v>0</v>
      </c>
      <c r="AL389">
        <v>0</v>
      </c>
      <c r="AM389">
        <v>0</v>
      </c>
      <c r="AN389">
        <v>0</v>
      </c>
      <c r="AO389">
        <v>0</v>
      </c>
      <c r="AP389">
        <v>0</v>
      </c>
      <c r="AQ389">
        <v>0</v>
      </c>
      <c r="AR389">
        <v>0</v>
      </c>
      <c r="AS389">
        <v>0</v>
      </c>
      <c r="AT389">
        <v>0</v>
      </c>
      <c r="AU389">
        <v>0</v>
      </c>
      <c r="AV389">
        <v>0</v>
      </c>
      <c r="AW389">
        <v>7</v>
      </c>
      <c r="AX389">
        <v>7</v>
      </c>
      <c r="AY389">
        <v>0</v>
      </c>
      <c r="AZ389">
        <v>0</v>
      </c>
      <c r="BA389">
        <v>7</v>
      </c>
      <c r="BB389">
        <v>0</v>
      </c>
      <c r="BC389">
        <v>0</v>
      </c>
      <c r="BD389">
        <v>7</v>
      </c>
      <c r="BE389">
        <v>0</v>
      </c>
      <c r="BF389">
        <v>0</v>
      </c>
      <c r="BG389">
        <v>7</v>
      </c>
      <c r="BH389">
        <v>0</v>
      </c>
      <c r="BI389">
        <v>0</v>
      </c>
    </row>
    <row r="390" spans="1:61" x14ac:dyDescent="0.35">
      <c r="A390" t="s">
        <v>74</v>
      </c>
      <c r="B390" t="s">
        <v>8</v>
      </c>
      <c r="C390" t="s">
        <v>346</v>
      </c>
      <c r="D390">
        <v>117</v>
      </c>
      <c r="E390">
        <v>0</v>
      </c>
      <c r="F390">
        <v>0</v>
      </c>
      <c r="G390">
        <v>0</v>
      </c>
      <c r="H390">
        <v>0</v>
      </c>
      <c r="I390">
        <v>0</v>
      </c>
      <c r="J390">
        <v>0</v>
      </c>
      <c r="K390">
        <v>0</v>
      </c>
      <c r="L390">
        <v>0</v>
      </c>
      <c r="M390">
        <v>1</v>
      </c>
      <c r="N390">
        <v>0</v>
      </c>
      <c r="O390">
        <v>9</v>
      </c>
      <c r="P390">
        <v>0</v>
      </c>
      <c r="Q390">
        <v>0</v>
      </c>
      <c r="R390">
        <v>0</v>
      </c>
      <c r="S390">
        <v>0</v>
      </c>
      <c r="T390">
        <v>0</v>
      </c>
      <c r="U390">
        <v>0</v>
      </c>
      <c r="V390">
        <v>0</v>
      </c>
      <c r="W390">
        <v>7</v>
      </c>
      <c r="X390">
        <v>0</v>
      </c>
      <c r="Y390">
        <v>99</v>
      </c>
      <c r="Z390">
        <v>0</v>
      </c>
      <c r="AA390">
        <v>0</v>
      </c>
      <c r="AB390">
        <v>0</v>
      </c>
      <c r="AC390">
        <v>0</v>
      </c>
      <c r="AD390">
        <v>0</v>
      </c>
      <c r="AE390">
        <v>0</v>
      </c>
      <c r="AF390">
        <v>0</v>
      </c>
      <c r="AG390">
        <v>0</v>
      </c>
      <c r="AH390">
        <v>1</v>
      </c>
      <c r="AI390">
        <v>0</v>
      </c>
      <c r="AJ390">
        <v>0</v>
      </c>
      <c r="AK390">
        <v>0</v>
      </c>
      <c r="AL390">
        <v>0</v>
      </c>
      <c r="AM390">
        <v>0</v>
      </c>
      <c r="AN390">
        <v>0</v>
      </c>
      <c r="AO390">
        <v>0</v>
      </c>
      <c r="AP390">
        <v>0</v>
      </c>
      <c r="AQ390">
        <v>0</v>
      </c>
      <c r="AR390">
        <v>0</v>
      </c>
      <c r="AS390">
        <v>0</v>
      </c>
      <c r="AT390">
        <v>0</v>
      </c>
      <c r="AU390">
        <v>0</v>
      </c>
      <c r="AV390">
        <v>0</v>
      </c>
      <c r="AW390">
        <v>5</v>
      </c>
      <c r="AX390">
        <v>5</v>
      </c>
      <c r="AY390">
        <v>0</v>
      </c>
      <c r="AZ390">
        <v>0</v>
      </c>
      <c r="BA390">
        <v>5</v>
      </c>
      <c r="BB390">
        <v>0</v>
      </c>
      <c r="BC390">
        <v>0</v>
      </c>
      <c r="BD390">
        <v>5</v>
      </c>
      <c r="BE390">
        <v>0</v>
      </c>
      <c r="BF390">
        <v>0</v>
      </c>
      <c r="BG390">
        <v>5</v>
      </c>
      <c r="BH390">
        <v>0</v>
      </c>
      <c r="BI390">
        <v>0</v>
      </c>
    </row>
    <row r="391" spans="1:61" x14ac:dyDescent="0.35">
      <c r="A391" t="s">
        <v>74</v>
      </c>
      <c r="B391" t="s">
        <v>8</v>
      </c>
      <c r="C391" t="s">
        <v>344</v>
      </c>
      <c r="D391">
        <v>20</v>
      </c>
      <c r="E391">
        <v>0</v>
      </c>
      <c r="F391">
        <v>0</v>
      </c>
      <c r="G391">
        <v>0</v>
      </c>
      <c r="H391">
        <v>0</v>
      </c>
      <c r="I391">
        <v>0</v>
      </c>
      <c r="J391">
        <v>0</v>
      </c>
      <c r="K391">
        <v>0</v>
      </c>
      <c r="L391">
        <v>0</v>
      </c>
      <c r="M391">
        <v>6</v>
      </c>
      <c r="N391">
        <v>0</v>
      </c>
      <c r="O391">
        <v>10</v>
      </c>
      <c r="P391">
        <v>0</v>
      </c>
      <c r="Q391">
        <v>0</v>
      </c>
      <c r="R391">
        <v>0</v>
      </c>
      <c r="S391">
        <v>0</v>
      </c>
      <c r="T391">
        <v>0</v>
      </c>
      <c r="U391">
        <v>0</v>
      </c>
      <c r="V391">
        <v>0</v>
      </c>
      <c r="W391">
        <v>4</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3</v>
      </c>
      <c r="AU391">
        <v>1</v>
      </c>
      <c r="AV391">
        <v>0</v>
      </c>
      <c r="AW391">
        <v>7</v>
      </c>
      <c r="AX391">
        <v>7</v>
      </c>
      <c r="AY391">
        <v>1</v>
      </c>
      <c r="AZ391">
        <v>0</v>
      </c>
      <c r="BA391">
        <v>7</v>
      </c>
      <c r="BB391">
        <v>0</v>
      </c>
      <c r="BC391">
        <v>0</v>
      </c>
      <c r="BD391">
        <v>7</v>
      </c>
      <c r="BE391">
        <v>0</v>
      </c>
      <c r="BF391">
        <v>0</v>
      </c>
      <c r="BG391">
        <v>7</v>
      </c>
      <c r="BH391">
        <v>0</v>
      </c>
      <c r="BI391">
        <v>0</v>
      </c>
    </row>
    <row r="392" spans="1:61" x14ac:dyDescent="0.35">
      <c r="A392" t="s">
        <v>74</v>
      </c>
      <c r="B392" t="s">
        <v>8</v>
      </c>
      <c r="C392" t="s">
        <v>342</v>
      </c>
      <c r="D392">
        <v>44</v>
      </c>
      <c r="E392">
        <v>1</v>
      </c>
      <c r="F392">
        <v>0</v>
      </c>
      <c r="G392">
        <v>1</v>
      </c>
      <c r="H392">
        <v>1</v>
      </c>
      <c r="I392">
        <v>0</v>
      </c>
      <c r="J392">
        <v>0</v>
      </c>
      <c r="K392">
        <v>0</v>
      </c>
      <c r="L392">
        <v>0</v>
      </c>
      <c r="M392">
        <v>14</v>
      </c>
      <c r="N392">
        <v>0</v>
      </c>
      <c r="O392">
        <v>17</v>
      </c>
      <c r="P392">
        <v>0</v>
      </c>
      <c r="Q392">
        <v>0</v>
      </c>
      <c r="R392">
        <v>0</v>
      </c>
      <c r="S392">
        <v>0</v>
      </c>
      <c r="T392">
        <v>0</v>
      </c>
      <c r="U392">
        <v>0</v>
      </c>
      <c r="V392">
        <v>0</v>
      </c>
      <c r="W392">
        <v>13</v>
      </c>
      <c r="X392">
        <v>1</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9</v>
      </c>
      <c r="AX392">
        <v>9</v>
      </c>
      <c r="AY392">
        <v>0</v>
      </c>
      <c r="AZ392">
        <v>0</v>
      </c>
      <c r="BA392">
        <v>9</v>
      </c>
      <c r="BB392">
        <v>0</v>
      </c>
      <c r="BC392">
        <v>0</v>
      </c>
      <c r="BD392">
        <v>9</v>
      </c>
      <c r="BE392">
        <v>0</v>
      </c>
      <c r="BF392">
        <v>0</v>
      </c>
      <c r="BG392">
        <v>9</v>
      </c>
      <c r="BH392">
        <v>0</v>
      </c>
      <c r="BI392">
        <v>0</v>
      </c>
    </row>
    <row r="393" spans="1:61" x14ac:dyDescent="0.35">
      <c r="A393" t="s">
        <v>74</v>
      </c>
      <c r="B393" t="s">
        <v>8</v>
      </c>
      <c r="C393" t="s">
        <v>340</v>
      </c>
      <c r="D393">
        <v>22</v>
      </c>
      <c r="E393">
        <v>0</v>
      </c>
      <c r="F393">
        <v>0</v>
      </c>
      <c r="G393">
        <v>0</v>
      </c>
      <c r="H393">
        <v>0</v>
      </c>
      <c r="I393">
        <v>0</v>
      </c>
      <c r="J393">
        <v>0</v>
      </c>
      <c r="K393">
        <v>0</v>
      </c>
      <c r="L393">
        <v>0</v>
      </c>
      <c r="M393">
        <v>11</v>
      </c>
      <c r="N393">
        <v>0</v>
      </c>
      <c r="O393">
        <v>3</v>
      </c>
      <c r="P393">
        <v>0</v>
      </c>
      <c r="Q393">
        <v>0</v>
      </c>
      <c r="R393">
        <v>0</v>
      </c>
      <c r="S393">
        <v>0</v>
      </c>
      <c r="T393">
        <v>0</v>
      </c>
      <c r="U393">
        <v>0</v>
      </c>
      <c r="V393">
        <v>0</v>
      </c>
      <c r="W393">
        <v>8</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1</v>
      </c>
      <c r="AV393">
        <v>0</v>
      </c>
      <c r="AW393">
        <v>6</v>
      </c>
      <c r="AX393">
        <v>6</v>
      </c>
      <c r="AY393">
        <v>0</v>
      </c>
      <c r="AZ393">
        <v>0</v>
      </c>
      <c r="BA393">
        <v>6</v>
      </c>
      <c r="BB393">
        <v>0</v>
      </c>
      <c r="BC393">
        <v>0</v>
      </c>
      <c r="BD393">
        <v>6</v>
      </c>
      <c r="BE393">
        <v>0</v>
      </c>
      <c r="BF393">
        <v>0</v>
      </c>
      <c r="BG393">
        <v>6</v>
      </c>
      <c r="BH393">
        <v>0</v>
      </c>
      <c r="BI393">
        <v>0</v>
      </c>
    </row>
    <row r="394" spans="1:61" x14ac:dyDescent="0.35">
      <c r="A394" t="s">
        <v>74</v>
      </c>
      <c r="B394" t="s">
        <v>8</v>
      </c>
      <c r="C394" t="s">
        <v>338</v>
      </c>
      <c r="D394">
        <v>37</v>
      </c>
      <c r="E394">
        <v>0</v>
      </c>
      <c r="F394">
        <v>0</v>
      </c>
      <c r="G394">
        <v>0</v>
      </c>
      <c r="H394">
        <v>0</v>
      </c>
      <c r="I394">
        <v>0</v>
      </c>
      <c r="J394">
        <v>0</v>
      </c>
      <c r="K394">
        <v>0</v>
      </c>
      <c r="L394">
        <v>0</v>
      </c>
      <c r="M394">
        <v>8</v>
      </c>
      <c r="N394">
        <v>0</v>
      </c>
      <c r="O394">
        <v>16</v>
      </c>
      <c r="P394">
        <v>0</v>
      </c>
      <c r="Q394">
        <v>0</v>
      </c>
      <c r="R394">
        <v>0</v>
      </c>
      <c r="S394">
        <v>0</v>
      </c>
      <c r="T394">
        <v>0</v>
      </c>
      <c r="U394">
        <v>0</v>
      </c>
      <c r="V394">
        <v>0</v>
      </c>
      <c r="W394">
        <v>13</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6</v>
      </c>
      <c r="AX394">
        <v>6</v>
      </c>
      <c r="AY394">
        <v>0</v>
      </c>
      <c r="AZ394">
        <v>0</v>
      </c>
      <c r="BA394">
        <v>6</v>
      </c>
      <c r="BB394">
        <v>0</v>
      </c>
      <c r="BC394">
        <v>0</v>
      </c>
      <c r="BD394">
        <v>6</v>
      </c>
      <c r="BE394">
        <v>0</v>
      </c>
      <c r="BF394">
        <v>0</v>
      </c>
      <c r="BG394">
        <v>6</v>
      </c>
      <c r="BH394">
        <v>0</v>
      </c>
      <c r="BI394">
        <v>0</v>
      </c>
    </row>
    <row r="395" spans="1:61" x14ac:dyDescent="0.35">
      <c r="A395" t="s">
        <v>74</v>
      </c>
      <c r="B395" t="s">
        <v>8</v>
      </c>
      <c r="C395" t="s">
        <v>336</v>
      </c>
      <c r="D395">
        <v>26</v>
      </c>
      <c r="E395">
        <v>1</v>
      </c>
      <c r="F395">
        <v>0</v>
      </c>
      <c r="G395">
        <v>1</v>
      </c>
      <c r="H395">
        <v>1</v>
      </c>
      <c r="I395">
        <v>0</v>
      </c>
      <c r="J395">
        <v>0</v>
      </c>
      <c r="K395">
        <v>0</v>
      </c>
      <c r="L395">
        <v>0</v>
      </c>
      <c r="M395">
        <v>10</v>
      </c>
      <c r="N395">
        <v>0</v>
      </c>
      <c r="O395">
        <v>10</v>
      </c>
      <c r="P395">
        <v>0</v>
      </c>
      <c r="Q395">
        <v>0</v>
      </c>
      <c r="R395">
        <v>0</v>
      </c>
      <c r="S395">
        <v>0</v>
      </c>
      <c r="T395">
        <v>0</v>
      </c>
      <c r="U395">
        <v>0</v>
      </c>
      <c r="V395">
        <v>0</v>
      </c>
      <c r="W395">
        <v>6</v>
      </c>
      <c r="X395">
        <v>1</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9</v>
      </c>
      <c r="AX395">
        <v>9</v>
      </c>
      <c r="AY395">
        <v>0</v>
      </c>
      <c r="AZ395">
        <v>0</v>
      </c>
      <c r="BA395">
        <v>9</v>
      </c>
      <c r="BB395">
        <v>0</v>
      </c>
      <c r="BC395">
        <v>0</v>
      </c>
      <c r="BD395">
        <v>9</v>
      </c>
      <c r="BE395">
        <v>0</v>
      </c>
      <c r="BF395">
        <v>0</v>
      </c>
      <c r="BG395">
        <v>9</v>
      </c>
      <c r="BH395">
        <v>0</v>
      </c>
      <c r="BI395">
        <v>0</v>
      </c>
    </row>
    <row r="396" spans="1:61" x14ac:dyDescent="0.35">
      <c r="A396" t="s">
        <v>74</v>
      </c>
      <c r="B396" t="s">
        <v>8</v>
      </c>
      <c r="C396" t="s">
        <v>334</v>
      </c>
      <c r="D396">
        <v>66</v>
      </c>
      <c r="E396">
        <v>1</v>
      </c>
      <c r="F396">
        <v>0</v>
      </c>
      <c r="G396">
        <v>1</v>
      </c>
      <c r="H396">
        <v>1</v>
      </c>
      <c r="I396">
        <v>0</v>
      </c>
      <c r="J396">
        <v>0</v>
      </c>
      <c r="K396">
        <v>0</v>
      </c>
      <c r="L396">
        <v>0</v>
      </c>
      <c r="M396">
        <v>11</v>
      </c>
      <c r="N396">
        <v>0</v>
      </c>
      <c r="O396">
        <v>31</v>
      </c>
      <c r="P396">
        <v>0</v>
      </c>
      <c r="Q396">
        <v>0</v>
      </c>
      <c r="R396">
        <v>0</v>
      </c>
      <c r="S396">
        <v>0</v>
      </c>
      <c r="T396">
        <v>0</v>
      </c>
      <c r="U396">
        <v>0</v>
      </c>
      <c r="V396">
        <v>0</v>
      </c>
      <c r="W396">
        <v>24</v>
      </c>
      <c r="X396">
        <v>1</v>
      </c>
      <c r="Y396">
        <v>0</v>
      </c>
      <c r="Z396">
        <v>0</v>
      </c>
      <c r="AA396">
        <v>0</v>
      </c>
      <c r="AB396">
        <v>0</v>
      </c>
      <c r="AC396">
        <v>0</v>
      </c>
      <c r="AD396">
        <v>0</v>
      </c>
      <c r="AE396">
        <v>0</v>
      </c>
      <c r="AF396">
        <v>0</v>
      </c>
      <c r="AG396">
        <v>1</v>
      </c>
      <c r="AH396">
        <v>1</v>
      </c>
      <c r="AI396">
        <v>0</v>
      </c>
      <c r="AJ396">
        <v>0</v>
      </c>
      <c r="AK396">
        <v>0</v>
      </c>
      <c r="AL396">
        <v>0</v>
      </c>
      <c r="AM396">
        <v>0</v>
      </c>
      <c r="AN396">
        <v>0</v>
      </c>
      <c r="AO396">
        <v>0</v>
      </c>
      <c r="AP396">
        <v>0</v>
      </c>
      <c r="AQ396">
        <v>0</v>
      </c>
      <c r="AR396">
        <v>0</v>
      </c>
      <c r="AS396">
        <v>0</v>
      </c>
      <c r="AT396">
        <v>0</v>
      </c>
      <c r="AU396">
        <v>0</v>
      </c>
      <c r="AV396">
        <v>0</v>
      </c>
      <c r="AW396">
        <v>10</v>
      </c>
      <c r="AX396">
        <v>10</v>
      </c>
      <c r="AY396">
        <v>0</v>
      </c>
      <c r="AZ396">
        <v>0</v>
      </c>
      <c r="BA396">
        <v>10</v>
      </c>
      <c r="BB396">
        <v>0</v>
      </c>
      <c r="BC396">
        <v>0</v>
      </c>
      <c r="BD396">
        <v>10</v>
      </c>
      <c r="BE396">
        <v>0</v>
      </c>
      <c r="BF396">
        <v>0</v>
      </c>
      <c r="BG396">
        <v>10</v>
      </c>
      <c r="BH396">
        <v>0</v>
      </c>
      <c r="BI396">
        <v>0</v>
      </c>
    </row>
    <row r="397" spans="1:61" x14ac:dyDescent="0.35">
      <c r="A397" t="s">
        <v>74</v>
      </c>
      <c r="B397" t="s">
        <v>8</v>
      </c>
      <c r="C397" t="s">
        <v>332</v>
      </c>
      <c r="D397">
        <v>28</v>
      </c>
      <c r="E397">
        <v>1</v>
      </c>
      <c r="F397">
        <v>0</v>
      </c>
      <c r="G397">
        <v>1</v>
      </c>
      <c r="H397">
        <v>1</v>
      </c>
      <c r="I397">
        <v>0</v>
      </c>
      <c r="J397">
        <v>0</v>
      </c>
      <c r="K397">
        <v>0</v>
      </c>
      <c r="L397">
        <v>0</v>
      </c>
      <c r="M397">
        <v>5</v>
      </c>
      <c r="N397">
        <v>0</v>
      </c>
      <c r="O397">
        <v>13</v>
      </c>
      <c r="P397">
        <v>0</v>
      </c>
      <c r="Q397">
        <v>0</v>
      </c>
      <c r="R397">
        <v>0</v>
      </c>
      <c r="S397">
        <v>0</v>
      </c>
      <c r="T397">
        <v>0</v>
      </c>
      <c r="U397">
        <v>0</v>
      </c>
      <c r="V397">
        <v>0</v>
      </c>
      <c r="W397">
        <v>10</v>
      </c>
      <c r="X397">
        <v>1</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6</v>
      </c>
      <c r="AX397">
        <v>6</v>
      </c>
      <c r="AY397">
        <v>0</v>
      </c>
      <c r="AZ397">
        <v>0</v>
      </c>
      <c r="BA397">
        <v>6</v>
      </c>
      <c r="BB397">
        <v>0</v>
      </c>
      <c r="BC397">
        <v>0</v>
      </c>
      <c r="BD397">
        <v>6</v>
      </c>
      <c r="BE397">
        <v>0</v>
      </c>
      <c r="BF397">
        <v>0</v>
      </c>
      <c r="BG397">
        <v>6</v>
      </c>
      <c r="BH397">
        <v>0</v>
      </c>
      <c r="BI397">
        <v>0</v>
      </c>
    </row>
    <row r="398" spans="1:61" x14ac:dyDescent="0.35">
      <c r="A398" t="s">
        <v>74</v>
      </c>
      <c r="B398" t="s">
        <v>8</v>
      </c>
      <c r="C398" t="s">
        <v>330</v>
      </c>
      <c r="D398">
        <v>62</v>
      </c>
      <c r="E398">
        <v>1</v>
      </c>
      <c r="F398">
        <v>0</v>
      </c>
      <c r="G398">
        <v>1</v>
      </c>
      <c r="H398">
        <v>1</v>
      </c>
      <c r="I398">
        <v>0</v>
      </c>
      <c r="J398">
        <v>0</v>
      </c>
      <c r="K398">
        <v>0</v>
      </c>
      <c r="L398">
        <v>0</v>
      </c>
      <c r="M398">
        <v>17</v>
      </c>
      <c r="N398">
        <v>1</v>
      </c>
      <c r="O398">
        <v>11</v>
      </c>
      <c r="P398">
        <v>0</v>
      </c>
      <c r="Q398">
        <v>0</v>
      </c>
      <c r="R398">
        <v>0</v>
      </c>
      <c r="S398">
        <v>0</v>
      </c>
      <c r="T398">
        <v>0</v>
      </c>
      <c r="U398">
        <v>0</v>
      </c>
      <c r="V398">
        <v>0</v>
      </c>
      <c r="W398">
        <v>8</v>
      </c>
      <c r="X398">
        <v>0</v>
      </c>
      <c r="Y398">
        <v>26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8</v>
      </c>
      <c r="AX398">
        <v>8</v>
      </c>
      <c r="AY398">
        <v>0</v>
      </c>
      <c r="AZ398">
        <v>0</v>
      </c>
      <c r="BA398">
        <v>8</v>
      </c>
      <c r="BB398">
        <v>0</v>
      </c>
      <c r="BC398">
        <v>0</v>
      </c>
      <c r="BD398">
        <v>8</v>
      </c>
      <c r="BE398">
        <v>0</v>
      </c>
      <c r="BF398">
        <v>0</v>
      </c>
      <c r="BG398">
        <v>8</v>
      </c>
      <c r="BH398">
        <v>0</v>
      </c>
      <c r="BI398">
        <v>0</v>
      </c>
    </row>
    <row r="399" spans="1:61" x14ac:dyDescent="0.35">
      <c r="A399" t="s">
        <v>74</v>
      </c>
      <c r="B399" t="s">
        <v>8</v>
      </c>
      <c r="C399" t="s">
        <v>328</v>
      </c>
      <c r="D399">
        <v>71</v>
      </c>
      <c r="E399">
        <v>0</v>
      </c>
      <c r="F399">
        <v>0</v>
      </c>
      <c r="G399">
        <v>0</v>
      </c>
      <c r="H399">
        <v>0</v>
      </c>
      <c r="I399">
        <v>0</v>
      </c>
      <c r="J399">
        <v>0</v>
      </c>
      <c r="K399">
        <v>0</v>
      </c>
      <c r="L399">
        <v>0</v>
      </c>
      <c r="M399">
        <v>5</v>
      </c>
      <c r="N399">
        <v>0</v>
      </c>
      <c r="O399">
        <v>25</v>
      </c>
      <c r="P399">
        <v>0</v>
      </c>
      <c r="Q399">
        <v>0</v>
      </c>
      <c r="R399">
        <v>0</v>
      </c>
      <c r="S399">
        <v>0</v>
      </c>
      <c r="T399">
        <v>0</v>
      </c>
      <c r="U399">
        <v>0</v>
      </c>
      <c r="V399">
        <v>0</v>
      </c>
      <c r="W399">
        <v>9</v>
      </c>
      <c r="X399">
        <v>0</v>
      </c>
      <c r="Y399">
        <v>30</v>
      </c>
      <c r="Z399">
        <v>0</v>
      </c>
      <c r="AA399">
        <v>0</v>
      </c>
      <c r="AB399">
        <v>0</v>
      </c>
      <c r="AC399">
        <v>0</v>
      </c>
      <c r="AD399">
        <v>0</v>
      </c>
      <c r="AE399">
        <v>0</v>
      </c>
      <c r="AF399">
        <v>0</v>
      </c>
      <c r="AG399">
        <v>1</v>
      </c>
      <c r="AH399">
        <v>0</v>
      </c>
      <c r="AI399">
        <v>0</v>
      </c>
      <c r="AJ399">
        <v>0</v>
      </c>
      <c r="AK399">
        <v>0</v>
      </c>
      <c r="AL399">
        <v>0</v>
      </c>
      <c r="AM399">
        <v>2</v>
      </c>
      <c r="AN399">
        <v>0</v>
      </c>
      <c r="AO399">
        <v>1</v>
      </c>
      <c r="AP399">
        <v>0</v>
      </c>
      <c r="AQ399">
        <v>0</v>
      </c>
      <c r="AR399">
        <v>0</v>
      </c>
      <c r="AS399">
        <v>0</v>
      </c>
      <c r="AT399">
        <v>1</v>
      </c>
      <c r="AU399">
        <v>1</v>
      </c>
      <c r="AV399">
        <v>0</v>
      </c>
      <c r="AW399">
        <v>7</v>
      </c>
      <c r="AX399">
        <v>7</v>
      </c>
      <c r="AY399">
        <v>0</v>
      </c>
      <c r="AZ399">
        <v>0</v>
      </c>
      <c r="BA399">
        <v>7</v>
      </c>
      <c r="BB399">
        <v>0</v>
      </c>
      <c r="BC399">
        <v>0</v>
      </c>
      <c r="BD399">
        <v>7</v>
      </c>
      <c r="BE399">
        <v>0</v>
      </c>
      <c r="BF399">
        <v>0</v>
      </c>
      <c r="BG399">
        <v>7</v>
      </c>
      <c r="BH399">
        <v>0</v>
      </c>
      <c r="BI399">
        <v>0</v>
      </c>
    </row>
    <row r="400" spans="1:61" x14ac:dyDescent="0.35">
      <c r="A400" t="s">
        <v>74</v>
      </c>
      <c r="B400" t="s">
        <v>8</v>
      </c>
      <c r="C400" t="s">
        <v>326</v>
      </c>
      <c r="D400">
        <v>24</v>
      </c>
      <c r="E400">
        <v>0</v>
      </c>
      <c r="F400">
        <v>0</v>
      </c>
      <c r="G400">
        <v>0</v>
      </c>
      <c r="H400">
        <v>0</v>
      </c>
      <c r="I400">
        <v>0</v>
      </c>
      <c r="J400">
        <v>0</v>
      </c>
      <c r="K400">
        <v>0</v>
      </c>
      <c r="L400">
        <v>0</v>
      </c>
      <c r="M400">
        <v>6</v>
      </c>
      <c r="N400">
        <v>0</v>
      </c>
      <c r="O400">
        <v>10</v>
      </c>
      <c r="P400">
        <v>0</v>
      </c>
      <c r="Q400">
        <v>0</v>
      </c>
      <c r="R400">
        <v>0</v>
      </c>
      <c r="S400">
        <v>0</v>
      </c>
      <c r="T400">
        <v>0</v>
      </c>
      <c r="U400">
        <v>0</v>
      </c>
      <c r="V400">
        <v>0</v>
      </c>
      <c r="W400">
        <v>8</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7</v>
      </c>
      <c r="AX400">
        <v>7</v>
      </c>
      <c r="AY400">
        <v>0</v>
      </c>
      <c r="AZ400">
        <v>0</v>
      </c>
      <c r="BA400">
        <v>7</v>
      </c>
      <c r="BB400">
        <v>0</v>
      </c>
      <c r="BC400">
        <v>0</v>
      </c>
      <c r="BD400">
        <v>7</v>
      </c>
      <c r="BE400">
        <v>0</v>
      </c>
      <c r="BF400">
        <v>0</v>
      </c>
      <c r="BG400">
        <v>7</v>
      </c>
      <c r="BH400">
        <v>0</v>
      </c>
      <c r="BI400">
        <v>0</v>
      </c>
    </row>
    <row r="401" spans="1:61" x14ac:dyDescent="0.35">
      <c r="A401" t="s">
        <v>74</v>
      </c>
      <c r="B401" t="s">
        <v>8</v>
      </c>
      <c r="C401" t="s">
        <v>324</v>
      </c>
      <c r="D401">
        <v>40</v>
      </c>
      <c r="E401">
        <v>0</v>
      </c>
      <c r="F401">
        <v>0</v>
      </c>
      <c r="G401">
        <v>0</v>
      </c>
      <c r="H401">
        <v>0</v>
      </c>
      <c r="I401">
        <v>0</v>
      </c>
      <c r="J401">
        <v>0</v>
      </c>
      <c r="K401">
        <v>0</v>
      </c>
      <c r="L401">
        <v>0</v>
      </c>
      <c r="M401">
        <v>9</v>
      </c>
      <c r="N401">
        <v>0</v>
      </c>
      <c r="O401">
        <v>19</v>
      </c>
      <c r="P401">
        <v>0</v>
      </c>
      <c r="Q401">
        <v>0</v>
      </c>
      <c r="R401">
        <v>0</v>
      </c>
      <c r="S401">
        <v>0</v>
      </c>
      <c r="T401">
        <v>0</v>
      </c>
      <c r="U401">
        <v>0</v>
      </c>
      <c r="V401">
        <v>0</v>
      </c>
      <c r="W401">
        <v>12</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7</v>
      </c>
      <c r="AX401">
        <v>7</v>
      </c>
      <c r="AY401">
        <v>0</v>
      </c>
      <c r="AZ401">
        <v>0</v>
      </c>
      <c r="BA401">
        <v>7</v>
      </c>
      <c r="BB401">
        <v>0</v>
      </c>
      <c r="BC401">
        <v>0</v>
      </c>
      <c r="BD401">
        <v>7</v>
      </c>
      <c r="BE401">
        <v>0</v>
      </c>
      <c r="BF401">
        <v>0</v>
      </c>
      <c r="BG401">
        <v>7</v>
      </c>
      <c r="BH401">
        <v>0</v>
      </c>
      <c r="BI401">
        <v>0</v>
      </c>
    </row>
    <row r="402" spans="1:61" x14ac:dyDescent="0.35">
      <c r="A402" t="s">
        <v>74</v>
      </c>
      <c r="B402" t="s">
        <v>6</v>
      </c>
      <c r="C402" t="s">
        <v>366</v>
      </c>
      <c r="D402">
        <v>9</v>
      </c>
      <c r="E402">
        <v>0</v>
      </c>
      <c r="F402">
        <v>0</v>
      </c>
      <c r="G402">
        <v>0</v>
      </c>
      <c r="H402">
        <v>0</v>
      </c>
      <c r="I402">
        <v>0</v>
      </c>
      <c r="J402">
        <v>0</v>
      </c>
      <c r="K402">
        <v>0</v>
      </c>
      <c r="L402">
        <v>0</v>
      </c>
      <c r="M402">
        <v>0</v>
      </c>
      <c r="N402">
        <v>0</v>
      </c>
      <c r="O402">
        <v>0</v>
      </c>
      <c r="P402">
        <v>0</v>
      </c>
      <c r="Q402">
        <v>0</v>
      </c>
      <c r="R402">
        <v>0</v>
      </c>
      <c r="S402">
        <v>0</v>
      </c>
      <c r="T402">
        <v>0</v>
      </c>
      <c r="U402">
        <v>0</v>
      </c>
      <c r="V402">
        <v>0</v>
      </c>
      <c r="W402">
        <v>9</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row>
    <row r="403" spans="1:61" x14ac:dyDescent="0.35">
      <c r="A403" t="s">
        <v>74</v>
      </c>
      <c r="B403" t="s">
        <v>6</v>
      </c>
      <c r="C403" t="s">
        <v>365</v>
      </c>
      <c r="D403">
        <v>20</v>
      </c>
      <c r="E403">
        <v>0</v>
      </c>
      <c r="F403">
        <v>0</v>
      </c>
      <c r="G403">
        <v>0</v>
      </c>
      <c r="H403">
        <v>0</v>
      </c>
      <c r="I403">
        <v>0</v>
      </c>
      <c r="J403">
        <v>0</v>
      </c>
      <c r="K403">
        <v>0</v>
      </c>
      <c r="L403">
        <v>0</v>
      </c>
      <c r="M403">
        <v>0</v>
      </c>
      <c r="N403">
        <v>0</v>
      </c>
      <c r="O403">
        <v>0</v>
      </c>
      <c r="P403">
        <v>0</v>
      </c>
      <c r="Q403">
        <v>0</v>
      </c>
      <c r="R403">
        <v>0</v>
      </c>
      <c r="S403">
        <v>0</v>
      </c>
      <c r="T403">
        <v>0</v>
      </c>
      <c r="U403">
        <v>0</v>
      </c>
      <c r="V403">
        <v>0</v>
      </c>
      <c r="W403">
        <v>20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row>
    <row r="404" spans="1:61" x14ac:dyDescent="0.35">
      <c r="A404" t="s">
        <v>74</v>
      </c>
      <c r="B404" t="s">
        <v>6</v>
      </c>
      <c r="C404" t="s">
        <v>364</v>
      </c>
      <c r="D404">
        <v>12</v>
      </c>
      <c r="E404">
        <v>0</v>
      </c>
      <c r="F404">
        <v>0</v>
      </c>
      <c r="G404">
        <v>0</v>
      </c>
      <c r="H404">
        <v>0</v>
      </c>
      <c r="I404">
        <v>0</v>
      </c>
      <c r="J404">
        <v>0</v>
      </c>
      <c r="K404">
        <v>0</v>
      </c>
      <c r="L404">
        <v>0</v>
      </c>
      <c r="M404">
        <v>0</v>
      </c>
      <c r="N404">
        <v>0</v>
      </c>
      <c r="O404">
        <v>0</v>
      </c>
      <c r="P404">
        <v>0</v>
      </c>
      <c r="Q404">
        <v>0</v>
      </c>
      <c r="R404">
        <v>0</v>
      </c>
      <c r="S404">
        <v>0</v>
      </c>
      <c r="T404">
        <v>0</v>
      </c>
      <c r="U404">
        <v>0</v>
      </c>
      <c r="V404">
        <v>0</v>
      </c>
      <c r="W404">
        <v>12</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row>
    <row r="405" spans="1:61" x14ac:dyDescent="0.35">
      <c r="A405" t="s">
        <v>74</v>
      </c>
      <c r="B405" t="s">
        <v>6</v>
      </c>
      <c r="C405" t="s">
        <v>363</v>
      </c>
      <c r="D405">
        <v>19</v>
      </c>
      <c r="E405">
        <v>0</v>
      </c>
      <c r="F405">
        <v>0</v>
      </c>
      <c r="G405">
        <v>0</v>
      </c>
      <c r="H405">
        <v>0</v>
      </c>
      <c r="I405">
        <v>0</v>
      </c>
      <c r="J405">
        <v>0</v>
      </c>
      <c r="K405">
        <v>0</v>
      </c>
      <c r="L405">
        <v>0</v>
      </c>
      <c r="M405">
        <v>0</v>
      </c>
      <c r="N405">
        <v>0</v>
      </c>
      <c r="O405">
        <v>0</v>
      </c>
      <c r="P405">
        <v>0</v>
      </c>
      <c r="Q405">
        <v>0</v>
      </c>
      <c r="R405">
        <v>0</v>
      </c>
      <c r="S405">
        <v>0</v>
      </c>
      <c r="T405">
        <v>0</v>
      </c>
      <c r="U405">
        <v>0</v>
      </c>
      <c r="V405">
        <v>0</v>
      </c>
      <c r="W405">
        <v>19</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row>
    <row r="406" spans="1:61" x14ac:dyDescent="0.35">
      <c r="A406" t="s">
        <v>74</v>
      </c>
      <c r="B406" t="s">
        <v>6</v>
      </c>
      <c r="C406" t="s">
        <v>362</v>
      </c>
      <c r="D406">
        <v>15</v>
      </c>
      <c r="E406">
        <v>0</v>
      </c>
      <c r="F406">
        <v>0</v>
      </c>
      <c r="G406">
        <v>0</v>
      </c>
      <c r="H406">
        <v>0</v>
      </c>
      <c r="I406">
        <v>0</v>
      </c>
      <c r="J406">
        <v>0</v>
      </c>
      <c r="K406">
        <v>0</v>
      </c>
      <c r="L406">
        <v>0</v>
      </c>
      <c r="M406">
        <v>0</v>
      </c>
      <c r="N406">
        <v>0</v>
      </c>
      <c r="O406">
        <v>0</v>
      </c>
      <c r="P406">
        <v>0</v>
      </c>
      <c r="Q406">
        <v>0</v>
      </c>
      <c r="R406">
        <v>0</v>
      </c>
      <c r="S406">
        <v>0</v>
      </c>
      <c r="T406">
        <v>0</v>
      </c>
      <c r="U406">
        <v>0</v>
      </c>
      <c r="V406">
        <v>0</v>
      </c>
      <c r="W406">
        <v>15</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row>
    <row r="407" spans="1:61" x14ac:dyDescent="0.35">
      <c r="A407" t="s">
        <v>74</v>
      </c>
      <c r="B407" t="s">
        <v>6</v>
      </c>
      <c r="C407" t="s">
        <v>360</v>
      </c>
      <c r="D407">
        <v>5</v>
      </c>
      <c r="E407">
        <v>0</v>
      </c>
      <c r="F407">
        <v>0</v>
      </c>
      <c r="G407">
        <v>0</v>
      </c>
      <c r="H407">
        <v>0</v>
      </c>
      <c r="I407">
        <v>0</v>
      </c>
      <c r="J407">
        <v>0</v>
      </c>
      <c r="K407">
        <v>0</v>
      </c>
      <c r="L407">
        <v>0</v>
      </c>
      <c r="M407">
        <v>0</v>
      </c>
      <c r="N407">
        <v>0</v>
      </c>
      <c r="O407">
        <v>0</v>
      </c>
      <c r="P407">
        <v>0</v>
      </c>
      <c r="Q407">
        <v>0</v>
      </c>
      <c r="R407">
        <v>0</v>
      </c>
      <c r="S407">
        <v>0</v>
      </c>
      <c r="T407">
        <v>0</v>
      </c>
      <c r="U407">
        <v>0</v>
      </c>
      <c r="V407">
        <v>0</v>
      </c>
      <c r="W407">
        <v>5</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row>
    <row r="408" spans="1:61" x14ac:dyDescent="0.35">
      <c r="A408" t="s">
        <v>74</v>
      </c>
      <c r="B408" t="s">
        <v>6</v>
      </c>
      <c r="C408" t="s">
        <v>358</v>
      </c>
      <c r="D408">
        <v>12</v>
      </c>
      <c r="E408">
        <v>0</v>
      </c>
      <c r="F408">
        <v>0</v>
      </c>
      <c r="G408">
        <v>0</v>
      </c>
      <c r="H408">
        <v>0</v>
      </c>
      <c r="I408">
        <v>0</v>
      </c>
      <c r="J408">
        <v>0</v>
      </c>
      <c r="K408">
        <v>0</v>
      </c>
      <c r="L408">
        <v>0</v>
      </c>
      <c r="M408">
        <v>0</v>
      </c>
      <c r="N408">
        <v>0</v>
      </c>
      <c r="O408">
        <v>0</v>
      </c>
      <c r="P408">
        <v>0</v>
      </c>
      <c r="Q408">
        <v>0</v>
      </c>
      <c r="R408">
        <v>0</v>
      </c>
      <c r="S408">
        <v>0</v>
      </c>
      <c r="T408">
        <v>0</v>
      </c>
      <c r="U408">
        <v>0</v>
      </c>
      <c r="V408">
        <v>0</v>
      </c>
      <c r="W408">
        <v>12</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row>
    <row r="409" spans="1:61" x14ac:dyDescent="0.35">
      <c r="A409" t="s">
        <v>74</v>
      </c>
      <c r="B409" t="s">
        <v>6</v>
      </c>
      <c r="C409" t="s">
        <v>356</v>
      </c>
      <c r="D409">
        <v>8</v>
      </c>
      <c r="E409">
        <v>0</v>
      </c>
      <c r="F409">
        <v>0</v>
      </c>
      <c r="G409">
        <v>0</v>
      </c>
      <c r="H409">
        <v>0</v>
      </c>
      <c r="I409">
        <v>0</v>
      </c>
      <c r="J409">
        <v>0</v>
      </c>
      <c r="K409">
        <v>0</v>
      </c>
      <c r="L409">
        <v>0</v>
      </c>
      <c r="M409">
        <v>0</v>
      </c>
      <c r="N409">
        <v>0</v>
      </c>
      <c r="O409">
        <v>0</v>
      </c>
      <c r="P409">
        <v>0</v>
      </c>
      <c r="Q409">
        <v>0</v>
      </c>
      <c r="R409">
        <v>0</v>
      </c>
      <c r="S409">
        <v>0</v>
      </c>
      <c r="T409">
        <v>0</v>
      </c>
      <c r="U409">
        <v>0</v>
      </c>
      <c r="V409">
        <v>0</v>
      </c>
      <c r="W409">
        <v>8</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2</v>
      </c>
      <c r="AX409">
        <v>2</v>
      </c>
      <c r="AY409">
        <v>0</v>
      </c>
      <c r="AZ409">
        <v>0</v>
      </c>
      <c r="BA409">
        <v>2</v>
      </c>
      <c r="BB409">
        <v>0</v>
      </c>
      <c r="BC409">
        <v>0</v>
      </c>
      <c r="BD409">
        <v>2</v>
      </c>
      <c r="BE409">
        <v>0</v>
      </c>
      <c r="BF409">
        <v>0</v>
      </c>
      <c r="BG409">
        <v>2</v>
      </c>
      <c r="BH409">
        <v>0</v>
      </c>
      <c r="BI409">
        <v>0</v>
      </c>
    </row>
    <row r="410" spans="1:61" x14ac:dyDescent="0.35">
      <c r="A410" t="s">
        <v>74</v>
      </c>
      <c r="B410" t="s">
        <v>6</v>
      </c>
      <c r="C410" t="s">
        <v>354</v>
      </c>
      <c r="D410">
        <v>8</v>
      </c>
      <c r="E410">
        <v>0</v>
      </c>
      <c r="F410">
        <v>0</v>
      </c>
      <c r="G410">
        <v>0</v>
      </c>
      <c r="H410">
        <v>0</v>
      </c>
      <c r="I410">
        <v>0</v>
      </c>
      <c r="J410">
        <v>0</v>
      </c>
      <c r="K410">
        <v>0</v>
      </c>
      <c r="L410">
        <v>0</v>
      </c>
      <c r="M410">
        <v>0</v>
      </c>
      <c r="N410">
        <v>0</v>
      </c>
      <c r="O410">
        <v>0</v>
      </c>
      <c r="P410">
        <v>0</v>
      </c>
      <c r="Q410">
        <v>0</v>
      </c>
      <c r="R410">
        <v>0</v>
      </c>
      <c r="S410">
        <v>0</v>
      </c>
      <c r="T410">
        <v>0</v>
      </c>
      <c r="U410">
        <v>0</v>
      </c>
      <c r="V410">
        <v>0</v>
      </c>
      <c r="W410">
        <v>8</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1</v>
      </c>
      <c r="AX410">
        <v>1</v>
      </c>
      <c r="AY410">
        <v>0</v>
      </c>
      <c r="AZ410">
        <v>0</v>
      </c>
      <c r="BA410">
        <v>1</v>
      </c>
      <c r="BB410">
        <v>0</v>
      </c>
      <c r="BC410">
        <v>0</v>
      </c>
      <c r="BD410">
        <v>1</v>
      </c>
      <c r="BE410">
        <v>0</v>
      </c>
      <c r="BF410">
        <v>0</v>
      </c>
      <c r="BG410">
        <v>1</v>
      </c>
      <c r="BH410">
        <v>0</v>
      </c>
      <c r="BI410">
        <v>0</v>
      </c>
    </row>
    <row r="411" spans="1:61" x14ac:dyDescent="0.35">
      <c r="A411" t="s">
        <v>74</v>
      </c>
      <c r="B411" t="s">
        <v>6</v>
      </c>
      <c r="C411" t="s">
        <v>352</v>
      </c>
      <c r="D411">
        <v>6</v>
      </c>
      <c r="E411">
        <v>0</v>
      </c>
      <c r="F411">
        <v>0</v>
      </c>
      <c r="G411">
        <v>0</v>
      </c>
      <c r="H411">
        <v>0</v>
      </c>
      <c r="I411">
        <v>0</v>
      </c>
      <c r="J411">
        <v>0</v>
      </c>
      <c r="K411">
        <v>0</v>
      </c>
      <c r="L411">
        <v>0</v>
      </c>
      <c r="M411">
        <v>0</v>
      </c>
      <c r="N411">
        <v>0</v>
      </c>
      <c r="O411">
        <v>0</v>
      </c>
      <c r="P411">
        <v>0</v>
      </c>
      <c r="Q411">
        <v>0</v>
      </c>
      <c r="R411">
        <v>0</v>
      </c>
      <c r="S411">
        <v>0</v>
      </c>
      <c r="T411">
        <v>0</v>
      </c>
      <c r="U411">
        <v>0</v>
      </c>
      <c r="V411">
        <v>0</v>
      </c>
      <c r="W411">
        <v>6</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2</v>
      </c>
      <c r="AX411">
        <v>2</v>
      </c>
      <c r="AY411">
        <v>0</v>
      </c>
      <c r="AZ411">
        <v>0</v>
      </c>
      <c r="BA411">
        <v>2</v>
      </c>
      <c r="BB411">
        <v>0</v>
      </c>
      <c r="BC411">
        <v>0</v>
      </c>
      <c r="BD411">
        <v>2</v>
      </c>
      <c r="BE411">
        <v>0</v>
      </c>
      <c r="BF411">
        <v>0</v>
      </c>
      <c r="BG411">
        <v>2</v>
      </c>
      <c r="BH411">
        <v>0</v>
      </c>
      <c r="BI411">
        <v>0</v>
      </c>
    </row>
    <row r="412" spans="1:61" x14ac:dyDescent="0.35">
      <c r="A412" t="s">
        <v>74</v>
      </c>
      <c r="B412" t="s">
        <v>6</v>
      </c>
      <c r="C412" t="s">
        <v>350</v>
      </c>
      <c r="D412">
        <v>14</v>
      </c>
      <c r="E412">
        <v>0</v>
      </c>
      <c r="F412">
        <v>0</v>
      </c>
      <c r="G412">
        <v>0</v>
      </c>
      <c r="H412">
        <v>0</v>
      </c>
      <c r="I412">
        <v>0</v>
      </c>
      <c r="J412">
        <v>0</v>
      </c>
      <c r="K412">
        <v>0</v>
      </c>
      <c r="L412">
        <v>0</v>
      </c>
      <c r="M412">
        <v>0</v>
      </c>
      <c r="N412">
        <v>0</v>
      </c>
      <c r="O412">
        <v>0</v>
      </c>
      <c r="P412">
        <v>0</v>
      </c>
      <c r="Q412">
        <v>0</v>
      </c>
      <c r="R412">
        <v>0</v>
      </c>
      <c r="S412">
        <v>0</v>
      </c>
      <c r="T412">
        <v>0</v>
      </c>
      <c r="U412">
        <v>0</v>
      </c>
      <c r="V412">
        <v>0</v>
      </c>
      <c r="W412">
        <v>14</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1</v>
      </c>
      <c r="AX412">
        <v>1</v>
      </c>
      <c r="AY412">
        <v>0</v>
      </c>
      <c r="AZ412">
        <v>0</v>
      </c>
      <c r="BA412">
        <v>1</v>
      </c>
      <c r="BB412">
        <v>0</v>
      </c>
      <c r="BC412">
        <v>0</v>
      </c>
      <c r="BD412">
        <v>1</v>
      </c>
      <c r="BE412">
        <v>0</v>
      </c>
      <c r="BF412">
        <v>0</v>
      </c>
      <c r="BG412">
        <v>1</v>
      </c>
      <c r="BH412">
        <v>0</v>
      </c>
      <c r="BI412">
        <v>0</v>
      </c>
    </row>
    <row r="413" spans="1:61" x14ac:dyDescent="0.35">
      <c r="A413" t="s">
        <v>74</v>
      </c>
      <c r="B413" t="s">
        <v>6</v>
      </c>
      <c r="C413" t="s">
        <v>348</v>
      </c>
      <c r="D413">
        <v>4</v>
      </c>
      <c r="E413">
        <v>0</v>
      </c>
      <c r="F413">
        <v>0</v>
      </c>
      <c r="G413">
        <v>0</v>
      </c>
      <c r="H413">
        <v>0</v>
      </c>
      <c r="I413">
        <v>0</v>
      </c>
      <c r="J413">
        <v>0</v>
      </c>
      <c r="K413">
        <v>0</v>
      </c>
      <c r="L413">
        <v>0</v>
      </c>
      <c r="M413">
        <v>0</v>
      </c>
      <c r="N413">
        <v>0</v>
      </c>
      <c r="O413">
        <v>0</v>
      </c>
      <c r="P413">
        <v>0</v>
      </c>
      <c r="Q413">
        <v>0</v>
      </c>
      <c r="R413">
        <v>0</v>
      </c>
      <c r="S413">
        <v>0</v>
      </c>
      <c r="T413">
        <v>0</v>
      </c>
      <c r="U413">
        <v>0</v>
      </c>
      <c r="V413">
        <v>0</v>
      </c>
      <c r="W413">
        <v>4</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2</v>
      </c>
      <c r="AX413">
        <v>2</v>
      </c>
      <c r="AY413">
        <v>0</v>
      </c>
      <c r="AZ413">
        <v>0</v>
      </c>
      <c r="BA413">
        <v>2</v>
      </c>
      <c r="BB413">
        <v>0</v>
      </c>
      <c r="BC413">
        <v>0</v>
      </c>
      <c r="BD413">
        <v>2</v>
      </c>
      <c r="BE413">
        <v>0</v>
      </c>
      <c r="BF413">
        <v>0</v>
      </c>
      <c r="BG413">
        <v>2</v>
      </c>
      <c r="BH413">
        <v>0</v>
      </c>
      <c r="BI413">
        <v>0</v>
      </c>
    </row>
    <row r="414" spans="1:61" x14ac:dyDescent="0.35">
      <c r="A414" t="s">
        <v>74</v>
      </c>
      <c r="B414" t="s">
        <v>6</v>
      </c>
      <c r="C414" t="s">
        <v>346</v>
      </c>
      <c r="D414">
        <v>9</v>
      </c>
      <c r="E414">
        <v>0</v>
      </c>
      <c r="F414">
        <v>0</v>
      </c>
      <c r="G414">
        <v>0</v>
      </c>
      <c r="H414">
        <v>0</v>
      </c>
      <c r="I414">
        <v>0</v>
      </c>
      <c r="J414">
        <v>0</v>
      </c>
      <c r="K414">
        <v>0</v>
      </c>
      <c r="L414">
        <v>0</v>
      </c>
      <c r="M414">
        <v>0</v>
      </c>
      <c r="N414">
        <v>0</v>
      </c>
      <c r="O414">
        <v>0</v>
      </c>
      <c r="P414">
        <v>0</v>
      </c>
      <c r="Q414">
        <v>0</v>
      </c>
      <c r="R414">
        <v>0</v>
      </c>
      <c r="S414">
        <v>0</v>
      </c>
      <c r="T414">
        <v>0</v>
      </c>
      <c r="U414">
        <v>0</v>
      </c>
      <c r="V414">
        <v>0</v>
      </c>
      <c r="W414">
        <v>9</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1</v>
      </c>
      <c r="AX414">
        <v>1</v>
      </c>
      <c r="AY414">
        <v>0</v>
      </c>
      <c r="AZ414">
        <v>0</v>
      </c>
      <c r="BA414">
        <v>1</v>
      </c>
      <c r="BB414">
        <v>0</v>
      </c>
      <c r="BC414">
        <v>0</v>
      </c>
      <c r="BD414">
        <v>1</v>
      </c>
      <c r="BE414">
        <v>0</v>
      </c>
      <c r="BF414">
        <v>0</v>
      </c>
      <c r="BG414">
        <v>1</v>
      </c>
      <c r="BH414">
        <v>0</v>
      </c>
      <c r="BI414">
        <v>0</v>
      </c>
    </row>
    <row r="415" spans="1:61" x14ac:dyDescent="0.35">
      <c r="A415" t="s">
        <v>74</v>
      </c>
      <c r="B415" t="s">
        <v>6</v>
      </c>
      <c r="C415" t="s">
        <v>344</v>
      </c>
      <c r="D415">
        <v>16</v>
      </c>
      <c r="E415">
        <v>0</v>
      </c>
      <c r="F415">
        <v>0</v>
      </c>
      <c r="G415">
        <v>0</v>
      </c>
      <c r="H415">
        <v>0</v>
      </c>
      <c r="I415">
        <v>0</v>
      </c>
      <c r="J415">
        <v>0</v>
      </c>
      <c r="K415">
        <v>0</v>
      </c>
      <c r="L415">
        <v>0</v>
      </c>
      <c r="M415">
        <v>0</v>
      </c>
      <c r="N415">
        <v>0</v>
      </c>
      <c r="O415">
        <v>0</v>
      </c>
      <c r="P415">
        <v>0</v>
      </c>
      <c r="Q415">
        <v>0</v>
      </c>
      <c r="R415">
        <v>0</v>
      </c>
      <c r="S415">
        <v>0</v>
      </c>
      <c r="T415">
        <v>0</v>
      </c>
      <c r="U415">
        <v>0</v>
      </c>
      <c r="V415">
        <v>0</v>
      </c>
      <c r="W415">
        <v>16</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2</v>
      </c>
      <c r="AX415">
        <v>2</v>
      </c>
      <c r="AY415">
        <v>0</v>
      </c>
      <c r="AZ415">
        <v>0</v>
      </c>
      <c r="BA415">
        <v>2</v>
      </c>
      <c r="BB415">
        <v>0</v>
      </c>
      <c r="BC415">
        <v>0</v>
      </c>
      <c r="BD415">
        <v>2</v>
      </c>
      <c r="BE415">
        <v>0</v>
      </c>
      <c r="BF415">
        <v>0</v>
      </c>
      <c r="BG415">
        <v>2</v>
      </c>
      <c r="BH415">
        <v>0</v>
      </c>
      <c r="BI415">
        <v>0</v>
      </c>
    </row>
    <row r="416" spans="1:61" x14ac:dyDescent="0.35">
      <c r="A416" t="s">
        <v>74</v>
      </c>
      <c r="B416" t="s">
        <v>6</v>
      </c>
      <c r="C416" t="s">
        <v>342</v>
      </c>
      <c r="D416">
        <v>4</v>
      </c>
      <c r="E416">
        <v>0</v>
      </c>
      <c r="F416">
        <v>0</v>
      </c>
      <c r="G416">
        <v>0</v>
      </c>
      <c r="H416">
        <v>0</v>
      </c>
      <c r="I416">
        <v>0</v>
      </c>
      <c r="J416">
        <v>0</v>
      </c>
      <c r="K416">
        <v>0</v>
      </c>
      <c r="L416">
        <v>0</v>
      </c>
      <c r="M416">
        <v>0</v>
      </c>
      <c r="N416">
        <v>0</v>
      </c>
      <c r="O416">
        <v>0</v>
      </c>
      <c r="P416">
        <v>0</v>
      </c>
      <c r="Q416">
        <v>0</v>
      </c>
      <c r="R416">
        <v>0</v>
      </c>
      <c r="S416">
        <v>0</v>
      </c>
      <c r="T416">
        <v>0</v>
      </c>
      <c r="U416">
        <v>0</v>
      </c>
      <c r="V416">
        <v>0</v>
      </c>
      <c r="W416">
        <v>4</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1</v>
      </c>
      <c r="AX416">
        <v>1</v>
      </c>
      <c r="AY416">
        <v>0</v>
      </c>
      <c r="AZ416">
        <v>0</v>
      </c>
      <c r="BA416">
        <v>1</v>
      </c>
      <c r="BB416">
        <v>0</v>
      </c>
      <c r="BC416">
        <v>0</v>
      </c>
      <c r="BD416">
        <v>1</v>
      </c>
      <c r="BE416">
        <v>0</v>
      </c>
      <c r="BF416">
        <v>0</v>
      </c>
      <c r="BG416">
        <v>1</v>
      </c>
      <c r="BH416">
        <v>0</v>
      </c>
      <c r="BI416">
        <v>0</v>
      </c>
    </row>
    <row r="417" spans="1:61" x14ac:dyDescent="0.35">
      <c r="A417" t="s">
        <v>74</v>
      </c>
      <c r="B417" t="s">
        <v>6</v>
      </c>
      <c r="C417" t="s">
        <v>340</v>
      </c>
      <c r="D417">
        <v>5</v>
      </c>
      <c r="E417">
        <v>0</v>
      </c>
      <c r="F417">
        <v>0</v>
      </c>
      <c r="G417">
        <v>0</v>
      </c>
      <c r="H417">
        <v>0</v>
      </c>
      <c r="I417">
        <v>0</v>
      </c>
      <c r="J417">
        <v>0</v>
      </c>
      <c r="K417">
        <v>0</v>
      </c>
      <c r="L417">
        <v>0</v>
      </c>
      <c r="M417">
        <v>0</v>
      </c>
      <c r="N417">
        <v>0</v>
      </c>
      <c r="O417">
        <v>0</v>
      </c>
      <c r="P417">
        <v>0</v>
      </c>
      <c r="Q417">
        <v>0</v>
      </c>
      <c r="R417">
        <v>0</v>
      </c>
      <c r="S417">
        <v>0</v>
      </c>
      <c r="T417">
        <v>0</v>
      </c>
      <c r="U417">
        <v>0</v>
      </c>
      <c r="V417">
        <v>0</v>
      </c>
      <c r="W417">
        <v>5</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2</v>
      </c>
      <c r="AX417">
        <v>2</v>
      </c>
      <c r="AY417">
        <v>0</v>
      </c>
      <c r="AZ417">
        <v>0</v>
      </c>
      <c r="BA417">
        <v>2</v>
      </c>
      <c r="BB417">
        <v>0</v>
      </c>
      <c r="BC417">
        <v>0</v>
      </c>
      <c r="BD417">
        <v>2</v>
      </c>
      <c r="BE417">
        <v>0</v>
      </c>
      <c r="BF417">
        <v>0</v>
      </c>
      <c r="BG417">
        <v>2</v>
      </c>
      <c r="BH417">
        <v>0</v>
      </c>
      <c r="BI417">
        <v>0</v>
      </c>
    </row>
    <row r="418" spans="1:61" x14ac:dyDescent="0.35">
      <c r="A418" t="s">
        <v>74</v>
      </c>
      <c r="B418" t="s">
        <v>6</v>
      </c>
      <c r="C418" t="s">
        <v>338</v>
      </c>
      <c r="D418">
        <v>11</v>
      </c>
      <c r="E418">
        <v>0</v>
      </c>
      <c r="F418">
        <v>0</v>
      </c>
      <c r="G418">
        <v>0</v>
      </c>
      <c r="H418">
        <v>0</v>
      </c>
      <c r="I418">
        <v>0</v>
      </c>
      <c r="J418">
        <v>0</v>
      </c>
      <c r="K418">
        <v>0</v>
      </c>
      <c r="L418">
        <v>0</v>
      </c>
      <c r="M418">
        <v>0</v>
      </c>
      <c r="N418">
        <v>0</v>
      </c>
      <c r="O418">
        <v>0</v>
      </c>
      <c r="P418">
        <v>0</v>
      </c>
      <c r="Q418">
        <v>0</v>
      </c>
      <c r="R418">
        <v>0</v>
      </c>
      <c r="S418">
        <v>0</v>
      </c>
      <c r="T418">
        <v>0</v>
      </c>
      <c r="U418">
        <v>0</v>
      </c>
      <c r="V418">
        <v>0</v>
      </c>
      <c r="W418">
        <v>11</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2</v>
      </c>
      <c r="AX418">
        <v>2</v>
      </c>
      <c r="AY418">
        <v>0</v>
      </c>
      <c r="AZ418">
        <v>0</v>
      </c>
      <c r="BA418">
        <v>2</v>
      </c>
      <c r="BB418">
        <v>0</v>
      </c>
      <c r="BC418">
        <v>0</v>
      </c>
      <c r="BD418">
        <v>2</v>
      </c>
      <c r="BE418">
        <v>0</v>
      </c>
      <c r="BF418">
        <v>0</v>
      </c>
      <c r="BG418">
        <v>2</v>
      </c>
      <c r="BH418">
        <v>0</v>
      </c>
      <c r="BI418">
        <v>0</v>
      </c>
    </row>
    <row r="419" spans="1:61" x14ac:dyDescent="0.35">
      <c r="A419" t="s">
        <v>74</v>
      </c>
      <c r="B419" t="s">
        <v>6</v>
      </c>
      <c r="C419" t="s">
        <v>336</v>
      </c>
      <c r="D419">
        <v>16</v>
      </c>
      <c r="E419">
        <v>0</v>
      </c>
      <c r="F419">
        <v>0</v>
      </c>
      <c r="G419">
        <v>0</v>
      </c>
      <c r="H419">
        <v>0</v>
      </c>
      <c r="I419">
        <v>0</v>
      </c>
      <c r="J419">
        <v>0</v>
      </c>
      <c r="K419">
        <v>0</v>
      </c>
      <c r="L419">
        <v>0</v>
      </c>
      <c r="M419">
        <v>0</v>
      </c>
      <c r="N419">
        <v>0</v>
      </c>
      <c r="O419">
        <v>0</v>
      </c>
      <c r="P419">
        <v>0</v>
      </c>
      <c r="Q419">
        <v>0</v>
      </c>
      <c r="R419">
        <v>0</v>
      </c>
      <c r="S419">
        <v>0</v>
      </c>
      <c r="T419">
        <v>0</v>
      </c>
      <c r="U419">
        <v>0</v>
      </c>
      <c r="V419">
        <v>0</v>
      </c>
      <c r="W419">
        <v>16</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row>
    <row r="420" spans="1:61" x14ac:dyDescent="0.35">
      <c r="A420" t="s">
        <v>74</v>
      </c>
      <c r="B420" t="s">
        <v>6</v>
      </c>
      <c r="C420" t="s">
        <v>334</v>
      </c>
      <c r="D420">
        <v>10</v>
      </c>
      <c r="E420">
        <v>0</v>
      </c>
      <c r="F420">
        <v>0</v>
      </c>
      <c r="G420">
        <v>0</v>
      </c>
      <c r="H420">
        <v>0</v>
      </c>
      <c r="I420">
        <v>0</v>
      </c>
      <c r="J420">
        <v>0</v>
      </c>
      <c r="K420">
        <v>0</v>
      </c>
      <c r="L420">
        <v>0</v>
      </c>
      <c r="M420">
        <v>0</v>
      </c>
      <c r="N420">
        <v>0</v>
      </c>
      <c r="O420">
        <v>0</v>
      </c>
      <c r="P420">
        <v>0</v>
      </c>
      <c r="Q420">
        <v>0</v>
      </c>
      <c r="R420">
        <v>0</v>
      </c>
      <c r="S420">
        <v>0</v>
      </c>
      <c r="T420">
        <v>0</v>
      </c>
      <c r="U420">
        <v>0</v>
      </c>
      <c r="V420">
        <v>0</v>
      </c>
      <c r="W420">
        <v>10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row>
    <row r="421" spans="1:61" x14ac:dyDescent="0.35">
      <c r="A421" t="s">
        <v>74</v>
      </c>
      <c r="B421" t="s">
        <v>6</v>
      </c>
      <c r="C421" t="s">
        <v>332</v>
      </c>
      <c r="D421">
        <v>9</v>
      </c>
      <c r="E421">
        <v>0</v>
      </c>
      <c r="F421">
        <v>0</v>
      </c>
      <c r="G421">
        <v>0</v>
      </c>
      <c r="H421">
        <v>0</v>
      </c>
      <c r="I421">
        <v>0</v>
      </c>
      <c r="J421">
        <v>0</v>
      </c>
      <c r="K421">
        <v>0</v>
      </c>
      <c r="L421">
        <v>0</v>
      </c>
      <c r="M421">
        <v>0</v>
      </c>
      <c r="N421">
        <v>0</v>
      </c>
      <c r="O421">
        <v>0</v>
      </c>
      <c r="P421">
        <v>0</v>
      </c>
      <c r="Q421">
        <v>0</v>
      </c>
      <c r="R421">
        <v>0</v>
      </c>
      <c r="S421">
        <v>0</v>
      </c>
      <c r="T421">
        <v>0</v>
      </c>
      <c r="U421">
        <v>0</v>
      </c>
      <c r="V421">
        <v>0</v>
      </c>
      <c r="W421">
        <v>9</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row>
    <row r="422" spans="1:61" x14ac:dyDescent="0.35">
      <c r="A422" t="s">
        <v>74</v>
      </c>
      <c r="B422" t="s">
        <v>6</v>
      </c>
      <c r="C422" t="s">
        <v>330</v>
      </c>
      <c r="D422">
        <v>8</v>
      </c>
      <c r="E422">
        <v>0</v>
      </c>
      <c r="F422">
        <v>0</v>
      </c>
      <c r="G422">
        <v>0</v>
      </c>
      <c r="H422">
        <v>0</v>
      </c>
      <c r="I422">
        <v>0</v>
      </c>
      <c r="J422">
        <v>0</v>
      </c>
      <c r="K422">
        <v>0</v>
      </c>
      <c r="L422">
        <v>0</v>
      </c>
      <c r="M422">
        <v>0</v>
      </c>
      <c r="N422">
        <v>0</v>
      </c>
      <c r="O422">
        <v>0</v>
      </c>
      <c r="P422">
        <v>0</v>
      </c>
      <c r="Q422">
        <v>0</v>
      </c>
      <c r="R422">
        <v>0</v>
      </c>
      <c r="S422">
        <v>0</v>
      </c>
      <c r="T422">
        <v>0</v>
      </c>
      <c r="U422">
        <v>0</v>
      </c>
      <c r="V422">
        <v>0</v>
      </c>
      <c r="W422">
        <v>8</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row>
    <row r="423" spans="1:61" x14ac:dyDescent="0.35">
      <c r="A423" t="s">
        <v>74</v>
      </c>
      <c r="B423" t="s">
        <v>6</v>
      </c>
      <c r="C423" t="s">
        <v>328</v>
      </c>
      <c r="D423">
        <v>12</v>
      </c>
      <c r="E423">
        <v>0</v>
      </c>
      <c r="F423">
        <v>0</v>
      </c>
      <c r="G423">
        <v>0</v>
      </c>
      <c r="H423">
        <v>0</v>
      </c>
      <c r="I423">
        <v>0</v>
      </c>
      <c r="J423">
        <v>0</v>
      </c>
      <c r="K423">
        <v>0</v>
      </c>
      <c r="L423">
        <v>0</v>
      </c>
      <c r="M423">
        <v>0</v>
      </c>
      <c r="N423">
        <v>0</v>
      </c>
      <c r="O423">
        <v>0</v>
      </c>
      <c r="P423">
        <v>0</v>
      </c>
      <c r="Q423">
        <v>0</v>
      </c>
      <c r="R423">
        <v>0</v>
      </c>
      <c r="S423">
        <v>0</v>
      </c>
      <c r="T423">
        <v>0</v>
      </c>
      <c r="U423">
        <v>0</v>
      </c>
      <c r="V423">
        <v>0</v>
      </c>
      <c r="W423">
        <v>12</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row>
    <row r="424" spans="1:61" x14ac:dyDescent="0.35">
      <c r="A424" t="s">
        <v>74</v>
      </c>
      <c r="B424" t="s">
        <v>6</v>
      </c>
      <c r="C424" t="s">
        <v>326</v>
      </c>
      <c r="D424">
        <v>12</v>
      </c>
      <c r="E424">
        <v>0</v>
      </c>
      <c r="F424">
        <v>0</v>
      </c>
      <c r="G424">
        <v>0</v>
      </c>
      <c r="H424">
        <v>0</v>
      </c>
      <c r="I424">
        <v>0</v>
      </c>
      <c r="J424">
        <v>0</v>
      </c>
      <c r="K424">
        <v>0</v>
      </c>
      <c r="L424">
        <v>0</v>
      </c>
      <c r="M424">
        <v>0</v>
      </c>
      <c r="N424">
        <v>0</v>
      </c>
      <c r="O424">
        <v>0</v>
      </c>
      <c r="P424">
        <v>0</v>
      </c>
      <c r="Q424">
        <v>0</v>
      </c>
      <c r="R424">
        <v>0</v>
      </c>
      <c r="S424">
        <v>0</v>
      </c>
      <c r="T424">
        <v>0</v>
      </c>
      <c r="U424">
        <v>0</v>
      </c>
      <c r="V424">
        <v>0</v>
      </c>
      <c r="W424">
        <v>12</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row>
    <row r="425" spans="1:61" x14ac:dyDescent="0.35">
      <c r="A425" t="s">
        <v>74</v>
      </c>
      <c r="B425" t="s">
        <v>6</v>
      </c>
      <c r="C425" t="s">
        <v>324</v>
      </c>
      <c r="D425">
        <v>12</v>
      </c>
      <c r="E425">
        <v>0</v>
      </c>
      <c r="F425">
        <v>0</v>
      </c>
      <c r="G425">
        <v>0</v>
      </c>
      <c r="H425">
        <v>0</v>
      </c>
      <c r="I425">
        <v>0</v>
      </c>
      <c r="J425">
        <v>0</v>
      </c>
      <c r="K425">
        <v>0</v>
      </c>
      <c r="L425">
        <v>0</v>
      </c>
      <c r="M425">
        <v>0</v>
      </c>
      <c r="N425">
        <v>0</v>
      </c>
      <c r="O425">
        <v>0</v>
      </c>
      <c r="P425">
        <v>0</v>
      </c>
      <c r="Q425">
        <v>0</v>
      </c>
      <c r="R425">
        <v>0</v>
      </c>
      <c r="S425">
        <v>0</v>
      </c>
      <c r="T425">
        <v>0</v>
      </c>
      <c r="U425">
        <v>0</v>
      </c>
      <c r="V425">
        <v>0</v>
      </c>
      <c r="W425">
        <v>12</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row>
    <row r="426" spans="1:61" x14ac:dyDescent="0.35">
      <c r="A426" t="s">
        <v>74</v>
      </c>
      <c r="B426" t="s">
        <v>2</v>
      </c>
      <c r="C426" t="s">
        <v>366</v>
      </c>
      <c r="D426">
        <v>16</v>
      </c>
      <c r="E426">
        <v>1</v>
      </c>
      <c r="F426">
        <v>0</v>
      </c>
      <c r="G426">
        <v>1</v>
      </c>
      <c r="H426">
        <v>1</v>
      </c>
      <c r="I426">
        <v>1</v>
      </c>
      <c r="J426">
        <v>1</v>
      </c>
      <c r="K426">
        <v>0</v>
      </c>
      <c r="L426">
        <v>0</v>
      </c>
      <c r="M426">
        <v>5</v>
      </c>
      <c r="N426">
        <v>0</v>
      </c>
      <c r="O426">
        <v>5</v>
      </c>
      <c r="P426">
        <v>0</v>
      </c>
      <c r="Q426">
        <v>0</v>
      </c>
      <c r="R426">
        <v>0</v>
      </c>
      <c r="S426">
        <v>0</v>
      </c>
      <c r="T426">
        <v>0</v>
      </c>
      <c r="U426">
        <v>0</v>
      </c>
      <c r="V426">
        <v>0</v>
      </c>
      <c r="W426">
        <v>5</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row>
    <row r="427" spans="1:61" x14ac:dyDescent="0.35">
      <c r="A427" t="s">
        <v>74</v>
      </c>
      <c r="B427" t="s">
        <v>2</v>
      </c>
      <c r="C427" t="s">
        <v>365</v>
      </c>
      <c r="D427">
        <v>28</v>
      </c>
      <c r="E427">
        <v>0</v>
      </c>
      <c r="F427">
        <v>0</v>
      </c>
      <c r="G427">
        <v>0</v>
      </c>
      <c r="H427">
        <v>0</v>
      </c>
      <c r="I427">
        <v>0</v>
      </c>
      <c r="J427">
        <v>0</v>
      </c>
      <c r="K427">
        <v>1</v>
      </c>
      <c r="L427">
        <v>0</v>
      </c>
      <c r="M427">
        <v>5</v>
      </c>
      <c r="N427">
        <v>0</v>
      </c>
      <c r="O427">
        <v>9</v>
      </c>
      <c r="P427">
        <v>0</v>
      </c>
      <c r="Q427">
        <v>0</v>
      </c>
      <c r="R427">
        <v>0</v>
      </c>
      <c r="S427">
        <v>0</v>
      </c>
      <c r="T427">
        <v>0</v>
      </c>
      <c r="U427">
        <v>0</v>
      </c>
      <c r="V427">
        <v>0</v>
      </c>
      <c r="W427">
        <v>13</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row>
    <row r="428" spans="1:61" x14ac:dyDescent="0.35">
      <c r="A428" t="s">
        <v>74</v>
      </c>
      <c r="B428" t="s">
        <v>2</v>
      </c>
      <c r="C428" t="s">
        <v>364</v>
      </c>
      <c r="D428">
        <v>19</v>
      </c>
      <c r="E428">
        <v>0</v>
      </c>
      <c r="F428">
        <v>0</v>
      </c>
      <c r="G428">
        <v>0</v>
      </c>
      <c r="H428">
        <v>0</v>
      </c>
      <c r="I428">
        <v>0</v>
      </c>
      <c r="J428">
        <v>0</v>
      </c>
      <c r="K428">
        <v>1</v>
      </c>
      <c r="L428">
        <v>0</v>
      </c>
      <c r="M428">
        <v>7</v>
      </c>
      <c r="N428">
        <v>0</v>
      </c>
      <c r="O428">
        <v>5</v>
      </c>
      <c r="P428">
        <v>0</v>
      </c>
      <c r="Q428">
        <v>0</v>
      </c>
      <c r="R428">
        <v>0</v>
      </c>
      <c r="S428">
        <v>0</v>
      </c>
      <c r="T428">
        <v>0</v>
      </c>
      <c r="U428">
        <v>0</v>
      </c>
      <c r="V428">
        <v>0</v>
      </c>
      <c r="W428">
        <v>6</v>
      </c>
      <c r="X428">
        <v>0</v>
      </c>
      <c r="Y428">
        <v>0</v>
      </c>
      <c r="Z428">
        <v>0</v>
      </c>
      <c r="AA428">
        <v>0</v>
      </c>
      <c r="AB428">
        <v>0</v>
      </c>
      <c r="AC428">
        <v>0</v>
      </c>
      <c r="AD428">
        <v>0</v>
      </c>
      <c r="AE428">
        <v>0</v>
      </c>
      <c r="AF428">
        <v>0</v>
      </c>
      <c r="AG428">
        <v>1</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row>
    <row r="429" spans="1:61" x14ac:dyDescent="0.35">
      <c r="A429" t="s">
        <v>74</v>
      </c>
      <c r="B429" t="s">
        <v>2</v>
      </c>
      <c r="C429" t="s">
        <v>363</v>
      </c>
      <c r="D429">
        <v>19</v>
      </c>
      <c r="E429">
        <v>0</v>
      </c>
      <c r="F429">
        <v>0</v>
      </c>
      <c r="G429">
        <v>0</v>
      </c>
      <c r="H429">
        <v>0</v>
      </c>
      <c r="I429">
        <v>0</v>
      </c>
      <c r="J429">
        <v>0</v>
      </c>
      <c r="K429">
        <v>2</v>
      </c>
      <c r="L429">
        <v>0</v>
      </c>
      <c r="M429">
        <v>2</v>
      </c>
      <c r="N429">
        <v>0</v>
      </c>
      <c r="O429">
        <v>10</v>
      </c>
      <c r="P429">
        <v>0</v>
      </c>
      <c r="Q429">
        <v>0</v>
      </c>
      <c r="R429">
        <v>0</v>
      </c>
      <c r="S429">
        <v>0</v>
      </c>
      <c r="T429">
        <v>0</v>
      </c>
      <c r="U429">
        <v>0</v>
      </c>
      <c r="V429">
        <v>0</v>
      </c>
      <c r="W429">
        <v>5</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1</v>
      </c>
      <c r="AU429">
        <v>1</v>
      </c>
      <c r="AV429">
        <v>0</v>
      </c>
      <c r="AW429">
        <v>1</v>
      </c>
      <c r="AX429">
        <v>1</v>
      </c>
      <c r="AY429">
        <v>0</v>
      </c>
      <c r="AZ429">
        <v>0</v>
      </c>
      <c r="BA429">
        <v>0</v>
      </c>
      <c r="BB429">
        <v>0</v>
      </c>
      <c r="BC429">
        <v>0</v>
      </c>
      <c r="BD429">
        <v>0</v>
      </c>
      <c r="BE429">
        <v>0</v>
      </c>
      <c r="BF429">
        <v>0</v>
      </c>
      <c r="BG429">
        <v>0</v>
      </c>
      <c r="BH429">
        <v>0</v>
      </c>
      <c r="BI429">
        <v>0</v>
      </c>
    </row>
    <row r="430" spans="1:61" x14ac:dyDescent="0.35">
      <c r="A430" t="s">
        <v>74</v>
      </c>
      <c r="B430" t="s">
        <v>2</v>
      </c>
      <c r="C430" t="s">
        <v>362</v>
      </c>
      <c r="D430">
        <v>7</v>
      </c>
      <c r="E430">
        <v>1</v>
      </c>
      <c r="F430">
        <v>0</v>
      </c>
      <c r="G430">
        <v>1</v>
      </c>
      <c r="H430">
        <v>1</v>
      </c>
      <c r="I430">
        <v>1</v>
      </c>
      <c r="J430">
        <v>1</v>
      </c>
      <c r="K430">
        <v>0</v>
      </c>
      <c r="L430">
        <v>0</v>
      </c>
      <c r="M430">
        <v>4</v>
      </c>
      <c r="N430">
        <v>0</v>
      </c>
      <c r="O430">
        <v>2</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row>
    <row r="431" spans="1:61" x14ac:dyDescent="0.35">
      <c r="A431" t="s">
        <v>74</v>
      </c>
      <c r="B431" t="s">
        <v>2</v>
      </c>
      <c r="C431" t="s">
        <v>360</v>
      </c>
      <c r="D431">
        <v>7</v>
      </c>
      <c r="E431">
        <v>0</v>
      </c>
      <c r="F431">
        <v>0</v>
      </c>
      <c r="G431">
        <v>0</v>
      </c>
      <c r="H431">
        <v>0</v>
      </c>
      <c r="I431">
        <v>1</v>
      </c>
      <c r="J431">
        <v>0</v>
      </c>
      <c r="K431">
        <v>0</v>
      </c>
      <c r="L431">
        <v>0</v>
      </c>
      <c r="M431">
        <v>4</v>
      </c>
      <c r="N431">
        <v>0</v>
      </c>
      <c r="O431">
        <v>2</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row>
    <row r="432" spans="1:61" x14ac:dyDescent="0.35">
      <c r="A432" t="s">
        <v>74</v>
      </c>
      <c r="B432" t="s">
        <v>2</v>
      </c>
      <c r="C432" t="s">
        <v>358</v>
      </c>
      <c r="D432">
        <v>8</v>
      </c>
      <c r="E432">
        <v>0</v>
      </c>
      <c r="F432">
        <v>0</v>
      </c>
      <c r="G432">
        <v>0</v>
      </c>
      <c r="H432">
        <v>0</v>
      </c>
      <c r="I432">
        <v>0</v>
      </c>
      <c r="J432">
        <v>0</v>
      </c>
      <c r="K432">
        <v>0</v>
      </c>
      <c r="L432">
        <v>0</v>
      </c>
      <c r="M432">
        <v>0</v>
      </c>
      <c r="N432">
        <v>0</v>
      </c>
      <c r="O432">
        <v>0</v>
      </c>
      <c r="P432">
        <v>0</v>
      </c>
      <c r="Q432">
        <v>0</v>
      </c>
      <c r="R432">
        <v>0</v>
      </c>
      <c r="S432">
        <v>0</v>
      </c>
      <c r="T432">
        <v>0</v>
      </c>
      <c r="U432">
        <v>0</v>
      </c>
      <c r="V432">
        <v>0</v>
      </c>
      <c r="W432">
        <v>8</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row>
    <row r="433" spans="1:61" x14ac:dyDescent="0.35">
      <c r="A433" t="s">
        <v>74</v>
      </c>
      <c r="B433" t="s">
        <v>2</v>
      </c>
      <c r="C433" t="s">
        <v>356</v>
      </c>
      <c r="D433">
        <v>11</v>
      </c>
      <c r="E433">
        <v>0</v>
      </c>
      <c r="F433">
        <v>0</v>
      </c>
      <c r="G433">
        <v>0</v>
      </c>
      <c r="H433">
        <v>0</v>
      </c>
      <c r="I433">
        <v>0</v>
      </c>
      <c r="J433">
        <v>0</v>
      </c>
      <c r="K433">
        <v>0</v>
      </c>
      <c r="L433">
        <v>0</v>
      </c>
      <c r="M433">
        <v>3</v>
      </c>
      <c r="N433">
        <v>0</v>
      </c>
      <c r="O433">
        <v>8</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row>
    <row r="434" spans="1:61" x14ac:dyDescent="0.35">
      <c r="A434" t="s">
        <v>74</v>
      </c>
      <c r="B434" t="s">
        <v>2</v>
      </c>
      <c r="C434" t="s">
        <v>354</v>
      </c>
      <c r="D434">
        <v>10</v>
      </c>
      <c r="E434">
        <v>0</v>
      </c>
      <c r="F434">
        <v>0</v>
      </c>
      <c r="G434">
        <v>0</v>
      </c>
      <c r="H434">
        <v>0</v>
      </c>
      <c r="I434">
        <v>0</v>
      </c>
      <c r="J434">
        <v>0</v>
      </c>
      <c r="K434">
        <v>0</v>
      </c>
      <c r="L434">
        <v>0</v>
      </c>
      <c r="M434">
        <v>0</v>
      </c>
      <c r="N434">
        <v>0</v>
      </c>
      <c r="O434">
        <v>7</v>
      </c>
      <c r="P434">
        <v>0</v>
      </c>
      <c r="Q434">
        <v>0</v>
      </c>
      <c r="R434">
        <v>0</v>
      </c>
      <c r="S434">
        <v>0</v>
      </c>
      <c r="T434">
        <v>0</v>
      </c>
      <c r="U434">
        <v>0</v>
      </c>
      <c r="V434">
        <v>0</v>
      </c>
      <c r="W434">
        <v>3</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1</v>
      </c>
      <c r="AX434">
        <v>1</v>
      </c>
      <c r="AY434">
        <v>0</v>
      </c>
      <c r="AZ434">
        <v>0</v>
      </c>
      <c r="BA434">
        <v>1</v>
      </c>
      <c r="BB434">
        <v>0</v>
      </c>
      <c r="BC434">
        <v>0</v>
      </c>
      <c r="BD434">
        <v>1</v>
      </c>
      <c r="BE434">
        <v>0</v>
      </c>
      <c r="BF434">
        <v>0</v>
      </c>
      <c r="BG434">
        <v>1</v>
      </c>
      <c r="BH434">
        <v>0</v>
      </c>
      <c r="BI434">
        <v>0</v>
      </c>
    </row>
    <row r="435" spans="1:61" x14ac:dyDescent="0.35">
      <c r="A435" t="s">
        <v>74</v>
      </c>
      <c r="B435" t="s">
        <v>2</v>
      </c>
      <c r="C435" t="s">
        <v>352</v>
      </c>
      <c r="D435">
        <v>4</v>
      </c>
      <c r="E435">
        <v>0</v>
      </c>
      <c r="F435">
        <v>0</v>
      </c>
      <c r="G435">
        <v>0</v>
      </c>
      <c r="H435">
        <v>0</v>
      </c>
      <c r="I435">
        <v>0</v>
      </c>
      <c r="J435">
        <v>0</v>
      </c>
      <c r="K435">
        <v>0</v>
      </c>
      <c r="L435">
        <v>0</v>
      </c>
      <c r="M435">
        <v>1</v>
      </c>
      <c r="N435">
        <v>0</v>
      </c>
      <c r="O435">
        <v>3</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2</v>
      </c>
      <c r="AX435">
        <v>2</v>
      </c>
      <c r="AY435">
        <v>0</v>
      </c>
      <c r="AZ435">
        <v>0</v>
      </c>
      <c r="BA435">
        <v>2</v>
      </c>
      <c r="BB435">
        <v>0</v>
      </c>
      <c r="BC435">
        <v>0</v>
      </c>
      <c r="BD435">
        <v>2</v>
      </c>
      <c r="BE435">
        <v>0</v>
      </c>
      <c r="BF435">
        <v>0</v>
      </c>
      <c r="BG435">
        <v>2</v>
      </c>
      <c r="BH435">
        <v>0</v>
      </c>
      <c r="BI435">
        <v>0</v>
      </c>
    </row>
    <row r="436" spans="1:61" x14ac:dyDescent="0.35">
      <c r="A436" t="s">
        <v>74</v>
      </c>
      <c r="B436" t="s">
        <v>2</v>
      </c>
      <c r="C436" t="s">
        <v>350</v>
      </c>
      <c r="D436">
        <v>7</v>
      </c>
      <c r="E436">
        <v>0</v>
      </c>
      <c r="F436">
        <v>0</v>
      </c>
      <c r="G436">
        <v>0</v>
      </c>
      <c r="H436">
        <v>0</v>
      </c>
      <c r="I436">
        <v>0</v>
      </c>
      <c r="J436">
        <v>0</v>
      </c>
      <c r="K436">
        <v>0</v>
      </c>
      <c r="L436">
        <v>0</v>
      </c>
      <c r="M436">
        <v>2</v>
      </c>
      <c r="N436">
        <v>0</v>
      </c>
      <c r="O436">
        <v>5</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2</v>
      </c>
      <c r="AX436">
        <v>2</v>
      </c>
      <c r="AY436">
        <v>0</v>
      </c>
      <c r="AZ436">
        <v>0</v>
      </c>
      <c r="BA436">
        <v>2</v>
      </c>
      <c r="BB436">
        <v>0</v>
      </c>
      <c r="BC436">
        <v>0</v>
      </c>
      <c r="BD436">
        <v>2</v>
      </c>
      <c r="BE436">
        <v>0</v>
      </c>
      <c r="BF436">
        <v>0</v>
      </c>
      <c r="BG436">
        <v>2</v>
      </c>
      <c r="BH436">
        <v>0</v>
      </c>
      <c r="BI436">
        <v>0</v>
      </c>
    </row>
    <row r="437" spans="1:61" x14ac:dyDescent="0.35">
      <c r="A437" t="s">
        <v>74</v>
      </c>
      <c r="B437" t="s">
        <v>2</v>
      </c>
      <c r="C437" t="s">
        <v>348</v>
      </c>
      <c r="D437">
        <v>33</v>
      </c>
      <c r="E437">
        <v>0</v>
      </c>
      <c r="F437">
        <v>0</v>
      </c>
      <c r="G437">
        <v>0</v>
      </c>
      <c r="H437">
        <v>0</v>
      </c>
      <c r="I437">
        <v>0</v>
      </c>
      <c r="J437">
        <v>0</v>
      </c>
      <c r="K437">
        <v>0</v>
      </c>
      <c r="L437">
        <v>0</v>
      </c>
      <c r="M437">
        <v>9</v>
      </c>
      <c r="N437">
        <v>0</v>
      </c>
      <c r="O437">
        <v>4</v>
      </c>
      <c r="P437">
        <v>0</v>
      </c>
      <c r="Q437">
        <v>0</v>
      </c>
      <c r="R437">
        <v>0</v>
      </c>
      <c r="S437">
        <v>0</v>
      </c>
      <c r="T437">
        <v>0</v>
      </c>
      <c r="U437">
        <v>1</v>
      </c>
      <c r="V437">
        <v>0</v>
      </c>
      <c r="W437">
        <v>19</v>
      </c>
      <c r="X437">
        <v>0</v>
      </c>
      <c r="Y437">
        <v>0</v>
      </c>
      <c r="Z437">
        <v>0</v>
      </c>
      <c r="AA437">
        <v>0</v>
      </c>
      <c r="AB437">
        <v>0</v>
      </c>
      <c r="AC437">
        <v>0</v>
      </c>
      <c r="AD437">
        <v>0</v>
      </c>
      <c r="AE437">
        <v>0</v>
      </c>
      <c r="AF437">
        <v>0</v>
      </c>
      <c r="AG437">
        <v>1</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row>
    <row r="438" spans="1:61" x14ac:dyDescent="0.35">
      <c r="A438" t="s">
        <v>74</v>
      </c>
      <c r="B438" t="s">
        <v>2</v>
      </c>
      <c r="C438" t="s">
        <v>346</v>
      </c>
      <c r="D438">
        <v>20</v>
      </c>
      <c r="E438">
        <v>0</v>
      </c>
      <c r="F438">
        <v>0</v>
      </c>
      <c r="G438">
        <v>0</v>
      </c>
      <c r="H438">
        <v>0</v>
      </c>
      <c r="I438">
        <v>0</v>
      </c>
      <c r="J438">
        <v>0</v>
      </c>
      <c r="K438">
        <v>0</v>
      </c>
      <c r="L438">
        <v>0</v>
      </c>
      <c r="M438">
        <v>3</v>
      </c>
      <c r="N438">
        <v>0</v>
      </c>
      <c r="O438">
        <v>13</v>
      </c>
      <c r="P438">
        <v>0</v>
      </c>
      <c r="Q438">
        <v>0</v>
      </c>
      <c r="R438">
        <v>0</v>
      </c>
      <c r="S438">
        <v>0</v>
      </c>
      <c r="T438">
        <v>0</v>
      </c>
      <c r="U438">
        <v>1</v>
      </c>
      <c r="V438">
        <v>0</v>
      </c>
      <c r="W438">
        <v>3</v>
      </c>
      <c r="X438">
        <v>0</v>
      </c>
      <c r="Y438">
        <v>0</v>
      </c>
      <c r="Z438">
        <v>0</v>
      </c>
      <c r="AA438">
        <v>0</v>
      </c>
      <c r="AB438">
        <v>0</v>
      </c>
      <c r="AC438">
        <v>0</v>
      </c>
      <c r="AD438">
        <v>0</v>
      </c>
      <c r="AE438">
        <v>0</v>
      </c>
      <c r="AF438">
        <v>0</v>
      </c>
      <c r="AG438">
        <v>1</v>
      </c>
      <c r="AH438">
        <v>0</v>
      </c>
      <c r="AI438">
        <v>0</v>
      </c>
      <c r="AJ438">
        <v>0</v>
      </c>
      <c r="AK438">
        <v>0</v>
      </c>
      <c r="AL438">
        <v>0</v>
      </c>
      <c r="AM438">
        <v>0</v>
      </c>
      <c r="AN438">
        <v>0</v>
      </c>
      <c r="AO438">
        <v>0</v>
      </c>
      <c r="AP438">
        <v>0</v>
      </c>
      <c r="AQ438">
        <v>0</v>
      </c>
      <c r="AR438">
        <v>0</v>
      </c>
      <c r="AS438">
        <v>0</v>
      </c>
      <c r="AT438">
        <v>0</v>
      </c>
      <c r="AU438">
        <v>0</v>
      </c>
      <c r="AV438">
        <v>0</v>
      </c>
      <c r="AW438">
        <v>5</v>
      </c>
      <c r="AX438">
        <v>0</v>
      </c>
      <c r="AY438">
        <v>0</v>
      </c>
      <c r="AZ438">
        <v>0</v>
      </c>
      <c r="BA438">
        <v>0</v>
      </c>
      <c r="BB438">
        <v>0</v>
      </c>
      <c r="BC438">
        <v>0</v>
      </c>
      <c r="BD438">
        <v>0</v>
      </c>
      <c r="BE438">
        <v>0</v>
      </c>
      <c r="BF438">
        <v>0</v>
      </c>
      <c r="BG438">
        <v>0</v>
      </c>
      <c r="BH438">
        <v>0</v>
      </c>
      <c r="BI438">
        <v>0</v>
      </c>
    </row>
    <row r="439" spans="1:61" x14ac:dyDescent="0.35">
      <c r="A439" t="s">
        <v>74</v>
      </c>
      <c r="B439" t="s">
        <v>2</v>
      </c>
      <c r="C439" t="s">
        <v>344</v>
      </c>
      <c r="D439">
        <v>21</v>
      </c>
      <c r="E439">
        <v>0</v>
      </c>
      <c r="F439">
        <v>0</v>
      </c>
      <c r="G439">
        <v>0</v>
      </c>
      <c r="H439">
        <v>0</v>
      </c>
      <c r="I439">
        <v>0</v>
      </c>
      <c r="J439">
        <v>0</v>
      </c>
      <c r="K439">
        <v>0</v>
      </c>
      <c r="L439">
        <v>0</v>
      </c>
      <c r="M439">
        <v>14</v>
      </c>
      <c r="N439">
        <v>0</v>
      </c>
      <c r="O439">
        <v>7</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6</v>
      </c>
      <c r="AX439">
        <v>0</v>
      </c>
      <c r="AY439">
        <v>0</v>
      </c>
      <c r="AZ439">
        <v>0</v>
      </c>
      <c r="BA439">
        <v>0</v>
      </c>
      <c r="BB439">
        <v>0</v>
      </c>
      <c r="BC439">
        <v>0</v>
      </c>
      <c r="BD439">
        <v>0</v>
      </c>
      <c r="BE439">
        <v>0</v>
      </c>
      <c r="BF439">
        <v>0</v>
      </c>
      <c r="BG439">
        <v>0</v>
      </c>
      <c r="BH439">
        <v>0</v>
      </c>
      <c r="BI439">
        <v>0</v>
      </c>
    </row>
    <row r="440" spans="1:61" x14ac:dyDescent="0.35">
      <c r="A440" t="s">
        <v>74</v>
      </c>
      <c r="B440" t="s">
        <v>2</v>
      </c>
      <c r="C440" t="s">
        <v>342</v>
      </c>
      <c r="D440">
        <v>32</v>
      </c>
      <c r="E440">
        <v>0</v>
      </c>
      <c r="F440">
        <v>0</v>
      </c>
      <c r="G440">
        <v>0</v>
      </c>
      <c r="H440">
        <v>0</v>
      </c>
      <c r="I440">
        <v>0</v>
      </c>
      <c r="J440">
        <v>0</v>
      </c>
      <c r="K440">
        <v>0</v>
      </c>
      <c r="L440">
        <v>0</v>
      </c>
      <c r="M440">
        <v>4</v>
      </c>
      <c r="N440">
        <v>0</v>
      </c>
      <c r="O440">
        <v>2</v>
      </c>
      <c r="P440">
        <v>0</v>
      </c>
      <c r="Q440">
        <v>0</v>
      </c>
      <c r="R440">
        <v>0</v>
      </c>
      <c r="S440">
        <v>0</v>
      </c>
      <c r="T440">
        <v>0</v>
      </c>
      <c r="U440">
        <v>0</v>
      </c>
      <c r="V440">
        <v>0</v>
      </c>
      <c r="W440">
        <v>26</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13</v>
      </c>
      <c r="AX440">
        <v>0</v>
      </c>
      <c r="AY440">
        <v>0</v>
      </c>
      <c r="AZ440">
        <v>0</v>
      </c>
      <c r="BA440">
        <v>0</v>
      </c>
      <c r="BB440">
        <v>0</v>
      </c>
      <c r="BC440">
        <v>0</v>
      </c>
      <c r="BD440">
        <v>0</v>
      </c>
      <c r="BE440">
        <v>0</v>
      </c>
      <c r="BF440">
        <v>0</v>
      </c>
      <c r="BG440">
        <v>0</v>
      </c>
      <c r="BH440">
        <v>0</v>
      </c>
      <c r="BI440">
        <v>0</v>
      </c>
    </row>
    <row r="441" spans="1:61" x14ac:dyDescent="0.35">
      <c r="A441" t="s">
        <v>74</v>
      </c>
      <c r="B441" t="s">
        <v>2</v>
      </c>
      <c r="C441" t="s">
        <v>340</v>
      </c>
      <c r="D441">
        <v>22</v>
      </c>
      <c r="E441">
        <v>0</v>
      </c>
      <c r="F441">
        <v>0</v>
      </c>
      <c r="G441">
        <v>0</v>
      </c>
      <c r="H441">
        <v>0</v>
      </c>
      <c r="I441">
        <v>0</v>
      </c>
      <c r="J441">
        <v>0</v>
      </c>
      <c r="K441">
        <v>0</v>
      </c>
      <c r="L441">
        <v>0</v>
      </c>
      <c r="M441">
        <v>5</v>
      </c>
      <c r="N441">
        <v>0</v>
      </c>
      <c r="O441">
        <v>6</v>
      </c>
      <c r="P441">
        <v>0</v>
      </c>
      <c r="Q441">
        <v>0</v>
      </c>
      <c r="R441">
        <v>0</v>
      </c>
      <c r="S441">
        <v>0</v>
      </c>
      <c r="T441">
        <v>0</v>
      </c>
      <c r="U441">
        <v>0</v>
      </c>
      <c r="V441">
        <v>0</v>
      </c>
      <c r="W441">
        <v>11</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6</v>
      </c>
      <c r="AX441">
        <v>0</v>
      </c>
      <c r="AY441">
        <v>0</v>
      </c>
      <c r="AZ441">
        <v>0</v>
      </c>
      <c r="BA441">
        <v>0</v>
      </c>
      <c r="BB441">
        <v>0</v>
      </c>
      <c r="BC441">
        <v>0</v>
      </c>
      <c r="BD441">
        <v>0</v>
      </c>
      <c r="BE441">
        <v>0</v>
      </c>
      <c r="BF441">
        <v>0</v>
      </c>
      <c r="BG441">
        <v>0</v>
      </c>
      <c r="BH441">
        <v>0</v>
      </c>
      <c r="BI441">
        <v>0</v>
      </c>
    </row>
    <row r="442" spans="1:61" x14ac:dyDescent="0.35">
      <c r="A442" t="s">
        <v>74</v>
      </c>
      <c r="B442" t="s">
        <v>2</v>
      </c>
      <c r="C442" t="s">
        <v>338</v>
      </c>
      <c r="D442">
        <v>19</v>
      </c>
      <c r="E442">
        <v>1</v>
      </c>
      <c r="F442">
        <v>0</v>
      </c>
      <c r="G442">
        <v>1</v>
      </c>
      <c r="H442">
        <v>1</v>
      </c>
      <c r="I442">
        <v>0</v>
      </c>
      <c r="J442">
        <v>0</v>
      </c>
      <c r="K442">
        <v>0</v>
      </c>
      <c r="L442">
        <v>0</v>
      </c>
      <c r="M442">
        <v>4</v>
      </c>
      <c r="N442">
        <v>0</v>
      </c>
      <c r="O442">
        <v>7</v>
      </c>
      <c r="P442">
        <v>0</v>
      </c>
      <c r="Q442">
        <v>0</v>
      </c>
      <c r="R442">
        <v>0</v>
      </c>
      <c r="S442">
        <v>0</v>
      </c>
      <c r="T442">
        <v>0</v>
      </c>
      <c r="U442">
        <v>0</v>
      </c>
      <c r="V442">
        <v>0</v>
      </c>
      <c r="W442">
        <v>8</v>
      </c>
      <c r="X442">
        <v>1</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10</v>
      </c>
      <c r="AX442">
        <v>0</v>
      </c>
      <c r="AY442">
        <v>0</v>
      </c>
      <c r="AZ442">
        <v>0</v>
      </c>
      <c r="BA442">
        <v>0</v>
      </c>
      <c r="BB442">
        <v>0</v>
      </c>
      <c r="BC442">
        <v>0</v>
      </c>
      <c r="BD442">
        <v>0</v>
      </c>
      <c r="BE442">
        <v>0</v>
      </c>
      <c r="BF442">
        <v>0</v>
      </c>
      <c r="BG442">
        <v>0</v>
      </c>
      <c r="BH442">
        <v>0</v>
      </c>
      <c r="BI442">
        <v>0</v>
      </c>
    </row>
    <row r="443" spans="1:61" x14ac:dyDescent="0.35">
      <c r="A443" t="s">
        <v>74</v>
      </c>
      <c r="B443" t="s">
        <v>2</v>
      </c>
      <c r="C443" t="s">
        <v>336</v>
      </c>
      <c r="D443">
        <v>24</v>
      </c>
      <c r="E443">
        <v>0</v>
      </c>
      <c r="F443">
        <v>0</v>
      </c>
      <c r="G443">
        <v>0</v>
      </c>
      <c r="H443">
        <v>0</v>
      </c>
      <c r="I443">
        <v>0</v>
      </c>
      <c r="J443">
        <v>0</v>
      </c>
      <c r="K443">
        <v>0</v>
      </c>
      <c r="L443">
        <v>0</v>
      </c>
      <c r="M443">
        <v>2</v>
      </c>
      <c r="N443">
        <v>0</v>
      </c>
      <c r="O443">
        <v>11</v>
      </c>
      <c r="P443">
        <v>0</v>
      </c>
      <c r="Q443">
        <v>0</v>
      </c>
      <c r="R443">
        <v>0</v>
      </c>
      <c r="S443">
        <v>0</v>
      </c>
      <c r="T443">
        <v>0</v>
      </c>
      <c r="U443">
        <v>0</v>
      </c>
      <c r="V443">
        <v>0</v>
      </c>
      <c r="W443">
        <v>11</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6</v>
      </c>
      <c r="AX443">
        <v>0</v>
      </c>
      <c r="AY443">
        <v>0</v>
      </c>
      <c r="AZ443">
        <v>0</v>
      </c>
      <c r="BA443">
        <v>0</v>
      </c>
      <c r="BB443">
        <v>0</v>
      </c>
      <c r="BC443">
        <v>0</v>
      </c>
      <c r="BD443">
        <v>0</v>
      </c>
      <c r="BE443">
        <v>0</v>
      </c>
      <c r="BF443">
        <v>0</v>
      </c>
      <c r="BG443">
        <v>0</v>
      </c>
      <c r="BH443">
        <v>0</v>
      </c>
      <c r="BI443">
        <v>0</v>
      </c>
    </row>
    <row r="444" spans="1:61" x14ac:dyDescent="0.35">
      <c r="A444" t="s">
        <v>74</v>
      </c>
      <c r="B444" t="s">
        <v>2</v>
      </c>
      <c r="C444" t="s">
        <v>334</v>
      </c>
      <c r="D444">
        <v>16</v>
      </c>
      <c r="E444">
        <v>0</v>
      </c>
      <c r="F444">
        <v>0</v>
      </c>
      <c r="G444">
        <v>0</v>
      </c>
      <c r="H444">
        <v>0</v>
      </c>
      <c r="I444">
        <v>0</v>
      </c>
      <c r="J444">
        <v>0</v>
      </c>
      <c r="K444">
        <v>0</v>
      </c>
      <c r="L444">
        <v>0</v>
      </c>
      <c r="M444">
        <v>5</v>
      </c>
      <c r="N444">
        <v>0</v>
      </c>
      <c r="O444">
        <v>2</v>
      </c>
      <c r="P444">
        <v>0</v>
      </c>
      <c r="Q444">
        <v>0</v>
      </c>
      <c r="R444">
        <v>0</v>
      </c>
      <c r="S444">
        <v>0</v>
      </c>
      <c r="T444">
        <v>0</v>
      </c>
      <c r="U444">
        <v>0</v>
      </c>
      <c r="V444">
        <v>0</v>
      </c>
      <c r="W444">
        <v>9</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12</v>
      </c>
      <c r="AX444">
        <v>0</v>
      </c>
      <c r="AY444">
        <v>0</v>
      </c>
      <c r="AZ444">
        <v>0</v>
      </c>
      <c r="BA444">
        <v>0</v>
      </c>
      <c r="BB444">
        <v>0</v>
      </c>
      <c r="BC444">
        <v>0</v>
      </c>
      <c r="BD444">
        <v>0</v>
      </c>
      <c r="BE444">
        <v>0</v>
      </c>
      <c r="BF444">
        <v>0</v>
      </c>
      <c r="BG444">
        <v>0</v>
      </c>
      <c r="BH444">
        <v>0</v>
      </c>
      <c r="BI444">
        <v>0</v>
      </c>
    </row>
    <row r="445" spans="1:61" x14ac:dyDescent="0.35">
      <c r="A445" t="s">
        <v>74</v>
      </c>
      <c r="B445" t="s">
        <v>2</v>
      </c>
      <c r="C445" t="s">
        <v>332</v>
      </c>
      <c r="D445">
        <v>15</v>
      </c>
      <c r="E445">
        <v>0</v>
      </c>
      <c r="F445">
        <v>0</v>
      </c>
      <c r="G445">
        <v>0</v>
      </c>
      <c r="H445">
        <v>0</v>
      </c>
      <c r="I445">
        <v>0</v>
      </c>
      <c r="J445">
        <v>0</v>
      </c>
      <c r="K445">
        <v>0</v>
      </c>
      <c r="L445">
        <v>0</v>
      </c>
      <c r="M445">
        <v>2</v>
      </c>
      <c r="N445">
        <v>0</v>
      </c>
      <c r="O445">
        <v>6</v>
      </c>
      <c r="P445">
        <v>0</v>
      </c>
      <c r="Q445">
        <v>0</v>
      </c>
      <c r="R445">
        <v>0</v>
      </c>
      <c r="S445">
        <v>0</v>
      </c>
      <c r="T445">
        <v>0</v>
      </c>
      <c r="U445">
        <v>0</v>
      </c>
      <c r="V445">
        <v>0</v>
      </c>
      <c r="W445">
        <v>7</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8</v>
      </c>
      <c r="AX445">
        <v>0</v>
      </c>
      <c r="AY445">
        <v>0</v>
      </c>
      <c r="AZ445">
        <v>0</v>
      </c>
      <c r="BA445">
        <v>0</v>
      </c>
      <c r="BB445">
        <v>0</v>
      </c>
      <c r="BC445">
        <v>0</v>
      </c>
      <c r="BD445">
        <v>0</v>
      </c>
      <c r="BE445">
        <v>0</v>
      </c>
      <c r="BF445">
        <v>0</v>
      </c>
      <c r="BG445">
        <v>0</v>
      </c>
      <c r="BH445">
        <v>0</v>
      </c>
      <c r="BI445">
        <v>0</v>
      </c>
    </row>
    <row r="446" spans="1:61" x14ac:dyDescent="0.35">
      <c r="A446" t="s">
        <v>74</v>
      </c>
      <c r="B446" t="s">
        <v>2</v>
      </c>
      <c r="C446" t="s">
        <v>330</v>
      </c>
      <c r="D446">
        <v>17</v>
      </c>
      <c r="E446">
        <v>0</v>
      </c>
      <c r="F446">
        <v>0</v>
      </c>
      <c r="G446">
        <v>0</v>
      </c>
      <c r="H446">
        <v>0</v>
      </c>
      <c r="I446">
        <v>0</v>
      </c>
      <c r="J446">
        <v>0</v>
      </c>
      <c r="K446">
        <v>0</v>
      </c>
      <c r="L446">
        <v>0</v>
      </c>
      <c r="M446">
        <v>4</v>
      </c>
      <c r="N446">
        <v>0</v>
      </c>
      <c r="O446">
        <v>13</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row>
    <row r="447" spans="1:61" x14ac:dyDescent="0.35">
      <c r="A447" t="s">
        <v>73</v>
      </c>
      <c r="B447" t="s">
        <v>14</v>
      </c>
      <c r="C447" t="s">
        <v>366</v>
      </c>
      <c r="D447">
        <v>43</v>
      </c>
      <c r="E447">
        <v>2</v>
      </c>
      <c r="F447">
        <v>0</v>
      </c>
      <c r="G447">
        <v>2</v>
      </c>
      <c r="H447">
        <v>2</v>
      </c>
      <c r="I447">
        <v>0</v>
      </c>
      <c r="J447">
        <v>0</v>
      </c>
      <c r="K447">
        <v>0</v>
      </c>
      <c r="L447">
        <v>0</v>
      </c>
      <c r="M447">
        <v>4</v>
      </c>
      <c r="N447">
        <v>1</v>
      </c>
      <c r="O447">
        <v>7</v>
      </c>
      <c r="P447">
        <v>0</v>
      </c>
      <c r="Q447">
        <v>0</v>
      </c>
      <c r="R447">
        <v>0</v>
      </c>
      <c r="S447">
        <v>0</v>
      </c>
      <c r="T447">
        <v>0</v>
      </c>
      <c r="U447">
        <v>0</v>
      </c>
      <c r="V447">
        <v>0</v>
      </c>
      <c r="W447">
        <v>32</v>
      </c>
      <c r="X447">
        <v>1</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8</v>
      </c>
      <c r="AX447">
        <v>8</v>
      </c>
      <c r="AY447">
        <v>0</v>
      </c>
      <c r="AZ447">
        <v>0</v>
      </c>
      <c r="BA447">
        <v>8</v>
      </c>
      <c r="BB447">
        <v>0</v>
      </c>
      <c r="BC447">
        <v>0</v>
      </c>
      <c r="BD447">
        <v>8</v>
      </c>
      <c r="BE447">
        <v>0</v>
      </c>
      <c r="BF447">
        <v>0</v>
      </c>
      <c r="BG447">
        <v>8</v>
      </c>
      <c r="BH447">
        <v>0</v>
      </c>
      <c r="BI447">
        <v>0</v>
      </c>
    </row>
    <row r="448" spans="1:61" x14ac:dyDescent="0.35">
      <c r="A448" t="s">
        <v>73</v>
      </c>
      <c r="B448" t="s">
        <v>14</v>
      </c>
      <c r="C448" t="s">
        <v>365</v>
      </c>
      <c r="D448">
        <v>68</v>
      </c>
      <c r="E448">
        <v>0</v>
      </c>
      <c r="F448">
        <v>0</v>
      </c>
      <c r="G448">
        <v>0</v>
      </c>
      <c r="H448">
        <v>0</v>
      </c>
      <c r="I448">
        <v>0</v>
      </c>
      <c r="J448">
        <v>0</v>
      </c>
      <c r="K448">
        <v>0</v>
      </c>
      <c r="L448">
        <v>0</v>
      </c>
      <c r="M448">
        <v>28</v>
      </c>
      <c r="N448">
        <v>0</v>
      </c>
      <c r="O448">
        <v>40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row>
    <row r="449" spans="1:61" x14ac:dyDescent="0.35">
      <c r="A449" t="s">
        <v>73</v>
      </c>
      <c r="B449" t="s">
        <v>14</v>
      </c>
      <c r="C449" t="s">
        <v>364</v>
      </c>
      <c r="D449">
        <v>224</v>
      </c>
      <c r="E449">
        <v>0</v>
      </c>
      <c r="F449">
        <v>0</v>
      </c>
      <c r="G449">
        <v>0</v>
      </c>
      <c r="H449">
        <v>0</v>
      </c>
      <c r="I449">
        <v>0</v>
      </c>
      <c r="J449">
        <v>0</v>
      </c>
      <c r="K449">
        <v>0</v>
      </c>
      <c r="L449">
        <v>0</v>
      </c>
      <c r="M449">
        <v>28</v>
      </c>
      <c r="N449">
        <v>0</v>
      </c>
      <c r="O449">
        <v>11</v>
      </c>
      <c r="P449">
        <v>0</v>
      </c>
      <c r="Q449">
        <v>0</v>
      </c>
      <c r="R449">
        <v>0</v>
      </c>
      <c r="S449">
        <v>0</v>
      </c>
      <c r="T449">
        <v>0</v>
      </c>
      <c r="U449">
        <v>0</v>
      </c>
      <c r="V449">
        <v>0</v>
      </c>
      <c r="W449">
        <v>185</v>
      </c>
      <c r="X449">
        <v>0</v>
      </c>
      <c r="Y449">
        <v>0</v>
      </c>
      <c r="Z449">
        <v>0</v>
      </c>
      <c r="AA449">
        <v>0</v>
      </c>
      <c r="AB449">
        <v>0</v>
      </c>
      <c r="AC449">
        <v>0</v>
      </c>
      <c r="AD449">
        <v>0</v>
      </c>
      <c r="AE449">
        <v>0</v>
      </c>
      <c r="AF449">
        <v>0</v>
      </c>
      <c r="AG449">
        <v>0</v>
      </c>
      <c r="AH449">
        <v>0</v>
      </c>
      <c r="AI449">
        <v>0</v>
      </c>
      <c r="AJ449">
        <v>0</v>
      </c>
      <c r="AK449">
        <v>1</v>
      </c>
      <c r="AL449">
        <v>1</v>
      </c>
      <c r="AM449">
        <v>1</v>
      </c>
      <c r="AN449">
        <v>1</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row>
    <row r="450" spans="1:61" x14ac:dyDescent="0.35">
      <c r="A450" t="s">
        <v>73</v>
      </c>
      <c r="B450" t="s">
        <v>14</v>
      </c>
      <c r="C450" t="s">
        <v>363</v>
      </c>
      <c r="D450">
        <v>196</v>
      </c>
      <c r="E450">
        <v>1</v>
      </c>
      <c r="F450">
        <v>0</v>
      </c>
      <c r="G450">
        <v>1</v>
      </c>
      <c r="H450">
        <v>1</v>
      </c>
      <c r="I450">
        <v>0</v>
      </c>
      <c r="J450">
        <v>0</v>
      </c>
      <c r="K450">
        <v>0</v>
      </c>
      <c r="L450">
        <v>0</v>
      </c>
      <c r="M450">
        <v>20</v>
      </c>
      <c r="N450">
        <v>0</v>
      </c>
      <c r="O450">
        <v>23</v>
      </c>
      <c r="P450">
        <v>0</v>
      </c>
      <c r="Q450">
        <v>0</v>
      </c>
      <c r="R450">
        <v>0</v>
      </c>
      <c r="S450">
        <v>0</v>
      </c>
      <c r="T450">
        <v>0</v>
      </c>
      <c r="U450">
        <v>0</v>
      </c>
      <c r="V450">
        <v>0</v>
      </c>
      <c r="W450">
        <v>153</v>
      </c>
      <c r="X450">
        <v>1</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6</v>
      </c>
      <c r="AX450">
        <v>6</v>
      </c>
      <c r="AY450">
        <v>1</v>
      </c>
      <c r="AZ450">
        <v>1</v>
      </c>
      <c r="BA450">
        <v>6</v>
      </c>
      <c r="BB450">
        <v>0</v>
      </c>
      <c r="BC450">
        <v>0</v>
      </c>
      <c r="BD450">
        <v>6</v>
      </c>
      <c r="BE450">
        <v>0</v>
      </c>
      <c r="BF450">
        <v>0</v>
      </c>
      <c r="BG450">
        <v>6</v>
      </c>
      <c r="BH450">
        <v>0</v>
      </c>
      <c r="BI450">
        <v>0</v>
      </c>
    </row>
    <row r="451" spans="1:61" x14ac:dyDescent="0.35">
      <c r="A451" t="s">
        <v>73</v>
      </c>
      <c r="B451" t="s">
        <v>14</v>
      </c>
      <c r="C451" t="s">
        <v>362</v>
      </c>
      <c r="D451">
        <v>74</v>
      </c>
      <c r="E451">
        <v>0</v>
      </c>
      <c r="F451">
        <v>0</v>
      </c>
      <c r="G451">
        <v>0</v>
      </c>
      <c r="H451">
        <v>0</v>
      </c>
      <c r="I451">
        <v>0</v>
      </c>
      <c r="J451">
        <v>0</v>
      </c>
      <c r="K451">
        <v>0</v>
      </c>
      <c r="L451">
        <v>0</v>
      </c>
      <c r="M451">
        <v>15</v>
      </c>
      <c r="N451">
        <v>0</v>
      </c>
      <c r="O451">
        <v>17</v>
      </c>
      <c r="P451">
        <v>0</v>
      </c>
      <c r="Q451">
        <v>0</v>
      </c>
      <c r="R451">
        <v>0</v>
      </c>
      <c r="S451">
        <v>0</v>
      </c>
      <c r="T451">
        <v>0</v>
      </c>
      <c r="U451">
        <v>0</v>
      </c>
      <c r="V451">
        <v>0</v>
      </c>
      <c r="W451">
        <v>42</v>
      </c>
      <c r="X451">
        <v>0</v>
      </c>
      <c r="Y451">
        <v>0</v>
      </c>
      <c r="Z451">
        <v>0</v>
      </c>
      <c r="AA451">
        <v>0</v>
      </c>
      <c r="AB451">
        <v>0</v>
      </c>
      <c r="AC451">
        <v>0</v>
      </c>
      <c r="AD451">
        <v>3</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row>
    <row r="452" spans="1:61" x14ac:dyDescent="0.35">
      <c r="A452" t="s">
        <v>73</v>
      </c>
      <c r="B452" t="s">
        <v>14</v>
      </c>
      <c r="C452" t="s">
        <v>360</v>
      </c>
      <c r="D452">
        <v>176</v>
      </c>
      <c r="E452">
        <v>0</v>
      </c>
      <c r="F452">
        <v>0</v>
      </c>
      <c r="G452">
        <v>0</v>
      </c>
      <c r="H452">
        <v>0</v>
      </c>
      <c r="I452">
        <v>0</v>
      </c>
      <c r="J452">
        <v>0</v>
      </c>
      <c r="K452">
        <v>0</v>
      </c>
      <c r="L452">
        <v>0</v>
      </c>
      <c r="M452">
        <v>31</v>
      </c>
      <c r="N452">
        <v>0</v>
      </c>
      <c r="O452">
        <v>19</v>
      </c>
      <c r="P452">
        <v>0</v>
      </c>
      <c r="Q452">
        <v>0</v>
      </c>
      <c r="R452">
        <v>0</v>
      </c>
      <c r="S452">
        <v>0</v>
      </c>
      <c r="T452">
        <v>0</v>
      </c>
      <c r="U452">
        <v>0</v>
      </c>
      <c r="V452">
        <v>0</v>
      </c>
      <c r="W452">
        <v>126</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2</v>
      </c>
      <c r="AX452">
        <v>2</v>
      </c>
      <c r="AY452">
        <v>0</v>
      </c>
      <c r="AZ452">
        <v>0</v>
      </c>
      <c r="BA452">
        <v>2</v>
      </c>
      <c r="BB452">
        <v>0</v>
      </c>
      <c r="BC452">
        <v>0</v>
      </c>
      <c r="BD452">
        <v>2</v>
      </c>
      <c r="BE452">
        <v>0</v>
      </c>
      <c r="BF452">
        <v>0</v>
      </c>
      <c r="BG452">
        <v>2</v>
      </c>
      <c r="BH452">
        <v>0</v>
      </c>
      <c r="BI452">
        <v>0</v>
      </c>
    </row>
    <row r="453" spans="1:61" x14ac:dyDescent="0.35">
      <c r="A453" t="s">
        <v>73</v>
      </c>
      <c r="B453" t="s">
        <v>14</v>
      </c>
      <c r="C453" t="s">
        <v>356</v>
      </c>
      <c r="D453">
        <v>697</v>
      </c>
      <c r="E453">
        <v>0</v>
      </c>
      <c r="F453">
        <v>0</v>
      </c>
      <c r="G453">
        <v>0</v>
      </c>
      <c r="H453">
        <v>0</v>
      </c>
      <c r="I453">
        <v>618</v>
      </c>
      <c r="J453">
        <v>0</v>
      </c>
      <c r="K453">
        <v>0</v>
      </c>
      <c r="L453">
        <v>0</v>
      </c>
      <c r="M453">
        <v>22</v>
      </c>
      <c r="N453">
        <v>0</v>
      </c>
      <c r="O453">
        <v>19</v>
      </c>
      <c r="P453">
        <v>0</v>
      </c>
      <c r="Q453">
        <v>0</v>
      </c>
      <c r="R453">
        <v>0</v>
      </c>
      <c r="S453">
        <v>0</v>
      </c>
      <c r="T453">
        <v>0</v>
      </c>
      <c r="U453">
        <v>0</v>
      </c>
      <c r="V453">
        <v>0</v>
      </c>
      <c r="W453">
        <v>38</v>
      </c>
      <c r="X453">
        <v>0</v>
      </c>
      <c r="Y453">
        <v>0</v>
      </c>
      <c r="Z453">
        <v>0</v>
      </c>
      <c r="AA453">
        <v>0</v>
      </c>
      <c r="AB453">
        <v>0</v>
      </c>
      <c r="AC453">
        <v>0</v>
      </c>
      <c r="AD453">
        <v>0</v>
      </c>
      <c r="AE453">
        <v>0</v>
      </c>
      <c r="AF453">
        <v>0</v>
      </c>
      <c r="AG453">
        <v>0</v>
      </c>
      <c r="AH453">
        <v>0</v>
      </c>
      <c r="AI453">
        <v>0</v>
      </c>
      <c r="AJ453">
        <v>0</v>
      </c>
      <c r="AK453">
        <v>3</v>
      </c>
      <c r="AL453">
        <v>3</v>
      </c>
      <c r="AM453">
        <v>3</v>
      </c>
      <c r="AN453">
        <v>2</v>
      </c>
      <c r="AO453">
        <v>1</v>
      </c>
      <c r="AP453">
        <v>0</v>
      </c>
      <c r="AQ453">
        <v>0</v>
      </c>
      <c r="AR453">
        <v>0</v>
      </c>
      <c r="AS453">
        <v>0</v>
      </c>
      <c r="AT453">
        <v>0</v>
      </c>
      <c r="AU453">
        <v>0</v>
      </c>
      <c r="AV453">
        <v>0</v>
      </c>
      <c r="AW453">
        <v>8</v>
      </c>
      <c r="AX453">
        <v>8</v>
      </c>
      <c r="AY453">
        <v>0</v>
      </c>
      <c r="AZ453">
        <v>0</v>
      </c>
      <c r="BA453">
        <v>8</v>
      </c>
      <c r="BB453">
        <v>0</v>
      </c>
      <c r="BC453">
        <v>0</v>
      </c>
      <c r="BD453">
        <v>8</v>
      </c>
      <c r="BE453">
        <v>0</v>
      </c>
      <c r="BF453">
        <v>0</v>
      </c>
      <c r="BG453">
        <v>8</v>
      </c>
      <c r="BH453">
        <v>0</v>
      </c>
      <c r="BI453">
        <v>0</v>
      </c>
    </row>
    <row r="454" spans="1:61" x14ac:dyDescent="0.35">
      <c r="A454" t="s">
        <v>73</v>
      </c>
      <c r="B454" t="s">
        <v>14</v>
      </c>
      <c r="C454" t="s">
        <v>354</v>
      </c>
      <c r="D454">
        <v>35</v>
      </c>
      <c r="E454">
        <v>0</v>
      </c>
      <c r="F454">
        <v>0</v>
      </c>
      <c r="G454">
        <v>0</v>
      </c>
      <c r="H454">
        <v>0</v>
      </c>
      <c r="I454">
        <v>0</v>
      </c>
      <c r="J454">
        <v>0</v>
      </c>
      <c r="K454">
        <v>0</v>
      </c>
      <c r="L454">
        <v>0</v>
      </c>
      <c r="M454">
        <v>11</v>
      </c>
      <c r="N454">
        <v>0</v>
      </c>
      <c r="O454">
        <v>3</v>
      </c>
      <c r="P454">
        <v>0</v>
      </c>
      <c r="Q454">
        <v>0</v>
      </c>
      <c r="R454">
        <v>0</v>
      </c>
      <c r="S454">
        <v>0</v>
      </c>
      <c r="T454">
        <v>0</v>
      </c>
      <c r="U454">
        <v>0</v>
      </c>
      <c r="V454">
        <v>0</v>
      </c>
      <c r="W454">
        <v>21</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8</v>
      </c>
      <c r="AX454">
        <v>8</v>
      </c>
      <c r="AY454">
        <v>0</v>
      </c>
      <c r="AZ454">
        <v>0</v>
      </c>
      <c r="BA454">
        <v>8</v>
      </c>
      <c r="BB454">
        <v>0</v>
      </c>
      <c r="BC454">
        <v>0</v>
      </c>
      <c r="BD454">
        <v>8</v>
      </c>
      <c r="BE454">
        <v>0</v>
      </c>
      <c r="BF454">
        <v>0</v>
      </c>
      <c r="BG454">
        <v>8</v>
      </c>
      <c r="BH454">
        <v>0</v>
      </c>
      <c r="BI454">
        <v>0</v>
      </c>
    </row>
    <row r="455" spans="1:61" x14ac:dyDescent="0.35">
      <c r="A455" t="s">
        <v>73</v>
      </c>
      <c r="B455" t="s">
        <v>14</v>
      </c>
      <c r="C455" t="s">
        <v>352</v>
      </c>
      <c r="D455">
        <v>28</v>
      </c>
      <c r="E455">
        <v>0</v>
      </c>
      <c r="F455">
        <v>0</v>
      </c>
      <c r="G455">
        <v>0</v>
      </c>
      <c r="H455">
        <v>0</v>
      </c>
      <c r="I455">
        <v>0</v>
      </c>
      <c r="J455">
        <v>0</v>
      </c>
      <c r="K455">
        <v>0</v>
      </c>
      <c r="L455">
        <v>0</v>
      </c>
      <c r="M455">
        <v>7</v>
      </c>
      <c r="N455">
        <v>0</v>
      </c>
      <c r="O455">
        <v>3</v>
      </c>
      <c r="P455">
        <v>0</v>
      </c>
      <c r="Q455">
        <v>0</v>
      </c>
      <c r="R455">
        <v>0</v>
      </c>
      <c r="S455">
        <v>0</v>
      </c>
      <c r="T455">
        <v>0</v>
      </c>
      <c r="U455">
        <v>0</v>
      </c>
      <c r="V455">
        <v>0</v>
      </c>
      <c r="W455">
        <v>18</v>
      </c>
      <c r="X455">
        <v>0</v>
      </c>
      <c r="Y455">
        <v>0</v>
      </c>
      <c r="Z455">
        <v>0</v>
      </c>
      <c r="AA455">
        <v>0</v>
      </c>
      <c r="AB455">
        <v>0</v>
      </c>
      <c r="AC455">
        <v>0</v>
      </c>
      <c r="AD455">
        <v>5</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8</v>
      </c>
      <c r="AX455">
        <v>8</v>
      </c>
      <c r="AY455">
        <v>0</v>
      </c>
      <c r="AZ455">
        <v>0</v>
      </c>
      <c r="BA455">
        <v>8</v>
      </c>
      <c r="BB455">
        <v>0</v>
      </c>
      <c r="BC455">
        <v>0</v>
      </c>
      <c r="BD455">
        <v>8</v>
      </c>
      <c r="BE455">
        <v>0</v>
      </c>
      <c r="BF455">
        <v>0</v>
      </c>
      <c r="BG455">
        <v>8</v>
      </c>
      <c r="BH455">
        <v>0</v>
      </c>
      <c r="BI455">
        <v>0</v>
      </c>
    </row>
    <row r="456" spans="1:61" x14ac:dyDescent="0.35">
      <c r="A456" t="s">
        <v>73</v>
      </c>
      <c r="B456" t="s">
        <v>14</v>
      </c>
      <c r="C456" t="s">
        <v>350</v>
      </c>
      <c r="D456">
        <v>37</v>
      </c>
      <c r="E456">
        <v>0</v>
      </c>
      <c r="F456">
        <v>0</v>
      </c>
      <c r="G456">
        <v>0</v>
      </c>
      <c r="H456">
        <v>0</v>
      </c>
      <c r="I456">
        <v>0</v>
      </c>
      <c r="J456">
        <v>0</v>
      </c>
      <c r="K456">
        <v>0</v>
      </c>
      <c r="L456">
        <v>0</v>
      </c>
      <c r="M456">
        <v>7</v>
      </c>
      <c r="N456">
        <v>0</v>
      </c>
      <c r="O456">
        <v>20</v>
      </c>
      <c r="P456">
        <v>0</v>
      </c>
      <c r="Q456">
        <v>0</v>
      </c>
      <c r="R456">
        <v>0</v>
      </c>
      <c r="S456">
        <v>0</v>
      </c>
      <c r="T456">
        <v>0</v>
      </c>
      <c r="U456">
        <v>0</v>
      </c>
      <c r="V456">
        <v>0</v>
      </c>
      <c r="W456">
        <v>10</v>
      </c>
      <c r="X456">
        <v>0</v>
      </c>
      <c r="Y456">
        <v>0</v>
      </c>
      <c r="Z456">
        <v>0</v>
      </c>
      <c r="AA456">
        <v>0</v>
      </c>
      <c r="AB456">
        <v>0</v>
      </c>
      <c r="AC456">
        <v>0</v>
      </c>
      <c r="AD456">
        <v>5</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5</v>
      </c>
      <c r="AX456">
        <v>5</v>
      </c>
      <c r="AY456">
        <v>0</v>
      </c>
      <c r="AZ456">
        <v>0</v>
      </c>
      <c r="BA456">
        <v>5</v>
      </c>
      <c r="BB456">
        <v>0</v>
      </c>
      <c r="BC456">
        <v>0</v>
      </c>
      <c r="BD456">
        <v>5</v>
      </c>
      <c r="BE456">
        <v>0</v>
      </c>
      <c r="BF456">
        <v>0</v>
      </c>
      <c r="BG456">
        <v>5</v>
      </c>
      <c r="BH456">
        <v>0</v>
      </c>
      <c r="BI456">
        <v>0</v>
      </c>
    </row>
    <row r="457" spans="1:61" x14ac:dyDescent="0.35">
      <c r="A457" t="s">
        <v>73</v>
      </c>
      <c r="B457" t="s">
        <v>14</v>
      </c>
      <c r="C457" t="s">
        <v>348</v>
      </c>
      <c r="D457">
        <v>67</v>
      </c>
      <c r="E457">
        <v>0</v>
      </c>
      <c r="F457">
        <v>0</v>
      </c>
      <c r="G457">
        <v>0</v>
      </c>
      <c r="H457">
        <v>0</v>
      </c>
      <c r="I457">
        <v>0</v>
      </c>
      <c r="J457">
        <v>0</v>
      </c>
      <c r="K457">
        <v>0</v>
      </c>
      <c r="L457">
        <v>0</v>
      </c>
      <c r="M457">
        <v>14</v>
      </c>
      <c r="N457">
        <v>0</v>
      </c>
      <c r="O457">
        <v>16</v>
      </c>
      <c r="P457">
        <v>0</v>
      </c>
      <c r="Q457">
        <v>0</v>
      </c>
      <c r="R457">
        <v>0</v>
      </c>
      <c r="S457">
        <v>0</v>
      </c>
      <c r="T457">
        <v>0</v>
      </c>
      <c r="U457">
        <v>0</v>
      </c>
      <c r="V457">
        <v>0</v>
      </c>
      <c r="W457">
        <v>37</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6</v>
      </c>
      <c r="AX457">
        <v>6</v>
      </c>
      <c r="AY457">
        <v>0</v>
      </c>
      <c r="AZ457">
        <v>0</v>
      </c>
      <c r="BA457">
        <v>6</v>
      </c>
      <c r="BB457">
        <v>0</v>
      </c>
      <c r="BC457">
        <v>0</v>
      </c>
      <c r="BD457">
        <v>6</v>
      </c>
      <c r="BE457">
        <v>0</v>
      </c>
      <c r="BF457">
        <v>0</v>
      </c>
      <c r="BG457">
        <v>6</v>
      </c>
      <c r="BH457">
        <v>0</v>
      </c>
      <c r="BI457">
        <v>0</v>
      </c>
    </row>
    <row r="458" spans="1:61" x14ac:dyDescent="0.35">
      <c r="A458" t="s">
        <v>73</v>
      </c>
      <c r="B458" t="s">
        <v>14</v>
      </c>
      <c r="C458" t="s">
        <v>346</v>
      </c>
      <c r="D458">
        <v>44</v>
      </c>
      <c r="E458">
        <v>1</v>
      </c>
      <c r="F458">
        <v>0</v>
      </c>
      <c r="G458">
        <v>1</v>
      </c>
      <c r="H458">
        <v>1</v>
      </c>
      <c r="I458">
        <v>0</v>
      </c>
      <c r="J458">
        <v>0</v>
      </c>
      <c r="K458">
        <v>0</v>
      </c>
      <c r="L458">
        <v>0</v>
      </c>
      <c r="M458">
        <v>7</v>
      </c>
      <c r="N458">
        <v>0</v>
      </c>
      <c r="O458">
        <v>18</v>
      </c>
      <c r="P458">
        <v>0</v>
      </c>
      <c r="Q458">
        <v>0</v>
      </c>
      <c r="R458">
        <v>0</v>
      </c>
      <c r="S458">
        <v>0</v>
      </c>
      <c r="T458">
        <v>0</v>
      </c>
      <c r="U458">
        <v>0</v>
      </c>
      <c r="V458">
        <v>0</v>
      </c>
      <c r="W458">
        <v>19</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8</v>
      </c>
      <c r="AX458">
        <v>8</v>
      </c>
      <c r="AY458">
        <v>0</v>
      </c>
      <c r="AZ458">
        <v>0</v>
      </c>
      <c r="BA458">
        <v>8</v>
      </c>
      <c r="BB458">
        <v>0</v>
      </c>
      <c r="BC458">
        <v>0</v>
      </c>
      <c r="BD458">
        <v>8</v>
      </c>
      <c r="BE458">
        <v>0</v>
      </c>
      <c r="BF458">
        <v>0</v>
      </c>
      <c r="BG458">
        <v>8</v>
      </c>
      <c r="BH458">
        <v>0</v>
      </c>
      <c r="BI458">
        <v>0</v>
      </c>
    </row>
    <row r="459" spans="1:61" x14ac:dyDescent="0.35">
      <c r="A459" t="s">
        <v>73</v>
      </c>
      <c r="B459" t="s">
        <v>14</v>
      </c>
      <c r="C459" t="s">
        <v>344</v>
      </c>
      <c r="D459">
        <v>26</v>
      </c>
      <c r="E459">
        <v>1</v>
      </c>
      <c r="F459">
        <v>0</v>
      </c>
      <c r="G459">
        <v>1</v>
      </c>
      <c r="H459">
        <v>1</v>
      </c>
      <c r="I459">
        <v>0</v>
      </c>
      <c r="J459">
        <v>0</v>
      </c>
      <c r="K459">
        <v>0</v>
      </c>
      <c r="L459">
        <v>0</v>
      </c>
      <c r="M459">
        <v>4</v>
      </c>
      <c r="N459">
        <v>0</v>
      </c>
      <c r="O459">
        <v>12</v>
      </c>
      <c r="P459">
        <v>0</v>
      </c>
      <c r="Q459">
        <v>0</v>
      </c>
      <c r="R459">
        <v>0</v>
      </c>
      <c r="S459">
        <v>0</v>
      </c>
      <c r="T459">
        <v>0</v>
      </c>
      <c r="U459">
        <v>0</v>
      </c>
      <c r="V459">
        <v>0</v>
      </c>
      <c r="W459">
        <v>10</v>
      </c>
      <c r="X459">
        <v>1</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6</v>
      </c>
      <c r="AX459">
        <v>6</v>
      </c>
      <c r="AY459">
        <v>0</v>
      </c>
      <c r="AZ459">
        <v>0</v>
      </c>
      <c r="BA459">
        <v>6</v>
      </c>
      <c r="BB459">
        <v>0</v>
      </c>
      <c r="BC459">
        <v>0</v>
      </c>
      <c r="BD459">
        <v>6</v>
      </c>
      <c r="BE459">
        <v>0</v>
      </c>
      <c r="BF459">
        <v>0</v>
      </c>
      <c r="BG459">
        <v>6</v>
      </c>
      <c r="BH459">
        <v>0</v>
      </c>
      <c r="BI459">
        <v>0</v>
      </c>
    </row>
    <row r="460" spans="1:61" x14ac:dyDescent="0.35">
      <c r="A460" t="s">
        <v>73</v>
      </c>
      <c r="B460" t="s">
        <v>14</v>
      </c>
      <c r="C460" t="s">
        <v>342</v>
      </c>
      <c r="D460">
        <v>62</v>
      </c>
      <c r="E460">
        <v>0</v>
      </c>
      <c r="F460">
        <v>0</v>
      </c>
      <c r="G460">
        <v>0</v>
      </c>
      <c r="H460">
        <v>0</v>
      </c>
      <c r="I460">
        <v>0</v>
      </c>
      <c r="J460">
        <v>0</v>
      </c>
      <c r="K460">
        <v>0</v>
      </c>
      <c r="L460">
        <v>0</v>
      </c>
      <c r="M460">
        <v>25</v>
      </c>
      <c r="N460">
        <v>0</v>
      </c>
      <c r="O460">
        <v>16</v>
      </c>
      <c r="P460">
        <v>0</v>
      </c>
      <c r="Q460">
        <v>0</v>
      </c>
      <c r="R460">
        <v>0</v>
      </c>
      <c r="S460">
        <v>0</v>
      </c>
      <c r="T460">
        <v>0</v>
      </c>
      <c r="U460">
        <v>0</v>
      </c>
      <c r="V460">
        <v>0</v>
      </c>
      <c r="W460">
        <v>21</v>
      </c>
      <c r="X460">
        <v>0</v>
      </c>
      <c r="Y460">
        <v>0</v>
      </c>
      <c r="Z460">
        <v>0</v>
      </c>
      <c r="AA460">
        <v>0</v>
      </c>
      <c r="AB460">
        <v>0</v>
      </c>
      <c r="AC460">
        <v>0</v>
      </c>
      <c r="AD460">
        <v>0</v>
      </c>
      <c r="AE460">
        <v>0</v>
      </c>
      <c r="AF460">
        <v>0</v>
      </c>
      <c r="AG460">
        <v>1</v>
      </c>
      <c r="AH460">
        <v>0</v>
      </c>
      <c r="AI460">
        <v>11</v>
      </c>
      <c r="AJ460">
        <v>3</v>
      </c>
      <c r="AK460">
        <v>1</v>
      </c>
      <c r="AL460">
        <v>1</v>
      </c>
      <c r="AM460">
        <v>0</v>
      </c>
      <c r="AN460">
        <v>0</v>
      </c>
      <c r="AO460">
        <v>0</v>
      </c>
      <c r="AP460">
        <v>0</v>
      </c>
      <c r="AQ460">
        <v>0</v>
      </c>
      <c r="AR460">
        <v>0</v>
      </c>
      <c r="AS460">
        <v>0</v>
      </c>
      <c r="AT460">
        <v>0</v>
      </c>
      <c r="AU460">
        <v>0</v>
      </c>
      <c r="AV460">
        <v>0</v>
      </c>
      <c r="AW460">
        <v>8</v>
      </c>
      <c r="AX460">
        <v>8</v>
      </c>
      <c r="AY460">
        <v>0</v>
      </c>
      <c r="AZ460">
        <v>0</v>
      </c>
      <c r="BA460">
        <v>8</v>
      </c>
      <c r="BB460">
        <v>0</v>
      </c>
      <c r="BC460">
        <v>0</v>
      </c>
      <c r="BD460">
        <v>8</v>
      </c>
      <c r="BE460">
        <v>0</v>
      </c>
      <c r="BF460">
        <v>0</v>
      </c>
      <c r="BG460">
        <v>8</v>
      </c>
      <c r="BH460">
        <v>0</v>
      </c>
      <c r="BI460">
        <v>0</v>
      </c>
    </row>
    <row r="461" spans="1:61" x14ac:dyDescent="0.35">
      <c r="A461" t="s">
        <v>73</v>
      </c>
      <c r="B461" t="s">
        <v>14</v>
      </c>
      <c r="C461" t="s">
        <v>340</v>
      </c>
      <c r="D461">
        <v>51</v>
      </c>
      <c r="E461">
        <v>0</v>
      </c>
      <c r="F461">
        <v>0</v>
      </c>
      <c r="G461">
        <v>0</v>
      </c>
      <c r="H461">
        <v>0</v>
      </c>
      <c r="I461">
        <v>0</v>
      </c>
      <c r="J461">
        <v>0</v>
      </c>
      <c r="K461">
        <v>0</v>
      </c>
      <c r="L461">
        <v>0</v>
      </c>
      <c r="M461">
        <v>15</v>
      </c>
      <c r="N461">
        <v>0</v>
      </c>
      <c r="O461">
        <v>15</v>
      </c>
      <c r="P461">
        <v>0</v>
      </c>
      <c r="Q461">
        <v>0</v>
      </c>
      <c r="R461">
        <v>0</v>
      </c>
      <c r="S461">
        <v>0</v>
      </c>
      <c r="T461">
        <v>0</v>
      </c>
      <c r="U461">
        <v>0</v>
      </c>
      <c r="V461">
        <v>0</v>
      </c>
      <c r="W461">
        <v>21</v>
      </c>
      <c r="X461">
        <v>0</v>
      </c>
      <c r="Y461">
        <v>0</v>
      </c>
      <c r="Z461">
        <v>0</v>
      </c>
      <c r="AA461">
        <v>0</v>
      </c>
      <c r="AB461">
        <v>0</v>
      </c>
      <c r="AC461">
        <v>0</v>
      </c>
      <c r="AD461">
        <v>0</v>
      </c>
      <c r="AE461">
        <v>0</v>
      </c>
      <c r="AF461">
        <v>0</v>
      </c>
      <c r="AG461">
        <v>1</v>
      </c>
      <c r="AH461">
        <v>0</v>
      </c>
      <c r="AI461">
        <v>0</v>
      </c>
      <c r="AJ461">
        <v>0</v>
      </c>
      <c r="AK461">
        <v>0</v>
      </c>
      <c r="AL461">
        <v>0</v>
      </c>
      <c r="AM461">
        <v>0</v>
      </c>
      <c r="AN461">
        <v>0</v>
      </c>
      <c r="AO461">
        <v>0</v>
      </c>
      <c r="AP461">
        <v>0</v>
      </c>
      <c r="AQ461">
        <v>0</v>
      </c>
      <c r="AR461">
        <v>0</v>
      </c>
      <c r="AS461">
        <v>0</v>
      </c>
      <c r="AT461">
        <v>0</v>
      </c>
      <c r="AU461">
        <v>0</v>
      </c>
      <c r="AV461">
        <v>0</v>
      </c>
      <c r="AW461">
        <v>8</v>
      </c>
      <c r="AX461">
        <v>8</v>
      </c>
      <c r="AY461">
        <v>0</v>
      </c>
      <c r="AZ461">
        <v>0</v>
      </c>
      <c r="BA461">
        <v>8</v>
      </c>
      <c r="BB461">
        <v>0</v>
      </c>
      <c r="BC461">
        <v>0</v>
      </c>
      <c r="BD461">
        <v>8</v>
      </c>
      <c r="BE461">
        <v>0</v>
      </c>
      <c r="BF461">
        <v>0</v>
      </c>
      <c r="BG461">
        <v>8</v>
      </c>
      <c r="BH461">
        <v>0</v>
      </c>
      <c r="BI461">
        <v>0</v>
      </c>
    </row>
    <row r="462" spans="1:61" x14ac:dyDescent="0.35">
      <c r="A462" t="s">
        <v>73</v>
      </c>
      <c r="B462" t="s">
        <v>14</v>
      </c>
      <c r="C462" t="s">
        <v>338</v>
      </c>
      <c r="D462">
        <v>83</v>
      </c>
      <c r="E462">
        <v>1</v>
      </c>
      <c r="F462">
        <v>0</v>
      </c>
      <c r="G462">
        <v>1</v>
      </c>
      <c r="H462">
        <v>1</v>
      </c>
      <c r="I462">
        <v>0</v>
      </c>
      <c r="J462">
        <v>0</v>
      </c>
      <c r="K462">
        <v>0</v>
      </c>
      <c r="L462">
        <v>0</v>
      </c>
      <c r="M462">
        <v>27</v>
      </c>
      <c r="N462">
        <v>0</v>
      </c>
      <c r="O462">
        <v>14</v>
      </c>
      <c r="P462">
        <v>0</v>
      </c>
      <c r="Q462">
        <v>0</v>
      </c>
      <c r="R462">
        <v>0</v>
      </c>
      <c r="S462">
        <v>0</v>
      </c>
      <c r="T462">
        <v>0</v>
      </c>
      <c r="U462">
        <v>0</v>
      </c>
      <c r="V462">
        <v>0</v>
      </c>
      <c r="W462">
        <v>42</v>
      </c>
      <c r="X462">
        <v>1</v>
      </c>
      <c r="Y462">
        <v>0</v>
      </c>
      <c r="Z462">
        <v>0</v>
      </c>
      <c r="AA462">
        <v>0</v>
      </c>
      <c r="AB462">
        <v>0</v>
      </c>
      <c r="AC462">
        <v>0</v>
      </c>
      <c r="AD462">
        <v>0</v>
      </c>
      <c r="AE462">
        <v>0</v>
      </c>
      <c r="AF462">
        <v>0</v>
      </c>
      <c r="AG462">
        <v>1</v>
      </c>
      <c r="AH462">
        <v>0</v>
      </c>
      <c r="AI462">
        <v>0</v>
      </c>
      <c r="AJ462">
        <v>0</v>
      </c>
      <c r="AK462">
        <v>0</v>
      </c>
      <c r="AL462">
        <v>0</v>
      </c>
      <c r="AM462">
        <v>0</v>
      </c>
      <c r="AN462">
        <v>0</v>
      </c>
      <c r="AO462">
        <v>0</v>
      </c>
      <c r="AP462">
        <v>0</v>
      </c>
      <c r="AQ462">
        <v>0</v>
      </c>
      <c r="AR462">
        <v>0</v>
      </c>
      <c r="AS462">
        <v>0</v>
      </c>
      <c r="AT462">
        <v>0</v>
      </c>
      <c r="AU462">
        <v>0</v>
      </c>
      <c r="AV462">
        <v>0</v>
      </c>
      <c r="AW462">
        <v>8</v>
      </c>
      <c r="AX462">
        <v>8</v>
      </c>
      <c r="AY462">
        <v>0</v>
      </c>
      <c r="AZ462">
        <v>0</v>
      </c>
      <c r="BA462">
        <v>8</v>
      </c>
      <c r="BB462">
        <v>0</v>
      </c>
      <c r="BC462">
        <v>0</v>
      </c>
      <c r="BD462">
        <v>8</v>
      </c>
      <c r="BE462">
        <v>0</v>
      </c>
      <c r="BF462">
        <v>0</v>
      </c>
      <c r="BG462">
        <v>8</v>
      </c>
      <c r="BH462">
        <v>0</v>
      </c>
      <c r="BI462">
        <v>0</v>
      </c>
    </row>
    <row r="463" spans="1:61" x14ac:dyDescent="0.35">
      <c r="A463" t="s">
        <v>73</v>
      </c>
      <c r="B463" t="s">
        <v>14</v>
      </c>
      <c r="C463" t="s">
        <v>336</v>
      </c>
      <c r="D463">
        <v>40</v>
      </c>
      <c r="E463">
        <v>2</v>
      </c>
      <c r="F463">
        <v>0</v>
      </c>
      <c r="G463">
        <v>2</v>
      </c>
      <c r="H463">
        <v>1</v>
      </c>
      <c r="I463">
        <v>0</v>
      </c>
      <c r="J463">
        <v>0</v>
      </c>
      <c r="K463">
        <v>0</v>
      </c>
      <c r="L463">
        <v>0</v>
      </c>
      <c r="M463">
        <v>6</v>
      </c>
      <c r="N463">
        <v>0</v>
      </c>
      <c r="O463">
        <v>18</v>
      </c>
      <c r="P463">
        <v>1</v>
      </c>
      <c r="Q463">
        <v>0</v>
      </c>
      <c r="R463">
        <v>0</v>
      </c>
      <c r="S463">
        <v>0</v>
      </c>
      <c r="T463">
        <v>0</v>
      </c>
      <c r="U463">
        <v>0</v>
      </c>
      <c r="V463">
        <v>0</v>
      </c>
      <c r="W463">
        <v>16</v>
      </c>
      <c r="X463">
        <v>1</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8</v>
      </c>
      <c r="AX463">
        <v>8</v>
      </c>
      <c r="AY463">
        <v>0</v>
      </c>
      <c r="AZ463">
        <v>0</v>
      </c>
      <c r="BA463">
        <v>8</v>
      </c>
      <c r="BB463">
        <v>0</v>
      </c>
      <c r="BC463">
        <v>0</v>
      </c>
      <c r="BD463">
        <v>8</v>
      </c>
      <c r="BE463">
        <v>0</v>
      </c>
      <c r="BF463">
        <v>0</v>
      </c>
      <c r="BG463">
        <v>8</v>
      </c>
      <c r="BH463">
        <v>0</v>
      </c>
      <c r="BI463">
        <v>0</v>
      </c>
    </row>
    <row r="464" spans="1:61" x14ac:dyDescent="0.35">
      <c r="A464" t="s">
        <v>73</v>
      </c>
      <c r="B464" t="s">
        <v>14</v>
      </c>
      <c r="C464" t="s">
        <v>334</v>
      </c>
      <c r="D464">
        <v>59</v>
      </c>
      <c r="E464">
        <v>0</v>
      </c>
      <c r="F464">
        <v>0</v>
      </c>
      <c r="G464">
        <v>0</v>
      </c>
      <c r="H464">
        <v>0</v>
      </c>
      <c r="I464">
        <v>0</v>
      </c>
      <c r="J464">
        <v>0</v>
      </c>
      <c r="K464">
        <v>0</v>
      </c>
      <c r="L464">
        <v>0</v>
      </c>
      <c r="M464">
        <v>9</v>
      </c>
      <c r="N464">
        <v>0</v>
      </c>
      <c r="O464">
        <v>20</v>
      </c>
      <c r="P464">
        <v>0</v>
      </c>
      <c r="Q464">
        <v>0</v>
      </c>
      <c r="R464">
        <v>0</v>
      </c>
      <c r="S464">
        <v>0</v>
      </c>
      <c r="T464">
        <v>0</v>
      </c>
      <c r="U464">
        <v>0</v>
      </c>
      <c r="V464">
        <v>0</v>
      </c>
      <c r="W464">
        <v>30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8</v>
      </c>
      <c r="AX464">
        <v>8</v>
      </c>
      <c r="AY464">
        <v>0</v>
      </c>
      <c r="AZ464">
        <v>0</v>
      </c>
      <c r="BA464">
        <v>8</v>
      </c>
      <c r="BB464">
        <v>0</v>
      </c>
      <c r="BC464">
        <v>0</v>
      </c>
      <c r="BD464">
        <v>8</v>
      </c>
      <c r="BE464">
        <v>0</v>
      </c>
      <c r="BF464">
        <v>0</v>
      </c>
      <c r="BG464">
        <v>8</v>
      </c>
      <c r="BH464">
        <v>0</v>
      </c>
      <c r="BI464">
        <v>0</v>
      </c>
    </row>
    <row r="465" spans="1:61" x14ac:dyDescent="0.35">
      <c r="A465" t="s">
        <v>73</v>
      </c>
      <c r="B465" t="s">
        <v>14</v>
      </c>
      <c r="C465" t="s">
        <v>332</v>
      </c>
      <c r="D465">
        <v>55</v>
      </c>
      <c r="E465">
        <v>0</v>
      </c>
      <c r="F465">
        <v>0</v>
      </c>
      <c r="G465">
        <v>0</v>
      </c>
      <c r="H465">
        <v>0</v>
      </c>
      <c r="I465">
        <v>0</v>
      </c>
      <c r="J465">
        <v>0</v>
      </c>
      <c r="K465">
        <v>0</v>
      </c>
      <c r="L465">
        <v>0</v>
      </c>
      <c r="M465">
        <v>16</v>
      </c>
      <c r="N465">
        <v>0</v>
      </c>
      <c r="O465">
        <v>14</v>
      </c>
      <c r="P465">
        <v>0</v>
      </c>
      <c r="Q465">
        <v>0</v>
      </c>
      <c r="R465">
        <v>0</v>
      </c>
      <c r="S465">
        <v>0</v>
      </c>
      <c r="T465">
        <v>0</v>
      </c>
      <c r="U465">
        <v>0</v>
      </c>
      <c r="V465">
        <v>0</v>
      </c>
      <c r="W465">
        <v>25</v>
      </c>
      <c r="X465">
        <v>0</v>
      </c>
      <c r="Y465">
        <v>0</v>
      </c>
      <c r="Z465">
        <v>0</v>
      </c>
      <c r="AA465">
        <v>0</v>
      </c>
      <c r="AB465">
        <v>0</v>
      </c>
      <c r="AC465">
        <v>0</v>
      </c>
      <c r="AD465">
        <v>0</v>
      </c>
      <c r="AE465">
        <v>0</v>
      </c>
      <c r="AF465">
        <v>0</v>
      </c>
      <c r="AG465">
        <v>0</v>
      </c>
      <c r="AH465">
        <v>0</v>
      </c>
      <c r="AI465">
        <v>0</v>
      </c>
      <c r="AJ465">
        <v>0</v>
      </c>
      <c r="AK465">
        <v>2</v>
      </c>
      <c r="AL465">
        <v>1</v>
      </c>
      <c r="AM465">
        <v>1</v>
      </c>
      <c r="AN465">
        <v>1</v>
      </c>
      <c r="AO465">
        <v>0</v>
      </c>
      <c r="AP465">
        <v>0</v>
      </c>
      <c r="AQ465">
        <v>0</v>
      </c>
      <c r="AR465">
        <v>0</v>
      </c>
      <c r="AS465">
        <v>0</v>
      </c>
      <c r="AT465">
        <v>0</v>
      </c>
      <c r="AU465">
        <v>0</v>
      </c>
      <c r="AV465">
        <v>0</v>
      </c>
      <c r="AW465">
        <v>8</v>
      </c>
      <c r="AX465">
        <v>8</v>
      </c>
      <c r="AY465">
        <v>0</v>
      </c>
      <c r="AZ465">
        <v>0</v>
      </c>
      <c r="BA465">
        <v>8</v>
      </c>
      <c r="BB465">
        <v>0</v>
      </c>
      <c r="BC465">
        <v>0</v>
      </c>
      <c r="BD465">
        <v>8</v>
      </c>
      <c r="BE465">
        <v>0</v>
      </c>
      <c r="BF465">
        <v>0</v>
      </c>
      <c r="BG465">
        <v>8</v>
      </c>
      <c r="BH465">
        <v>0</v>
      </c>
      <c r="BI465">
        <v>0</v>
      </c>
    </row>
    <row r="466" spans="1:61" x14ac:dyDescent="0.35">
      <c r="A466" t="s">
        <v>73</v>
      </c>
      <c r="B466" t="s">
        <v>14</v>
      </c>
      <c r="C466" t="s">
        <v>330</v>
      </c>
      <c r="D466">
        <v>90</v>
      </c>
      <c r="E466">
        <v>0</v>
      </c>
      <c r="F466">
        <v>2</v>
      </c>
      <c r="G466">
        <v>2</v>
      </c>
      <c r="H466">
        <v>2</v>
      </c>
      <c r="I466">
        <v>0</v>
      </c>
      <c r="J466">
        <v>0</v>
      </c>
      <c r="K466">
        <v>0</v>
      </c>
      <c r="L466">
        <v>0</v>
      </c>
      <c r="M466">
        <v>14</v>
      </c>
      <c r="N466">
        <v>0</v>
      </c>
      <c r="O466">
        <v>27</v>
      </c>
      <c r="P466">
        <v>0</v>
      </c>
      <c r="Q466">
        <v>0</v>
      </c>
      <c r="R466">
        <v>0</v>
      </c>
      <c r="S466">
        <v>0</v>
      </c>
      <c r="T466">
        <v>0</v>
      </c>
      <c r="U466">
        <v>0</v>
      </c>
      <c r="V466">
        <v>0</v>
      </c>
      <c r="W466">
        <v>49</v>
      </c>
      <c r="X466">
        <v>2</v>
      </c>
      <c r="Y466">
        <v>0</v>
      </c>
      <c r="Z466">
        <v>0</v>
      </c>
      <c r="AA466">
        <v>0</v>
      </c>
      <c r="AB466">
        <v>0</v>
      </c>
      <c r="AC466">
        <v>0</v>
      </c>
      <c r="AD466">
        <v>0</v>
      </c>
      <c r="AE466">
        <v>0</v>
      </c>
      <c r="AF466">
        <v>0</v>
      </c>
      <c r="AG466">
        <v>0</v>
      </c>
      <c r="AH466">
        <v>0</v>
      </c>
      <c r="AI466">
        <v>0</v>
      </c>
      <c r="AJ466">
        <v>0</v>
      </c>
      <c r="AK466">
        <v>2</v>
      </c>
      <c r="AL466">
        <v>1</v>
      </c>
      <c r="AM466">
        <v>2</v>
      </c>
      <c r="AN466">
        <v>2</v>
      </c>
      <c r="AO466">
        <v>0</v>
      </c>
      <c r="AP466">
        <v>0</v>
      </c>
      <c r="AQ466">
        <v>0</v>
      </c>
      <c r="AR466">
        <v>0</v>
      </c>
      <c r="AS466">
        <v>0</v>
      </c>
      <c r="AT466">
        <v>0</v>
      </c>
      <c r="AU466">
        <v>0</v>
      </c>
      <c r="AV466">
        <v>0</v>
      </c>
      <c r="AW466">
        <v>8</v>
      </c>
      <c r="AX466">
        <v>6</v>
      </c>
      <c r="AY466">
        <v>0</v>
      </c>
      <c r="AZ466">
        <v>0</v>
      </c>
      <c r="BA466">
        <v>8</v>
      </c>
      <c r="BB466">
        <v>0</v>
      </c>
      <c r="BC466">
        <v>0</v>
      </c>
      <c r="BD466">
        <v>8</v>
      </c>
      <c r="BE466">
        <v>0</v>
      </c>
      <c r="BF466">
        <v>0</v>
      </c>
      <c r="BG466">
        <v>0</v>
      </c>
      <c r="BH466">
        <v>0</v>
      </c>
      <c r="BI466">
        <v>0</v>
      </c>
    </row>
    <row r="467" spans="1:61" x14ac:dyDescent="0.35">
      <c r="A467" t="s">
        <v>73</v>
      </c>
      <c r="B467" t="s">
        <v>14</v>
      </c>
      <c r="C467" t="s">
        <v>326</v>
      </c>
      <c r="D467">
        <v>200</v>
      </c>
      <c r="E467">
        <v>0</v>
      </c>
      <c r="F467">
        <v>0</v>
      </c>
      <c r="G467">
        <v>0</v>
      </c>
      <c r="H467">
        <v>0</v>
      </c>
      <c r="I467">
        <v>0</v>
      </c>
      <c r="J467">
        <v>0</v>
      </c>
      <c r="K467">
        <v>0</v>
      </c>
      <c r="L467">
        <v>0</v>
      </c>
      <c r="M467">
        <v>49</v>
      </c>
      <c r="N467">
        <v>0</v>
      </c>
      <c r="O467">
        <v>54</v>
      </c>
      <c r="P467">
        <v>0</v>
      </c>
      <c r="Q467">
        <v>0</v>
      </c>
      <c r="R467">
        <v>0</v>
      </c>
      <c r="S467">
        <v>0</v>
      </c>
      <c r="T467">
        <v>0</v>
      </c>
      <c r="U467">
        <v>0</v>
      </c>
      <c r="V467">
        <v>0</v>
      </c>
      <c r="W467">
        <v>97</v>
      </c>
      <c r="X467">
        <v>0</v>
      </c>
      <c r="Y467">
        <v>0</v>
      </c>
      <c r="Z467">
        <v>0</v>
      </c>
      <c r="AA467">
        <v>0</v>
      </c>
      <c r="AB467">
        <v>0</v>
      </c>
      <c r="AC467">
        <v>0</v>
      </c>
      <c r="AD467">
        <v>0</v>
      </c>
      <c r="AE467">
        <v>0</v>
      </c>
      <c r="AF467">
        <v>0</v>
      </c>
      <c r="AG467">
        <v>0</v>
      </c>
      <c r="AH467">
        <v>0</v>
      </c>
      <c r="AI467">
        <v>0</v>
      </c>
      <c r="AJ467">
        <v>0</v>
      </c>
      <c r="AK467">
        <v>2</v>
      </c>
      <c r="AL467">
        <v>2</v>
      </c>
      <c r="AM467">
        <v>2</v>
      </c>
      <c r="AN467">
        <v>2</v>
      </c>
      <c r="AO467">
        <v>0</v>
      </c>
      <c r="AP467">
        <v>0</v>
      </c>
      <c r="AQ467">
        <v>0</v>
      </c>
      <c r="AR467">
        <v>0</v>
      </c>
      <c r="AS467">
        <v>0</v>
      </c>
      <c r="AT467">
        <v>0</v>
      </c>
      <c r="AU467">
        <v>0</v>
      </c>
      <c r="AV467">
        <v>0</v>
      </c>
      <c r="AW467">
        <v>8</v>
      </c>
      <c r="AX467">
        <v>6</v>
      </c>
      <c r="AY467">
        <v>1</v>
      </c>
      <c r="AZ467">
        <v>1</v>
      </c>
      <c r="BA467">
        <v>6</v>
      </c>
      <c r="BB467">
        <v>1</v>
      </c>
      <c r="BC467">
        <v>1</v>
      </c>
      <c r="BD467">
        <v>6</v>
      </c>
      <c r="BE467">
        <v>0</v>
      </c>
      <c r="BF467">
        <v>0</v>
      </c>
      <c r="BG467">
        <v>6</v>
      </c>
      <c r="BH467">
        <v>0</v>
      </c>
      <c r="BI467">
        <v>0</v>
      </c>
    </row>
    <row r="468" spans="1:61" x14ac:dyDescent="0.35">
      <c r="A468" t="s">
        <v>73</v>
      </c>
      <c r="B468" t="s">
        <v>14</v>
      </c>
      <c r="C468" t="s">
        <v>324</v>
      </c>
      <c r="D468">
        <v>187</v>
      </c>
      <c r="E468">
        <v>0</v>
      </c>
      <c r="F468">
        <v>0</v>
      </c>
      <c r="G468">
        <v>0</v>
      </c>
      <c r="H468">
        <v>0</v>
      </c>
      <c r="I468">
        <v>0</v>
      </c>
      <c r="J468">
        <v>0</v>
      </c>
      <c r="K468">
        <v>0</v>
      </c>
      <c r="L468">
        <v>0</v>
      </c>
      <c r="M468">
        <v>18</v>
      </c>
      <c r="N468">
        <v>0</v>
      </c>
      <c r="O468">
        <v>52</v>
      </c>
      <c r="P468">
        <v>0</v>
      </c>
      <c r="Q468">
        <v>0</v>
      </c>
      <c r="R468">
        <v>0</v>
      </c>
      <c r="S468">
        <v>0</v>
      </c>
      <c r="T468">
        <v>0</v>
      </c>
      <c r="U468">
        <v>0</v>
      </c>
      <c r="V468">
        <v>0</v>
      </c>
      <c r="W468">
        <v>4</v>
      </c>
      <c r="X468">
        <v>0</v>
      </c>
      <c r="Y468">
        <v>70</v>
      </c>
      <c r="Z468">
        <v>0</v>
      </c>
      <c r="AA468">
        <v>0</v>
      </c>
      <c r="AB468">
        <v>0</v>
      </c>
      <c r="AC468">
        <v>0</v>
      </c>
      <c r="AD468">
        <v>0</v>
      </c>
      <c r="AE468">
        <v>0</v>
      </c>
      <c r="AF468">
        <v>0</v>
      </c>
      <c r="AG468">
        <v>1</v>
      </c>
      <c r="AH468">
        <v>0</v>
      </c>
      <c r="AI468">
        <v>0</v>
      </c>
      <c r="AJ468">
        <v>0</v>
      </c>
      <c r="AK468">
        <v>4</v>
      </c>
      <c r="AL468">
        <v>2</v>
      </c>
      <c r="AM468">
        <v>2</v>
      </c>
      <c r="AN468">
        <v>2</v>
      </c>
      <c r="AO468">
        <v>0</v>
      </c>
      <c r="AP468">
        <v>0</v>
      </c>
      <c r="AQ468">
        <v>0</v>
      </c>
      <c r="AR468">
        <v>0</v>
      </c>
      <c r="AS468">
        <v>0</v>
      </c>
      <c r="AT468">
        <v>0</v>
      </c>
      <c r="AU468">
        <v>0</v>
      </c>
      <c r="AV468">
        <v>0</v>
      </c>
      <c r="AW468">
        <v>8</v>
      </c>
      <c r="AX468">
        <v>8</v>
      </c>
      <c r="AY468">
        <v>0</v>
      </c>
      <c r="AZ468">
        <v>0</v>
      </c>
      <c r="BA468">
        <v>8</v>
      </c>
      <c r="BB468">
        <v>0</v>
      </c>
      <c r="BC468">
        <v>0</v>
      </c>
      <c r="BD468">
        <v>8</v>
      </c>
      <c r="BE468">
        <v>0</v>
      </c>
      <c r="BF468">
        <v>0</v>
      </c>
      <c r="BG468">
        <v>8</v>
      </c>
      <c r="BH468">
        <v>0</v>
      </c>
      <c r="BI468">
        <v>0</v>
      </c>
    </row>
    <row r="469" spans="1:61" x14ac:dyDescent="0.35">
      <c r="A469" t="s">
        <v>68</v>
      </c>
      <c r="B469" t="s">
        <v>20</v>
      </c>
      <c r="C469" t="s">
        <v>366</v>
      </c>
      <c r="D469">
        <v>40</v>
      </c>
      <c r="E469">
        <v>1</v>
      </c>
      <c r="F469">
        <v>0</v>
      </c>
      <c r="G469">
        <v>1</v>
      </c>
      <c r="H469">
        <v>1</v>
      </c>
      <c r="I469">
        <v>0</v>
      </c>
      <c r="J469">
        <v>0</v>
      </c>
      <c r="K469">
        <v>0</v>
      </c>
      <c r="L469">
        <v>0</v>
      </c>
      <c r="M469">
        <v>7</v>
      </c>
      <c r="N469">
        <v>0</v>
      </c>
      <c r="O469">
        <v>3</v>
      </c>
      <c r="P469">
        <v>0</v>
      </c>
      <c r="Q469">
        <v>0</v>
      </c>
      <c r="R469">
        <v>0</v>
      </c>
      <c r="S469">
        <v>0</v>
      </c>
      <c r="T469">
        <v>0</v>
      </c>
      <c r="U469">
        <v>0</v>
      </c>
      <c r="V469">
        <v>0</v>
      </c>
      <c r="W469">
        <v>30</v>
      </c>
      <c r="X469">
        <v>1</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3</v>
      </c>
      <c r="AX469">
        <v>3</v>
      </c>
      <c r="AY469">
        <v>0</v>
      </c>
      <c r="AZ469">
        <v>0</v>
      </c>
      <c r="BA469">
        <v>3</v>
      </c>
      <c r="BB469">
        <v>0</v>
      </c>
      <c r="BC469">
        <v>0</v>
      </c>
      <c r="BD469">
        <v>3</v>
      </c>
      <c r="BE469">
        <v>0</v>
      </c>
      <c r="BF469">
        <v>0</v>
      </c>
      <c r="BG469">
        <v>3</v>
      </c>
      <c r="BH469">
        <v>0</v>
      </c>
      <c r="BI469">
        <v>0</v>
      </c>
    </row>
    <row r="470" spans="1:61" x14ac:dyDescent="0.35">
      <c r="A470" t="s">
        <v>68</v>
      </c>
      <c r="B470" t="s">
        <v>20</v>
      </c>
      <c r="C470" t="s">
        <v>365</v>
      </c>
      <c r="D470">
        <v>35</v>
      </c>
      <c r="E470">
        <v>0</v>
      </c>
      <c r="F470">
        <v>0</v>
      </c>
      <c r="G470">
        <v>0</v>
      </c>
      <c r="H470">
        <v>0</v>
      </c>
      <c r="I470">
        <v>0</v>
      </c>
      <c r="J470">
        <v>0</v>
      </c>
      <c r="K470">
        <v>0</v>
      </c>
      <c r="L470">
        <v>0</v>
      </c>
      <c r="M470">
        <v>10</v>
      </c>
      <c r="N470">
        <v>0</v>
      </c>
      <c r="O470">
        <v>0</v>
      </c>
      <c r="P470">
        <v>0</v>
      </c>
      <c r="Q470">
        <v>0</v>
      </c>
      <c r="R470">
        <v>0</v>
      </c>
      <c r="S470">
        <v>0</v>
      </c>
      <c r="T470">
        <v>0</v>
      </c>
      <c r="U470">
        <v>0</v>
      </c>
      <c r="V470">
        <v>0</v>
      </c>
      <c r="W470">
        <v>25</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1</v>
      </c>
      <c r="AS470">
        <v>1</v>
      </c>
      <c r="AT470">
        <v>0</v>
      </c>
      <c r="AU470">
        <v>0</v>
      </c>
      <c r="AV470">
        <v>0</v>
      </c>
      <c r="AW470">
        <v>2</v>
      </c>
      <c r="AX470">
        <v>1</v>
      </c>
      <c r="AY470">
        <v>0</v>
      </c>
      <c r="AZ470">
        <v>0</v>
      </c>
      <c r="BA470">
        <v>1</v>
      </c>
      <c r="BB470">
        <v>0</v>
      </c>
      <c r="BC470">
        <v>0</v>
      </c>
      <c r="BD470">
        <v>1</v>
      </c>
      <c r="BE470">
        <v>0</v>
      </c>
      <c r="BF470">
        <v>0</v>
      </c>
      <c r="BG470">
        <v>1</v>
      </c>
      <c r="BH470">
        <v>0</v>
      </c>
      <c r="BI470">
        <v>0</v>
      </c>
    </row>
    <row r="471" spans="1:61" x14ac:dyDescent="0.35">
      <c r="A471" t="s">
        <v>68</v>
      </c>
      <c r="B471" t="s">
        <v>20</v>
      </c>
      <c r="C471" t="s">
        <v>364</v>
      </c>
      <c r="D471">
        <v>35</v>
      </c>
      <c r="E471">
        <v>0</v>
      </c>
      <c r="F471">
        <v>0</v>
      </c>
      <c r="G471">
        <v>0</v>
      </c>
      <c r="H471">
        <v>0</v>
      </c>
      <c r="I471">
        <v>0</v>
      </c>
      <c r="J471">
        <v>0</v>
      </c>
      <c r="K471">
        <v>0</v>
      </c>
      <c r="L471">
        <v>0</v>
      </c>
      <c r="M471">
        <v>5</v>
      </c>
      <c r="N471">
        <v>0</v>
      </c>
      <c r="O471">
        <v>4</v>
      </c>
      <c r="P471">
        <v>0</v>
      </c>
      <c r="Q471">
        <v>0</v>
      </c>
      <c r="R471">
        <v>0</v>
      </c>
      <c r="S471">
        <v>0</v>
      </c>
      <c r="T471">
        <v>0</v>
      </c>
      <c r="U471">
        <v>0</v>
      </c>
      <c r="V471">
        <v>0</v>
      </c>
      <c r="W471">
        <v>26</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1</v>
      </c>
      <c r="AS471">
        <v>1</v>
      </c>
      <c r="AT471">
        <v>0</v>
      </c>
      <c r="AU471">
        <v>0</v>
      </c>
      <c r="AV471">
        <v>0</v>
      </c>
      <c r="AW471">
        <v>5</v>
      </c>
      <c r="AX471">
        <v>5</v>
      </c>
      <c r="AY471">
        <v>0</v>
      </c>
      <c r="AZ471">
        <v>0</v>
      </c>
      <c r="BA471">
        <v>5</v>
      </c>
      <c r="BB471">
        <v>0</v>
      </c>
      <c r="BC471">
        <v>0</v>
      </c>
      <c r="BD471">
        <v>5</v>
      </c>
      <c r="BE471">
        <v>0</v>
      </c>
      <c r="BF471">
        <v>0</v>
      </c>
      <c r="BG471">
        <v>5</v>
      </c>
      <c r="BH471">
        <v>0</v>
      </c>
      <c r="BI471">
        <v>0</v>
      </c>
    </row>
    <row r="472" spans="1:61" x14ac:dyDescent="0.35">
      <c r="A472" t="s">
        <v>68</v>
      </c>
      <c r="B472" t="s">
        <v>20</v>
      </c>
      <c r="C472" t="s">
        <v>363</v>
      </c>
      <c r="D472">
        <v>29</v>
      </c>
      <c r="E472">
        <v>0</v>
      </c>
      <c r="F472">
        <v>0</v>
      </c>
      <c r="G472">
        <v>0</v>
      </c>
      <c r="H472">
        <v>0</v>
      </c>
      <c r="I472">
        <v>0</v>
      </c>
      <c r="J472">
        <v>0</v>
      </c>
      <c r="K472">
        <v>3</v>
      </c>
      <c r="L472">
        <v>0</v>
      </c>
      <c r="M472">
        <v>4</v>
      </c>
      <c r="N472">
        <v>0</v>
      </c>
      <c r="O472">
        <v>4</v>
      </c>
      <c r="P472">
        <v>0</v>
      </c>
      <c r="Q472">
        <v>0</v>
      </c>
      <c r="R472">
        <v>0</v>
      </c>
      <c r="S472">
        <v>0</v>
      </c>
      <c r="T472">
        <v>0</v>
      </c>
      <c r="U472">
        <v>0</v>
      </c>
      <c r="V472">
        <v>0</v>
      </c>
      <c r="W472">
        <v>18</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9</v>
      </c>
      <c r="AX472">
        <v>9</v>
      </c>
      <c r="AY472">
        <v>0</v>
      </c>
      <c r="AZ472">
        <v>0</v>
      </c>
      <c r="BA472">
        <v>9</v>
      </c>
      <c r="BB472">
        <v>0</v>
      </c>
      <c r="BC472">
        <v>0</v>
      </c>
      <c r="BD472">
        <v>9</v>
      </c>
      <c r="BE472">
        <v>0</v>
      </c>
      <c r="BF472">
        <v>0</v>
      </c>
      <c r="BG472">
        <v>9</v>
      </c>
      <c r="BH472">
        <v>0</v>
      </c>
      <c r="BI472">
        <v>0</v>
      </c>
    </row>
    <row r="473" spans="1:61" x14ac:dyDescent="0.35">
      <c r="A473" t="s">
        <v>68</v>
      </c>
      <c r="B473" t="s">
        <v>20</v>
      </c>
      <c r="C473" t="s">
        <v>362</v>
      </c>
      <c r="D473">
        <v>51</v>
      </c>
      <c r="E473">
        <v>1</v>
      </c>
      <c r="F473">
        <v>0</v>
      </c>
      <c r="G473">
        <v>1</v>
      </c>
      <c r="H473">
        <v>1</v>
      </c>
      <c r="I473">
        <v>2</v>
      </c>
      <c r="J473">
        <v>0</v>
      </c>
      <c r="K473">
        <v>0</v>
      </c>
      <c r="L473">
        <v>0</v>
      </c>
      <c r="M473">
        <v>9</v>
      </c>
      <c r="N473">
        <v>0</v>
      </c>
      <c r="O473">
        <v>2</v>
      </c>
      <c r="P473">
        <v>0</v>
      </c>
      <c r="Q473">
        <v>0</v>
      </c>
      <c r="R473">
        <v>0</v>
      </c>
      <c r="S473">
        <v>0</v>
      </c>
      <c r="T473">
        <v>0</v>
      </c>
      <c r="U473">
        <v>0</v>
      </c>
      <c r="V473">
        <v>0</v>
      </c>
      <c r="W473">
        <v>38</v>
      </c>
      <c r="X473">
        <v>1</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7</v>
      </c>
      <c r="AX473">
        <v>7</v>
      </c>
      <c r="AY473">
        <v>0</v>
      </c>
      <c r="AZ473">
        <v>0</v>
      </c>
      <c r="BA473">
        <v>7</v>
      </c>
      <c r="BB473">
        <v>0</v>
      </c>
      <c r="BC473">
        <v>0</v>
      </c>
      <c r="BD473">
        <v>7</v>
      </c>
      <c r="BE473">
        <v>0</v>
      </c>
      <c r="BF473">
        <v>0</v>
      </c>
      <c r="BG473">
        <v>7</v>
      </c>
      <c r="BH473">
        <v>0</v>
      </c>
      <c r="BI473">
        <v>0</v>
      </c>
    </row>
    <row r="474" spans="1:61" x14ac:dyDescent="0.35">
      <c r="A474" t="s">
        <v>68</v>
      </c>
      <c r="B474" t="s">
        <v>20</v>
      </c>
      <c r="C474" t="s">
        <v>360</v>
      </c>
      <c r="D474">
        <v>44</v>
      </c>
      <c r="E474">
        <v>1</v>
      </c>
      <c r="F474">
        <v>0</v>
      </c>
      <c r="G474">
        <v>1</v>
      </c>
      <c r="H474">
        <v>1</v>
      </c>
      <c r="I474">
        <v>2</v>
      </c>
      <c r="J474">
        <v>0</v>
      </c>
      <c r="K474">
        <v>0</v>
      </c>
      <c r="L474">
        <v>0</v>
      </c>
      <c r="M474">
        <v>6</v>
      </c>
      <c r="N474">
        <v>0</v>
      </c>
      <c r="O474">
        <v>0</v>
      </c>
      <c r="P474">
        <v>0</v>
      </c>
      <c r="Q474">
        <v>0</v>
      </c>
      <c r="R474">
        <v>0</v>
      </c>
      <c r="S474">
        <v>0</v>
      </c>
      <c r="T474">
        <v>0</v>
      </c>
      <c r="U474">
        <v>0</v>
      </c>
      <c r="V474">
        <v>0</v>
      </c>
      <c r="W474">
        <v>36</v>
      </c>
      <c r="X474">
        <v>1</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5</v>
      </c>
      <c r="AX474">
        <v>4</v>
      </c>
      <c r="AY474">
        <v>0</v>
      </c>
      <c r="AZ474">
        <v>0</v>
      </c>
      <c r="BA474">
        <v>4</v>
      </c>
      <c r="BB474">
        <v>0</v>
      </c>
      <c r="BC474">
        <v>0</v>
      </c>
      <c r="BD474">
        <v>4</v>
      </c>
      <c r="BE474">
        <v>0</v>
      </c>
      <c r="BF474">
        <v>0</v>
      </c>
      <c r="BG474">
        <v>4</v>
      </c>
      <c r="BH474">
        <v>0</v>
      </c>
      <c r="BI474">
        <v>0</v>
      </c>
    </row>
    <row r="475" spans="1:61" x14ac:dyDescent="0.35">
      <c r="A475" t="s">
        <v>68</v>
      </c>
      <c r="B475" t="s">
        <v>20</v>
      </c>
      <c r="C475" t="s">
        <v>358</v>
      </c>
      <c r="D475">
        <v>54</v>
      </c>
      <c r="E475">
        <v>0</v>
      </c>
      <c r="F475">
        <v>0</v>
      </c>
      <c r="G475">
        <v>0</v>
      </c>
      <c r="H475">
        <v>0</v>
      </c>
      <c r="I475">
        <v>16</v>
      </c>
      <c r="J475">
        <v>0</v>
      </c>
      <c r="K475">
        <v>0</v>
      </c>
      <c r="L475">
        <v>0</v>
      </c>
      <c r="M475">
        <v>4</v>
      </c>
      <c r="N475">
        <v>0</v>
      </c>
      <c r="O475">
        <v>0</v>
      </c>
      <c r="P475">
        <v>0</v>
      </c>
      <c r="Q475">
        <v>0</v>
      </c>
      <c r="R475">
        <v>0</v>
      </c>
      <c r="S475">
        <v>0</v>
      </c>
      <c r="T475">
        <v>0</v>
      </c>
      <c r="U475">
        <v>0</v>
      </c>
      <c r="V475">
        <v>0</v>
      </c>
      <c r="W475">
        <v>34</v>
      </c>
      <c r="X475">
        <v>0</v>
      </c>
      <c r="Y475">
        <v>0</v>
      </c>
      <c r="Z475">
        <v>0</v>
      </c>
      <c r="AA475">
        <v>0</v>
      </c>
      <c r="AB475">
        <v>0</v>
      </c>
      <c r="AC475">
        <v>0</v>
      </c>
      <c r="AD475">
        <v>24</v>
      </c>
      <c r="AE475">
        <v>0</v>
      </c>
      <c r="AF475">
        <v>0</v>
      </c>
      <c r="AG475">
        <v>0</v>
      </c>
      <c r="AH475">
        <v>0</v>
      </c>
      <c r="AI475">
        <v>0</v>
      </c>
      <c r="AJ475">
        <v>0</v>
      </c>
      <c r="AK475">
        <v>0</v>
      </c>
      <c r="AL475">
        <v>1</v>
      </c>
      <c r="AM475">
        <v>0</v>
      </c>
      <c r="AN475">
        <v>0</v>
      </c>
      <c r="AO475">
        <v>0</v>
      </c>
      <c r="AP475">
        <v>1</v>
      </c>
      <c r="AQ475">
        <v>1</v>
      </c>
      <c r="AR475">
        <v>0</v>
      </c>
      <c r="AS475">
        <v>0</v>
      </c>
      <c r="AT475">
        <v>0</v>
      </c>
      <c r="AU475">
        <v>0</v>
      </c>
      <c r="AV475">
        <v>0</v>
      </c>
      <c r="AW475">
        <v>8</v>
      </c>
      <c r="AX475">
        <v>5</v>
      </c>
      <c r="AY475">
        <v>0</v>
      </c>
      <c r="AZ475">
        <v>0</v>
      </c>
      <c r="BA475">
        <v>5</v>
      </c>
      <c r="BB475">
        <v>0</v>
      </c>
      <c r="BC475">
        <v>0</v>
      </c>
      <c r="BD475">
        <v>5</v>
      </c>
      <c r="BE475">
        <v>0</v>
      </c>
      <c r="BF475">
        <v>0</v>
      </c>
      <c r="BG475">
        <v>5</v>
      </c>
      <c r="BH475">
        <v>0</v>
      </c>
      <c r="BI475">
        <v>0</v>
      </c>
    </row>
    <row r="476" spans="1:61" x14ac:dyDescent="0.35">
      <c r="A476" t="s">
        <v>68</v>
      </c>
      <c r="B476" t="s">
        <v>20</v>
      </c>
      <c r="C476" t="s">
        <v>356</v>
      </c>
      <c r="D476">
        <v>118</v>
      </c>
      <c r="E476">
        <v>1</v>
      </c>
      <c r="F476">
        <v>0</v>
      </c>
      <c r="G476">
        <v>1</v>
      </c>
      <c r="H476">
        <v>1</v>
      </c>
      <c r="I476">
        <v>22</v>
      </c>
      <c r="J476">
        <v>1</v>
      </c>
      <c r="K476">
        <v>72</v>
      </c>
      <c r="L476">
        <v>0</v>
      </c>
      <c r="M476">
        <v>4</v>
      </c>
      <c r="N476">
        <v>0</v>
      </c>
      <c r="O476">
        <v>0</v>
      </c>
      <c r="P476">
        <v>0</v>
      </c>
      <c r="Q476">
        <v>0</v>
      </c>
      <c r="R476">
        <v>0</v>
      </c>
      <c r="S476">
        <v>0</v>
      </c>
      <c r="T476">
        <v>0</v>
      </c>
      <c r="U476">
        <v>0</v>
      </c>
      <c r="V476">
        <v>0</v>
      </c>
      <c r="W476">
        <v>20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7</v>
      </c>
      <c r="AX476">
        <v>6</v>
      </c>
      <c r="AY476">
        <v>0</v>
      </c>
      <c r="AZ476">
        <v>0</v>
      </c>
      <c r="BA476">
        <v>6</v>
      </c>
      <c r="BB476">
        <v>0</v>
      </c>
      <c r="BC476">
        <v>0</v>
      </c>
      <c r="BD476">
        <v>6</v>
      </c>
      <c r="BE476">
        <v>0</v>
      </c>
      <c r="BF476">
        <v>0</v>
      </c>
      <c r="BG476">
        <v>6</v>
      </c>
      <c r="BH476">
        <v>0</v>
      </c>
      <c r="BI476">
        <v>0</v>
      </c>
    </row>
    <row r="477" spans="1:61" x14ac:dyDescent="0.35">
      <c r="A477" t="s">
        <v>68</v>
      </c>
      <c r="B477" t="s">
        <v>20</v>
      </c>
      <c r="C477" t="s">
        <v>354</v>
      </c>
      <c r="D477">
        <v>254</v>
      </c>
      <c r="E477">
        <v>2</v>
      </c>
      <c r="F477">
        <v>0</v>
      </c>
      <c r="G477">
        <v>2</v>
      </c>
      <c r="H477">
        <v>2</v>
      </c>
      <c r="I477">
        <v>71</v>
      </c>
      <c r="J477">
        <v>1</v>
      </c>
      <c r="K477">
        <v>168</v>
      </c>
      <c r="L477">
        <v>1</v>
      </c>
      <c r="M477">
        <v>5</v>
      </c>
      <c r="N477">
        <v>0</v>
      </c>
      <c r="O477">
        <v>0</v>
      </c>
      <c r="P477">
        <v>0</v>
      </c>
      <c r="Q477">
        <v>0</v>
      </c>
      <c r="R477">
        <v>0</v>
      </c>
      <c r="S477">
        <v>0</v>
      </c>
      <c r="T477">
        <v>0</v>
      </c>
      <c r="U477">
        <v>0</v>
      </c>
      <c r="V477">
        <v>0</v>
      </c>
      <c r="W477">
        <v>10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8</v>
      </c>
      <c r="AX477">
        <v>8</v>
      </c>
      <c r="AY477">
        <v>2</v>
      </c>
      <c r="AZ477">
        <v>0</v>
      </c>
      <c r="BA477">
        <v>8</v>
      </c>
      <c r="BB477">
        <v>0</v>
      </c>
      <c r="BC477">
        <v>0</v>
      </c>
      <c r="BD477">
        <v>8</v>
      </c>
      <c r="BE477">
        <v>0</v>
      </c>
      <c r="BF477">
        <v>0</v>
      </c>
      <c r="BG477">
        <v>8</v>
      </c>
      <c r="BH477">
        <v>0</v>
      </c>
      <c r="BI477">
        <v>0</v>
      </c>
    </row>
    <row r="478" spans="1:61" x14ac:dyDescent="0.35">
      <c r="A478" t="s">
        <v>68</v>
      </c>
      <c r="B478" t="s">
        <v>20</v>
      </c>
      <c r="C478" t="s">
        <v>352</v>
      </c>
      <c r="D478">
        <v>38</v>
      </c>
      <c r="E478">
        <v>0</v>
      </c>
      <c r="F478">
        <v>0</v>
      </c>
      <c r="G478">
        <v>0</v>
      </c>
      <c r="H478">
        <v>0</v>
      </c>
      <c r="I478">
        <v>0</v>
      </c>
      <c r="J478">
        <v>0</v>
      </c>
      <c r="K478">
        <v>0</v>
      </c>
      <c r="L478">
        <v>0</v>
      </c>
      <c r="M478">
        <v>6</v>
      </c>
      <c r="N478">
        <v>0</v>
      </c>
      <c r="O478">
        <v>4</v>
      </c>
      <c r="P478">
        <v>0</v>
      </c>
      <c r="Q478">
        <v>0</v>
      </c>
      <c r="R478">
        <v>0</v>
      </c>
      <c r="S478">
        <v>0</v>
      </c>
      <c r="T478">
        <v>0</v>
      </c>
      <c r="U478">
        <v>0</v>
      </c>
      <c r="V478">
        <v>0</v>
      </c>
      <c r="W478">
        <v>28</v>
      </c>
      <c r="X478">
        <v>0</v>
      </c>
      <c r="Y478">
        <v>0</v>
      </c>
      <c r="Z478">
        <v>0</v>
      </c>
      <c r="AA478">
        <v>0</v>
      </c>
      <c r="AB478">
        <v>0</v>
      </c>
      <c r="AC478">
        <v>0</v>
      </c>
      <c r="AD478">
        <v>5</v>
      </c>
      <c r="AE478">
        <v>0</v>
      </c>
      <c r="AF478">
        <v>0</v>
      </c>
      <c r="AG478">
        <v>0</v>
      </c>
      <c r="AH478">
        <v>0</v>
      </c>
      <c r="AI478">
        <v>0</v>
      </c>
      <c r="AJ478">
        <v>0</v>
      </c>
      <c r="AK478">
        <v>0</v>
      </c>
      <c r="AL478">
        <v>0</v>
      </c>
      <c r="AM478">
        <v>0</v>
      </c>
      <c r="AN478">
        <v>0</v>
      </c>
      <c r="AO478">
        <v>0</v>
      </c>
      <c r="AP478">
        <v>0</v>
      </c>
      <c r="AQ478">
        <v>0</v>
      </c>
      <c r="AR478">
        <v>0</v>
      </c>
      <c r="AS478">
        <v>0</v>
      </c>
      <c r="AT478">
        <v>1</v>
      </c>
      <c r="AU478">
        <v>1</v>
      </c>
      <c r="AV478">
        <v>0</v>
      </c>
      <c r="AW478">
        <v>10</v>
      </c>
      <c r="AX478">
        <v>0</v>
      </c>
      <c r="AY478">
        <v>0</v>
      </c>
      <c r="AZ478">
        <v>0</v>
      </c>
      <c r="BA478">
        <v>0</v>
      </c>
      <c r="BB478">
        <v>0</v>
      </c>
      <c r="BC478">
        <v>0</v>
      </c>
      <c r="BD478">
        <v>0</v>
      </c>
      <c r="BE478">
        <v>0</v>
      </c>
      <c r="BF478">
        <v>0</v>
      </c>
      <c r="BG478">
        <v>0</v>
      </c>
      <c r="BH478">
        <v>0</v>
      </c>
      <c r="BI478">
        <v>0</v>
      </c>
    </row>
    <row r="479" spans="1:61" x14ac:dyDescent="0.35">
      <c r="A479" t="s">
        <v>68</v>
      </c>
      <c r="B479" t="s">
        <v>20</v>
      </c>
      <c r="C479" t="s">
        <v>350</v>
      </c>
      <c r="D479">
        <v>19</v>
      </c>
      <c r="E479">
        <v>0</v>
      </c>
      <c r="F479">
        <v>0</v>
      </c>
      <c r="G479">
        <v>0</v>
      </c>
      <c r="H479">
        <v>0</v>
      </c>
      <c r="I479">
        <v>0</v>
      </c>
      <c r="J479">
        <v>0</v>
      </c>
      <c r="K479">
        <v>0</v>
      </c>
      <c r="L479">
        <v>0</v>
      </c>
      <c r="M479">
        <v>5</v>
      </c>
      <c r="N479">
        <v>0</v>
      </c>
      <c r="O479">
        <v>0</v>
      </c>
      <c r="P479">
        <v>0</v>
      </c>
      <c r="Q479">
        <v>0</v>
      </c>
      <c r="R479">
        <v>0</v>
      </c>
      <c r="S479">
        <v>0</v>
      </c>
      <c r="T479">
        <v>0</v>
      </c>
      <c r="U479">
        <v>0</v>
      </c>
      <c r="V479">
        <v>0</v>
      </c>
      <c r="W479">
        <v>14</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9</v>
      </c>
      <c r="AX479">
        <v>9</v>
      </c>
      <c r="AY479">
        <v>0</v>
      </c>
      <c r="AZ479">
        <v>0</v>
      </c>
      <c r="BA479">
        <v>9</v>
      </c>
      <c r="BB479">
        <v>0</v>
      </c>
      <c r="BC479">
        <v>0</v>
      </c>
      <c r="BD479">
        <v>9</v>
      </c>
      <c r="BE479">
        <v>0</v>
      </c>
      <c r="BF479">
        <v>0</v>
      </c>
      <c r="BG479">
        <v>9</v>
      </c>
      <c r="BH479">
        <v>0</v>
      </c>
      <c r="BI479">
        <v>0</v>
      </c>
    </row>
    <row r="480" spans="1:61" x14ac:dyDescent="0.35">
      <c r="A480" t="s">
        <v>68</v>
      </c>
      <c r="B480" t="s">
        <v>20</v>
      </c>
      <c r="C480" t="s">
        <v>348</v>
      </c>
      <c r="D480">
        <v>27</v>
      </c>
      <c r="E480">
        <v>0</v>
      </c>
      <c r="F480">
        <v>0</v>
      </c>
      <c r="G480">
        <v>0</v>
      </c>
      <c r="H480">
        <v>0</v>
      </c>
      <c r="I480">
        <v>0</v>
      </c>
      <c r="J480">
        <v>0</v>
      </c>
      <c r="K480">
        <v>0</v>
      </c>
      <c r="L480">
        <v>0</v>
      </c>
      <c r="M480">
        <v>2</v>
      </c>
      <c r="N480">
        <v>0</v>
      </c>
      <c r="O480">
        <v>4</v>
      </c>
      <c r="P480">
        <v>0</v>
      </c>
      <c r="Q480">
        <v>0</v>
      </c>
      <c r="R480">
        <v>0</v>
      </c>
      <c r="S480">
        <v>0</v>
      </c>
      <c r="T480">
        <v>0</v>
      </c>
      <c r="U480">
        <v>0</v>
      </c>
      <c r="V480">
        <v>0</v>
      </c>
      <c r="W480">
        <v>21</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12</v>
      </c>
      <c r="AX480">
        <v>12</v>
      </c>
      <c r="AY480">
        <v>0</v>
      </c>
      <c r="AZ480">
        <v>0</v>
      </c>
      <c r="BA480">
        <v>12</v>
      </c>
      <c r="BB480">
        <v>0</v>
      </c>
      <c r="BC480">
        <v>0</v>
      </c>
      <c r="BD480">
        <v>12</v>
      </c>
      <c r="BE480">
        <v>0</v>
      </c>
      <c r="BF480">
        <v>0</v>
      </c>
      <c r="BG480">
        <v>12</v>
      </c>
      <c r="BH480">
        <v>0</v>
      </c>
      <c r="BI480">
        <v>0</v>
      </c>
    </row>
    <row r="481" spans="1:61" x14ac:dyDescent="0.35">
      <c r="A481" t="s">
        <v>68</v>
      </c>
      <c r="B481" t="s">
        <v>20</v>
      </c>
      <c r="C481" t="s">
        <v>346</v>
      </c>
      <c r="D481">
        <v>21</v>
      </c>
      <c r="E481">
        <v>0</v>
      </c>
      <c r="F481">
        <v>0</v>
      </c>
      <c r="G481">
        <v>0</v>
      </c>
      <c r="H481">
        <v>0</v>
      </c>
      <c r="I481">
        <v>0</v>
      </c>
      <c r="J481">
        <v>0</v>
      </c>
      <c r="K481">
        <v>0</v>
      </c>
      <c r="L481">
        <v>0</v>
      </c>
      <c r="M481">
        <v>4</v>
      </c>
      <c r="N481">
        <v>0</v>
      </c>
      <c r="O481">
        <v>0</v>
      </c>
      <c r="P481">
        <v>0</v>
      </c>
      <c r="Q481">
        <v>0</v>
      </c>
      <c r="R481">
        <v>0</v>
      </c>
      <c r="S481">
        <v>0</v>
      </c>
      <c r="T481">
        <v>0</v>
      </c>
      <c r="U481">
        <v>0</v>
      </c>
      <c r="V481">
        <v>0</v>
      </c>
      <c r="W481">
        <v>17</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1</v>
      </c>
      <c r="AU481">
        <v>1</v>
      </c>
      <c r="AV481">
        <v>0</v>
      </c>
      <c r="AW481">
        <v>0</v>
      </c>
      <c r="AX481">
        <v>0</v>
      </c>
      <c r="AY481">
        <v>0</v>
      </c>
      <c r="AZ481">
        <v>0</v>
      </c>
      <c r="BA481">
        <v>0</v>
      </c>
      <c r="BB481">
        <v>0</v>
      </c>
      <c r="BC481">
        <v>0</v>
      </c>
      <c r="BD481">
        <v>0</v>
      </c>
      <c r="BE481">
        <v>0</v>
      </c>
      <c r="BF481">
        <v>0</v>
      </c>
      <c r="BG481">
        <v>0</v>
      </c>
      <c r="BH481">
        <v>0</v>
      </c>
      <c r="BI481">
        <v>0</v>
      </c>
    </row>
    <row r="482" spans="1:61" x14ac:dyDescent="0.35">
      <c r="A482" t="s">
        <v>68</v>
      </c>
      <c r="B482" t="s">
        <v>20</v>
      </c>
      <c r="C482" t="s">
        <v>344</v>
      </c>
      <c r="D482">
        <v>36</v>
      </c>
      <c r="E482">
        <v>0</v>
      </c>
      <c r="F482">
        <v>0</v>
      </c>
      <c r="G482">
        <v>0</v>
      </c>
      <c r="H482">
        <v>0</v>
      </c>
      <c r="I482">
        <v>0</v>
      </c>
      <c r="J482">
        <v>0</v>
      </c>
      <c r="K482">
        <v>0</v>
      </c>
      <c r="L482">
        <v>0</v>
      </c>
      <c r="M482">
        <v>12</v>
      </c>
      <c r="N482">
        <v>0</v>
      </c>
      <c r="O482">
        <v>0</v>
      </c>
      <c r="P482">
        <v>0</v>
      </c>
      <c r="Q482">
        <v>0</v>
      </c>
      <c r="R482">
        <v>0</v>
      </c>
      <c r="S482">
        <v>0</v>
      </c>
      <c r="T482">
        <v>0</v>
      </c>
      <c r="U482">
        <v>0</v>
      </c>
      <c r="V482">
        <v>0</v>
      </c>
      <c r="W482">
        <v>24</v>
      </c>
      <c r="X482">
        <v>0</v>
      </c>
      <c r="Y482">
        <v>0</v>
      </c>
      <c r="Z482">
        <v>0</v>
      </c>
      <c r="AA482">
        <v>0</v>
      </c>
      <c r="AB482">
        <v>0</v>
      </c>
      <c r="AC482">
        <v>0</v>
      </c>
      <c r="AD482">
        <v>0</v>
      </c>
      <c r="AE482">
        <v>0</v>
      </c>
      <c r="AF482">
        <v>0</v>
      </c>
      <c r="AG482">
        <v>0</v>
      </c>
      <c r="AH482">
        <v>0</v>
      </c>
      <c r="AI482">
        <v>0</v>
      </c>
      <c r="AJ482">
        <v>0</v>
      </c>
      <c r="AK482">
        <v>1</v>
      </c>
      <c r="AL482">
        <v>0</v>
      </c>
      <c r="AM482">
        <v>0</v>
      </c>
      <c r="AN482">
        <v>0</v>
      </c>
      <c r="AO482">
        <v>0</v>
      </c>
      <c r="AP482">
        <v>0</v>
      </c>
      <c r="AQ482">
        <v>0</v>
      </c>
      <c r="AR482">
        <v>0</v>
      </c>
      <c r="AS482">
        <v>0</v>
      </c>
      <c r="AT482">
        <v>0</v>
      </c>
      <c r="AU482">
        <v>0</v>
      </c>
      <c r="AV482">
        <v>0</v>
      </c>
      <c r="AW482">
        <v>2</v>
      </c>
      <c r="AX482">
        <v>2</v>
      </c>
      <c r="AY482">
        <v>0</v>
      </c>
      <c r="AZ482">
        <v>0</v>
      </c>
      <c r="BA482">
        <v>2</v>
      </c>
      <c r="BB482">
        <v>0</v>
      </c>
      <c r="BC482">
        <v>0</v>
      </c>
      <c r="BD482">
        <v>2</v>
      </c>
      <c r="BE482">
        <v>0</v>
      </c>
      <c r="BF482">
        <v>0</v>
      </c>
      <c r="BG482">
        <v>2</v>
      </c>
      <c r="BH482">
        <v>0</v>
      </c>
      <c r="BI482">
        <v>0</v>
      </c>
    </row>
    <row r="483" spans="1:61" x14ac:dyDescent="0.35">
      <c r="A483" t="s">
        <v>68</v>
      </c>
      <c r="B483" t="s">
        <v>20</v>
      </c>
      <c r="C483" t="s">
        <v>342</v>
      </c>
      <c r="D483">
        <v>45</v>
      </c>
      <c r="E483">
        <v>0</v>
      </c>
      <c r="F483">
        <v>0</v>
      </c>
      <c r="G483">
        <v>0</v>
      </c>
      <c r="H483">
        <v>0</v>
      </c>
      <c r="I483">
        <v>0</v>
      </c>
      <c r="J483">
        <v>0</v>
      </c>
      <c r="K483">
        <v>0</v>
      </c>
      <c r="L483">
        <v>0</v>
      </c>
      <c r="M483">
        <v>12</v>
      </c>
      <c r="N483">
        <v>0</v>
      </c>
      <c r="O483">
        <v>12</v>
      </c>
      <c r="P483">
        <v>0</v>
      </c>
      <c r="Q483">
        <v>0</v>
      </c>
      <c r="R483">
        <v>0</v>
      </c>
      <c r="S483">
        <v>0</v>
      </c>
      <c r="T483">
        <v>0</v>
      </c>
      <c r="U483">
        <v>0</v>
      </c>
      <c r="V483">
        <v>0</v>
      </c>
      <c r="W483">
        <v>21</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13</v>
      </c>
      <c r="AX483">
        <v>13</v>
      </c>
      <c r="AY483">
        <v>0</v>
      </c>
      <c r="AZ483">
        <v>0</v>
      </c>
      <c r="BA483">
        <v>13</v>
      </c>
      <c r="BB483">
        <v>0</v>
      </c>
      <c r="BC483">
        <v>0</v>
      </c>
      <c r="BD483">
        <v>13</v>
      </c>
      <c r="BE483">
        <v>0</v>
      </c>
      <c r="BF483">
        <v>0</v>
      </c>
      <c r="BG483">
        <v>13</v>
      </c>
      <c r="BH483">
        <v>0</v>
      </c>
      <c r="BI483">
        <v>0</v>
      </c>
    </row>
    <row r="484" spans="1:61" x14ac:dyDescent="0.35">
      <c r="A484" t="s">
        <v>68</v>
      </c>
      <c r="B484" t="s">
        <v>20</v>
      </c>
      <c r="C484" t="s">
        <v>340</v>
      </c>
      <c r="D484">
        <v>51</v>
      </c>
      <c r="E484">
        <v>1</v>
      </c>
      <c r="F484">
        <v>0</v>
      </c>
      <c r="G484">
        <v>1</v>
      </c>
      <c r="H484">
        <v>1</v>
      </c>
      <c r="I484">
        <v>5</v>
      </c>
      <c r="J484">
        <v>0</v>
      </c>
      <c r="K484">
        <v>0</v>
      </c>
      <c r="L484">
        <v>0</v>
      </c>
      <c r="M484">
        <v>12</v>
      </c>
      <c r="N484">
        <v>0</v>
      </c>
      <c r="O484">
        <v>2</v>
      </c>
      <c r="P484">
        <v>0</v>
      </c>
      <c r="Q484">
        <v>0</v>
      </c>
      <c r="R484">
        <v>0</v>
      </c>
      <c r="S484">
        <v>0</v>
      </c>
      <c r="T484">
        <v>0</v>
      </c>
      <c r="U484">
        <v>0</v>
      </c>
      <c r="V484">
        <v>0</v>
      </c>
      <c r="W484">
        <v>32</v>
      </c>
      <c r="X484">
        <v>1</v>
      </c>
      <c r="Y484">
        <v>0</v>
      </c>
      <c r="Z484">
        <v>0</v>
      </c>
      <c r="AA484">
        <v>0</v>
      </c>
      <c r="AB484">
        <v>0</v>
      </c>
      <c r="AC484">
        <v>0</v>
      </c>
      <c r="AD484">
        <v>0</v>
      </c>
      <c r="AE484">
        <v>0</v>
      </c>
      <c r="AF484">
        <v>0</v>
      </c>
      <c r="AG484">
        <v>0</v>
      </c>
      <c r="AH484">
        <v>0</v>
      </c>
      <c r="AI484">
        <v>0</v>
      </c>
      <c r="AJ484">
        <v>0</v>
      </c>
      <c r="AK484">
        <v>1</v>
      </c>
      <c r="AL484">
        <v>0</v>
      </c>
      <c r="AM484">
        <v>0</v>
      </c>
      <c r="AN484">
        <v>0</v>
      </c>
      <c r="AO484">
        <v>0</v>
      </c>
      <c r="AP484">
        <v>0</v>
      </c>
      <c r="AQ484">
        <v>0</v>
      </c>
      <c r="AR484">
        <v>0</v>
      </c>
      <c r="AS484">
        <v>0</v>
      </c>
      <c r="AT484">
        <v>0</v>
      </c>
      <c r="AU484">
        <v>0</v>
      </c>
      <c r="AV484">
        <v>0</v>
      </c>
      <c r="AW484">
        <v>13</v>
      </c>
      <c r="AX484">
        <v>11</v>
      </c>
      <c r="AY484">
        <v>0</v>
      </c>
      <c r="AZ484">
        <v>0</v>
      </c>
      <c r="BA484">
        <v>11</v>
      </c>
      <c r="BB484">
        <v>0</v>
      </c>
      <c r="BC484">
        <v>0</v>
      </c>
      <c r="BD484">
        <v>11</v>
      </c>
      <c r="BE484">
        <v>0</v>
      </c>
      <c r="BF484">
        <v>0</v>
      </c>
      <c r="BG484">
        <v>11</v>
      </c>
      <c r="BH484">
        <v>0</v>
      </c>
      <c r="BI484">
        <v>0</v>
      </c>
    </row>
    <row r="485" spans="1:61" x14ac:dyDescent="0.35">
      <c r="A485" t="s">
        <v>68</v>
      </c>
      <c r="B485" t="s">
        <v>20</v>
      </c>
      <c r="C485" t="s">
        <v>338</v>
      </c>
      <c r="D485">
        <v>52</v>
      </c>
      <c r="E485">
        <v>0</v>
      </c>
      <c r="F485">
        <v>0</v>
      </c>
      <c r="G485">
        <v>0</v>
      </c>
      <c r="H485">
        <v>0</v>
      </c>
      <c r="I485">
        <v>1</v>
      </c>
      <c r="J485">
        <v>0</v>
      </c>
      <c r="K485">
        <v>0</v>
      </c>
      <c r="L485">
        <v>0</v>
      </c>
      <c r="M485">
        <v>11</v>
      </c>
      <c r="N485">
        <v>0</v>
      </c>
      <c r="O485">
        <v>5</v>
      </c>
      <c r="P485">
        <v>0</v>
      </c>
      <c r="Q485">
        <v>0</v>
      </c>
      <c r="R485">
        <v>0</v>
      </c>
      <c r="S485">
        <v>0</v>
      </c>
      <c r="T485">
        <v>0</v>
      </c>
      <c r="U485">
        <v>0</v>
      </c>
      <c r="V485">
        <v>0</v>
      </c>
      <c r="W485">
        <v>35</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8</v>
      </c>
      <c r="AX485">
        <v>8</v>
      </c>
      <c r="AY485">
        <v>0</v>
      </c>
      <c r="AZ485">
        <v>0</v>
      </c>
      <c r="BA485">
        <v>8</v>
      </c>
      <c r="BB485">
        <v>0</v>
      </c>
      <c r="BC485">
        <v>0</v>
      </c>
      <c r="BD485">
        <v>8</v>
      </c>
      <c r="BE485">
        <v>0</v>
      </c>
      <c r="BF485">
        <v>0</v>
      </c>
      <c r="BG485">
        <v>8</v>
      </c>
      <c r="BH485">
        <v>0</v>
      </c>
      <c r="BI485">
        <v>0</v>
      </c>
    </row>
    <row r="486" spans="1:61" x14ac:dyDescent="0.35">
      <c r="A486" t="s">
        <v>68</v>
      </c>
      <c r="B486" t="s">
        <v>20</v>
      </c>
      <c r="C486" t="s">
        <v>336</v>
      </c>
      <c r="D486">
        <v>25</v>
      </c>
      <c r="E486">
        <v>0</v>
      </c>
      <c r="F486">
        <v>0</v>
      </c>
      <c r="G486">
        <v>0</v>
      </c>
      <c r="H486">
        <v>0</v>
      </c>
      <c r="I486">
        <v>0</v>
      </c>
      <c r="J486">
        <v>0</v>
      </c>
      <c r="K486">
        <v>0</v>
      </c>
      <c r="L486">
        <v>0</v>
      </c>
      <c r="M486">
        <v>7</v>
      </c>
      <c r="N486">
        <v>0</v>
      </c>
      <c r="O486">
        <v>0</v>
      </c>
      <c r="P486">
        <v>0</v>
      </c>
      <c r="Q486">
        <v>0</v>
      </c>
      <c r="R486">
        <v>0</v>
      </c>
      <c r="S486">
        <v>0</v>
      </c>
      <c r="T486">
        <v>0</v>
      </c>
      <c r="U486">
        <v>0</v>
      </c>
      <c r="V486">
        <v>0</v>
      </c>
      <c r="W486">
        <v>18</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1</v>
      </c>
      <c r="AX486">
        <v>1</v>
      </c>
      <c r="AY486">
        <v>0</v>
      </c>
      <c r="AZ486">
        <v>0</v>
      </c>
      <c r="BA486">
        <v>1</v>
      </c>
      <c r="BB486">
        <v>0</v>
      </c>
      <c r="BC486">
        <v>0</v>
      </c>
      <c r="BD486">
        <v>1</v>
      </c>
      <c r="BE486">
        <v>0</v>
      </c>
      <c r="BF486">
        <v>0</v>
      </c>
      <c r="BG486">
        <v>1</v>
      </c>
      <c r="BH486">
        <v>0</v>
      </c>
      <c r="BI486">
        <v>0</v>
      </c>
    </row>
    <row r="487" spans="1:61" x14ac:dyDescent="0.35">
      <c r="A487" t="s">
        <v>68</v>
      </c>
      <c r="B487" t="s">
        <v>20</v>
      </c>
      <c r="C487" t="s">
        <v>334</v>
      </c>
      <c r="D487">
        <v>42</v>
      </c>
      <c r="E487">
        <v>1</v>
      </c>
      <c r="F487">
        <v>0</v>
      </c>
      <c r="G487">
        <v>1</v>
      </c>
      <c r="H487">
        <v>1</v>
      </c>
      <c r="I487">
        <v>7</v>
      </c>
      <c r="J487">
        <v>0</v>
      </c>
      <c r="K487">
        <v>0</v>
      </c>
      <c r="L487">
        <v>0</v>
      </c>
      <c r="M487">
        <v>16</v>
      </c>
      <c r="N487">
        <v>1</v>
      </c>
      <c r="O487">
        <v>0</v>
      </c>
      <c r="P487">
        <v>0</v>
      </c>
      <c r="Q487">
        <v>0</v>
      </c>
      <c r="R487">
        <v>0</v>
      </c>
      <c r="S487">
        <v>0</v>
      </c>
      <c r="T487">
        <v>0</v>
      </c>
      <c r="U487">
        <v>0</v>
      </c>
      <c r="V487">
        <v>0</v>
      </c>
      <c r="W487">
        <v>19</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7</v>
      </c>
      <c r="AX487">
        <v>7</v>
      </c>
      <c r="AY487">
        <v>0</v>
      </c>
      <c r="AZ487">
        <v>0</v>
      </c>
      <c r="BA487">
        <v>7</v>
      </c>
      <c r="BB487">
        <v>0</v>
      </c>
      <c r="BC487">
        <v>0</v>
      </c>
      <c r="BD487">
        <v>7</v>
      </c>
      <c r="BE487">
        <v>0</v>
      </c>
      <c r="BF487">
        <v>0</v>
      </c>
      <c r="BG487">
        <v>7</v>
      </c>
      <c r="BH487">
        <v>0</v>
      </c>
      <c r="BI487">
        <v>0</v>
      </c>
    </row>
    <row r="488" spans="1:61" x14ac:dyDescent="0.35">
      <c r="A488" t="s">
        <v>68</v>
      </c>
      <c r="B488" t="s">
        <v>20</v>
      </c>
      <c r="C488" t="s">
        <v>332</v>
      </c>
      <c r="D488">
        <v>46</v>
      </c>
      <c r="E488">
        <v>1</v>
      </c>
      <c r="F488">
        <v>0</v>
      </c>
      <c r="G488">
        <v>1</v>
      </c>
      <c r="H488">
        <v>1</v>
      </c>
      <c r="I488">
        <v>1</v>
      </c>
      <c r="J488">
        <v>0</v>
      </c>
      <c r="K488">
        <v>0</v>
      </c>
      <c r="L488">
        <v>0</v>
      </c>
      <c r="M488">
        <v>12</v>
      </c>
      <c r="N488">
        <v>0</v>
      </c>
      <c r="O488">
        <v>0</v>
      </c>
      <c r="P488">
        <v>0</v>
      </c>
      <c r="Q488">
        <v>0</v>
      </c>
      <c r="R488">
        <v>0</v>
      </c>
      <c r="S488">
        <v>0</v>
      </c>
      <c r="T488">
        <v>0</v>
      </c>
      <c r="U488">
        <v>0</v>
      </c>
      <c r="V488">
        <v>0</v>
      </c>
      <c r="W488">
        <v>33</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7</v>
      </c>
      <c r="AX488">
        <v>7</v>
      </c>
      <c r="AY488">
        <v>0</v>
      </c>
      <c r="AZ488">
        <v>0</v>
      </c>
      <c r="BA488">
        <v>7</v>
      </c>
      <c r="BB488">
        <v>0</v>
      </c>
      <c r="BC488">
        <v>0</v>
      </c>
      <c r="BD488">
        <v>7</v>
      </c>
      <c r="BE488">
        <v>0</v>
      </c>
      <c r="BF488">
        <v>0</v>
      </c>
      <c r="BG488">
        <v>7</v>
      </c>
      <c r="BH488">
        <v>0</v>
      </c>
      <c r="BI488">
        <v>0</v>
      </c>
    </row>
    <row r="489" spans="1:61" x14ac:dyDescent="0.35">
      <c r="A489" t="s">
        <v>68</v>
      </c>
      <c r="B489" t="s">
        <v>20</v>
      </c>
      <c r="C489" t="s">
        <v>330</v>
      </c>
      <c r="D489">
        <v>40</v>
      </c>
      <c r="E489">
        <v>0</v>
      </c>
      <c r="F489">
        <v>0</v>
      </c>
      <c r="G489">
        <v>0</v>
      </c>
      <c r="H489">
        <v>0</v>
      </c>
      <c r="I489">
        <v>0</v>
      </c>
      <c r="J489">
        <v>0</v>
      </c>
      <c r="K489">
        <v>0</v>
      </c>
      <c r="L489">
        <v>0</v>
      </c>
      <c r="M489">
        <v>7</v>
      </c>
      <c r="N489">
        <v>0</v>
      </c>
      <c r="O489">
        <v>3</v>
      </c>
      <c r="P489">
        <v>0</v>
      </c>
      <c r="Q489">
        <v>0</v>
      </c>
      <c r="R489">
        <v>0</v>
      </c>
      <c r="S489">
        <v>0</v>
      </c>
      <c r="T489">
        <v>0</v>
      </c>
      <c r="U489">
        <v>0</v>
      </c>
      <c r="V489">
        <v>0</v>
      </c>
      <c r="W489">
        <v>30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7</v>
      </c>
      <c r="AX489">
        <v>7</v>
      </c>
      <c r="AY489">
        <v>0</v>
      </c>
      <c r="AZ489">
        <v>0</v>
      </c>
      <c r="BA489">
        <v>7</v>
      </c>
      <c r="BB489">
        <v>0</v>
      </c>
      <c r="BC489">
        <v>0</v>
      </c>
      <c r="BD489">
        <v>7</v>
      </c>
      <c r="BE489">
        <v>0</v>
      </c>
      <c r="BF489">
        <v>0</v>
      </c>
      <c r="BG489">
        <v>7</v>
      </c>
      <c r="BH489">
        <v>0</v>
      </c>
      <c r="BI489">
        <v>0</v>
      </c>
    </row>
    <row r="490" spans="1:61" x14ac:dyDescent="0.35">
      <c r="A490" t="s">
        <v>68</v>
      </c>
      <c r="B490" t="s">
        <v>20</v>
      </c>
      <c r="C490" t="s">
        <v>328</v>
      </c>
      <c r="D490">
        <v>40</v>
      </c>
      <c r="E490">
        <v>0</v>
      </c>
      <c r="F490">
        <v>0</v>
      </c>
      <c r="G490">
        <v>0</v>
      </c>
      <c r="H490">
        <v>0</v>
      </c>
      <c r="I490">
        <v>0</v>
      </c>
      <c r="J490">
        <v>0</v>
      </c>
      <c r="K490">
        <v>0</v>
      </c>
      <c r="L490">
        <v>0</v>
      </c>
      <c r="M490">
        <v>11</v>
      </c>
      <c r="N490">
        <v>0</v>
      </c>
      <c r="O490">
        <v>0</v>
      </c>
      <c r="P490">
        <v>0</v>
      </c>
      <c r="Q490">
        <v>0</v>
      </c>
      <c r="R490">
        <v>0</v>
      </c>
      <c r="S490">
        <v>0</v>
      </c>
      <c r="T490">
        <v>0</v>
      </c>
      <c r="U490">
        <v>0</v>
      </c>
      <c r="V490">
        <v>0</v>
      </c>
      <c r="W490">
        <v>29</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1</v>
      </c>
      <c r="AQ490">
        <v>1</v>
      </c>
      <c r="AR490">
        <v>0</v>
      </c>
      <c r="AS490">
        <v>0</v>
      </c>
      <c r="AT490">
        <v>1</v>
      </c>
      <c r="AU490">
        <v>0</v>
      </c>
      <c r="AV490">
        <v>0</v>
      </c>
      <c r="AW490">
        <v>6</v>
      </c>
      <c r="AX490">
        <v>14</v>
      </c>
      <c r="AY490">
        <v>0</v>
      </c>
      <c r="AZ490">
        <v>0</v>
      </c>
      <c r="BA490">
        <v>14</v>
      </c>
      <c r="BB490">
        <v>0</v>
      </c>
      <c r="BC490">
        <v>0</v>
      </c>
      <c r="BD490">
        <v>14</v>
      </c>
      <c r="BE490">
        <v>0</v>
      </c>
      <c r="BF490">
        <v>0</v>
      </c>
      <c r="BG490">
        <v>14</v>
      </c>
      <c r="BH490">
        <v>0</v>
      </c>
      <c r="BI490">
        <v>0</v>
      </c>
    </row>
    <row r="491" spans="1:61" x14ac:dyDescent="0.35">
      <c r="A491" t="s">
        <v>68</v>
      </c>
      <c r="B491" t="s">
        <v>20</v>
      </c>
      <c r="C491" t="s">
        <v>326</v>
      </c>
      <c r="D491">
        <v>38</v>
      </c>
      <c r="E491">
        <v>0</v>
      </c>
      <c r="F491">
        <v>0</v>
      </c>
      <c r="G491">
        <v>0</v>
      </c>
      <c r="H491">
        <v>0</v>
      </c>
      <c r="I491">
        <v>0</v>
      </c>
      <c r="J491">
        <v>0</v>
      </c>
      <c r="K491">
        <v>0</v>
      </c>
      <c r="L491">
        <v>0</v>
      </c>
      <c r="M491">
        <v>11</v>
      </c>
      <c r="N491">
        <v>0</v>
      </c>
      <c r="O491">
        <v>0</v>
      </c>
      <c r="P491">
        <v>0</v>
      </c>
      <c r="Q491">
        <v>0</v>
      </c>
      <c r="R491">
        <v>0</v>
      </c>
      <c r="S491">
        <v>0</v>
      </c>
      <c r="T491">
        <v>0</v>
      </c>
      <c r="U491">
        <v>0</v>
      </c>
      <c r="V491">
        <v>0</v>
      </c>
      <c r="W491">
        <v>27</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1</v>
      </c>
      <c r="AQ491">
        <v>1</v>
      </c>
      <c r="AR491">
        <v>0</v>
      </c>
      <c r="AS491">
        <v>0</v>
      </c>
      <c r="AT491">
        <v>1</v>
      </c>
      <c r="AU491">
        <v>0</v>
      </c>
      <c r="AV491">
        <v>0</v>
      </c>
      <c r="AW491">
        <v>14</v>
      </c>
      <c r="AX491">
        <v>14</v>
      </c>
      <c r="AY491">
        <v>0</v>
      </c>
      <c r="AZ491">
        <v>0</v>
      </c>
      <c r="BA491">
        <v>14</v>
      </c>
      <c r="BB491">
        <v>0</v>
      </c>
      <c r="BC491">
        <v>0</v>
      </c>
      <c r="BD491">
        <v>14</v>
      </c>
      <c r="BE491">
        <v>0</v>
      </c>
      <c r="BF491">
        <v>0</v>
      </c>
      <c r="BG491">
        <v>14</v>
      </c>
      <c r="BH491">
        <v>0</v>
      </c>
      <c r="BI491">
        <v>0</v>
      </c>
    </row>
    <row r="492" spans="1:61" x14ac:dyDescent="0.35">
      <c r="A492" t="s">
        <v>68</v>
      </c>
      <c r="B492" t="s">
        <v>20</v>
      </c>
      <c r="C492" t="s">
        <v>324</v>
      </c>
      <c r="D492">
        <v>29</v>
      </c>
      <c r="E492">
        <v>1</v>
      </c>
      <c r="F492">
        <v>0</v>
      </c>
      <c r="G492">
        <v>1</v>
      </c>
      <c r="H492">
        <v>1</v>
      </c>
      <c r="I492">
        <v>2</v>
      </c>
      <c r="J492">
        <v>0</v>
      </c>
      <c r="K492">
        <v>0</v>
      </c>
      <c r="L492">
        <v>0</v>
      </c>
      <c r="M492">
        <v>9</v>
      </c>
      <c r="N492">
        <v>1</v>
      </c>
      <c r="O492">
        <v>0</v>
      </c>
      <c r="P492">
        <v>0</v>
      </c>
      <c r="Q492">
        <v>0</v>
      </c>
      <c r="R492">
        <v>0</v>
      </c>
      <c r="S492">
        <v>0</v>
      </c>
      <c r="T492">
        <v>0</v>
      </c>
      <c r="U492">
        <v>0</v>
      </c>
      <c r="V492">
        <v>0</v>
      </c>
      <c r="W492">
        <v>18</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12</v>
      </c>
      <c r="AX492">
        <v>12</v>
      </c>
      <c r="AY492">
        <v>0</v>
      </c>
      <c r="AZ492">
        <v>0</v>
      </c>
      <c r="BA492">
        <v>12</v>
      </c>
      <c r="BB492">
        <v>0</v>
      </c>
      <c r="BC492">
        <v>0</v>
      </c>
      <c r="BD492">
        <v>12</v>
      </c>
      <c r="BE492">
        <v>0</v>
      </c>
      <c r="BF492">
        <v>0</v>
      </c>
      <c r="BG492">
        <v>12</v>
      </c>
      <c r="BH492">
        <v>0</v>
      </c>
      <c r="BI492">
        <v>0</v>
      </c>
    </row>
    <row r="493" spans="1:61" x14ac:dyDescent="0.35">
      <c r="A493" t="s">
        <v>68</v>
      </c>
      <c r="B493" t="s">
        <v>11</v>
      </c>
      <c r="C493" t="s">
        <v>366</v>
      </c>
      <c r="D493">
        <v>50</v>
      </c>
      <c r="E493">
        <v>0</v>
      </c>
      <c r="F493">
        <v>0</v>
      </c>
      <c r="G493">
        <v>0</v>
      </c>
      <c r="H493">
        <v>0</v>
      </c>
      <c r="I493">
        <v>0</v>
      </c>
      <c r="J493">
        <v>0</v>
      </c>
      <c r="K493">
        <v>0</v>
      </c>
      <c r="L493">
        <v>0</v>
      </c>
      <c r="M493">
        <v>14</v>
      </c>
      <c r="N493">
        <v>0</v>
      </c>
      <c r="O493">
        <v>8</v>
      </c>
      <c r="P493">
        <v>0</v>
      </c>
      <c r="Q493">
        <v>0</v>
      </c>
      <c r="R493">
        <v>0</v>
      </c>
      <c r="S493">
        <v>0</v>
      </c>
      <c r="T493">
        <v>0</v>
      </c>
      <c r="U493">
        <v>0</v>
      </c>
      <c r="V493">
        <v>0</v>
      </c>
      <c r="W493">
        <v>28</v>
      </c>
      <c r="X493">
        <v>0</v>
      </c>
      <c r="Y493">
        <v>0</v>
      </c>
      <c r="Z493">
        <v>0</v>
      </c>
      <c r="AA493">
        <v>0</v>
      </c>
      <c r="AB493">
        <v>0</v>
      </c>
      <c r="AC493">
        <v>0</v>
      </c>
      <c r="AD493">
        <v>7</v>
      </c>
      <c r="AE493">
        <v>1</v>
      </c>
      <c r="AF493">
        <v>1</v>
      </c>
      <c r="AG493">
        <v>3</v>
      </c>
      <c r="AH493">
        <v>0</v>
      </c>
      <c r="AI493">
        <v>0</v>
      </c>
      <c r="AJ493">
        <v>0</v>
      </c>
      <c r="AK493">
        <v>1</v>
      </c>
      <c r="AL493">
        <v>1</v>
      </c>
      <c r="AM493">
        <v>1</v>
      </c>
      <c r="AN493">
        <v>1</v>
      </c>
      <c r="AO493">
        <v>0</v>
      </c>
      <c r="AP493">
        <v>0</v>
      </c>
      <c r="AQ493">
        <v>0</v>
      </c>
      <c r="AR493">
        <v>0</v>
      </c>
      <c r="AS493">
        <v>0</v>
      </c>
      <c r="AT493">
        <v>0</v>
      </c>
      <c r="AU493">
        <v>0</v>
      </c>
      <c r="AV493">
        <v>0</v>
      </c>
      <c r="AW493">
        <v>24</v>
      </c>
      <c r="AX493">
        <v>24</v>
      </c>
      <c r="AY493">
        <v>6</v>
      </c>
      <c r="AZ493">
        <v>6</v>
      </c>
      <c r="BA493">
        <v>24</v>
      </c>
      <c r="BB493">
        <v>0</v>
      </c>
      <c r="BC493">
        <v>0</v>
      </c>
      <c r="BD493">
        <v>24</v>
      </c>
      <c r="BE493">
        <v>0</v>
      </c>
      <c r="BF493">
        <v>0</v>
      </c>
      <c r="BG493">
        <v>24</v>
      </c>
      <c r="BH493">
        <v>0</v>
      </c>
      <c r="BI493">
        <v>0</v>
      </c>
    </row>
    <row r="494" spans="1:61" x14ac:dyDescent="0.35">
      <c r="A494" t="s">
        <v>68</v>
      </c>
      <c r="B494" t="s">
        <v>11</v>
      </c>
      <c r="C494" t="s">
        <v>365</v>
      </c>
      <c r="D494">
        <v>98</v>
      </c>
      <c r="E494">
        <v>0</v>
      </c>
      <c r="F494">
        <v>0</v>
      </c>
      <c r="G494">
        <v>0</v>
      </c>
      <c r="H494">
        <v>0</v>
      </c>
      <c r="I494">
        <v>0</v>
      </c>
      <c r="J494">
        <v>0</v>
      </c>
      <c r="K494">
        <v>0</v>
      </c>
      <c r="L494">
        <v>0</v>
      </c>
      <c r="M494">
        <v>20</v>
      </c>
      <c r="N494">
        <v>0</v>
      </c>
      <c r="O494">
        <v>33</v>
      </c>
      <c r="P494">
        <v>0</v>
      </c>
      <c r="Q494">
        <v>0</v>
      </c>
      <c r="R494">
        <v>0</v>
      </c>
      <c r="S494">
        <v>0</v>
      </c>
      <c r="T494">
        <v>0</v>
      </c>
      <c r="U494">
        <v>0</v>
      </c>
      <c r="V494">
        <v>0</v>
      </c>
      <c r="W494">
        <v>45</v>
      </c>
      <c r="X494">
        <v>0</v>
      </c>
      <c r="Y494">
        <v>0</v>
      </c>
      <c r="Z494">
        <v>0</v>
      </c>
      <c r="AA494">
        <v>0</v>
      </c>
      <c r="AB494">
        <v>0</v>
      </c>
      <c r="AC494">
        <v>0</v>
      </c>
      <c r="AD494">
        <v>4</v>
      </c>
      <c r="AE494">
        <v>0</v>
      </c>
      <c r="AF494">
        <v>0</v>
      </c>
      <c r="AG494">
        <v>1</v>
      </c>
      <c r="AH494">
        <v>0</v>
      </c>
      <c r="AI494">
        <v>0</v>
      </c>
      <c r="AJ494">
        <v>0</v>
      </c>
      <c r="AK494">
        <v>0</v>
      </c>
      <c r="AL494">
        <v>0</v>
      </c>
      <c r="AM494">
        <v>1</v>
      </c>
      <c r="AN494">
        <v>1</v>
      </c>
      <c r="AO494">
        <v>0</v>
      </c>
      <c r="AP494">
        <v>0</v>
      </c>
      <c r="AQ494">
        <v>0</v>
      </c>
      <c r="AR494">
        <v>0</v>
      </c>
      <c r="AS494">
        <v>0</v>
      </c>
      <c r="AT494">
        <v>0</v>
      </c>
      <c r="AU494">
        <v>0</v>
      </c>
      <c r="AV494">
        <v>0</v>
      </c>
      <c r="AW494">
        <v>32</v>
      </c>
      <c r="AX494">
        <v>32</v>
      </c>
      <c r="AY494">
        <v>6</v>
      </c>
      <c r="AZ494">
        <v>6</v>
      </c>
      <c r="BA494">
        <v>32</v>
      </c>
      <c r="BB494">
        <v>0</v>
      </c>
      <c r="BC494">
        <v>0</v>
      </c>
      <c r="BD494">
        <v>32</v>
      </c>
      <c r="BE494">
        <v>0</v>
      </c>
      <c r="BF494">
        <v>0</v>
      </c>
      <c r="BG494">
        <v>32</v>
      </c>
      <c r="BH494">
        <v>0</v>
      </c>
      <c r="BI494">
        <v>0</v>
      </c>
    </row>
    <row r="495" spans="1:61" x14ac:dyDescent="0.35">
      <c r="A495" t="s">
        <v>68</v>
      </c>
      <c r="B495" t="s">
        <v>11</v>
      </c>
      <c r="C495" t="s">
        <v>364</v>
      </c>
      <c r="D495">
        <v>84</v>
      </c>
      <c r="E495">
        <v>1</v>
      </c>
      <c r="F495">
        <v>0</v>
      </c>
      <c r="G495">
        <v>1</v>
      </c>
      <c r="H495">
        <v>1</v>
      </c>
      <c r="I495">
        <v>0</v>
      </c>
      <c r="J495">
        <v>0</v>
      </c>
      <c r="K495">
        <v>0</v>
      </c>
      <c r="L495">
        <v>0</v>
      </c>
      <c r="M495">
        <v>20</v>
      </c>
      <c r="N495">
        <v>0</v>
      </c>
      <c r="O495">
        <v>14</v>
      </c>
      <c r="P495">
        <v>0</v>
      </c>
      <c r="Q495">
        <v>0</v>
      </c>
      <c r="R495">
        <v>0</v>
      </c>
      <c r="S495">
        <v>0</v>
      </c>
      <c r="T495">
        <v>0</v>
      </c>
      <c r="U495">
        <v>0</v>
      </c>
      <c r="V495">
        <v>0</v>
      </c>
      <c r="W495">
        <v>50</v>
      </c>
      <c r="X495">
        <v>1</v>
      </c>
      <c r="Y495">
        <v>0</v>
      </c>
      <c r="Z495">
        <v>0</v>
      </c>
      <c r="AA495">
        <v>0</v>
      </c>
      <c r="AB495">
        <v>0</v>
      </c>
      <c r="AC495">
        <v>1</v>
      </c>
      <c r="AD495">
        <v>6</v>
      </c>
      <c r="AE495">
        <v>0</v>
      </c>
      <c r="AF495">
        <v>0</v>
      </c>
      <c r="AG495">
        <v>0</v>
      </c>
      <c r="AH495">
        <v>0</v>
      </c>
      <c r="AI495">
        <v>0</v>
      </c>
      <c r="AJ495">
        <v>0</v>
      </c>
      <c r="AK495">
        <v>3</v>
      </c>
      <c r="AL495">
        <v>3</v>
      </c>
      <c r="AM495">
        <v>3</v>
      </c>
      <c r="AN495">
        <v>3</v>
      </c>
      <c r="AO495">
        <v>0</v>
      </c>
      <c r="AP495">
        <v>0</v>
      </c>
      <c r="AQ495">
        <v>0</v>
      </c>
      <c r="AR495">
        <v>0</v>
      </c>
      <c r="AS495">
        <v>0</v>
      </c>
      <c r="AT495">
        <v>0</v>
      </c>
      <c r="AU495">
        <v>0</v>
      </c>
      <c r="AV495">
        <v>0</v>
      </c>
      <c r="AW495">
        <v>50</v>
      </c>
      <c r="AX495">
        <v>50</v>
      </c>
      <c r="AY495">
        <v>16</v>
      </c>
      <c r="AZ495">
        <v>16</v>
      </c>
      <c r="BA495">
        <v>50</v>
      </c>
      <c r="BB495">
        <v>1</v>
      </c>
      <c r="BC495">
        <v>1</v>
      </c>
      <c r="BD495">
        <v>50</v>
      </c>
      <c r="BE495">
        <v>0</v>
      </c>
      <c r="BF495">
        <v>0</v>
      </c>
      <c r="BG495">
        <v>50</v>
      </c>
      <c r="BH495">
        <v>0</v>
      </c>
      <c r="BI495">
        <v>0</v>
      </c>
    </row>
    <row r="496" spans="1:61" x14ac:dyDescent="0.35">
      <c r="A496" t="s">
        <v>68</v>
      </c>
      <c r="B496" t="s">
        <v>11</v>
      </c>
      <c r="C496" t="s">
        <v>363</v>
      </c>
      <c r="D496">
        <v>139</v>
      </c>
      <c r="E496">
        <v>0</v>
      </c>
      <c r="F496">
        <v>0</v>
      </c>
      <c r="G496">
        <v>0</v>
      </c>
      <c r="H496">
        <v>0</v>
      </c>
      <c r="I496">
        <v>0</v>
      </c>
      <c r="J496">
        <v>0</v>
      </c>
      <c r="K496">
        <v>0</v>
      </c>
      <c r="L496">
        <v>0</v>
      </c>
      <c r="M496">
        <v>23</v>
      </c>
      <c r="N496">
        <v>0</v>
      </c>
      <c r="O496">
        <v>45</v>
      </c>
      <c r="P496">
        <v>0</v>
      </c>
      <c r="Q496">
        <v>0</v>
      </c>
      <c r="R496">
        <v>0</v>
      </c>
      <c r="S496">
        <v>0</v>
      </c>
      <c r="T496">
        <v>0</v>
      </c>
      <c r="U496">
        <v>1</v>
      </c>
      <c r="V496">
        <v>0</v>
      </c>
      <c r="W496">
        <v>41</v>
      </c>
      <c r="X496">
        <v>0</v>
      </c>
      <c r="Y496">
        <v>29</v>
      </c>
      <c r="Z496">
        <v>0</v>
      </c>
      <c r="AA496">
        <v>0</v>
      </c>
      <c r="AB496">
        <v>0</v>
      </c>
      <c r="AC496">
        <v>0</v>
      </c>
      <c r="AD496">
        <v>3</v>
      </c>
      <c r="AE496">
        <v>0</v>
      </c>
      <c r="AF496">
        <v>0</v>
      </c>
      <c r="AG496">
        <v>2</v>
      </c>
      <c r="AH496">
        <v>0</v>
      </c>
      <c r="AI496">
        <v>0</v>
      </c>
      <c r="AJ496">
        <v>0</v>
      </c>
      <c r="AK496">
        <v>2</v>
      </c>
      <c r="AL496">
        <v>2</v>
      </c>
      <c r="AM496">
        <v>2</v>
      </c>
      <c r="AN496">
        <v>2</v>
      </c>
      <c r="AO496">
        <v>0</v>
      </c>
      <c r="AP496">
        <v>2</v>
      </c>
      <c r="AQ496">
        <v>2</v>
      </c>
      <c r="AR496">
        <v>1</v>
      </c>
      <c r="AS496">
        <v>1</v>
      </c>
      <c r="AT496">
        <v>0</v>
      </c>
      <c r="AU496">
        <v>0</v>
      </c>
      <c r="AV496">
        <v>0</v>
      </c>
      <c r="AW496">
        <v>63</v>
      </c>
      <c r="AX496">
        <v>63</v>
      </c>
      <c r="AY496">
        <v>17</v>
      </c>
      <c r="AZ496">
        <v>17</v>
      </c>
      <c r="BA496">
        <v>63</v>
      </c>
      <c r="BB496">
        <v>0</v>
      </c>
      <c r="BC496">
        <v>0</v>
      </c>
      <c r="BD496">
        <v>63</v>
      </c>
      <c r="BE496">
        <v>0</v>
      </c>
      <c r="BF496">
        <v>0</v>
      </c>
      <c r="BG496">
        <v>63</v>
      </c>
      <c r="BH496">
        <v>0</v>
      </c>
      <c r="BI496">
        <v>0</v>
      </c>
    </row>
    <row r="497" spans="1:61" x14ac:dyDescent="0.35">
      <c r="A497" t="s">
        <v>68</v>
      </c>
      <c r="B497" t="s">
        <v>11</v>
      </c>
      <c r="C497" t="s">
        <v>362</v>
      </c>
      <c r="D497">
        <v>125</v>
      </c>
      <c r="E497">
        <v>4</v>
      </c>
      <c r="F497">
        <v>0</v>
      </c>
      <c r="G497">
        <v>4</v>
      </c>
      <c r="H497">
        <v>4</v>
      </c>
      <c r="I497">
        <v>3</v>
      </c>
      <c r="J497">
        <v>1</v>
      </c>
      <c r="K497">
        <v>0</v>
      </c>
      <c r="L497">
        <v>0</v>
      </c>
      <c r="M497">
        <v>21</v>
      </c>
      <c r="N497">
        <v>0</v>
      </c>
      <c r="O497">
        <v>32</v>
      </c>
      <c r="P497">
        <v>0</v>
      </c>
      <c r="Q497">
        <v>0</v>
      </c>
      <c r="R497">
        <v>0</v>
      </c>
      <c r="S497">
        <v>0</v>
      </c>
      <c r="T497">
        <v>0</v>
      </c>
      <c r="U497">
        <v>3</v>
      </c>
      <c r="V497">
        <v>0</v>
      </c>
      <c r="W497">
        <v>66</v>
      </c>
      <c r="X497">
        <v>3</v>
      </c>
      <c r="Y497">
        <v>0</v>
      </c>
      <c r="Z497">
        <v>0</v>
      </c>
      <c r="AA497">
        <v>0</v>
      </c>
      <c r="AB497">
        <v>0</v>
      </c>
      <c r="AC497">
        <v>0</v>
      </c>
      <c r="AD497">
        <v>8</v>
      </c>
      <c r="AE497">
        <v>0</v>
      </c>
      <c r="AF497">
        <v>0</v>
      </c>
      <c r="AG497">
        <v>3</v>
      </c>
      <c r="AH497">
        <v>1</v>
      </c>
      <c r="AI497">
        <v>0</v>
      </c>
      <c r="AJ497">
        <v>0</v>
      </c>
      <c r="AK497">
        <v>0</v>
      </c>
      <c r="AL497">
        <v>0</v>
      </c>
      <c r="AM497">
        <v>0</v>
      </c>
      <c r="AN497">
        <v>0</v>
      </c>
      <c r="AO497">
        <v>0</v>
      </c>
      <c r="AP497">
        <v>1</v>
      </c>
      <c r="AQ497">
        <v>1</v>
      </c>
      <c r="AR497">
        <v>0</v>
      </c>
      <c r="AS497">
        <v>0</v>
      </c>
      <c r="AT497">
        <v>0</v>
      </c>
      <c r="AU497">
        <v>0</v>
      </c>
      <c r="AV497">
        <v>0</v>
      </c>
      <c r="AW497">
        <v>51</v>
      </c>
      <c r="AX497">
        <v>51</v>
      </c>
      <c r="AY497">
        <v>15</v>
      </c>
      <c r="AZ497">
        <v>15</v>
      </c>
      <c r="BA497">
        <v>51</v>
      </c>
      <c r="BB497">
        <v>0</v>
      </c>
      <c r="BC497">
        <v>0</v>
      </c>
      <c r="BD497">
        <v>51</v>
      </c>
      <c r="BE497">
        <v>0</v>
      </c>
      <c r="BF497">
        <v>0</v>
      </c>
      <c r="BG497">
        <v>51</v>
      </c>
      <c r="BH497">
        <v>0</v>
      </c>
      <c r="BI497">
        <v>0</v>
      </c>
    </row>
    <row r="498" spans="1:61" x14ac:dyDescent="0.35">
      <c r="A498" t="s">
        <v>68</v>
      </c>
      <c r="B498" t="s">
        <v>11</v>
      </c>
      <c r="C498" t="s">
        <v>360</v>
      </c>
      <c r="D498">
        <v>103</v>
      </c>
      <c r="E498">
        <v>2</v>
      </c>
      <c r="F498">
        <v>0</v>
      </c>
      <c r="G498">
        <v>2</v>
      </c>
      <c r="H498">
        <v>2</v>
      </c>
      <c r="I498">
        <v>0</v>
      </c>
      <c r="J498">
        <v>0</v>
      </c>
      <c r="K498">
        <v>0</v>
      </c>
      <c r="L498">
        <v>0</v>
      </c>
      <c r="M498">
        <v>30</v>
      </c>
      <c r="N498">
        <v>0</v>
      </c>
      <c r="O498">
        <v>32</v>
      </c>
      <c r="P498">
        <v>0</v>
      </c>
      <c r="Q498">
        <v>0</v>
      </c>
      <c r="R498">
        <v>0</v>
      </c>
      <c r="S498">
        <v>0</v>
      </c>
      <c r="T498">
        <v>0</v>
      </c>
      <c r="U498">
        <v>1</v>
      </c>
      <c r="V498">
        <v>0</v>
      </c>
      <c r="W498">
        <v>40</v>
      </c>
      <c r="X498">
        <v>2</v>
      </c>
      <c r="Y498">
        <v>0</v>
      </c>
      <c r="Z498">
        <v>0</v>
      </c>
      <c r="AA498">
        <v>0</v>
      </c>
      <c r="AB498">
        <v>0</v>
      </c>
      <c r="AC498">
        <v>0</v>
      </c>
      <c r="AD498">
        <v>5</v>
      </c>
      <c r="AE498">
        <v>1</v>
      </c>
      <c r="AF498">
        <v>1</v>
      </c>
      <c r="AG498">
        <v>6</v>
      </c>
      <c r="AH498">
        <v>0</v>
      </c>
      <c r="AI498">
        <v>0</v>
      </c>
      <c r="AJ498">
        <v>0</v>
      </c>
      <c r="AK498">
        <v>0</v>
      </c>
      <c r="AL498">
        <v>0</v>
      </c>
      <c r="AM498">
        <v>0</v>
      </c>
      <c r="AN498">
        <v>0</v>
      </c>
      <c r="AO498">
        <v>0</v>
      </c>
      <c r="AP498">
        <v>2</v>
      </c>
      <c r="AQ498">
        <v>2</v>
      </c>
      <c r="AR498">
        <v>0</v>
      </c>
      <c r="AS498">
        <v>0</v>
      </c>
      <c r="AT498">
        <v>0</v>
      </c>
      <c r="AU498">
        <v>0</v>
      </c>
      <c r="AV498">
        <v>0</v>
      </c>
      <c r="AW498">
        <v>51</v>
      </c>
      <c r="AX498">
        <v>51</v>
      </c>
      <c r="AY498">
        <v>5</v>
      </c>
      <c r="AZ498">
        <v>1</v>
      </c>
      <c r="BA498">
        <v>51</v>
      </c>
      <c r="BB498">
        <v>0</v>
      </c>
      <c r="BC498">
        <v>0</v>
      </c>
      <c r="BD498">
        <v>51</v>
      </c>
      <c r="BE498">
        <v>0</v>
      </c>
      <c r="BF498">
        <v>0</v>
      </c>
      <c r="BG498">
        <v>51</v>
      </c>
      <c r="BH498">
        <v>0</v>
      </c>
      <c r="BI498">
        <v>0</v>
      </c>
    </row>
    <row r="499" spans="1:61" x14ac:dyDescent="0.35">
      <c r="A499" t="s">
        <v>68</v>
      </c>
      <c r="B499" t="s">
        <v>11</v>
      </c>
      <c r="C499" t="s">
        <v>358</v>
      </c>
      <c r="D499">
        <v>312</v>
      </c>
      <c r="E499">
        <v>1</v>
      </c>
      <c r="F499">
        <v>0</v>
      </c>
      <c r="G499">
        <v>1</v>
      </c>
      <c r="H499">
        <v>1</v>
      </c>
      <c r="I499">
        <v>3</v>
      </c>
      <c r="J499">
        <v>0</v>
      </c>
      <c r="K499">
        <v>0</v>
      </c>
      <c r="L499">
        <v>0</v>
      </c>
      <c r="M499">
        <v>19</v>
      </c>
      <c r="N499">
        <v>0</v>
      </c>
      <c r="O499">
        <v>10</v>
      </c>
      <c r="P499">
        <v>0</v>
      </c>
      <c r="Q499">
        <v>0</v>
      </c>
      <c r="R499">
        <v>0</v>
      </c>
      <c r="S499">
        <v>0</v>
      </c>
      <c r="T499">
        <v>0</v>
      </c>
      <c r="U499">
        <v>2</v>
      </c>
      <c r="V499">
        <v>0</v>
      </c>
      <c r="W499">
        <v>44</v>
      </c>
      <c r="X499">
        <v>1</v>
      </c>
      <c r="Y499">
        <v>231</v>
      </c>
      <c r="Z499">
        <v>0</v>
      </c>
      <c r="AA499">
        <v>0</v>
      </c>
      <c r="AB499">
        <v>0</v>
      </c>
      <c r="AC499">
        <v>0</v>
      </c>
      <c r="AD499">
        <v>11</v>
      </c>
      <c r="AE499">
        <v>1</v>
      </c>
      <c r="AF499">
        <v>0</v>
      </c>
      <c r="AG499">
        <v>3</v>
      </c>
      <c r="AH499">
        <v>0</v>
      </c>
      <c r="AI499">
        <v>0</v>
      </c>
      <c r="AJ499">
        <v>0</v>
      </c>
      <c r="AK499">
        <v>0</v>
      </c>
      <c r="AL499">
        <v>0</v>
      </c>
      <c r="AM499">
        <v>0</v>
      </c>
      <c r="AN499">
        <v>0</v>
      </c>
      <c r="AO499">
        <v>0</v>
      </c>
      <c r="AP499">
        <v>0</v>
      </c>
      <c r="AQ499">
        <v>0</v>
      </c>
      <c r="AR499">
        <v>0</v>
      </c>
      <c r="AS499">
        <v>0</v>
      </c>
      <c r="AT499">
        <v>0</v>
      </c>
      <c r="AU499">
        <v>0</v>
      </c>
      <c r="AV499">
        <v>0</v>
      </c>
      <c r="AW499">
        <v>42</v>
      </c>
      <c r="AX499">
        <v>42</v>
      </c>
      <c r="AY499">
        <v>7</v>
      </c>
      <c r="AZ499">
        <v>7</v>
      </c>
      <c r="BA499">
        <v>42</v>
      </c>
      <c r="BB499">
        <v>0</v>
      </c>
      <c r="BC499">
        <v>0</v>
      </c>
      <c r="BD499">
        <v>42</v>
      </c>
      <c r="BE499">
        <v>0</v>
      </c>
      <c r="BF499">
        <v>0</v>
      </c>
      <c r="BG499">
        <v>42</v>
      </c>
      <c r="BH499">
        <v>0</v>
      </c>
      <c r="BI499">
        <v>0</v>
      </c>
    </row>
    <row r="500" spans="1:61" x14ac:dyDescent="0.35">
      <c r="A500" t="s">
        <v>68</v>
      </c>
      <c r="B500" t="s">
        <v>11</v>
      </c>
      <c r="C500" t="s">
        <v>356</v>
      </c>
      <c r="D500">
        <v>121</v>
      </c>
      <c r="E500">
        <v>4</v>
      </c>
      <c r="F500">
        <v>0</v>
      </c>
      <c r="G500">
        <v>4</v>
      </c>
      <c r="H500">
        <v>4</v>
      </c>
      <c r="I500">
        <v>2</v>
      </c>
      <c r="J500">
        <v>0</v>
      </c>
      <c r="K500">
        <v>27</v>
      </c>
      <c r="L500">
        <v>0</v>
      </c>
      <c r="M500">
        <v>20</v>
      </c>
      <c r="N500">
        <v>0</v>
      </c>
      <c r="O500">
        <v>21</v>
      </c>
      <c r="P500">
        <v>0</v>
      </c>
      <c r="Q500">
        <v>0</v>
      </c>
      <c r="R500">
        <v>0</v>
      </c>
      <c r="S500">
        <v>0</v>
      </c>
      <c r="T500">
        <v>0</v>
      </c>
      <c r="U500">
        <v>1</v>
      </c>
      <c r="V500">
        <v>0</v>
      </c>
      <c r="W500">
        <v>50</v>
      </c>
      <c r="X500">
        <v>4</v>
      </c>
      <c r="Y500">
        <v>0</v>
      </c>
      <c r="Z500">
        <v>0</v>
      </c>
      <c r="AA500">
        <v>0</v>
      </c>
      <c r="AB500">
        <v>0</v>
      </c>
      <c r="AC500">
        <v>0</v>
      </c>
      <c r="AD500">
        <v>10</v>
      </c>
      <c r="AE500">
        <v>0</v>
      </c>
      <c r="AF500">
        <v>0</v>
      </c>
      <c r="AG500">
        <v>1</v>
      </c>
      <c r="AH500">
        <v>0</v>
      </c>
      <c r="AI500">
        <v>0</v>
      </c>
      <c r="AJ500">
        <v>0</v>
      </c>
      <c r="AK500">
        <v>2</v>
      </c>
      <c r="AL500">
        <v>2</v>
      </c>
      <c r="AM500">
        <v>2</v>
      </c>
      <c r="AN500">
        <v>2</v>
      </c>
      <c r="AO500">
        <v>0</v>
      </c>
      <c r="AP500">
        <v>1</v>
      </c>
      <c r="AQ500">
        <v>1</v>
      </c>
      <c r="AR500">
        <v>1</v>
      </c>
      <c r="AS500">
        <v>1</v>
      </c>
      <c r="AT500">
        <v>1</v>
      </c>
      <c r="AU500">
        <v>1</v>
      </c>
      <c r="AV500">
        <v>0</v>
      </c>
      <c r="AW500">
        <v>58</v>
      </c>
      <c r="AX500">
        <v>58</v>
      </c>
      <c r="AY500">
        <v>15</v>
      </c>
      <c r="AZ500">
        <v>15</v>
      </c>
      <c r="BA500">
        <v>59</v>
      </c>
      <c r="BB500">
        <v>0</v>
      </c>
      <c r="BC500">
        <v>0</v>
      </c>
      <c r="BD500">
        <v>58</v>
      </c>
      <c r="BE500">
        <v>0</v>
      </c>
      <c r="BF500">
        <v>0</v>
      </c>
      <c r="BG500">
        <v>58</v>
      </c>
      <c r="BH500">
        <v>0</v>
      </c>
      <c r="BI500">
        <v>0</v>
      </c>
    </row>
    <row r="501" spans="1:61" x14ac:dyDescent="0.35">
      <c r="A501" t="s">
        <v>68</v>
      </c>
      <c r="B501" t="s">
        <v>11</v>
      </c>
      <c r="C501" t="s">
        <v>354</v>
      </c>
      <c r="D501">
        <v>89</v>
      </c>
      <c r="E501">
        <v>0</v>
      </c>
      <c r="F501">
        <v>0</v>
      </c>
      <c r="G501">
        <v>0</v>
      </c>
      <c r="H501">
        <v>0</v>
      </c>
      <c r="I501">
        <v>1</v>
      </c>
      <c r="J501">
        <v>0</v>
      </c>
      <c r="K501">
        <v>0</v>
      </c>
      <c r="L501">
        <v>0</v>
      </c>
      <c r="M501">
        <v>16</v>
      </c>
      <c r="N501">
        <v>0</v>
      </c>
      <c r="O501">
        <v>19</v>
      </c>
      <c r="P501">
        <v>0</v>
      </c>
      <c r="Q501">
        <v>0</v>
      </c>
      <c r="R501">
        <v>0</v>
      </c>
      <c r="S501">
        <v>0</v>
      </c>
      <c r="T501">
        <v>0</v>
      </c>
      <c r="U501">
        <v>0</v>
      </c>
      <c r="V501">
        <v>0</v>
      </c>
      <c r="W501">
        <v>53</v>
      </c>
      <c r="X501">
        <v>0</v>
      </c>
      <c r="Y501">
        <v>0</v>
      </c>
      <c r="Z501">
        <v>0</v>
      </c>
      <c r="AA501">
        <v>0</v>
      </c>
      <c r="AB501">
        <v>0</v>
      </c>
      <c r="AC501">
        <v>0</v>
      </c>
      <c r="AD501">
        <v>7</v>
      </c>
      <c r="AE501">
        <v>0</v>
      </c>
      <c r="AF501">
        <v>0</v>
      </c>
      <c r="AG501">
        <v>0</v>
      </c>
      <c r="AH501">
        <v>0</v>
      </c>
      <c r="AI501">
        <v>0</v>
      </c>
      <c r="AJ501">
        <v>0</v>
      </c>
      <c r="AK501">
        <v>0</v>
      </c>
      <c r="AL501">
        <v>0</v>
      </c>
      <c r="AM501">
        <v>0</v>
      </c>
      <c r="AN501">
        <v>0</v>
      </c>
      <c r="AO501">
        <v>0</v>
      </c>
      <c r="AP501">
        <v>0</v>
      </c>
      <c r="AQ501">
        <v>0</v>
      </c>
      <c r="AR501">
        <v>0</v>
      </c>
      <c r="AS501">
        <v>0</v>
      </c>
      <c r="AT501">
        <v>3</v>
      </c>
      <c r="AU501">
        <v>3</v>
      </c>
      <c r="AV501">
        <v>0</v>
      </c>
      <c r="AW501">
        <v>54</v>
      </c>
      <c r="AX501">
        <v>54</v>
      </c>
      <c r="AY501">
        <v>9</v>
      </c>
      <c r="AZ501">
        <v>9</v>
      </c>
      <c r="BA501">
        <v>54</v>
      </c>
      <c r="BB501">
        <v>0</v>
      </c>
      <c r="BC501">
        <v>0</v>
      </c>
      <c r="BD501">
        <v>54</v>
      </c>
      <c r="BE501">
        <v>0</v>
      </c>
      <c r="BF501">
        <v>0</v>
      </c>
      <c r="BG501">
        <v>54</v>
      </c>
      <c r="BH501">
        <v>0</v>
      </c>
      <c r="BI501">
        <v>0</v>
      </c>
    </row>
    <row r="502" spans="1:61" x14ac:dyDescent="0.35">
      <c r="A502" t="s">
        <v>68</v>
      </c>
      <c r="B502" t="s">
        <v>11</v>
      </c>
      <c r="C502" t="s">
        <v>352</v>
      </c>
      <c r="D502">
        <v>109</v>
      </c>
      <c r="E502">
        <v>4</v>
      </c>
      <c r="F502">
        <v>0</v>
      </c>
      <c r="G502">
        <v>4</v>
      </c>
      <c r="H502">
        <v>3</v>
      </c>
      <c r="I502">
        <v>1</v>
      </c>
      <c r="J502">
        <v>1</v>
      </c>
      <c r="K502">
        <v>1</v>
      </c>
      <c r="L502">
        <v>1</v>
      </c>
      <c r="M502">
        <v>20</v>
      </c>
      <c r="N502">
        <v>0</v>
      </c>
      <c r="O502">
        <v>35</v>
      </c>
      <c r="P502">
        <v>0</v>
      </c>
      <c r="Q502">
        <v>0</v>
      </c>
      <c r="R502">
        <v>0</v>
      </c>
      <c r="S502">
        <v>0</v>
      </c>
      <c r="T502">
        <v>0</v>
      </c>
      <c r="U502">
        <v>1</v>
      </c>
      <c r="V502">
        <v>0</v>
      </c>
      <c r="W502">
        <v>51</v>
      </c>
      <c r="X502">
        <v>2</v>
      </c>
      <c r="Y502">
        <v>0</v>
      </c>
      <c r="Z502">
        <v>0</v>
      </c>
      <c r="AA502">
        <v>0</v>
      </c>
      <c r="AB502">
        <v>0</v>
      </c>
      <c r="AC502">
        <v>4</v>
      </c>
      <c r="AD502">
        <v>1</v>
      </c>
      <c r="AE502">
        <v>0</v>
      </c>
      <c r="AF502">
        <v>0</v>
      </c>
      <c r="AG502">
        <v>2</v>
      </c>
      <c r="AH502">
        <v>0</v>
      </c>
      <c r="AI502">
        <v>7</v>
      </c>
      <c r="AJ502">
        <v>0</v>
      </c>
      <c r="AK502">
        <v>0</v>
      </c>
      <c r="AL502">
        <v>0</v>
      </c>
      <c r="AM502">
        <v>0</v>
      </c>
      <c r="AN502">
        <v>0</v>
      </c>
      <c r="AO502">
        <v>0</v>
      </c>
      <c r="AP502">
        <v>0</v>
      </c>
      <c r="AQ502">
        <v>0</v>
      </c>
      <c r="AR502">
        <v>0</v>
      </c>
      <c r="AS502">
        <v>0</v>
      </c>
      <c r="AT502">
        <v>1</v>
      </c>
      <c r="AU502">
        <v>1</v>
      </c>
      <c r="AV502">
        <v>0</v>
      </c>
      <c r="AW502">
        <v>28</v>
      </c>
      <c r="AX502">
        <v>28</v>
      </c>
      <c r="AY502">
        <v>4</v>
      </c>
      <c r="AZ502">
        <v>4</v>
      </c>
      <c r="BA502">
        <v>28</v>
      </c>
      <c r="BB502">
        <v>1</v>
      </c>
      <c r="BC502">
        <v>1</v>
      </c>
      <c r="BD502">
        <v>28</v>
      </c>
      <c r="BE502">
        <v>0</v>
      </c>
      <c r="BF502">
        <v>0</v>
      </c>
      <c r="BG502">
        <v>28</v>
      </c>
      <c r="BH502">
        <v>0</v>
      </c>
      <c r="BI502">
        <v>0</v>
      </c>
    </row>
    <row r="503" spans="1:61" x14ac:dyDescent="0.35">
      <c r="A503" t="s">
        <v>68</v>
      </c>
      <c r="B503" t="s">
        <v>11</v>
      </c>
      <c r="C503" t="s">
        <v>350</v>
      </c>
      <c r="D503">
        <v>94</v>
      </c>
      <c r="E503">
        <v>0</v>
      </c>
      <c r="F503">
        <v>0</v>
      </c>
      <c r="G503">
        <v>0</v>
      </c>
      <c r="H503">
        <v>0</v>
      </c>
      <c r="I503">
        <v>0</v>
      </c>
      <c r="J503">
        <v>0</v>
      </c>
      <c r="K503">
        <v>0</v>
      </c>
      <c r="L503">
        <v>0</v>
      </c>
      <c r="M503">
        <v>20</v>
      </c>
      <c r="N503">
        <v>0</v>
      </c>
      <c r="O503">
        <v>26</v>
      </c>
      <c r="P503">
        <v>0</v>
      </c>
      <c r="Q503">
        <v>0</v>
      </c>
      <c r="R503">
        <v>0</v>
      </c>
      <c r="S503">
        <v>0</v>
      </c>
      <c r="T503">
        <v>0</v>
      </c>
      <c r="U503">
        <v>5</v>
      </c>
      <c r="V503">
        <v>0</v>
      </c>
      <c r="W503">
        <v>43</v>
      </c>
      <c r="X503">
        <v>0</v>
      </c>
      <c r="Y503">
        <v>0</v>
      </c>
      <c r="Z503">
        <v>0</v>
      </c>
      <c r="AA503">
        <v>0</v>
      </c>
      <c r="AB503">
        <v>0</v>
      </c>
      <c r="AC503">
        <v>0</v>
      </c>
      <c r="AD503">
        <v>7</v>
      </c>
      <c r="AE503">
        <v>0</v>
      </c>
      <c r="AF503">
        <v>0</v>
      </c>
      <c r="AG503">
        <v>6</v>
      </c>
      <c r="AH503">
        <v>0</v>
      </c>
      <c r="AI503">
        <v>0</v>
      </c>
      <c r="AJ503">
        <v>0</v>
      </c>
      <c r="AK503">
        <v>0</v>
      </c>
      <c r="AL503">
        <v>0</v>
      </c>
      <c r="AM503">
        <v>0</v>
      </c>
      <c r="AN503">
        <v>0</v>
      </c>
      <c r="AO503">
        <v>0</v>
      </c>
      <c r="AP503">
        <v>0</v>
      </c>
      <c r="AQ503">
        <v>0</v>
      </c>
      <c r="AR503">
        <v>0</v>
      </c>
      <c r="AS503">
        <v>0</v>
      </c>
      <c r="AT503">
        <v>2</v>
      </c>
      <c r="AU503">
        <v>2</v>
      </c>
      <c r="AV503">
        <v>0</v>
      </c>
      <c r="AW503">
        <v>31</v>
      </c>
      <c r="AX503">
        <v>31</v>
      </c>
      <c r="AY503">
        <v>0</v>
      </c>
      <c r="AZ503">
        <v>0</v>
      </c>
      <c r="BA503">
        <v>31</v>
      </c>
      <c r="BB503">
        <v>0</v>
      </c>
      <c r="BC503">
        <v>0</v>
      </c>
      <c r="BD503">
        <v>31</v>
      </c>
      <c r="BE503">
        <v>0</v>
      </c>
      <c r="BF503">
        <v>0</v>
      </c>
      <c r="BG503">
        <v>31</v>
      </c>
      <c r="BH503">
        <v>0</v>
      </c>
      <c r="BI503">
        <v>0</v>
      </c>
    </row>
    <row r="504" spans="1:61" x14ac:dyDescent="0.35">
      <c r="A504" t="s">
        <v>68</v>
      </c>
      <c r="B504" t="s">
        <v>11</v>
      </c>
      <c r="C504" t="s">
        <v>348</v>
      </c>
      <c r="D504">
        <v>194</v>
      </c>
      <c r="E504">
        <v>2</v>
      </c>
      <c r="F504">
        <v>0</v>
      </c>
      <c r="G504">
        <v>2</v>
      </c>
      <c r="H504">
        <v>2</v>
      </c>
      <c r="I504">
        <v>0</v>
      </c>
      <c r="J504">
        <v>0</v>
      </c>
      <c r="K504">
        <v>1</v>
      </c>
      <c r="L504">
        <v>0</v>
      </c>
      <c r="M504">
        <v>19</v>
      </c>
      <c r="N504">
        <v>0</v>
      </c>
      <c r="O504">
        <v>27</v>
      </c>
      <c r="P504">
        <v>1</v>
      </c>
      <c r="Q504">
        <v>0</v>
      </c>
      <c r="R504">
        <v>0</v>
      </c>
      <c r="S504">
        <v>0</v>
      </c>
      <c r="T504">
        <v>0</v>
      </c>
      <c r="U504">
        <v>2</v>
      </c>
      <c r="V504">
        <v>0</v>
      </c>
      <c r="W504">
        <v>60</v>
      </c>
      <c r="X504">
        <v>1</v>
      </c>
      <c r="Y504">
        <v>85</v>
      </c>
      <c r="Z504">
        <v>0</v>
      </c>
      <c r="AA504">
        <v>0</v>
      </c>
      <c r="AB504">
        <v>0</v>
      </c>
      <c r="AC504">
        <v>2</v>
      </c>
      <c r="AD504">
        <v>20</v>
      </c>
      <c r="AE504">
        <v>1</v>
      </c>
      <c r="AF504">
        <v>1</v>
      </c>
      <c r="AG504">
        <v>4</v>
      </c>
      <c r="AH504">
        <v>0</v>
      </c>
      <c r="AI504">
        <v>0</v>
      </c>
      <c r="AJ504">
        <v>0</v>
      </c>
      <c r="AK504">
        <v>0</v>
      </c>
      <c r="AL504">
        <v>0</v>
      </c>
      <c r="AM504">
        <v>0</v>
      </c>
      <c r="AN504">
        <v>0</v>
      </c>
      <c r="AO504">
        <v>0</v>
      </c>
      <c r="AP504">
        <v>0</v>
      </c>
      <c r="AQ504">
        <v>0</v>
      </c>
      <c r="AR504">
        <v>0</v>
      </c>
      <c r="AS504">
        <v>0</v>
      </c>
      <c r="AT504">
        <v>3</v>
      </c>
      <c r="AU504">
        <v>3</v>
      </c>
      <c r="AV504">
        <v>0</v>
      </c>
      <c r="AW504">
        <v>53</v>
      </c>
      <c r="AX504">
        <v>53</v>
      </c>
      <c r="AY504">
        <v>19</v>
      </c>
      <c r="AZ504">
        <v>19</v>
      </c>
      <c r="BA504">
        <v>53</v>
      </c>
      <c r="BB504">
        <v>1</v>
      </c>
      <c r="BC504">
        <v>1</v>
      </c>
      <c r="BD504">
        <v>53</v>
      </c>
      <c r="BE504">
        <v>0</v>
      </c>
      <c r="BF504">
        <v>0</v>
      </c>
      <c r="BG504">
        <v>53</v>
      </c>
      <c r="BH504">
        <v>0</v>
      </c>
      <c r="BI504">
        <v>0</v>
      </c>
    </row>
    <row r="505" spans="1:61" x14ac:dyDescent="0.35">
      <c r="A505" t="s">
        <v>68</v>
      </c>
      <c r="B505" t="s">
        <v>11</v>
      </c>
      <c r="C505" t="s">
        <v>346</v>
      </c>
      <c r="D505">
        <v>40</v>
      </c>
      <c r="E505">
        <v>0</v>
      </c>
      <c r="F505">
        <v>0</v>
      </c>
      <c r="G505">
        <v>0</v>
      </c>
      <c r="H505">
        <v>0</v>
      </c>
      <c r="I505">
        <v>0</v>
      </c>
      <c r="J505">
        <v>0</v>
      </c>
      <c r="K505">
        <v>0</v>
      </c>
      <c r="L505">
        <v>0</v>
      </c>
      <c r="M505">
        <v>6</v>
      </c>
      <c r="N505">
        <v>0</v>
      </c>
      <c r="O505">
        <v>12</v>
      </c>
      <c r="P505">
        <v>0</v>
      </c>
      <c r="Q505">
        <v>0</v>
      </c>
      <c r="R505">
        <v>0</v>
      </c>
      <c r="S505">
        <v>0</v>
      </c>
      <c r="T505">
        <v>0</v>
      </c>
      <c r="U505">
        <v>1</v>
      </c>
      <c r="V505">
        <v>0</v>
      </c>
      <c r="W505">
        <v>21</v>
      </c>
      <c r="X505">
        <v>0</v>
      </c>
      <c r="Y505">
        <v>0</v>
      </c>
      <c r="Z505">
        <v>0</v>
      </c>
      <c r="AA505">
        <v>0</v>
      </c>
      <c r="AB505">
        <v>0</v>
      </c>
      <c r="AC505">
        <v>0</v>
      </c>
      <c r="AD505">
        <v>0</v>
      </c>
      <c r="AE505">
        <v>0</v>
      </c>
      <c r="AF505">
        <v>0</v>
      </c>
      <c r="AG505">
        <v>5</v>
      </c>
      <c r="AH505">
        <v>0</v>
      </c>
      <c r="AI505">
        <v>0</v>
      </c>
      <c r="AJ505">
        <v>34</v>
      </c>
      <c r="AK505">
        <v>0</v>
      </c>
      <c r="AL505">
        <v>0</v>
      </c>
      <c r="AM505">
        <v>0</v>
      </c>
      <c r="AN505">
        <v>0</v>
      </c>
      <c r="AO505">
        <v>0</v>
      </c>
      <c r="AP505">
        <v>0</v>
      </c>
      <c r="AQ505">
        <v>0</v>
      </c>
      <c r="AR505">
        <v>0</v>
      </c>
      <c r="AS505">
        <v>0</v>
      </c>
      <c r="AT505">
        <v>0</v>
      </c>
      <c r="AU505">
        <v>0</v>
      </c>
      <c r="AV505">
        <v>0</v>
      </c>
      <c r="AW505">
        <v>3</v>
      </c>
      <c r="AX505">
        <v>3</v>
      </c>
      <c r="AY505">
        <v>0</v>
      </c>
      <c r="AZ505">
        <v>0</v>
      </c>
      <c r="BA505">
        <v>3</v>
      </c>
      <c r="BB505">
        <v>0</v>
      </c>
      <c r="BC505">
        <v>0</v>
      </c>
      <c r="BD505">
        <v>3</v>
      </c>
      <c r="BE505">
        <v>0</v>
      </c>
      <c r="BF505">
        <v>0</v>
      </c>
      <c r="BG505">
        <v>3</v>
      </c>
      <c r="BH505">
        <v>0</v>
      </c>
      <c r="BI505">
        <v>0</v>
      </c>
    </row>
    <row r="506" spans="1:61" x14ac:dyDescent="0.35">
      <c r="A506" t="s">
        <v>68</v>
      </c>
      <c r="B506" t="s">
        <v>11</v>
      </c>
      <c r="C506" t="s">
        <v>344</v>
      </c>
      <c r="D506">
        <v>75</v>
      </c>
      <c r="E506">
        <v>1</v>
      </c>
      <c r="F506">
        <v>0</v>
      </c>
      <c r="G506">
        <v>1</v>
      </c>
      <c r="H506">
        <v>1</v>
      </c>
      <c r="I506">
        <v>0</v>
      </c>
      <c r="J506">
        <v>0</v>
      </c>
      <c r="K506">
        <v>0</v>
      </c>
      <c r="L506">
        <v>0</v>
      </c>
      <c r="M506">
        <v>18</v>
      </c>
      <c r="N506">
        <v>0</v>
      </c>
      <c r="O506">
        <v>12</v>
      </c>
      <c r="P506">
        <v>0</v>
      </c>
      <c r="Q506">
        <v>0</v>
      </c>
      <c r="R506">
        <v>0</v>
      </c>
      <c r="S506">
        <v>0</v>
      </c>
      <c r="T506">
        <v>0</v>
      </c>
      <c r="U506">
        <v>2</v>
      </c>
      <c r="V506">
        <v>0</v>
      </c>
      <c r="W506">
        <v>43</v>
      </c>
      <c r="X506">
        <v>1</v>
      </c>
      <c r="Y506">
        <v>0</v>
      </c>
      <c r="Z506">
        <v>0</v>
      </c>
      <c r="AA506">
        <v>0</v>
      </c>
      <c r="AB506">
        <v>0</v>
      </c>
      <c r="AC506">
        <v>0</v>
      </c>
      <c r="AD506">
        <v>1</v>
      </c>
      <c r="AE506">
        <v>1</v>
      </c>
      <c r="AF506">
        <v>1</v>
      </c>
      <c r="AG506">
        <v>3</v>
      </c>
      <c r="AH506">
        <v>0</v>
      </c>
      <c r="AI506">
        <v>0</v>
      </c>
      <c r="AJ506">
        <v>0</v>
      </c>
      <c r="AK506">
        <v>0</v>
      </c>
      <c r="AL506">
        <v>0</v>
      </c>
      <c r="AM506">
        <v>0</v>
      </c>
      <c r="AN506">
        <v>0</v>
      </c>
      <c r="AO506">
        <v>0</v>
      </c>
      <c r="AP506">
        <v>0</v>
      </c>
      <c r="AQ506">
        <v>0</v>
      </c>
      <c r="AR506">
        <v>0</v>
      </c>
      <c r="AS506">
        <v>0</v>
      </c>
      <c r="AT506">
        <v>0</v>
      </c>
      <c r="AU506">
        <v>0</v>
      </c>
      <c r="AV506">
        <v>0</v>
      </c>
      <c r="AW506">
        <v>18</v>
      </c>
      <c r="AX506">
        <v>18</v>
      </c>
      <c r="AY506">
        <v>3</v>
      </c>
      <c r="AZ506">
        <v>3</v>
      </c>
      <c r="BA506">
        <v>18</v>
      </c>
      <c r="BB506">
        <v>0</v>
      </c>
      <c r="BC506">
        <v>0</v>
      </c>
      <c r="BD506">
        <v>18</v>
      </c>
      <c r="BE506">
        <v>0</v>
      </c>
      <c r="BF506">
        <v>0</v>
      </c>
      <c r="BG506">
        <v>18</v>
      </c>
      <c r="BH506">
        <v>0</v>
      </c>
      <c r="BI506">
        <v>0</v>
      </c>
    </row>
    <row r="507" spans="1:61" x14ac:dyDescent="0.35">
      <c r="A507" t="s">
        <v>68</v>
      </c>
      <c r="B507" t="s">
        <v>11</v>
      </c>
      <c r="C507" t="s">
        <v>342</v>
      </c>
      <c r="D507">
        <v>240</v>
      </c>
      <c r="E507">
        <v>4</v>
      </c>
      <c r="F507">
        <v>0</v>
      </c>
      <c r="G507">
        <v>4</v>
      </c>
      <c r="H507">
        <v>3</v>
      </c>
      <c r="I507">
        <v>0</v>
      </c>
      <c r="J507">
        <v>0</v>
      </c>
      <c r="K507">
        <v>0</v>
      </c>
      <c r="L507">
        <v>0</v>
      </c>
      <c r="M507">
        <v>24</v>
      </c>
      <c r="N507">
        <v>0</v>
      </c>
      <c r="O507">
        <v>24</v>
      </c>
      <c r="P507">
        <v>0</v>
      </c>
      <c r="Q507">
        <v>0</v>
      </c>
      <c r="R507">
        <v>0</v>
      </c>
      <c r="S507">
        <v>0</v>
      </c>
      <c r="T507">
        <v>0</v>
      </c>
      <c r="U507">
        <v>0</v>
      </c>
      <c r="V507">
        <v>0</v>
      </c>
      <c r="W507">
        <v>51</v>
      </c>
      <c r="X507">
        <v>4</v>
      </c>
      <c r="Y507">
        <v>139</v>
      </c>
      <c r="Z507">
        <v>0</v>
      </c>
      <c r="AA507">
        <v>0</v>
      </c>
      <c r="AB507">
        <v>0</v>
      </c>
      <c r="AC507">
        <v>2</v>
      </c>
      <c r="AD507">
        <v>0</v>
      </c>
      <c r="AE507">
        <v>0</v>
      </c>
      <c r="AF507">
        <v>0</v>
      </c>
      <c r="AG507">
        <v>2</v>
      </c>
      <c r="AH507">
        <v>0</v>
      </c>
      <c r="AI507">
        <v>0</v>
      </c>
      <c r="AJ507">
        <v>0</v>
      </c>
      <c r="AK507">
        <v>5</v>
      </c>
      <c r="AL507">
        <v>5</v>
      </c>
      <c r="AM507">
        <v>5</v>
      </c>
      <c r="AN507">
        <v>5</v>
      </c>
      <c r="AO507">
        <v>0</v>
      </c>
      <c r="AP507">
        <v>0</v>
      </c>
      <c r="AQ507">
        <v>0</v>
      </c>
      <c r="AR507">
        <v>0</v>
      </c>
      <c r="AS507">
        <v>0</v>
      </c>
      <c r="AT507">
        <v>0</v>
      </c>
      <c r="AU507">
        <v>0</v>
      </c>
      <c r="AV507">
        <v>0</v>
      </c>
      <c r="AW507">
        <v>38</v>
      </c>
      <c r="AX507">
        <v>38</v>
      </c>
      <c r="AY507">
        <v>0</v>
      </c>
      <c r="AZ507">
        <v>0</v>
      </c>
      <c r="BA507">
        <v>38</v>
      </c>
      <c r="BB507">
        <v>1</v>
      </c>
      <c r="BC507">
        <v>1</v>
      </c>
      <c r="BD507">
        <v>38</v>
      </c>
      <c r="BE507">
        <v>0</v>
      </c>
      <c r="BF507">
        <v>0</v>
      </c>
      <c r="BG507">
        <v>38</v>
      </c>
      <c r="BH507">
        <v>0</v>
      </c>
      <c r="BI507">
        <v>0</v>
      </c>
    </row>
    <row r="508" spans="1:61" x14ac:dyDescent="0.35">
      <c r="A508" t="s">
        <v>68</v>
      </c>
      <c r="B508" t="s">
        <v>11</v>
      </c>
      <c r="C508" t="s">
        <v>340</v>
      </c>
      <c r="D508">
        <v>89</v>
      </c>
      <c r="E508">
        <v>4</v>
      </c>
      <c r="F508">
        <v>0</v>
      </c>
      <c r="G508">
        <v>4</v>
      </c>
      <c r="H508">
        <v>4</v>
      </c>
      <c r="I508">
        <v>1</v>
      </c>
      <c r="J508">
        <v>1</v>
      </c>
      <c r="K508">
        <v>0</v>
      </c>
      <c r="L508">
        <v>0</v>
      </c>
      <c r="M508">
        <v>33</v>
      </c>
      <c r="N508">
        <v>0</v>
      </c>
      <c r="O508">
        <v>9</v>
      </c>
      <c r="P508">
        <v>0</v>
      </c>
      <c r="Q508">
        <v>0</v>
      </c>
      <c r="R508">
        <v>0</v>
      </c>
      <c r="S508">
        <v>0</v>
      </c>
      <c r="T508">
        <v>0</v>
      </c>
      <c r="U508">
        <v>1</v>
      </c>
      <c r="V508">
        <v>0</v>
      </c>
      <c r="W508">
        <v>45</v>
      </c>
      <c r="X508">
        <v>3</v>
      </c>
      <c r="Y508">
        <v>0</v>
      </c>
      <c r="Z508">
        <v>0</v>
      </c>
      <c r="AA508">
        <v>0</v>
      </c>
      <c r="AB508">
        <v>0</v>
      </c>
      <c r="AC508">
        <v>3</v>
      </c>
      <c r="AD508">
        <v>3</v>
      </c>
      <c r="AE508">
        <v>0</v>
      </c>
      <c r="AF508">
        <v>0</v>
      </c>
      <c r="AG508">
        <v>3</v>
      </c>
      <c r="AH508">
        <v>2</v>
      </c>
      <c r="AI508">
        <v>0</v>
      </c>
      <c r="AJ508">
        <v>0</v>
      </c>
      <c r="AK508">
        <v>0</v>
      </c>
      <c r="AL508">
        <v>0</v>
      </c>
      <c r="AM508">
        <v>0</v>
      </c>
      <c r="AN508">
        <v>0</v>
      </c>
      <c r="AO508">
        <v>0</v>
      </c>
      <c r="AP508">
        <v>0</v>
      </c>
      <c r="AQ508">
        <v>0</v>
      </c>
      <c r="AR508">
        <v>0</v>
      </c>
      <c r="AS508">
        <v>0</v>
      </c>
      <c r="AT508">
        <v>2</v>
      </c>
      <c r="AU508">
        <v>2</v>
      </c>
      <c r="AV508">
        <v>0</v>
      </c>
      <c r="AW508">
        <v>50</v>
      </c>
      <c r="AX508">
        <v>50</v>
      </c>
      <c r="AY508">
        <v>2</v>
      </c>
      <c r="AZ508">
        <v>2</v>
      </c>
      <c r="BA508">
        <v>50</v>
      </c>
      <c r="BB508">
        <v>0</v>
      </c>
      <c r="BC508">
        <v>0</v>
      </c>
      <c r="BD508">
        <v>50</v>
      </c>
      <c r="BE508">
        <v>0</v>
      </c>
      <c r="BF508">
        <v>0</v>
      </c>
      <c r="BG508">
        <v>50</v>
      </c>
      <c r="BH508">
        <v>0</v>
      </c>
      <c r="BI508">
        <v>0</v>
      </c>
    </row>
    <row r="509" spans="1:61" x14ac:dyDescent="0.35">
      <c r="A509" t="s">
        <v>68</v>
      </c>
      <c r="B509" t="s">
        <v>11</v>
      </c>
      <c r="C509" t="s">
        <v>338</v>
      </c>
      <c r="D509">
        <v>89</v>
      </c>
      <c r="E509">
        <v>4</v>
      </c>
      <c r="F509">
        <v>0</v>
      </c>
      <c r="G509">
        <v>4</v>
      </c>
      <c r="H509">
        <v>2</v>
      </c>
      <c r="I509">
        <v>1</v>
      </c>
      <c r="J509">
        <v>1</v>
      </c>
      <c r="K509">
        <v>0</v>
      </c>
      <c r="L509">
        <v>0</v>
      </c>
      <c r="M509">
        <v>34</v>
      </c>
      <c r="N509">
        <v>1</v>
      </c>
      <c r="O509">
        <v>9</v>
      </c>
      <c r="P509">
        <v>0</v>
      </c>
      <c r="Q509">
        <v>0</v>
      </c>
      <c r="R509">
        <v>0</v>
      </c>
      <c r="S509">
        <v>0</v>
      </c>
      <c r="T509">
        <v>0</v>
      </c>
      <c r="U509">
        <v>1</v>
      </c>
      <c r="V509">
        <v>0</v>
      </c>
      <c r="W509">
        <v>44</v>
      </c>
      <c r="X509">
        <v>2</v>
      </c>
      <c r="Y509">
        <v>0</v>
      </c>
      <c r="Z509">
        <v>0</v>
      </c>
      <c r="AA509">
        <v>0</v>
      </c>
      <c r="AB509">
        <v>0</v>
      </c>
      <c r="AC509">
        <v>4</v>
      </c>
      <c r="AD509">
        <v>3</v>
      </c>
      <c r="AE509">
        <v>0</v>
      </c>
      <c r="AF509">
        <v>0</v>
      </c>
      <c r="AG509">
        <v>3</v>
      </c>
      <c r="AH509">
        <v>2</v>
      </c>
      <c r="AI509">
        <v>0</v>
      </c>
      <c r="AJ509">
        <v>0</v>
      </c>
      <c r="AK509">
        <v>0</v>
      </c>
      <c r="AL509">
        <v>0</v>
      </c>
      <c r="AM509">
        <v>0</v>
      </c>
      <c r="AN509">
        <v>0</v>
      </c>
      <c r="AO509">
        <v>0</v>
      </c>
      <c r="AP509">
        <v>0</v>
      </c>
      <c r="AQ509">
        <v>0</v>
      </c>
      <c r="AR509">
        <v>0</v>
      </c>
      <c r="AS509">
        <v>0</v>
      </c>
      <c r="AT509">
        <v>2</v>
      </c>
      <c r="AU509">
        <v>2</v>
      </c>
      <c r="AV509">
        <v>0</v>
      </c>
      <c r="AW509">
        <v>50</v>
      </c>
      <c r="AX509">
        <v>50</v>
      </c>
      <c r="AY509">
        <v>2</v>
      </c>
      <c r="AZ509">
        <v>2</v>
      </c>
      <c r="BA509">
        <v>50</v>
      </c>
      <c r="BB509">
        <v>0</v>
      </c>
      <c r="BC509">
        <v>0</v>
      </c>
      <c r="BD509">
        <v>50</v>
      </c>
      <c r="BE509">
        <v>0</v>
      </c>
      <c r="BF509">
        <v>0</v>
      </c>
      <c r="BG509">
        <v>50</v>
      </c>
      <c r="BH509">
        <v>0</v>
      </c>
      <c r="BI509">
        <v>0</v>
      </c>
    </row>
    <row r="510" spans="1:61" x14ac:dyDescent="0.35">
      <c r="A510" t="s">
        <v>68</v>
      </c>
      <c r="B510" t="s">
        <v>11</v>
      </c>
      <c r="C510" t="s">
        <v>336</v>
      </c>
      <c r="D510">
        <v>80</v>
      </c>
      <c r="E510">
        <v>4</v>
      </c>
      <c r="F510">
        <v>1</v>
      </c>
      <c r="G510">
        <v>5</v>
      </c>
      <c r="H510">
        <v>5</v>
      </c>
      <c r="I510">
        <v>5</v>
      </c>
      <c r="J510">
        <v>1</v>
      </c>
      <c r="K510">
        <v>0</v>
      </c>
      <c r="L510">
        <v>0</v>
      </c>
      <c r="M510">
        <v>14</v>
      </c>
      <c r="N510">
        <v>0</v>
      </c>
      <c r="O510">
        <v>29</v>
      </c>
      <c r="P510">
        <v>1</v>
      </c>
      <c r="Q510">
        <v>0</v>
      </c>
      <c r="R510">
        <v>0</v>
      </c>
      <c r="S510">
        <v>0</v>
      </c>
      <c r="T510">
        <v>0</v>
      </c>
      <c r="U510">
        <v>1</v>
      </c>
      <c r="V510">
        <v>0</v>
      </c>
      <c r="W510">
        <v>31</v>
      </c>
      <c r="X510">
        <v>3</v>
      </c>
      <c r="Y510">
        <v>0</v>
      </c>
      <c r="Z510">
        <v>0</v>
      </c>
      <c r="AA510">
        <v>0</v>
      </c>
      <c r="AB510">
        <v>0</v>
      </c>
      <c r="AC510">
        <v>2</v>
      </c>
      <c r="AD510">
        <v>1</v>
      </c>
      <c r="AE510">
        <v>0</v>
      </c>
      <c r="AF510">
        <v>0</v>
      </c>
      <c r="AG510">
        <v>3</v>
      </c>
      <c r="AH510">
        <v>0</v>
      </c>
      <c r="AI510">
        <v>0</v>
      </c>
      <c r="AJ510">
        <v>0</v>
      </c>
      <c r="AK510">
        <v>0</v>
      </c>
      <c r="AL510">
        <v>0</v>
      </c>
      <c r="AM510">
        <v>0</v>
      </c>
      <c r="AN510">
        <v>0</v>
      </c>
      <c r="AO510">
        <v>0</v>
      </c>
      <c r="AP510">
        <v>0</v>
      </c>
      <c r="AQ510">
        <v>0</v>
      </c>
      <c r="AR510">
        <v>0</v>
      </c>
      <c r="AS510">
        <v>0</v>
      </c>
      <c r="AT510">
        <v>0</v>
      </c>
      <c r="AU510">
        <v>0</v>
      </c>
      <c r="AV510">
        <v>0</v>
      </c>
      <c r="AW510">
        <v>26</v>
      </c>
      <c r="AX510">
        <v>26</v>
      </c>
      <c r="AY510">
        <v>0</v>
      </c>
      <c r="AZ510">
        <v>0</v>
      </c>
      <c r="BA510">
        <v>26</v>
      </c>
      <c r="BB510">
        <v>0</v>
      </c>
      <c r="BC510">
        <v>0</v>
      </c>
      <c r="BD510">
        <v>26</v>
      </c>
      <c r="BE510">
        <v>0</v>
      </c>
      <c r="BF510">
        <v>0</v>
      </c>
      <c r="BG510">
        <v>26</v>
      </c>
      <c r="BH510">
        <v>0</v>
      </c>
      <c r="BI510">
        <v>0</v>
      </c>
    </row>
    <row r="511" spans="1:61" x14ac:dyDescent="0.35">
      <c r="A511" t="s">
        <v>68</v>
      </c>
      <c r="B511" t="s">
        <v>11</v>
      </c>
      <c r="C511" t="s">
        <v>334</v>
      </c>
      <c r="D511">
        <v>92</v>
      </c>
      <c r="E511">
        <v>4</v>
      </c>
      <c r="F511">
        <v>0</v>
      </c>
      <c r="G511">
        <v>4</v>
      </c>
      <c r="H511">
        <v>4</v>
      </c>
      <c r="I511">
        <v>2</v>
      </c>
      <c r="J511">
        <v>2</v>
      </c>
      <c r="K511">
        <v>0</v>
      </c>
      <c r="L511">
        <v>0</v>
      </c>
      <c r="M511">
        <v>18</v>
      </c>
      <c r="N511">
        <v>0</v>
      </c>
      <c r="O511">
        <v>31</v>
      </c>
      <c r="P511">
        <v>0</v>
      </c>
      <c r="Q511">
        <v>0</v>
      </c>
      <c r="R511">
        <v>0</v>
      </c>
      <c r="S511">
        <v>0</v>
      </c>
      <c r="T511">
        <v>0</v>
      </c>
      <c r="U511">
        <v>0</v>
      </c>
      <c r="V511">
        <v>0</v>
      </c>
      <c r="W511">
        <v>41</v>
      </c>
      <c r="X511">
        <v>2</v>
      </c>
      <c r="Y511">
        <v>0</v>
      </c>
      <c r="Z511">
        <v>0</v>
      </c>
      <c r="AA511">
        <v>0</v>
      </c>
      <c r="AB511">
        <v>0</v>
      </c>
      <c r="AC511">
        <v>0</v>
      </c>
      <c r="AD511">
        <v>1</v>
      </c>
      <c r="AE511">
        <v>0</v>
      </c>
      <c r="AF511">
        <v>0</v>
      </c>
      <c r="AG511">
        <v>2</v>
      </c>
      <c r="AH511">
        <v>0</v>
      </c>
      <c r="AI511">
        <v>0</v>
      </c>
      <c r="AJ511">
        <v>0</v>
      </c>
      <c r="AK511">
        <v>0</v>
      </c>
      <c r="AL511">
        <v>0</v>
      </c>
      <c r="AM511">
        <v>0</v>
      </c>
      <c r="AN511">
        <v>0</v>
      </c>
      <c r="AO511">
        <v>0</v>
      </c>
      <c r="AP511">
        <v>0</v>
      </c>
      <c r="AQ511">
        <v>0</v>
      </c>
      <c r="AR511">
        <v>0</v>
      </c>
      <c r="AS511">
        <v>0</v>
      </c>
      <c r="AT511">
        <v>0</v>
      </c>
      <c r="AU511">
        <v>0</v>
      </c>
      <c r="AV511">
        <v>0</v>
      </c>
      <c r="AW511">
        <v>60</v>
      </c>
      <c r="AX511">
        <v>60</v>
      </c>
      <c r="AY511">
        <v>2</v>
      </c>
      <c r="AZ511">
        <v>2</v>
      </c>
      <c r="BA511">
        <v>60</v>
      </c>
      <c r="BB511">
        <v>0</v>
      </c>
      <c r="BC511">
        <v>0</v>
      </c>
      <c r="BD511">
        <v>60</v>
      </c>
      <c r="BE511">
        <v>0</v>
      </c>
      <c r="BF511">
        <v>0</v>
      </c>
      <c r="BG511">
        <v>60</v>
      </c>
      <c r="BH511">
        <v>0</v>
      </c>
      <c r="BI511">
        <v>0</v>
      </c>
    </row>
    <row r="512" spans="1:61" x14ac:dyDescent="0.35">
      <c r="A512" t="s">
        <v>68</v>
      </c>
      <c r="B512" t="s">
        <v>11</v>
      </c>
      <c r="C512" t="s">
        <v>332</v>
      </c>
      <c r="D512">
        <v>64</v>
      </c>
      <c r="E512">
        <v>0</v>
      </c>
      <c r="F512">
        <v>0</v>
      </c>
      <c r="G512">
        <v>0</v>
      </c>
      <c r="H512">
        <v>0</v>
      </c>
      <c r="I512">
        <v>0</v>
      </c>
      <c r="J512">
        <v>0</v>
      </c>
      <c r="K512">
        <v>0</v>
      </c>
      <c r="L512">
        <v>0</v>
      </c>
      <c r="M512">
        <v>23</v>
      </c>
      <c r="N512">
        <v>0</v>
      </c>
      <c r="O512">
        <v>14</v>
      </c>
      <c r="P512">
        <v>0</v>
      </c>
      <c r="Q512">
        <v>0</v>
      </c>
      <c r="R512">
        <v>0</v>
      </c>
      <c r="S512">
        <v>0</v>
      </c>
      <c r="T512">
        <v>0</v>
      </c>
      <c r="U512">
        <v>0</v>
      </c>
      <c r="V512">
        <v>0</v>
      </c>
      <c r="W512">
        <v>27</v>
      </c>
      <c r="X512">
        <v>0</v>
      </c>
      <c r="Y512">
        <v>0</v>
      </c>
      <c r="Z512">
        <v>0</v>
      </c>
      <c r="AA512">
        <v>0</v>
      </c>
      <c r="AB512">
        <v>0</v>
      </c>
      <c r="AC512">
        <v>0</v>
      </c>
      <c r="AD512">
        <v>1</v>
      </c>
      <c r="AE512">
        <v>0</v>
      </c>
      <c r="AF512">
        <v>0</v>
      </c>
      <c r="AG512">
        <v>1</v>
      </c>
      <c r="AH512">
        <v>0</v>
      </c>
      <c r="AI512">
        <v>0</v>
      </c>
      <c r="AJ512">
        <v>0</v>
      </c>
      <c r="AK512">
        <v>0</v>
      </c>
      <c r="AL512">
        <v>0</v>
      </c>
      <c r="AM512">
        <v>0</v>
      </c>
      <c r="AN512">
        <v>0</v>
      </c>
      <c r="AO512">
        <v>0</v>
      </c>
      <c r="AP512">
        <v>0</v>
      </c>
      <c r="AQ512">
        <v>0</v>
      </c>
      <c r="AR512">
        <v>0</v>
      </c>
      <c r="AS512">
        <v>0</v>
      </c>
      <c r="AT512">
        <v>0</v>
      </c>
      <c r="AU512">
        <v>0</v>
      </c>
      <c r="AV512">
        <v>0</v>
      </c>
      <c r="AW512">
        <v>29</v>
      </c>
      <c r="AX512">
        <v>29</v>
      </c>
      <c r="AY512">
        <v>0</v>
      </c>
      <c r="AZ512">
        <v>0</v>
      </c>
      <c r="BA512">
        <v>29</v>
      </c>
      <c r="BB512">
        <v>0</v>
      </c>
      <c r="BC512">
        <v>0</v>
      </c>
      <c r="BD512">
        <v>29</v>
      </c>
      <c r="BE512">
        <v>0</v>
      </c>
      <c r="BF512">
        <v>0</v>
      </c>
      <c r="BG512">
        <v>29</v>
      </c>
      <c r="BH512">
        <v>0</v>
      </c>
      <c r="BI512">
        <v>0</v>
      </c>
    </row>
    <row r="513" spans="1:61" x14ac:dyDescent="0.35">
      <c r="A513" t="s">
        <v>68</v>
      </c>
      <c r="B513" t="s">
        <v>11</v>
      </c>
      <c r="C513" t="s">
        <v>330</v>
      </c>
      <c r="D513">
        <v>68</v>
      </c>
      <c r="E513">
        <v>3</v>
      </c>
      <c r="F513">
        <v>0</v>
      </c>
      <c r="G513">
        <v>3</v>
      </c>
      <c r="H513">
        <v>3</v>
      </c>
      <c r="I513">
        <v>1</v>
      </c>
      <c r="J513">
        <v>0</v>
      </c>
      <c r="K513">
        <v>0</v>
      </c>
      <c r="L513">
        <v>0</v>
      </c>
      <c r="M513">
        <v>18</v>
      </c>
      <c r="N513">
        <v>0</v>
      </c>
      <c r="O513">
        <v>9</v>
      </c>
      <c r="P513">
        <v>0</v>
      </c>
      <c r="Q513">
        <v>0</v>
      </c>
      <c r="R513">
        <v>0</v>
      </c>
      <c r="S513">
        <v>0</v>
      </c>
      <c r="T513">
        <v>0</v>
      </c>
      <c r="U513">
        <v>1</v>
      </c>
      <c r="V513">
        <v>0</v>
      </c>
      <c r="W513">
        <v>39</v>
      </c>
      <c r="X513">
        <v>3</v>
      </c>
      <c r="Y513">
        <v>0</v>
      </c>
      <c r="Z513">
        <v>0</v>
      </c>
      <c r="AA513">
        <v>0</v>
      </c>
      <c r="AB513">
        <v>0</v>
      </c>
      <c r="AC513">
        <v>0</v>
      </c>
      <c r="AD513">
        <v>0</v>
      </c>
      <c r="AE513">
        <v>0</v>
      </c>
      <c r="AF513">
        <v>0</v>
      </c>
      <c r="AG513">
        <v>4</v>
      </c>
      <c r="AH513">
        <v>0</v>
      </c>
      <c r="AI513">
        <v>0</v>
      </c>
      <c r="AJ513">
        <v>0</v>
      </c>
      <c r="AK513">
        <v>0</v>
      </c>
      <c r="AL513">
        <v>0</v>
      </c>
      <c r="AM513">
        <v>0</v>
      </c>
      <c r="AN513">
        <v>0</v>
      </c>
      <c r="AO513">
        <v>0</v>
      </c>
      <c r="AP513">
        <v>0</v>
      </c>
      <c r="AQ513">
        <v>0</v>
      </c>
      <c r="AR513">
        <v>0</v>
      </c>
      <c r="AS513">
        <v>0</v>
      </c>
      <c r="AT513">
        <v>2</v>
      </c>
      <c r="AU513">
        <v>2</v>
      </c>
      <c r="AV513">
        <v>0</v>
      </c>
      <c r="AW513">
        <v>27</v>
      </c>
      <c r="AX513">
        <v>27</v>
      </c>
      <c r="AY513">
        <v>2</v>
      </c>
      <c r="AZ513">
        <v>2</v>
      </c>
      <c r="BA513">
        <v>27</v>
      </c>
      <c r="BB513">
        <v>0</v>
      </c>
      <c r="BC513">
        <v>0</v>
      </c>
      <c r="BD513">
        <v>27</v>
      </c>
      <c r="BE513">
        <v>0</v>
      </c>
      <c r="BF513">
        <v>0</v>
      </c>
      <c r="BG513">
        <v>27</v>
      </c>
      <c r="BH513">
        <v>0</v>
      </c>
      <c r="BI513">
        <v>0</v>
      </c>
    </row>
    <row r="514" spans="1:61" x14ac:dyDescent="0.35">
      <c r="A514" t="s">
        <v>68</v>
      </c>
      <c r="B514" t="s">
        <v>11</v>
      </c>
      <c r="C514" t="s">
        <v>328</v>
      </c>
      <c r="D514">
        <v>121</v>
      </c>
      <c r="E514">
        <v>2</v>
      </c>
      <c r="F514">
        <v>0</v>
      </c>
      <c r="G514">
        <v>2</v>
      </c>
      <c r="H514">
        <v>2</v>
      </c>
      <c r="I514">
        <v>0</v>
      </c>
      <c r="J514">
        <v>0</v>
      </c>
      <c r="K514">
        <v>0</v>
      </c>
      <c r="L514">
        <v>0</v>
      </c>
      <c r="M514">
        <v>28</v>
      </c>
      <c r="N514">
        <v>1</v>
      </c>
      <c r="O514">
        <v>17</v>
      </c>
      <c r="P514">
        <v>0</v>
      </c>
      <c r="Q514">
        <v>0</v>
      </c>
      <c r="R514">
        <v>0</v>
      </c>
      <c r="S514">
        <v>0</v>
      </c>
      <c r="T514">
        <v>0</v>
      </c>
      <c r="U514">
        <v>0</v>
      </c>
      <c r="V514">
        <v>0</v>
      </c>
      <c r="W514">
        <v>46</v>
      </c>
      <c r="X514">
        <v>1</v>
      </c>
      <c r="Y514">
        <v>30</v>
      </c>
      <c r="Z514">
        <v>0</v>
      </c>
      <c r="AA514">
        <v>0</v>
      </c>
      <c r="AB514">
        <v>0</v>
      </c>
      <c r="AC514">
        <v>0</v>
      </c>
      <c r="AD514">
        <v>0</v>
      </c>
      <c r="AE514">
        <v>0</v>
      </c>
      <c r="AF514">
        <v>0</v>
      </c>
      <c r="AG514">
        <v>1</v>
      </c>
      <c r="AH514">
        <v>1</v>
      </c>
      <c r="AI514">
        <v>0</v>
      </c>
      <c r="AJ514">
        <v>0</v>
      </c>
      <c r="AK514">
        <v>1</v>
      </c>
      <c r="AL514">
        <v>1</v>
      </c>
      <c r="AM514">
        <v>1</v>
      </c>
      <c r="AN514">
        <v>1</v>
      </c>
      <c r="AO514">
        <v>0</v>
      </c>
      <c r="AP514">
        <v>0</v>
      </c>
      <c r="AQ514">
        <v>0</v>
      </c>
      <c r="AR514">
        <v>0</v>
      </c>
      <c r="AS514">
        <v>0</v>
      </c>
      <c r="AT514">
        <v>0</v>
      </c>
      <c r="AU514">
        <v>0</v>
      </c>
      <c r="AV514">
        <v>0</v>
      </c>
      <c r="AW514">
        <v>46</v>
      </c>
      <c r="AX514">
        <v>46</v>
      </c>
      <c r="AY514">
        <v>0</v>
      </c>
      <c r="AZ514">
        <v>0</v>
      </c>
      <c r="BA514">
        <v>49</v>
      </c>
      <c r="BB514">
        <v>0</v>
      </c>
      <c r="BC514">
        <v>0</v>
      </c>
      <c r="BD514">
        <v>49</v>
      </c>
      <c r="BE514">
        <v>0</v>
      </c>
      <c r="BF514">
        <v>0</v>
      </c>
      <c r="BG514">
        <v>49</v>
      </c>
      <c r="BH514">
        <v>0</v>
      </c>
      <c r="BI514">
        <v>0</v>
      </c>
    </row>
    <row r="515" spans="1:61" x14ac:dyDescent="0.35">
      <c r="A515" t="s">
        <v>68</v>
      </c>
      <c r="B515" t="s">
        <v>11</v>
      </c>
      <c r="C515" t="s">
        <v>326</v>
      </c>
      <c r="D515">
        <v>102</v>
      </c>
      <c r="E515">
        <v>3</v>
      </c>
      <c r="F515">
        <v>0</v>
      </c>
      <c r="G515">
        <v>3</v>
      </c>
      <c r="H515">
        <v>3</v>
      </c>
      <c r="I515">
        <v>1</v>
      </c>
      <c r="J515">
        <v>0</v>
      </c>
      <c r="K515">
        <v>0</v>
      </c>
      <c r="L515">
        <v>0</v>
      </c>
      <c r="M515">
        <v>39</v>
      </c>
      <c r="N515">
        <v>0</v>
      </c>
      <c r="O515">
        <v>14</v>
      </c>
      <c r="P515">
        <v>0</v>
      </c>
      <c r="Q515">
        <v>0</v>
      </c>
      <c r="R515">
        <v>0</v>
      </c>
      <c r="S515">
        <v>0</v>
      </c>
      <c r="T515">
        <v>0</v>
      </c>
      <c r="U515">
        <v>0</v>
      </c>
      <c r="V515">
        <v>0</v>
      </c>
      <c r="W515">
        <v>48</v>
      </c>
      <c r="X515">
        <v>3</v>
      </c>
      <c r="Y515">
        <v>0</v>
      </c>
      <c r="Z515">
        <v>0</v>
      </c>
      <c r="AA515">
        <v>0</v>
      </c>
      <c r="AB515">
        <v>0</v>
      </c>
      <c r="AC515">
        <v>0</v>
      </c>
      <c r="AD515">
        <v>6</v>
      </c>
      <c r="AE515">
        <v>3</v>
      </c>
      <c r="AF515">
        <v>0</v>
      </c>
      <c r="AG515">
        <v>0</v>
      </c>
      <c r="AH515">
        <v>0</v>
      </c>
      <c r="AI515">
        <v>0</v>
      </c>
      <c r="AJ515">
        <v>0</v>
      </c>
      <c r="AK515">
        <v>2</v>
      </c>
      <c r="AL515">
        <v>2</v>
      </c>
      <c r="AM515">
        <v>2</v>
      </c>
      <c r="AN515">
        <v>2</v>
      </c>
      <c r="AO515">
        <v>0</v>
      </c>
      <c r="AP515">
        <v>0</v>
      </c>
      <c r="AQ515">
        <v>0</v>
      </c>
      <c r="AR515">
        <v>0</v>
      </c>
      <c r="AS515">
        <v>0</v>
      </c>
      <c r="AT515">
        <v>1</v>
      </c>
      <c r="AU515">
        <v>1</v>
      </c>
      <c r="AV515">
        <v>0</v>
      </c>
      <c r="AW515">
        <v>26</v>
      </c>
      <c r="AX515">
        <v>26</v>
      </c>
      <c r="AY515">
        <v>2</v>
      </c>
      <c r="AZ515">
        <v>2</v>
      </c>
      <c r="BA515">
        <v>26</v>
      </c>
      <c r="BB515">
        <v>0</v>
      </c>
      <c r="BC515">
        <v>0</v>
      </c>
      <c r="BD515">
        <v>26</v>
      </c>
      <c r="BE515">
        <v>0</v>
      </c>
      <c r="BF515">
        <v>0</v>
      </c>
      <c r="BG515">
        <v>26</v>
      </c>
      <c r="BH515">
        <v>0</v>
      </c>
      <c r="BI515">
        <v>0</v>
      </c>
    </row>
    <row r="516" spans="1:61" x14ac:dyDescent="0.35">
      <c r="A516" t="s">
        <v>68</v>
      </c>
      <c r="B516" t="s">
        <v>11</v>
      </c>
      <c r="C516" t="s">
        <v>324</v>
      </c>
      <c r="D516">
        <v>172</v>
      </c>
      <c r="E516">
        <v>0</v>
      </c>
      <c r="F516">
        <v>0</v>
      </c>
      <c r="G516">
        <v>0</v>
      </c>
      <c r="H516">
        <v>0</v>
      </c>
      <c r="I516">
        <v>1</v>
      </c>
      <c r="J516">
        <v>0</v>
      </c>
      <c r="K516">
        <v>0</v>
      </c>
      <c r="L516">
        <v>0</v>
      </c>
      <c r="M516">
        <v>17</v>
      </c>
      <c r="N516">
        <v>0</v>
      </c>
      <c r="O516">
        <v>26</v>
      </c>
      <c r="P516">
        <v>0</v>
      </c>
      <c r="Q516">
        <v>0</v>
      </c>
      <c r="R516">
        <v>0</v>
      </c>
      <c r="S516">
        <v>0</v>
      </c>
      <c r="T516">
        <v>0</v>
      </c>
      <c r="U516">
        <v>0</v>
      </c>
      <c r="V516">
        <v>0</v>
      </c>
      <c r="W516">
        <v>48</v>
      </c>
      <c r="X516">
        <v>0</v>
      </c>
      <c r="Y516">
        <v>74</v>
      </c>
      <c r="Z516">
        <v>0</v>
      </c>
      <c r="AA516">
        <v>0</v>
      </c>
      <c r="AB516">
        <v>0</v>
      </c>
      <c r="AC516">
        <v>0</v>
      </c>
      <c r="AD516">
        <v>3</v>
      </c>
      <c r="AE516">
        <v>0</v>
      </c>
      <c r="AF516">
        <v>0</v>
      </c>
      <c r="AG516">
        <v>3</v>
      </c>
      <c r="AH516">
        <v>1</v>
      </c>
      <c r="AI516">
        <v>0</v>
      </c>
      <c r="AJ516">
        <v>0</v>
      </c>
      <c r="AK516">
        <v>0</v>
      </c>
      <c r="AL516">
        <v>0</v>
      </c>
      <c r="AM516">
        <v>0</v>
      </c>
      <c r="AN516">
        <v>0</v>
      </c>
      <c r="AO516">
        <v>0</v>
      </c>
      <c r="AP516">
        <v>0</v>
      </c>
      <c r="AQ516">
        <v>0</v>
      </c>
      <c r="AR516">
        <v>0</v>
      </c>
      <c r="AS516">
        <v>0</v>
      </c>
      <c r="AT516">
        <v>3</v>
      </c>
      <c r="AU516">
        <v>3</v>
      </c>
      <c r="AV516">
        <v>0</v>
      </c>
      <c r="AW516">
        <v>36</v>
      </c>
      <c r="AX516">
        <v>36</v>
      </c>
      <c r="AY516">
        <v>2</v>
      </c>
      <c r="AZ516">
        <v>2</v>
      </c>
      <c r="BA516">
        <v>36</v>
      </c>
      <c r="BB516">
        <v>0</v>
      </c>
      <c r="BC516">
        <v>0</v>
      </c>
      <c r="BD516">
        <v>36</v>
      </c>
      <c r="BE516">
        <v>0</v>
      </c>
      <c r="BF516">
        <v>0</v>
      </c>
      <c r="BG516">
        <v>36</v>
      </c>
      <c r="BH516">
        <v>0</v>
      </c>
      <c r="BI516">
        <v>0</v>
      </c>
    </row>
  </sheetData>
  <autoFilter ref="A1:BI30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6"/>
  <sheetViews>
    <sheetView topLeftCell="B1" workbookViewId="0">
      <selection activeCell="C4" sqref="C4"/>
    </sheetView>
  </sheetViews>
  <sheetFormatPr defaultRowHeight="14.5" x14ac:dyDescent="0.35"/>
  <cols>
    <col min="1" max="1" width="17.54296875" bestFit="1" customWidth="1"/>
    <col min="2" max="2" width="34.26953125" customWidth="1"/>
    <col min="3" max="3" width="18.54296875" customWidth="1"/>
    <col min="4" max="4" width="15.453125" customWidth="1"/>
    <col min="5" max="5" width="14.1796875" customWidth="1"/>
    <col min="6" max="6" width="30.81640625" customWidth="1"/>
    <col min="7" max="9" width="35.54296875" customWidth="1"/>
    <col min="10" max="10" width="35.54296875" bestFit="1" customWidth="1"/>
    <col min="11" max="11" width="24.36328125" bestFit="1" customWidth="1"/>
    <col min="12" max="21" width="27" bestFit="1" customWidth="1"/>
    <col min="22" max="22" width="27" customWidth="1"/>
  </cols>
  <sheetData>
    <row r="1" spans="1:5" x14ac:dyDescent="0.35">
      <c r="A1" s="18" t="s">
        <v>124</v>
      </c>
      <c r="B1" t="s">
        <v>460</v>
      </c>
    </row>
    <row r="3" spans="1:5" x14ac:dyDescent="0.35">
      <c r="A3" s="18" t="s">
        <v>125</v>
      </c>
      <c r="B3" s="18" t="s">
        <v>63</v>
      </c>
      <c r="C3" t="s">
        <v>52</v>
      </c>
      <c r="D3" t="s">
        <v>51</v>
      </c>
      <c r="E3" t="s">
        <v>50</v>
      </c>
    </row>
    <row r="4" spans="1:5" x14ac:dyDescent="0.35">
      <c r="A4" t="s">
        <v>82</v>
      </c>
      <c r="B4" t="s">
        <v>21</v>
      </c>
      <c r="C4" s="19">
        <v>16</v>
      </c>
      <c r="D4" s="19">
        <v>0</v>
      </c>
      <c r="E4" s="19">
        <v>0</v>
      </c>
    </row>
    <row r="5" spans="1:5" x14ac:dyDescent="0.35">
      <c r="A5" t="s">
        <v>82</v>
      </c>
      <c r="B5" t="s">
        <v>13</v>
      </c>
      <c r="C5" s="19">
        <v>11</v>
      </c>
      <c r="D5" s="19">
        <v>0</v>
      </c>
      <c r="E5" s="19">
        <v>0</v>
      </c>
    </row>
    <row r="6" spans="1:5" x14ac:dyDescent="0.35">
      <c r="A6" t="s">
        <v>82</v>
      </c>
      <c r="B6" t="s">
        <v>4</v>
      </c>
      <c r="C6" s="19">
        <v>1</v>
      </c>
      <c r="D6" s="19">
        <v>0</v>
      </c>
      <c r="E6" s="19">
        <v>0</v>
      </c>
    </row>
    <row r="7" spans="1:5" x14ac:dyDescent="0.35">
      <c r="A7" t="s">
        <v>81</v>
      </c>
      <c r="B7" t="s">
        <v>17</v>
      </c>
      <c r="C7" s="19">
        <v>20</v>
      </c>
      <c r="D7" s="19">
        <v>0</v>
      </c>
      <c r="E7" s="19">
        <v>0</v>
      </c>
    </row>
    <row r="8" spans="1:5" x14ac:dyDescent="0.35">
      <c r="A8" t="s">
        <v>81</v>
      </c>
      <c r="B8" t="s">
        <v>10</v>
      </c>
      <c r="C8" s="19">
        <v>2</v>
      </c>
      <c r="D8" s="19">
        <v>0</v>
      </c>
      <c r="E8" s="19">
        <v>0</v>
      </c>
    </row>
    <row r="9" spans="1:5" x14ac:dyDescent="0.35">
      <c r="A9" t="s">
        <v>81</v>
      </c>
      <c r="B9" t="s">
        <v>9</v>
      </c>
      <c r="C9" s="19">
        <v>8</v>
      </c>
      <c r="D9" s="19">
        <v>0</v>
      </c>
      <c r="E9" s="19">
        <v>0</v>
      </c>
    </row>
    <row r="10" spans="1:5" x14ac:dyDescent="0.35">
      <c r="A10" t="s">
        <v>81</v>
      </c>
      <c r="B10" t="s">
        <v>3</v>
      </c>
      <c r="C10" s="19">
        <v>2</v>
      </c>
      <c r="D10" s="19">
        <v>0</v>
      </c>
      <c r="E10" s="19">
        <v>0</v>
      </c>
    </row>
    <row r="11" spans="1:5" x14ac:dyDescent="0.35">
      <c r="A11" t="s">
        <v>80</v>
      </c>
      <c r="B11" t="s">
        <v>15</v>
      </c>
      <c r="C11" s="19">
        <v>42</v>
      </c>
      <c r="D11" s="19">
        <v>0</v>
      </c>
      <c r="E11" s="19">
        <v>0</v>
      </c>
    </row>
    <row r="12" spans="1:5" x14ac:dyDescent="0.35">
      <c r="A12" t="s">
        <v>79</v>
      </c>
      <c r="B12" t="s">
        <v>0</v>
      </c>
      <c r="C12" s="19">
        <v>0</v>
      </c>
      <c r="D12" s="19">
        <v>0</v>
      </c>
      <c r="E12" s="19">
        <v>0</v>
      </c>
    </row>
    <row r="13" spans="1:5" x14ac:dyDescent="0.35">
      <c r="A13" t="s">
        <v>78</v>
      </c>
      <c r="B13" t="s">
        <v>1</v>
      </c>
      <c r="C13" s="19">
        <v>19</v>
      </c>
      <c r="D13" s="19">
        <v>1</v>
      </c>
      <c r="E13" s="19">
        <v>1</v>
      </c>
    </row>
    <row r="14" spans="1:5" x14ac:dyDescent="0.35">
      <c r="A14" t="s">
        <v>77</v>
      </c>
      <c r="B14" t="s">
        <v>16</v>
      </c>
      <c r="C14" s="19">
        <v>0</v>
      </c>
      <c r="D14" s="19">
        <v>0</v>
      </c>
      <c r="E14" s="19">
        <v>0</v>
      </c>
    </row>
    <row r="15" spans="1:5" x14ac:dyDescent="0.35">
      <c r="A15" t="s">
        <v>77</v>
      </c>
      <c r="B15" t="s">
        <v>12</v>
      </c>
      <c r="C15" s="19">
        <v>19</v>
      </c>
      <c r="D15" s="19">
        <v>0</v>
      </c>
      <c r="E15" s="19">
        <v>0</v>
      </c>
    </row>
    <row r="16" spans="1:5" x14ac:dyDescent="0.35">
      <c r="A16" t="s">
        <v>76</v>
      </c>
      <c r="B16" t="s">
        <v>19</v>
      </c>
      <c r="C16" s="19">
        <v>19</v>
      </c>
      <c r="D16" s="19">
        <v>8</v>
      </c>
      <c r="E16" s="19">
        <v>5</v>
      </c>
    </row>
    <row r="17" spans="1:6" x14ac:dyDescent="0.35">
      <c r="A17" t="s">
        <v>76</v>
      </c>
      <c r="B17" t="s">
        <v>7</v>
      </c>
      <c r="C17" s="19">
        <v>99</v>
      </c>
      <c r="D17" s="19">
        <v>2</v>
      </c>
      <c r="E17" s="19">
        <v>2</v>
      </c>
    </row>
    <row r="18" spans="1:6" x14ac:dyDescent="0.35">
      <c r="A18" t="s">
        <v>75</v>
      </c>
      <c r="B18" t="s">
        <v>5</v>
      </c>
      <c r="C18" s="19">
        <v>0</v>
      </c>
      <c r="D18" s="19">
        <v>0</v>
      </c>
      <c r="E18" s="19">
        <v>0</v>
      </c>
    </row>
    <row r="19" spans="1:6" x14ac:dyDescent="0.35">
      <c r="A19" t="s">
        <v>74</v>
      </c>
      <c r="B19" t="s">
        <v>18</v>
      </c>
      <c r="C19" s="19">
        <v>0</v>
      </c>
      <c r="D19" s="19">
        <v>0</v>
      </c>
      <c r="E19" s="19">
        <v>0</v>
      </c>
    </row>
    <row r="20" spans="1:6" x14ac:dyDescent="0.35">
      <c r="A20" t="s">
        <v>74</v>
      </c>
      <c r="B20" t="s">
        <v>8</v>
      </c>
      <c r="C20" s="19">
        <v>41</v>
      </c>
      <c r="D20" s="19">
        <v>0</v>
      </c>
      <c r="E20" s="19">
        <v>0</v>
      </c>
    </row>
    <row r="21" spans="1:6" x14ac:dyDescent="0.35">
      <c r="A21" t="s">
        <v>74</v>
      </c>
      <c r="B21" t="s">
        <v>6</v>
      </c>
      <c r="C21" s="19">
        <v>0</v>
      </c>
      <c r="D21" s="19">
        <v>0</v>
      </c>
      <c r="E21" s="19">
        <v>0</v>
      </c>
    </row>
    <row r="22" spans="1:6" x14ac:dyDescent="0.35">
      <c r="A22" t="s">
        <v>74</v>
      </c>
      <c r="B22" t="s">
        <v>2</v>
      </c>
      <c r="C22" s="19">
        <v>0</v>
      </c>
      <c r="D22" s="19">
        <v>0</v>
      </c>
      <c r="E22" s="19">
        <v>0</v>
      </c>
    </row>
    <row r="23" spans="1:6" x14ac:dyDescent="0.35">
      <c r="A23" t="s">
        <v>73</v>
      </c>
      <c r="B23" t="s">
        <v>14</v>
      </c>
      <c r="C23" s="19">
        <v>13</v>
      </c>
      <c r="D23" s="19">
        <v>0</v>
      </c>
      <c r="E23" s="19">
        <v>0</v>
      </c>
    </row>
    <row r="24" spans="1:6" x14ac:dyDescent="0.35">
      <c r="A24" t="s">
        <v>68</v>
      </c>
      <c r="B24" t="s">
        <v>20</v>
      </c>
      <c r="C24" s="19">
        <v>29</v>
      </c>
      <c r="D24" s="19">
        <v>0</v>
      </c>
      <c r="E24" s="19">
        <v>0</v>
      </c>
    </row>
    <row r="25" spans="1:6" x14ac:dyDescent="0.35">
      <c r="A25" t="s">
        <v>68</v>
      </c>
      <c r="B25" t="s">
        <v>11</v>
      </c>
      <c r="C25" s="19">
        <v>108</v>
      </c>
      <c r="D25" s="19">
        <v>8</v>
      </c>
      <c r="E25" s="19">
        <v>4</v>
      </c>
    </row>
    <row r="26" spans="1:6" x14ac:dyDescent="0.35">
      <c r="D26">
        <f>SUM(D4:D25)</f>
        <v>19</v>
      </c>
      <c r="E26">
        <f t="shared" ref="E26:F26" si="0">SUM(E4:E25)</f>
        <v>12</v>
      </c>
      <c r="F26">
        <f t="shared" si="0"/>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H26"/>
  <sheetViews>
    <sheetView workbookViewId="0">
      <selection activeCell="D5" sqref="D5"/>
    </sheetView>
  </sheetViews>
  <sheetFormatPr defaultRowHeight="14.5" x14ac:dyDescent="0.35"/>
  <cols>
    <col min="1" max="1" width="17.54296875" style="1" customWidth="1"/>
    <col min="2" max="2" width="34.26953125" style="1" customWidth="1"/>
    <col min="3" max="3" width="14.26953125" style="1" customWidth="1"/>
    <col min="4" max="4" width="18.7265625" style="1" customWidth="1"/>
    <col min="5" max="5" width="24.7265625" style="1" customWidth="1"/>
    <col min="6" max="6" width="19.36328125" style="1" customWidth="1"/>
    <col min="7" max="7" width="13.81640625" style="1" customWidth="1"/>
    <col min="8" max="8" width="28" style="1" customWidth="1"/>
    <col min="9" max="9" width="26.08984375" style="1" customWidth="1"/>
    <col min="10" max="10" width="18.1796875" style="1" customWidth="1"/>
    <col min="11" max="11" width="21.26953125" style="1" customWidth="1"/>
    <col min="12" max="12" width="14.7265625" style="1" customWidth="1"/>
    <col min="13" max="13" width="18.54296875" style="1" customWidth="1"/>
    <col min="14" max="14" width="15.453125" style="1" customWidth="1"/>
    <col min="15" max="15" width="14.1796875" style="1" customWidth="1"/>
    <col min="16" max="16" width="14.81640625" style="1" customWidth="1"/>
    <col min="17" max="17" width="23.90625" style="1" customWidth="1"/>
    <col min="18" max="18" width="24.6328125" style="1" customWidth="1"/>
    <col min="19" max="19" width="33.36328125" style="1" customWidth="1"/>
    <col min="20" max="20" width="18.26953125" style="1" customWidth="1"/>
    <col min="21" max="21" width="18.36328125" style="1" customWidth="1"/>
    <col min="22" max="22" width="24.7265625" style="1" customWidth="1"/>
    <col min="23" max="23" width="26.1796875" style="1" customWidth="1"/>
    <col min="24" max="24" width="22.26953125" style="1" customWidth="1"/>
    <col min="25" max="25" width="27.81640625" style="1" customWidth="1"/>
    <col min="26" max="26" width="21.81640625" style="1" customWidth="1"/>
    <col min="27" max="27" width="30.81640625" style="1" customWidth="1"/>
    <col min="28" max="28" width="15.36328125" style="1" customWidth="1"/>
    <col min="29" max="29" width="14.90625" style="1" customWidth="1"/>
    <col min="30" max="30" width="12.90625" style="1" customWidth="1"/>
    <col min="31" max="31" width="23.36328125" style="1" customWidth="1"/>
    <col min="32" max="32" width="19.90625" style="1" customWidth="1"/>
    <col min="33" max="33" width="16.26953125" style="1" customWidth="1"/>
    <col min="34" max="34" width="20.1796875" style="1" customWidth="1"/>
    <col min="35" max="35" width="19.36328125" style="1" customWidth="1"/>
    <col min="36" max="36" width="15.7265625" style="1" customWidth="1"/>
    <col min="37" max="37" width="19.6328125" style="1" customWidth="1"/>
    <col min="38" max="38" width="39.90625" style="1" customWidth="1"/>
    <col min="39" max="39" width="36.7265625" style="1" customWidth="1"/>
    <col min="40" max="40" width="38.08984375" style="1" customWidth="1"/>
    <col min="41" max="41" width="31.81640625" style="1" customWidth="1"/>
    <col min="42" max="42" width="28.6328125" style="1" customWidth="1"/>
    <col min="43" max="43" width="35.54296875" style="1" customWidth="1"/>
    <col min="44" max="44" width="25.26953125" style="1" customWidth="1"/>
    <col min="45" max="45" width="16.08984375" style="1" customWidth="1"/>
    <col min="46" max="46" width="18.1796875" style="1" customWidth="1"/>
    <col min="47" max="47" width="16.26953125" style="1" customWidth="1"/>
    <col min="48" max="48" width="19.6328125" style="1" customWidth="1"/>
    <col min="49" max="49" width="21.54296875" style="1" customWidth="1"/>
    <col min="50" max="50" width="24.54296875" style="1" customWidth="1"/>
    <col min="51" max="51" width="26.36328125" style="1" customWidth="1"/>
    <col min="52" max="52" width="25.90625" style="1" customWidth="1"/>
    <col min="53" max="53" width="19.453125" style="1" customWidth="1"/>
    <col min="54" max="54" width="19.26953125" style="1" customWidth="1"/>
    <col min="55" max="55" width="24.7265625" style="1" customWidth="1"/>
    <col min="56" max="56" width="24.26953125" style="1" customWidth="1"/>
    <col min="57" max="57" width="24.81640625" style="1" customWidth="1"/>
    <col min="58" max="58" width="24.36328125" style="1" customWidth="1"/>
    <col min="59" max="59" width="27.453125" style="1" customWidth="1"/>
    <col min="60" max="60" width="27" style="1" customWidth="1"/>
    <col min="61" max="16384" width="8.7265625" style="1"/>
  </cols>
  <sheetData>
    <row r="1" spans="1:60" x14ac:dyDescent="0.35">
      <c r="A1"/>
      <c r="B1"/>
    </row>
    <row r="3" spans="1:60" x14ac:dyDescent="0.35">
      <c r="A3" s="6" t="s">
        <v>125</v>
      </c>
      <c r="B3" s="6" t="s">
        <v>63</v>
      </c>
      <c r="C3" s="7" t="s">
        <v>62</v>
      </c>
      <c r="D3" s="7" t="s">
        <v>61</v>
      </c>
      <c r="E3" s="7" t="s">
        <v>60</v>
      </c>
      <c r="F3" s="7" t="s">
        <v>59</v>
      </c>
      <c r="G3" s="7" t="s">
        <v>58</v>
      </c>
      <c r="H3" s="7" t="s">
        <v>57</v>
      </c>
      <c r="I3" s="7" t="s">
        <v>56</v>
      </c>
      <c r="J3" s="7" t="s">
        <v>55</v>
      </c>
      <c r="K3" s="7" t="s">
        <v>54</v>
      </c>
      <c r="L3" s="7" t="s">
        <v>53</v>
      </c>
      <c r="M3" s="7" t="s">
        <v>52</v>
      </c>
      <c r="N3" s="7" t="s">
        <v>51</v>
      </c>
      <c r="O3" s="7" t="s">
        <v>50</v>
      </c>
      <c r="P3" s="7" t="s">
        <v>49</v>
      </c>
      <c r="Q3" s="7" t="s">
        <v>48</v>
      </c>
      <c r="R3" s="7" t="s">
        <v>47</v>
      </c>
      <c r="S3" s="7" t="s">
        <v>46</v>
      </c>
      <c r="T3" s="7" t="s">
        <v>45</v>
      </c>
      <c r="U3" s="7" t="s">
        <v>44</v>
      </c>
      <c r="V3" s="7" t="s">
        <v>43</v>
      </c>
      <c r="W3" s="7" t="s">
        <v>42</v>
      </c>
      <c r="X3" s="7" t="s">
        <v>41</v>
      </c>
      <c r="Y3" s="7" t="s">
        <v>40</v>
      </c>
      <c r="Z3" s="7" t="s">
        <v>39</v>
      </c>
      <c r="AA3" s="7" t="s">
        <v>38</v>
      </c>
      <c r="AB3" s="7" t="s">
        <v>37</v>
      </c>
      <c r="AC3" s="7" t="s">
        <v>36</v>
      </c>
      <c r="AD3" s="7" t="s">
        <v>35</v>
      </c>
      <c r="AE3" s="7" t="s">
        <v>34</v>
      </c>
      <c r="AF3" s="7" t="s">
        <v>33</v>
      </c>
      <c r="AG3" s="7" t="s">
        <v>32</v>
      </c>
      <c r="AH3" s="7" t="s">
        <v>31</v>
      </c>
      <c r="AI3" s="7" t="s">
        <v>30</v>
      </c>
      <c r="AJ3" s="7" t="s">
        <v>29</v>
      </c>
      <c r="AK3" s="7" t="s">
        <v>28</v>
      </c>
      <c r="AL3" s="7" t="s">
        <v>27</v>
      </c>
      <c r="AM3" s="7" t="s">
        <v>26</v>
      </c>
      <c r="AN3" s="7" t="s">
        <v>25</v>
      </c>
      <c r="AO3" s="7" t="s">
        <v>24</v>
      </c>
      <c r="AP3" s="7" t="s">
        <v>23</v>
      </c>
      <c r="AQ3" s="7" t="s">
        <v>22</v>
      </c>
      <c r="AR3" s="7" t="s">
        <v>456</v>
      </c>
      <c r="AS3" s="7" t="s">
        <v>465</v>
      </c>
      <c r="AT3" s="7" t="s">
        <v>466</v>
      </c>
      <c r="AU3" s="7" t="s">
        <v>467</v>
      </c>
      <c r="AV3" s="7" t="s">
        <v>468</v>
      </c>
      <c r="AW3" s="7" t="s">
        <v>469</v>
      </c>
      <c r="AX3" s="7" t="s">
        <v>470</v>
      </c>
      <c r="AY3" s="7" t="s">
        <v>471</v>
      </c>
      <c r="AZ3" s="7" t="s">
        <v>472</v>
      </c>
      <c r="BA3" s="7" t="s">
        <v>473</v>
      </c>
      <c r="BB3" s="7" t="s">
        <v>474</v>
      </c>
      <c r="BC3" s="7" t="s">
        <v>475</v>
      </c>
      <c r="BD3" s="7" t="s">
        <v>476</v>
      </c>
      <c r="BE3" s="7" t="s">
        <v>477</v>
      </c>
      <c r="BF3" s="7" t="s">
        <v>478</v>
      </c>
      <c r="BG3" s="7" t="s">
        <v>479</v>
      </c>
      <c r="BH3" s="7" t="s">
        <v>480</v>
      </c>
    </row>
    <row r="4" spans="1:60" x14ac:dyDescent="0.35">
      <c r="A4" s="7" t="s">
        <v>82</v>
      </c>
      <c r="B4" s="7" t="s">
        <v>21</v>
      </c>
      <c r="C4" s="8">
        <v>1359</v>
      </c>
      <c r="D4" s="8">
        <v>13</v>
      </c>
      <c r="E4" s="8">
        <v>0</v>
      </c>
      <c r="F4" s="8">
        <v>13</v>
      </c>
      <c r="G4" s="8">
        <v>12</v>
      </c>
      <c r="H4" s="8">
        <v>54</v>
      </c>
      <c r="I4" s="8">
        <v>1</v>
      </c>
      <c r="J4" s="8">
        <v>8</v>
      </c>
      <c r="K4" s="8">
        <v>0</v>
      </c>
      <c r="L4" s="8">
        <v>4</v>
      </c>
      <c r="M4" s="8">
        <v>16</v>
      </c>
      <c r="N4" s="8">
        <v>0</v>
      </c>
      <c r="O4" s="8">
        <v>0</v>
      </c>
      <c r="P4" s="8">
        <v>1</v>
      </c>
      <c r="Q4" s="8">
        <v>1</v>
      </c>
      <c r="R4" s="8">
        <v>0</v>
      </c>
      <c r="S4" s="8">
        <v>0</v>
      </c>
      <c r="T4" s="8">
        <v>20</v>
      </c>
      <c r="U4" s="8">
        <v>24</v>
      </c>
      <c r="V4" s="8">
        <v>2</v>
      </c>
      <c r="W4" s="8">
        <v>3</v>
      </c>
      <c r="X4" s="8">
        <v>0</v>
      </c>
      <c r="Y4" s="8">
        <v>0</v>
      </c>
      <c r="Z4" s="8">
        <v>0</v>
      </c>
      <c r="AA4" s="8">
        <v>0</v>
      </c>
      <c r="AB4" s="8">
        <v>3</v>
      </c>
      <c r="AC4" s="8">
        <v>3</v>
      </c>
      <c r="AD4" s="8">
        <v>0</v>
      </c>
      <c r="AE4" s="8">
        <v>426</v>
      </c>
      <c r="AF4" s="8">
        <v>422</v>
      </c>
      <c r="AG4" s="8">
        <v>3</v>
      </c>
      <c r="AH4" s="8">
        <v>3</v>
      </c>
      <c r="AI4" s="8">
        <v>424</v>
      </c>
      <c r="AJ4" s="8">
        <v>1</v>
      </c>
      <c r="AK4" s="8">
        <v>1</v>
      </c>
      <c r="AL4" s="8">
        <v>408</v>
      </c>
      <c r="AM4" s="8">
        <v>1</v>
      </c>
      <c r="AN4" s="8">
        <v>1</v>
      </c>
      <c r="AO4" s="8">
        <v>408</v>
      </c>
      <c r="AP4" s="8">
        <v>1</v>
      </c>
      <c r="AQ4" s="8">
        <v>1</v>
      </c>
      <c r="AR4" s="8">
        <v>8</v>
      </c>
      <c r="AS4" s="8">
        <v>2</v>
      </c>
      <c r="AT4" s="8">
        <v>0</v>
      </c>
      <c r="AU4" s="8">
        <v>410</v>
      </c>
      <c r="AV4" s="8">
        <v>4</v>
      </c>
      <c r="AW4" s="8">
        <v>29</v>
      </c>
      <c r="AX4" s="8">
        <v>0</v>
      </c>
      <c r="AY4" s="8">
        <v>0</v>
      </c>
      <c r="AZ4" s="8">
        <v>0</v>
      </c>
      <c r="BA4" s="8">
        <v>0</v>
      </c>
      <c r="BB4" s="8">
        <v>0</v>
      </c>
      <c r="BC4" s="8">
        <v>644</v>
      </c>
      <c r="BD4" s="8">
        <v>8</v>
      </c>
      <c r="BE4" s="8">
        <v>204</v>
      </c>
      <c r="BF4" s="8">
        <v>0</v>
      </c>
      <c r="BG4" s="8">
        <v>0</v>
      </c>
      <c r="BH4" s="8">
        <v>0</v>
      </c>
    </row>
    <row r="5" spans="1:60" x14ac:dyDescent="0.35">
      <c r="A5" s="7" t="s">
        <v>82</v>
      </c>
      <c r="B5" s="7" t="s">
        <v>13</v>
      </c>
      <c r="C5" s="8">
        <v>290</v>
      </c>
      <c r="D5" s="8">
        <v>0</v>
      </c>
      <c r="E5" s="8">
        <v>0</v>
      </c>
      <c r="F5" s="8">
        <v>0</v>
      </c>
      <c r="G5" s="8">
        <v>0</v>
      </c>
      <c r="H5" s="8">
        <v>0</v>
      </c>
      <c r="I5" s="8">
        <v>0</v>
      </c>
      <c r="J5" s="8">
        <v>0</v>
      </c>
      <c r="K5" s="8">
        <v>0</v>
      </c>
      <c r="L5" s="8">
        <v>0</v>
      </c>
      <c r="M5" s="8">
        <v>11</v>
      </c>
      <c r="N5" s="8">
        <v>0</v>
      </c>
      <c r="O5" s="8">
        <v>0</v>
      </c>
      <c r="P5" s="8">
        <v>3</v>
      </c>
      <c r="Q5" s="8">
        <v>0</v>
      </c>
      <c r="R5" s="8">
        <v>5</v>
      </c>
      <c r="S5" s="8">
        <v>5</v>
      </c>
      <c r="T5" s="8">
        <v>6</v>
      </c>
      <c r="U5" s="8">
        <v>4</v>
      </c>
      <c r="V5" s="8">
        <v>3</v>
      </c>
      <c r="W5" s="8">
        <v>0</v>
      </c>
      <c r="X5" s="8">
        <v>0</v>
      </c>
      <c r="Y5" s="8">
        <v>0</v>
      </c>
      <c r="Z5" s="8">
        <v>0</v>
      </c>
      <c r="AA5" s="8">
        <v>0</v>
      </c>
      <c r="AB5" s="8">
        <v>0</v>
      </c>
      <c r="AC5" s="8">
        <v>0</v>
      </c>
      <c r="AD5" s="8">
        <v>0</v>
      </c>
      <c r="AE5" s="8">
        <v>119</v>
      </c>
      <c r="AF5" s="8">
        <v>119</v>
      </c>
      <c r="AG5" s="8">
        <v>4</v>
      </c>
      <c r="AH5" s="8">
        <v>4</v>
      </c>
      <c r="AI5" s="8">
        <v>119</v>
      </c>
      <c r="AJ5" s="8">
        <v>0</v>
      </c>
      <c r="AK5" s="8">
        <v>0</v>
      </c>
      <c r="AL5" s="8">
        <v>119</v>
      </c>
      <c r="AM5" s="8">
        <v>2</v>
      </c>
      <c r="AN5" s="8">
        <v>1</v>
      </c>
      <c r="AO5" s="8">
        <v>119</v>
      </c>
      <c r="AP5" s="8">
        <v>0</v>
      </c>
      <c r="AQ5" s="8">
        <v>0</v>
      </c>
      <c r="AR5" s="8">
        <v>1</v>
      </c>
      <c r="AS5" s="8">
        <v>0</v>
      </c>
      <c r="AT5" s="8">
        <v>0</v>
      </c>
      <c r="AU5" s="8">
        <v>103</v>
      </c>
      <c r="AV5" s="8">
        <v>0</v>
      </c>
      <c r="AW5" s="8">
        <v>0</v>
      </c>
      <c r="AX5" s="8">
        <v>0</v>
      </c>
      <c r="AY5" s="8">
        <v>0</v>
      </c>
      <c r="AZ5" s="8">
        <v>0</v>
      </c>
      <c r="BA5" s="8">
        <v>0</v>
      </c>
      <c r="BB5" s="8">
        <v>0</v>
      </c>
      <c r="BC5" s="8">
        <v>187</v>
      </c>
      <c r="BD5" s="8">
        <v>0</v>
      </c>
      <c r="BE5" s="8">
        <v>0</v>
      </c>
      <c r="BF5" s="8">
        <v>0</v>
      </c>
      <c r="BG5" s="8">
        <v>0</v>
      </c>
      <c r="BH5" s="8">
        <v>0</v>
      </c>
    </row>
    <row r="6" spans="1:60" x14ac:dyDescent="0.35">
      <c r="A6" s="7" t="s">
        <v>82</v>
      </c>
      <c r="B6" s="7" t="s">
        <v>4</v>
      </c>
      <c r="C6" s="8">
        <v>371</v>
      </c>
      <c r="D6" s="8">
        <v>9</v>
      </c>
      <c r="E6" s="8">
        <v>0</v>
      </c>
      <c r="F6" s="8">
        <v>9</v>
      </c>
      <c r="G6" s="8">
        <v>8</v>
      </c>
      <c r="H6" s="8">
        <v>6</v>
      </c>
      <c r="I6" s="8">
        <v>1</v>
      </c>
      <c r="J6" s="8">
        <v>0</v>
      </c>
      <c r="K6" s="8">
        <v>0</v>
      </c>
      <c r="L6" s="8">
        <v>0</v>
      </c>
      <c r="M6" s="8">
        <v>1</v>
      </c>
      <c r="N6" s="8">
        <v>0</v>
      </c>
      <c r="O6" s="8">
        <v>0</v>
      </c>
      <c r="P6" s="8">
        <v>3</v>
      </c>
      <c r="Q6" s="8">
        <v>13</v>
      </c>
      <c r="R6" s="8">
        <v>0</v>
      </c>
      <c r="S6" s="8">
        <v>0</v>
      </c>
      <c r="T6" s="8">
        <v>1</v>
      </c>
      <c r="U6" s="8">
        <v>2</v>
      </c>
      <c r="V6" s="8">
        <v>0</v>
      </c>
      <c r="W6" s="8">
        <v>0</v>
      </c>
      <c r="X6" s="8">
        <v>0</v>
      </c>
      <c r="Y6" s="8">
        <v>0</v>
      </c>
      <c r="Z6" s="8">
        <v>0</v>
      </c>
      <c r="AA6" s="8">
        <v>0</v>
      </c>
      <c r="AB6" s="8">
        <v>0</v>
      </c>
      <c r="AC6" s="8">
        <v>0</v>
      </c>
      <c r="AD6" s="8">
        <v>0</v>
      </c>
      <c r="AE6" s="8">
        <v>102</v>
      </c>
      <c r="AF6" s="8">
        <v>97</v>
      </c>
      <c r="AG6" s="8">
        <v>4</v>
      </c>
      <c r="AH6" s="8">
        <v>3</v>
      </c>
      <c r="AI6" s="8">
        <v>99</v>
      </c>
      <c r="AJ6" s="8">
        <v>0</v>
      </c>
      <c r="AK6" s="8">
        <v>0</v>
      </c>
      <c r="AL6" s="8">
        <v>99</v>
      </c>
      <c r="AM6" s="8">
        <v>3</v>
      </c>
      <c r="AN6" s="8">
        <v>2</v>
      </c>
      <c r="AO6" s="8">
        <v>99</v>
      </c>
      <c r="AP6" s="8">
        <v>0</v>
      </c>
      <c r="AQ6" s="8">
        <v>0</v>
      </c>
      <c r="AR6" s="8">
        <v>0</v>
      </c>
      <c r="AS6" s="8">
        <v>154</v>
      </c>
      <c r="AT6" s="8">
        <v>0</v>
      </c>
      <c r="AU6" s="8">
        <v>80</v>
      </c>
      <c r="AV6" s="8">
        <v>2</v>
      </c>
      <c r="AW6" s="8">
        <v>0</v>
      </c>
      <c r="AX6" s="8">
        <v>0</v>
      </c>
      <c r="AY6" s="8">
        <v>0</v>
      </c>
      <c r="AZ6" s="8">
        <v>0</v>
      </c>
      <c r="BA6" s="8">
        <v>0</v>
      </c>
      <c r="BB6" s="8">
        <v>0</v>
      </c>
      <c r="BC6" s="8">
        <v>131</v>
      </c>
      <c r="BD6" s="8">
        <v>6</v>
      </c>
      <c r="BE6" s="8">
        <v>0</v>
      </c>
      <c r="BF6" s="8">
        <v>0</v>
      </c>
      <c r="BG6" s="8">
        <v>0</v>
      </c>
      <c r="BH6" s="8">
        <v>0</v>
      </c>
    </row>
    <row r="7" spans="1:60" x14ac:dyDescent="0.35">
      <c r="A7" s="7" t="s">
        <v>81</v>
      </c>
      <c r="B7" s="7" t="s">
        <v>17</v>
      </c>
      <c r="C7" s="8">
        <v>1359</v>
      </c>
      <c r="D7" s="8">
        <v>12</v>
      </c>
      <c r="E7" s="8">
        <v>0</v>
      </c>
      <c r="F7" s="8">
        <v>12</v>
      </c>
      <c r="G7" s="8">
        <v>12</v>
      </c>
      <c r="H7" s="8">
        <v>231</v>
      </c>
      <c r="I7" s="8">
        <v>2</v>
      </c>
      <c r="J7" s="8">
        <v>7</v>
      </c>
      <c r="K7" s="8">
        <v>0</v>
      </c>
      <c r="L7" s="8">
        <v>0</v>
      </c>
      <c r="M7" s="8">
        <v>20</v>
      </c>
      <c r="N7" s="8">
        <v>0</v>
      </c>
      <c r="O7" s="8">
        <v>0</v>
      </c>
      <c r="P7" s="8">
        <v>8</v>
      </c>
      <c r="Q7" s="8">
        <v>2</v>
      </c>
      <c r="R7" s="8">
        <v>26</v>
      </c>
      <c r="S7" s="8">
        <v>0</v>
      </c>
      <c r="T7" s="8">
        <v>19</v>
      </c>
      <c r="U7" s="8">
        <v>13</v>
      </c>
      <c r="V7" s="8">
        <v>11</v>
      </c>
      <c r="W7" s="8">
        <v>0</v>
      </c>
      <c r="X7" s="8">
        <v>0</v>
      </c>
      <c r="Y7" s="8">
        <v>0</v>
      </c>
      <c r="Z7" s="8">
        <v>0</v>
      </c>
      <c r="AA7" s="8">
        <v>0</v>
      </c>
      <c r="AB7" s="8">
        <v>9</v>
      </c>
      <c r="AC7" s="8">
        <v>9</v>
      </c>
      <c r="AD7" s="8">
        <v>0</v>
      </c>
      <c r="AE7" s="8">
        <v>301</v>
      </c>
      <c r="AF7" s="8">
        <v>301</v>
      </c>
      <c r="AG7" s="8">
        <v>1</v>
      </c>
      <c r="AH7" s="8">
        <v>0</v>
      </c>
      <c r="AI7" s="8">
        <v>301</v>
      </c>
      <c r="AJ7" s="8">
        <v>1</v>
      </c>
      <c r="AK7" s="8">
        <v>1</v>
      </c>
      <c r="AL7" s="8">
        <v>301</v>
      </c>
      <c r="AM7" s="8">
        <v>0</v>
      </c>
      <c r="AN7" s="8">
        <v>0</v>
      </c>
      <c r="AO7" s="8">
        <v>301</v>
      </c>
      <c r="AP7" s="8">
        <v>0</v>
      </c>
      <c r="AQ7" s="8">
        <v>0</v>
      </c>
      <c r="AR7" s="8">
        <v>0</v>
      </c>
      <c r="AS7" s="8">
        <v>202</v>
      </c>
      <c r="AT7" s="8">
        <v>0</v>
      </c>
      <c r="AU7" s="8">
        <v>350</v>
      </c>
      <c r="AV7" s="8">
        <v>3</v>
      </c>
      <c r="AW7" s="8">
        <v>250</v>
      </c>
      <c r="AX7" s="8">
        <v>0</v>
      </c>
      <c r="AY7" s="8">
        <v>7</v>
      </c>
      <c r="AZ7" s="8">
        <v>0</v>
      </c>
      <c r="BA7" s="8">
        <v>0</v>
      </c>
      <c r="BB7" s="8">
        <v>0</v>
      </c>
      <c r="BC7" s="8">
        <v>101</v>
      </c>
      <c r="BD7" s="8">
        <v>6</v>
      </c>
      <c r="BE7" s="8">
        <v>25</v>
      </c>
      <c r="BF7" s="8">
        <v>1</v>
      </c>
      <c r="BG7" s="8">
        <v>180</v>
      </c>
      <c r="BH7" s="8">
        <v>0</v>
      </c>
    </row>
    <row r="8" spans="1:60" x14ac:dyDescent="0.35">
      <c r="A8" s="7" t="s">
        <v>81</v>
      </c>
      <c r="B8" s="7" t="s">
        <v>10</v>
      </c>
      <c r="C8" s="8">
        <v>880</v>
      </c>
      <c r="D8" s="8">
        <v>4</v>
      </c>
      <c r="E8" s="8">
        <v>0</v>
      </c>
      <c r="F8" s="8">
        <v>4</v>
      </c>
      <c r="G8" s="8">
        <v>4</v>
      </c>
      <c r="H8" s="8">
        <v>1</v>
      </c>
      <c r="I8" s="8">
        <v>0</v>
      </c>
      <c r="J8" s="8">
        <v>2</v>
      </c>
      <c r="K8" s="8">
        <v>0</v>
      </c>
      <c r="L8" s="8">
        <v>0</v>
      </c>
      <c r="M8" s="8">
        <v>2</v>
      </c>
      <c r="N8" s="8">
        <v>0</v>
      </c>
      <c r="O8" s="8">
        <v>0</v>
      </c>
      <c r="P8" s="8">
        <v>4</v>
      </c>
      <c r="Q8" s="8">
        <v>0</v>
      </c>
      <c r="R8" s="8">
        <v>0</v>
      </c>
      <c r="S8" s="8">
        <v>0</v>
      </c>
      <c r="T8" s="8">
        <v>2</v>
      </c>
      <c r="U8" s="8">
        <v>2</v>
      </c>
      <c r="V8" s="8">
        <v>0</v>
      </c>
      <c r="W8" s="8">
        <v>0</v>
      </c>
      <c r="X8" s="8">
        <v>1</v>
      </c>
      <c r="Y8" s="8">
        <v>1</v>
      </c>
      <c r="Z8" s="8">
        <v>0</v>
      </c>
      <c r="AA8" s="8">
        <v>0</v>
      </c>
      <c r="AB8" s="8">
        <v>0</v>
      </c>
      <c r="AC8" s="8">
        <v>0</v>
      </c>
      <c r="AD8" s="8">
        <v>0</v>
      </c>
      <c r="AE8" s="8">
        <v>11</v>
      </c>
      <c r="AF8" s="8">
        <v>11</v>
      </c>
      <c r="AG8" s="8">
        <v>0</v>
      </c>
      <c r="AH8" s="8">
        <v>0</v>
      </c>
      <c r="AI8" s="8">
        <v>11</v>
      </c>
      <c r="AJ8" s="8">
        <v>0</v>
      </c>
      <c r="AK8" s="8">
        <v>0</v>
      </c>
      <c r="AL8" s="8">
        <v>11</v>
      </c>
      <c r="AM8" s="8">
        <v>0</v>
      </c>
      <c r="AN8" s="8">
        <v>0</v>
      </c>
      <c r="AO8" s="8">
        <v>11</v>
      </c>
      <c r="AP8" s="8">
        <v>0</v>
      </c>
      <c r="AQ8" s="8">
        <v>0</v>
      </c>
      <c r="AR8" s="8">
        <v>0</v>
      </c>
      <c r="AS8" s="8">
        <v>0</v>
      </c>
      <c r="AT8" s="8">
        <v>0</v>
      </c>
      <c r="AU8" s="8">
        <v>182</v>
      </c>
      <c r="AV8" s="8">
        <v>0</v>
      </c>
      <c r="AW8" s="8">
        <v>234</v>
      </c>
      <c r="AX8" s="8">
        <v>0</v>
      </c>
      <c r="AY8" s="8">
        <v>0</v>
      </c>
      <c r="AZ8" s="8">
        <v>0</v>
      </c>
      <c r="BA8" s="8">
        <v>0</v>
      </c>
      <c r="BB8" s="8">
        <v>0</v>
      </c>
      <c r="BC8" s="8">
        <v>278</v>
      </c>
      <c r="BD8" s="8">
        <v>3</v>
      </c>
      <c r="BE8" s="8">
        <v>183</v>
      </c>
      <c r="BF8" s="8">
        <v>1</v>
      </c>
      <c r="BG8" s="8">
        <v>0</v>
      </c>
      <c r="BH8" s="8">
        <v>0</v>
      </c>
    </row>
    <row r="9" spans="1:60" x14ac:dyDescent="0.35">
      <c r="A9" s="7" t="s">
        <v>81</v>
      </c>
      <c r="B9" s="7" t="s">
        <v>9</v>
      </c>
      <c r="C9" s="8">
        <v>506</v>
      </c>
      <c r="D9" s="8">
        <v>6</v>
      </c>
      <c r="E9" s="8">
        <v>0</v>
      </c>
      <c r="F9" s="8">
        <v>6</v>
      </c>
      <c r="G9" s="8">
        <v>6</v>
      </c>
      <c r="H9" s="8">
        <v>30</v>
      </c>
      <c r="I9" s="8">
        <v>0</v>
      </c>
      <c r="J9" s="8">
        <v>39</v>
      </c>
      <c r="K9" s="8">
        <v>0</v>
      </c>
      <c r="L9" s="8">
        <v>0</v>
      </c>
      <c r="M9" s="8">
        <v>8</v>
      </c>
      <c r="N9" s="8">
        <v>0</v>
      </c>
      <c r="O9" s="8">
        <v>0</v>
      </c>
      <c r="P9" s="8">
        <v>4</v>
      </c>
      <c r="Q9" s="8">
        <v>6</v>
      </c>
      <c r="R9" s="8">
        <v>26</v>
      </c>
      <c r="S9" s="8">
        <v>12</v>
      </c>
      <c r="T9" s="8">
        <v>7</v>
      </c>
      <c r="U9" s="8">
        <v>7</v>
      </c>
      <c r="V9" s="8">
        <v>0</v>
      </c>
      <c r="W9" s="8">
        <v>1</v>
      </c>
      <c r="X9" s="8">
        <v>1</v>
      </c>
      <c r="Y9" s="8">
        <v>1</v>
      </c>
      <c r="Z9" s="8">
        <v>1</v>
      </c>
      <c r="AA9" s="8">
        <v>1</v>
      </c>
      <c r="AB9" s="8">
        <v>4</v>
      </c>
      <c r="AC9" s="8">
        <v>3</v>
      </c>
      <c r="AD9" s="8">
        <v>0</v>
      </c>
      <c r="AE9" s="8">
        <v>50</v>
      </c>
      <c r="AF9" s="8">
        <v>50</v>
      </c>
      <c r="AG9" s="8">
        <v>0</v>
      </c>
      <c r="AH9" s="8">
        <v>0</v>
      </c>
      <c r="AI9" s="8">
        <v>50</v>
      </c>
      <c r="AJ9" s="8">
        <v>0</v>
      </c>
      <c r="AK9" s="8">
        <v>0</v>
      </c>
      <c r="AL9" s="8">
        <v>47</v>
      </c>
      <c r="AM9" s="8">
        <v>0</v>
      </c>
      <c r="AN9" s="8">
        <v>0</v>
      </c>
      <c r="AO9" s="8">
        <v>50</v>
      </c>
      <c r="AP9" s="8">
        <v>0</v>
      </c>
      <c r="AQ9" s="8">
        <v>0</v>
      </c>
      <c r="AR9" s="8">
        <v>2</v>
      </c>
      <c r="AS9" s="8">
        <v>247</v>
      </c>
      <c r="AT9" s="8">
        <v>1</v>
      </c>
      <c r="AU9" s="8">
        <v>39</v>
      </c>
      <c r="AV9" s="8">
        <v>0</v>
      </c>
      <c r="AW9" s="8">
        <v>0</v>
      </c>
      <c r="AX9" s="8">
        <v>0</v>
      </c>
      <c r="AY9" s="8">
        <v>0</v>
      </c>
      <c r="AZ9" s="8">
        <v>0</v>
      </c>
      <c r="BA9" s="8">
        <v>0</v>
      </c>
      <c r="BB9" s="8">
        <v>0</v>
      </c>
      <c r="BC9" s="8">
        <v>151</v>
      </c>
      <c r="BD9" s="8">
        <v>5</v>
      </c>
      <c r="BE9" s="8">
        <v>0</v>
      </c>
      <c r="BF9" s="8">
        <v>0</v>
      </c>
      <c r="BG9" s="8">
        <v>0</v>
      </c>
      <c r="BH9" s="8">
        <v>0</v>
      </c>
    </row>
    <row r="10" spans="1:60" x14ac:dyDescent="0.35">
      <c r="A10" s="7" t="s">
        <v>81</v>
      </c>
      <c r="B10" s="7" t="s">
        <v>3</v>
      </c>
      <c r="C10" s="8">
        <v>534</v>
      </c>
      <c r="D10" s="8">
        <v>5</v>
      </c>
      <c r="E10" s="8">
        <v>9</v>
      </c>
      <c r="F10" s="8">
        <v>14</v>
      </c>
      <c r="G10" s="8">
        <v>5</v>
      </c>
      <c r="H10" s="8">
        <v>0</v>
      </c>
      <c r="I10" s="8">
        <v>0</v>
      </c>
      <c r="J10" s="8">
        <v>2</v>
      </c>
      <c r="K10" s="8">
        <v>0</v>
      </c>
      <c r="L10" s="8">
        <v>0</v>
      </c>
      <c r="M10" s="8">
        <v>2</v>
      </c>
      <c r="N10" s="8">
        <v>0</v>
      </c>
      <c r="O10" s="8">
        <v>0</v>
      </c>
      <c r="P10" s="8">
        <v>2</v>
      </c>
      <c r="Q10" s="8">
        <v>0</v>
      </c>
      <c r="R10" s="8">
        <v>0</v>
      </c>
      <c r="S10" s="8">
        <v>0</v>
      </c>
      <c r="T10" s="8">
        <v>0</v>
      </c>
      <c r="U10" s="8">
        <v>0</v>
      </c>
      <c r="V10" s="8">
        <v>0</v>
      </c>
      <c r="W10" s="8">
        <v>0</v>
      </c>
      <c r="X10" s="8">
        <v>0</v>
      </c>
      <c r="Y10" s="8">
        <v>0</v>
      </c>
      <c r="Z10" s="8">
        <v>0</v>
      </c>
      <c r="AA10" s="8">
        <v>0</v>
      </c>
      <c r="AB10" s="8">
        <v>3</v>
      </c>
      <c r="AC10" s="8">
        <v>3</v>
      </c>
      <c r="AD10" s="8">
        <v>0</v>
      </c>
      <c r="AE10" s="8">
        <v>32</v>
      </c>
      <c r="AF10" s="8">
        <v>32</v>
      </c>
      <c r="AG10" s="8">
        <v>0</v>
      </c>
      <c r="AH10" s="8">
        <v>0</v>
      </c>
      <c r="AI10" s="8">
        <v>32</v>
      </c>
      <c r="AJ10" s="8">
        <v>0</v>
      </c>
      <c r="AK10" s="8">
        <v>0</v>
      </c>
      <c r="AL10" s="8">
        <v>32</v>
      </c>
      <c r="AM10" s="8">
        <v>0</v>
      </c>
      <c r="AN10" s="8">
        <v>0</v>
      </c>
      <c r="AO10" s="8">
        <v>32</v>
      </c>
      <c r="AP10" s="8">
        <v>0</v>
      </c>
      <c r="AQ10" s="8">
        <v>0</v>
      </c>
      <c r="AR10" s="8">
        <v>0</v>
      </c>
      <c r="AS10" s="8">
        <v>0</v>
      </c>
      <c r="AT10" s="8">
        <v>0</v>
      </c>
      <c r="AU10" s="8">
        <v>124</v>
      </c>
      <c r="AV10" s="8">
        <v>2</v>
      </c>
      <c r="AW10" s="8">
        <v>90</v>
      </c>
      <c r="AX10" s="8">
        <v>0</v>
      </c>
      <c r="AY10" s="8">
        <v>0</v>
      </c>
      <c r="AZ10" s="8">
        <v>0</v>
      </c>
      <c r="BA10" s="8">
        <v>0</v>
      </c>
      <c r="BB10" s="8">
        <v>0</v>
      </c>
      <c r="BC10" s="8">
        <v>204</v>
      </c>
      <c r="BD10" s="8">
        <v>12</v>
      </c>
      <c r="BE10" s="8">
        <v>111</v>
      </c>
      <c r="BF10" s="8">
        <v>0</v>
      </c>
      <c r="BG10" s="8">
        <v>0</v>
      </c>
      <c r="BH10" s="8">
        <v>0</v>
      </c>
    </row>
    <row r="11" spans="1:60" x14ac:dyDescent="0.35">
      <c r="A11" s="7" t="s">
        <v>80</v>
      </c>
      <c r="B11" s="7" t="s">
        <v>15</v>
      </c>
      <c r="C11" s="8">
        <v>1215</v>
      </c>
      <c r="D11" s="8">
        <v>13</v>
      </c>
      <c r="E11" s="8">
        <v>0</v>
      </c>
      <c r="F11" s="8">
        <v>13</v>
      </c>
      <c r="G11" s="8">
        <v>13</v>
      </c>
      <c r="H11" s="8">
        <v>34</v>
      </c>
      <c r="I11" s="8">
        <v>1</v>
      </c>
      <c r="J11" s="8">
        <v>46</v>
      </c>
      <c r="K11" s="8">
        <v>0</v>
      </c>
      <c r="L11" s="8">
        <v>0</v>
      </c>
      <c r="M11" s="8">
        <v>42</v>
      </c>
      <c r="N11" s="8">
        <v>0</v>
      </c>
      <c r="O11" s="8">
        <v>0</v>
      </c>
      <c r="P11" s="8">
        <v>6</v>
      </c>
      <c r="Q11" s="8">
        <v>4</v>
      </c>
      <c r="R11" s="8">
        <v>2</v>
      </c>
      <c r="S11" s="8">
        <v>0</v>
      </c>
      <c r="T11" s="8">
        <v>2</v>
      </c>
      <c r="U11" s="8">
        <v>3</v>
      </c>
      <c r="V11" s="8">
        <v>0</v>
      </c>
      <c r="W11" s="8">
        <v>0</v>
      </c>
      <c r="X11" s="8">
        <v>0</v>
      </c>
      <c r="Y11" s="8">
        <v>0</v>
      </c>
      <c r="Z11" s="8">
        <v>0</v>
      </c>
      <c r="AA11" s="8">
        <v>0</v>
      </c>
      <c r="AB11" s="8">
        <v>0</v>
      </c>
      <c r="AC11" s="8">
        <v>0</v>
      </c>
      <c r="AD11" s="8">
        <v>0</v>
      </c>
      <c r="AE11" s="8">
        <v>229</v>
      </c>
      <c r="AF11" s="8">
        <v>229</v>
      </c>
      <c r="AG11" s="8">
        <v>0</v>
      </c>
      <c r="AH11" s="8">
        <v>0</v>
      </c>
      <c r="AI11" s="8">
        <v>229</v>
      </c>
      <c r="AJ11" s="8">
        <v>0</v>
      </c>
      <c r="AK11" s="8">
        <v>0</v>
      </c>
      <c r="AL11" s="8">
        <v>229</v>
      </c>
      <c r="AM11" s="8">
        <v>0</v>
      </c>
      <c r="AN11" s="8">
        <v>0</v>
      </c>
      <c r="AO11" s="8">
        <v>229</v>
      </c>
      <c r="AP11" s="8">
        <v>0</v>
      </c>
      <c r="AQ11" s="8">
        <v>0</v>
      </c>
      <c r="AR11" s="8">
        <v>0</v>
      </c>
      <c r="AS11" s="8">
        <v>6</v>
      </c>
      <c r="AT11" s="8">
        <v>0</v>
      </c>
      <c r="AU11" s="8">
        <v>295</v>
      </c>
      <c r="AV11" s="8">
        <v>2</v>
      </c>
      <c r="AW11" s="8">
        <v>70</v>
      </c>
      <c r="AX11" s="8">
        <v>0</v>
      </c>
      <c r="AY11" s="8">
        <v>0</v>
      </c>
      <c r="AZ11" s="8">
        <v>0</v>
      </c>
      <c r="BA11" s="8">
        <v>0</v>
      </c>
      <c r="BB11" s="8">
        <v>0</v>
      </c>
      <c r="BC11" s="8">
        <v>319</v>
      </c>
      <c r="BD11" s="8">
        <v>9</v>
      </c>
      <c r="BE11" s="8">
        <v>442</v>
      </c>
      <c r="BF11" s="8">
        <v>1</v>
      </c>
      <c r="BG11" s="8">
        <v>0</v>
      </c>
      <c r="BH11" s="8">
        <v>0</v>
      </c>
    </row>
    <row r="12" spans="1:60" x14ac:dyDescent="0.35">
      <c r="A12" s="7" t="s">
        <v>79</v>
      </c>
      <c r="B12" s="7" t="s">
        <v>0</v>
      </c>
      <c r="C12" s="8">
        <v>251</v>
      </c>
      <c r="D12" s="8">
        <v>5</v>
      </c>
      <c r="E12" s="8">
        <v>3</v>
      </c>
      <c r="F12" s="8">
        <v>8</v>
      </c>
      <c r="G12" s="8">
        <v>4</v>
      </c>
      <c r="H12" s="8">
        <v>1</v>
      </c>
      <c r="I12" s="8">
        <v>0</v>
      </c>
      <c r="J12" s="8">
        <v>0</v>
      </c>
      <c r="K12" s="8">
        <v>0</v>
      </c>
      <c r="L12" s="8">
        <v>0</v>
      </c>
      <c r="M12" s="8">
        <v>0</v>
      </c>
      <c r="N12" s="8">
        <v>0</v>
      </c>
      <c r="O12" s="8">
        <v>0</v>
      </c>
      <c r="P12" s="8">
        <v>3</v>
      </c>
      <c r="Q12" s="8">
        <v>0</v>
      </c>
      <c r="R12" s="8">
        <v>0</v>
      </c>
      <c r="S12" s="8">
        <v>0</v>
      </c>
      <c r="T12" s="8">
        <v>0</v>
      </c>
      <c r="U12" s="8">
        <v>0</v>
      </c>
      <c r="V12" s="8">
        <v>0</v>
      </c>
      <c r="W12" s="8">
        <v>0</v>
      </c>
      <c r="X12" s="8">
        <v>0</v>
      </c>
      <c r="Y12" s="8">
        <v>0</v>
      </c>
      <c r="Z12" s="8">
        <v>0</v>
      </c>
      <c r="AA12" s="8">
        <v>0</v>
      </c>
      <c r="AB12" s="8">
        <v>0</v>
      </c>
      <c r="AC12" s="8">
        <v>0</v>
      </c>
      <c r="AD12" s="8">
        <v>0</v>
      </c>
      <c r="AE12" s="8">
        <v>64</v>
      </c>
      <c r="AF12" s="8">
        <v>60</v>
      </c>
      <c r="AG12" s="8">
        <v>0</v>
      </c>
      <c r="AH12" s="8">
        <v>0</v>
      </c>
      <c r="AI12" s="8">
        <v>64</v>
      </c>
      <c r="AJ12" s="8">
        <v>0</v>
      </c>
      <c r="AK12" s="8">
        <v>0</v>
      </c>
      <c r="AL12" s="8">
        <v>64</v>
      </c>
      <c r="AM12" s="8">
        <v>7</v>
      </c>
      <c r="AN12" s="8">
        <v>4</v>
      </c>
      <c r="AO12" s="8">
        <v>41</v>
      </c>
      <c r="AP12" s="8">
        <v>0</v>
      </c>
      <c r="AQ12" s="8">
        <v>0</v>
      </c>
      <c r="AR12" s="8">
        <v>0</v>
      </c>
      <c r="AS12" s="8">
        <v>0</v>
      </c>
      <c r="AT12" s="8">
        <v>0</v>
      </c>
      <c r="AU12" s="8">
        <v>21</v>
      </c>
      <c r="AV12" s="8">
        <v>2</v>
      </c>
      <c r="AW12" s="8">
        <v>2</v>
      </c>
      <c r="AX12" s="8">
        <v>0</v>
      </c>
      <c r="AY12" s="8">
        <v>0</v>
      </c>
      <c r="AZ12" s="8">
        <v>0</v>
      </c>
      <c r="BA12" s="8">
        <v>0</v>
      </c>
      <c r="BB12" s="8">
        <v>0</v>
      </c>
      <c r="BC12" s="8">
        <v>227</v>
      </c>
      <c r="BD12" s="8">
        <v>6</v>
      </c>
      <c r="BE12" s="8">
        <v>0</v>
      </c>
      <c r="BF12" s="8">
        <v>0</v>
      </c>
      <c r="BG12" s="8">
        <v>0</v>
      </c>
      <c r="BH12" s="8">
        <v>0</v>
      </c>
    </row>
    <row r="13" spans="1:60" x14ac:dyDescent="0.35">
      <c r="A13" s="7" t="s">
        <v>78</v>
      </c>
      <c r="B13" s="7" t="s">
        <v>1</v>
      </c>
      <c r="C13" s="8">
        <v>3021</v>
      </c>
      <c r="D13" s="8">
        <v>20</v>
      </c>
      <c r="E13" s="8">
        <v>0</v>
      </c>
      <c r="F13" s="8">
        <v>20</v>
      </c>
      <c r="G13" s="8">
        <v>20</v>
      </c>
      <c r="H13" s="8">
        <v>557</v>
      </c>
      <c r="I13" s="8">
        <v>5</v>
      </c>
      <c r="J13" s="8">
        <v>16</v>
      </c>
      <c r="K13" s="8">
        <v>0</v>
      </c>
      <c r="L13" s="8">
        <v>0</v>
      </c>
      <c r="M13" s="8">
        <v>19</v>
      </c>
      <c r="N13" s="8">
        <v>1</v>
      </c>
      <c r="O13" s="8">
        <v>1</v>
      </c>
      <c r="P13" s="8">
        <v>17</v>
      </c>
      <c r="Q13" s="8">
        <v>3</v>
      </c>
      <c r="R13" s="8">
        <v>16</v>
      </c>
      <c r="S13" s="8">
        <v>29</v>
      </c>
      <c r="T13" s="8">
        <v>9</v>
      </c>
      <c r="U13" s="8">
        <v>13</v>
      </c>
      <c r="V13" s="8">
        <v>1</v>
      </c>
      <c r="W13" s="8">
        <v>0</v>
      </c>
      <c r="X13" s="8">
        <v>7</v>
      </c>
      <c r="Y13" s="8">
        <v>7</v>
      </c>
      <c r="Z13" s="8">
        <v>1</v>
      </c>
      <c r="AA13" s="8">
        <v>1</v>
      </c>
      <c r="AB13" s="8">
        <v>14</v>
      </c>
      <c r="AC13" s="8">
        <v>12</v>
      </c>
      <c r="AD13" s="8">
        <v>0</v>
      </c>
      <c r="AE13" s="8">
        <v>399</v>
      </c>
      <c r="AF13" s="8">
        <v>399</v>
      </c>
      <c r="AG13" s="8">
        <v>18</v>
      </c>
      <c r="AH13" s="8">
        <v>18</v>
      </c>
      <c r="AI13" s="8">
        <v>399</v>
      </c>
      <c r="AJ13" s="8">
        <v>1</v>
      </c>
      <c r="AK13" s="8">
        <v>1</v>
      </c>
      <c r="AL13" s="8">
        <v>399</v>
      </c>
      <c r="AM13" s="8">
        <v>16</v>
      </c>
      <c r="AN13" s="8">
        <v>1</v>
      </c>
      <c r="AO13" s="8">
        <v>399</v>
      </c>
      <c r="AP13" s="8">
        <v>4</v>
      </c>
      <c r="AQ13" s="8">
        <v>5</v>
      </c>
      <c r="AR13" s="8">
        <v>0</v>
      </c>
      <c r="AS13" s="8">
        <v>189</v>
      </c>
      <c r="AT13" s="8">
        <v>3</v>
      </c>
      <c r="AU13" s="8">
        <v>291</v>
      </c>
      <c r="AV13" s="8">
        <v>2</v>
      </c>
      <c r="AW13" s="8">
        <v>604</v>
      </c>
      <c r="AX13" s="8">
        <v>0</v>
      </c>
      <c r="AY13" s="8">
        <v>13</v>
      </c>
      <c r="AZ13" s="8">
        <v>0</v>
      </c>
      <c r="BA13" s="8">
        <v>3</v>
      </c>
      <c r="BB13" s="8">
        <v>0</v>
      </c>
      <c r="BC13" s="8">
        <v>950</v>
      </c>
      <c r="BD13" s="8">
        <v>9</v>
      </c>
      <c r="BE13" s="8">
        <v>279</v>
      </c>
      <c r="BF13" s="8">
        <v>0</v>
      </c>
      <c r="BG13" s="8">
        <v>119</v>
      </c>
      <c r="BH13" s="8">
        <v>1</v>
      </c>
    </row>
    <row r="14" spans="1:60" x14ac:dyDescent="0.35">
      <c r="A14" s="7" t="s">
        <v>77</v>
      </c>
      <c r="B14" s="7" t="s">
        <v>16</v>
      </c>
      <c r="C14" s="8">
        <v>123</v>
      </c>
      <c r="D14" s="8">
        <v>1</v>
      </c>
      <c r="E14" s="8">
        <v>0</v>
      </c>
      <c r="F14" s="8">
        <v>1</v>
      </c>
      <c r="G14" s="8">
        <v>1</v>
      </c>
      <c r="H14" s="8">
        <v>0</v>
      </c>
      <c r="I14" s="8">
        <v>0</v>
      </c>
      <c r="J14" s="8">
        <v>1</v>
      </c>
      <c r="K14" s="8">
        <v>0</v>
      </c>
      <c r="L14" s="8">
        <v>0</v>
      </c>
      <c r="M14" s="8">
        <v>0</v>
      </c>
      <c r="N14" s="8">
        <v>0</v>
      </c>
      <c r="O14" s="8">
        <v>0</v>
      </c>
      <c r="P14" s="8">
        <v>1</v>
      </c>
      <c r="Q14" s="8">
        <v>0</v>
      </c>
      <c r="R14" s="8">
        <v>7</v>
      </c>
      <c r="S14" s="8">
        <v>0</v>
      </c>
      <c r="T14" s="8">
        <v>0</v>
      </c>
      <c r="U14" s="8">
        <v>0</v>
      </c>
      <c r="V14" s="8">
        <v>0</v>
      </c>
      <c r="W14" s="8">
        <v>0</v>
      </c>
      <c r="X14" s="8">
        <v>0</v>
      </c>
      <c r="Y14" s="8">
        <v>0</v>
      </c>
      <c r="Z14" s="8">
        <v>0</v>
      </c>
      <c r="AA14" s="8">
        <v>2</v>
      </c>
      <c r="AB14" s="8">
        <v>0</v>
      </c>
      <c r="AC14" s="8">
        <v>0</v>
      </c>
      <c r="AD14" s="8">
        <v>0</v>
      </c>
      <c r="AE14" s="8">
        <v>30</v>
      </c>
      <c r="AF14" s="8">
        <v>30</v>
      </c>
      <c r="AG14" s="8">
        <v>1</v>
      </c>
      <c r="AH14" s="8">
        <v>1</v>
      </c>
      <c r="AI14" s="8">
        <v>26</v>
      </c>
      <c r="AJ14" s="8">
        <v>0</v>
      </c>
      <c r="AK14" s="8">
        <v>0</v>
      </c>
      <c r="AL14" s="8">
        <v>30</v>
      </c>
      <c r="AM14" s="8">
        <v>0</v>
      </c>
      <c r="AN14" s="8">
        <v>0</v>
      </c>
      <c r="AO14" s="8">
        <v>30</v>
      </c>
      <c r="AP14" s="8">
        <v>0</v>
      </c>
      <c r="AQ14" s="8">
        <v>0</v>
      </c>
      <c r="AR14" s="8">
        <v>0</v>
      </c>
      <c r="AS14" s="8">
        <v>0</v>
      </c>
      <c r="AT14" s="8">
        <v>0</v>
      </c>
      <c r="AU14" s="8">
        <v>27</v>
      </c>
      <c r="AV14" s="8">
        <v>0</v>
      </c>
      <c r="AW14" s="8">
        <v>27</v>
      </c>
      <c r="AX14" s="8">
        <v>0</v>
      </c>
      <c r="AY14" s="8">
        <v>0</v>
      </c>
      <c r="AZ14" s="8">
        <v>0</v>
      </c>
      <c r="BA14" s="8">
        <v>0</v>
      </c>
      <c r="BB14" s="8">
        <v>0</v>
      </c>
      <c r="BC14" s="8">
        <v>68</v>
      </c>
      <c r="BD14" s="8">
        <v>1</v>
      </c>
      <c r="BE14" s="8">
        <v>0</v>
      </c>
      <c r="BF14" s="8">
        <v>0</v>
      </c>
      <c r="BG14" s="8">
        <v>0</v>
      </c>
      <c r="BH14" s="8">
        <v>0</v>
      </c>
    </row>
    <row r="15" spans="1:60" x14ac:dyDescent="0.35">
      <c r="A15" s="7" t="s">
        <v>77</v>
      </c>
      <c r="B15" s="7" t="s">
        <v>12</v>
      </c>
      <c r="C15" s="8">
        <v>620</v>
      </c>
      <c r="D15" s="8">
        <v>3</v>
      </c>
      <c r="E15" s="8">
        <v>0</v>
      </c>
      <c r="F15" s="8">
        <v>3</v>
      </c>
      <c r="G15" s="8">
        <v>3</v>
      </c>
      <c r="H15" s="8">
        <v>2</v>
      </c>
      <c r="I15" s="8">
        <v>0</v>
      </c>
      <c r="J15" s="8">
        <v>0</v>
      </c>
      <c r="K15" s="8">
        <v>0</v>
      </c>
      <c r="L15" s="8">
        <v>0</v>
      </c>
      <c r="M15" s="8">
        <v>19</v>
      </c>
      <c r="N15" s="8">
        <v>0</v>
      </c>
      <c r="O15" s="8">
        <v>0</v>
      </c>
      <c r="P15" s="8">
        <v>0</v>
      </c>
      <c r="Q15" s="8">
        <v>0</v>
      </c>
      <c r="R15" s="8">
        <v>0</v>
      </c>
      <c r="S15" s="8">
        <v>0</v>
      </c>
      <c r="T15" s="8">
        <v>11</v>
      </c>
      <c r="U15" s="8">
        <v>14</v>
      </c>
      <c r="V15" s="8">
        <v>0</v>
      </c>
      <c r="W15" s="8">
        <v>0</v>
      </c>
      <c r="X15" s="8">
        <v>0</v>
      </c>
      <c r="Y15" s="8">
        <v>0</v>
      </c>
      <c r="Z15" s="8">
        <v>0</v>
      </c>
      <c r="AA15" s="8">
        <v>0</v>
      </c>
      <c r="AB15" s="8">
        <v>0</v>
      </c>
      <c r="AC15" s="8">
        <v>0</v>
      </c>
      <c r="AD15" s="8">
        <v>0</v>
      </c>
      <c r="AE15" s="8">
        <v>110</v>
      </c>
      <c r="AF15" s="8">
        <v>109</v>
      </c>
      <c r="AG15" s="8">
        <v>0</v>
      </c>
      <c r="AH15" s="8">
        <v>0</v>
      </c>
      <c r="AI15" s="8">
        <v>109</v>
      </c>
      <c r="AJ15" s="8">
        <v>0</v>
      </c>
      <c r="AK15" s="8">
        <v>0</v>
      </c>
      <c r="AL15" s="8">
        <v>109</v>
      </c>
      <c r="AM15" s="8">
        <v>0</v>
      </c>
      <c r="AN15" s="8">
        <v>0</v>
      </c>
      <c r="AO15" s="8">
        <v>109</v>
      </c>
      <c r="AP15" s="8">
        <v>0</v>
      </c>
      <c r="AQ15" s="8">
        <v>0</v>
      </c>
      <c r="AR15" s="8">
        <v>0</v>
      </c>
      <c r="AS15" s="8">
        <v>0</v>
      </c>
      <c r="AT15" s="8">
        <v>0</v>
      </c>
      <c r="AU15" s="8">
        <v>66</v>
      </c>
      <c r="AV15" s="8">
        <v>1</v>
      </c>
      <c r="AW15" s="8">
        <v>2</v>
      </c>
      <c r="AX15" s="8">
        <v>0</v>
      </c>
      <c r="AY15" s="8">
        <v>0</v>
      </c>
      <c r="AZ15" s="8">
        <v>0</v>
      </c>
      <c r="BA15" s="8">
        <v>0</v>
      </c>
      <c r="BB15" s="8">
        <v>0</v>
      </c>
      <c r="BC15" s="8">
        <v>472</v>
      </c>
      <c r="BD15" s="8">
        <v>2</v>
      </c>
      <c r="BE15" s="8">
        <v>72</v>
      </c>
      <c r="BF15" s="8">
        <v>0</v>
      </c>
      <c r="BG15" s="8">
        <v>0</v>
      </c>
      <c r="BH15" s="8">
        <v>0</v>
      </c>
    </row>
    <row r="16" spans="1:60" x14ac:dyDescent="0.35">
      <c r="A16" s="7" t="s">
        <v>76</v>
      </c>
      <c r="B16" s="7" t="s">
        <v>19</v>
      </c>
      <c r="C16" s="8">
        <v>2661</v>
      </c>
      <c r="D16" s="8">
        <v>26</v>
      </c>
      <c r="E16" s="8">
        <v>0</v>
      </c>
      <c r="F16" s="8">
        <v>26</v>
      </c>
      <c r="G16" s="8">
        <v>25</v>
      </c>
      <c r="H16" s="8">
        <v>78</v>
      </c>
      <c r="I16" s="8">
        <v>1</v>
      </c>
      <c r="J16" s="8">
        <v>19</v>
      </c>
      <c r="K16" s="8">
        <v>0</v>
      </c>
      <c r="L16" s="8">
        <v>21</v>
      </c>
      <c r="M16" s="8">
        <v>19</v>
      </c>
      <c r="N16" s="8">
        <v>8</v>
      </c>
      <c r="O16" s="8">
        <v>5</v>
      </c>
      <c r="P16" s="8">
        <v>62</v>
      </c>
      <c r="Q16" s="8">
        <v>5</v>
      </c>
      <c r="R16" s="8">
        <v>17</v>
      </c>
      <c r="S16" s="8">
        <v>0</v>
      </c>
      <c r="T16" s="8">
        <v>119</v>
      </c>
      <c r="U16" s="8">
        <v>119</v>
      </c>
      <c r="V16" s="8">
        <v>71</v>
      </c>
      <c r="W16" s="8">
        <v>1</v>
      </c>
      <c r="X16" s="8">
        <v>9</v>
      </c>
      <c r="Y16" s="8">
        <v>9</v>
      </c>
      <c r="Z16" s="8">
        <v>1</v>
      </c>
      <c r="AA16" s="8">
        <v>1</v>
      </c>
      <c r="AB16" s="8">
        <v>3</v>
      </c>
      <c r="AC16" s="8">
        <v>2</v>
      </c>
      <c r="AD16" s="8">
        <v>0</v>
      </c>
      <c r="AE16" s="8">
        <v>1154</v>
      </c>
      <c r="AF16" s="8">
        <v>986</v>
      </c>
      <c r="AG16" s="8">
        <v>42</v>
      </c>
      <c r="AH16" s="8">
        <v>42</v>
      </c>
      <c r="AI16" s="8">
        <v>986</v>
      </c>
      <c r="AJ16" s="8">
        <v>9</v>
      </c>
      <c r="AK16" s="8">
        <v>7</v>
      </c>
      <c r="AL16" s="8">
        <v>986</v>
      </c>
      <c r="AM16" s="8">
        <v>164</v>
      </c>
      <c r="AN16" s="8">
        <v>164</v>
      </c>
      <c r="AO16" s="8">
        <v>986</v>
      </c>
      <c r="AP16" s="8">
        <v>6</v>
      </c>
      <c r="AQ16" s="8">
        <v>6</v>
      </c>
      <c r="AR16" s="8">
        <v>72</v>
      </c>
      <c r="AS16" s="8">
        <v>18</v>
      </c>
      <c r="AT16" s="8">
        <v>0</v>
      </c>
      <c r="AU16" s="8">
        <v>507</v>
      </c>
      <c r="AV16" s="8">
        <v>3</v>
      </c>
      <c r="AW16" s="8">
        <v>38</v>
      </c>
      <c r="AX16" s="8">
        <v>0</v>
      </c>
      <c r="AY16" s="8">
        <v>0</v>
      </c>
      <c r="AZ16" s="8">
        <v>0</v>
      </c>
      <c r="BA16" s="8">
        <v>0</v>
      </c>
      <c r="BB16" s="8">
        <v>0</v>
      </c>
      <c r="BC16" s="8">
        <v>1395</v>
      </c>
      <c r="BD16" s="8">
        <v>21</v>
      </c>
      <c r="BE16" s="8">
        <v>590</v>
      </c>
      <c r="BF16" s="8">
        <v>1</v>
      </c>
      <c r="BG16" s="8">
        <v>0</v>
      </c>
      <c r="BH16" s="8">
        <v>0</v>
      </c>
    </row>
    <row r="17" spans="1:60" x14ac:dyDescent="0.35">
      <c r="A17" s="7" t="s">
        <v>76</v>
      </c>
      <c r="B17" s="7" t="s">
        <v>7</v>
      </c>
      <c r="C17" s="8">
        <v>2053</v>
      </c>
      <c r="D17" s="8">
        <v>11</v>
      </c>
      <c r="E17" s="8">
        <v>0</v>
      </c>
      <c r="F17" s="8">
        <v>11</v>
      </c>
      <c r="G17" s="8">
        <v>11</v>
      </c>
      <c r="H17" s="8">
        <v>113</v>
      </c>
      <c r="I17" s="8">
        <v>0</v>
      </c>
      <c r="J17" s="8">
        <v>19</v>
      </c>
      <c r="K17" s="8">
        <v>0</v>
      </c>
      <c r="L17" s="8">
        <v>2</v>
      </c>
      <c r="M17" s="8">
        <v>99</v>
      </c>
      <c r="N17" s="8">
        <v>2</v>
      </c>
      <c r="O17" s="8">
        <v>2</v>
      </c>
      <c r="P17" s="8">
        <v>19</v>
      </c>
      <c r="Q17" s="8">
        <v>11</v>
      </c>
      <c r="R17" s="8">
        <v>36</v>
      </c>
      <c r="S17" s="8">
        <v>20</v>
      </c>
      <c r="T17" s="8">
        <v>17</v>
      </c>
      <c r="U17" s="8">
        <v>17</v>
      </c>
      <c r="V17" s="8">
        <v>8</v>
      </c>
      <c r="W17" s="8">
        <v>0</v>
      </c>
      <c r="X17" s="8">
        <v>6</v>
      </c>
      <c r="Y17" s="8">
        <v>6</v>
      </c>
      <c r="Z17" s="8">
        <v>5</v>
      </c>
      <c r="AA17" s="8">
        <v>5</v>
      </c>
      <c r="AB17" s="8">
        <v>5</v>
      </c>
      <c r="AC17" s="8">
        <v>5</v>
      </c>
      <c r="AD17" s="8">
        <v>0</v>
      </c>
      <c r="AE17" s="8">
        <v>287</v>
      </c>
      <c r="AF17" s="8">
        <v>287</v>
      </c>
      <c r="AG17" s="8">
        <v>2</v>
      </c>
      <c r="AH17" s="8">
        <v>2</v>
      </c>
      <c r="AI17" s="8">
        <v>287</v>
      </c>
      <c r="AJ17" s="8">
        <v>0</v>
      </c>
      <c r="AK17" s="8">
        <v>0</v>
      </c>
      <c r="AL17" s="8">
        <v>279</v>
      </c>
      <c r="AM17" s="8">
        <v>3</v>
      </c>
      <c r="AN17" s="8">
        <v>3</v>
      </c>
      <c r="AO17" s="8">
        <v>287</v>
      </c>
      <c r="AP17" s="8">
        <v>2</v>
      </c>
      <c r="AQ17" s="8">
        <v>2</v>
      </c>
      <c r="AR17" s="8">
        <v>8</v>
      </c>
      <c r="AS17" s="8">
        <v>85</v>
      </c>
      <c r="AT17" s="8">
        <v>3</v>
      </c>
      <c r="AU17" s="8">
        <v>500</v>
      </c>
      <c r="AV17" s="8">
        <v>6</v>
      </c>
      <c r="AW17" s="8">
        <v>808</v>
      </c>
      <c r="AX17" s="8">
        <v>0</v>
      </c>
      <c r="AY17" s="8">
        <v>1</v>
      </c>
      <c r="AZ17" s="8">
        <v>0</v>
      </c>
      <c r="BA17" s="8">
        <v>0</v>
      </c>
      <c r="BB17" s="8">
        <v>0</v>
      </c>
      <c r="BC17" s="8">
        <v>325</v>
      </c>
      <c r="BD17" s="8">
        <v>2</v>
      </c>
      <c r="BE17" s="8">
        <v>201</v>
      </c>
      <c r="BF17" s="8">
        <v>0</v>
      </c>
      <c r="BG17" s="8">
        <v>0</v>
      </c>
      <c r="BH17" s="8">
        <v>0</v>
      </c>
    </row>
    <row r="18" spans="1:60" x14ac:dyDescent="0.35">
      <c r="A18" s="7" t="s">
        <v>75</v>
      </c>
      <c r="B18" s="7" t="s">
        <v>5</v>
      </c>
      <c r="C18" s="8">
        <v>524</v>
      </c>
      <c r="D18" s="8">
        <v>7</v>
      </c>
      <c r="E18" s="8">
        <v>0</v>
      </c>
      <c r="F18" s="8">
        <v>7</v>
      </c>
      <c r="G18" s="8">
        <v>8</v>
      </c>
      <c r="H18" s="8">
        <v>6</v>
      </c>
      <c r="I18" s="8">
        <v>0</v>
      </c>
      <c r="J18" s="8">
        <v>1</v>
      </c>
      <c r="K18" s="8">
        <v>0</v>
      </c>
      <c r="L18" s="8">
        <v>1</v>
      </c>
      <c r="M18" s="8">
        <v>0</v>
      </c>
      <c r="N18" s="8">
        <v>0</v>
      </c>
      <c r="O18" s="8">
        <v>0</v>
      </c>
      <c r="P18" s="8">
        <v>1</v>
      </c>
      <c r="Q18" s="8">
        <v>0</v>
      </c>
      <c r="R18" s="8">
        <v>0</v>
      </c>
      <c r="S18" s="8">
        <v>0</v>
      </c>
      <c r="T18" s="8">
        <v>0</v>
      </c>
      <c r="U18" s="8">
        <v>0</v>
      </c>
      <c r="V18" s="8">
        <v>0</v>
      </c>
      <c r="W18" s="8">
        <v>0</v>
      </c>
      <c r="X18" s="8">
        <v>1</v>
      </c>
      <c r="Y18" s="8">
        <v>1</v>
      </c>
      <c r="Z18" s="8">
        <v>2</v>
      </c>
      <c r="AA18" s="8">
        <v>2</v>
      </c>
      <c r="AB18" s="8">
        <v>0</v>
      </c>
      <c r="AC18" s="8">
        <v>0</v>
      </c>
      <c r="AD18" s="8">
        <v>0</v>
      </c>
      <c r="AE18" s="8">
        <v>150</v>
      </c>
      <c r="AF18" s="8">
        <v>150</v>
      </c>
      <c r="AG18" s="8">
        <v>1</v>
      </c>
      <c r="AH18" s="8">
        <v>1</v>
      </c>
      <c r="AI18" s="8">
        <v>140</v>
      </c>
      <c r="AJ18" s="8">
        <v>1</v>
      </c>
      <c r="AK18" s="8">
        <v>1</v>
      </c>
      <c r="AL18" s="8">
        <v>150</v>
      </c>
      <c r="AM18" s="8">
        <v>0</v>
      </c>
      <c r="AN18" s="8">
        <v>0</v>
      </c>
      <c r="AO18" s="8">
        <v>150</v>
      </c>
      <c r="AP18" s="8">
        <v>0</v>
      </c>
      <c r="AQ18" s="8">
        <v>0</v>
      </c>
      <c r="AR18" s="8">
        <v>0</v>
      </c>
      <c r="AS18" s="8">
        <v>0</v>
      </c>
      <c r="AT18" s="8">
        <v>0</v>
      </c>
      <c r="AU18" s="8">
        <v>74</v>
      </c>
      <c r="AV18" s="8">
        <v>2</v>
      </c>
      <c r="AW18" s="8">
        <v>19</v>
      </c>
      <c r="AX18" s="8">
        <v>0</v>
      </c>
      <c r="AY18" s="8">
        <v>0</v>
      </c>
      <c r="AZ18" s="8">
        <v>0</v>
      </c>
      <c r="BA18" s="8">
        <v>0</v>
      </c>
      <c r="BB18" s="8">
        <v>0</v>
      </c>
      <c r="BC18" s="8">
        <v>309</v>
      </c>
      <c r="BD18" s="8">
        <v>3</v>
      </c>
      <c r="BE18" s="8">
        <v>110</v>
      </c>
      <c r="BF18" s="8">
        <v>2</v>
      </c>
      <c r="BG18" s="8">
        <v>0</v>
      </c>
      <c r="BH18" s="8">
        <v>0</v>
      </c>
    </row>
    <row r="19" spans="1:60" x14ac:dyDescent="0.35">
      <c r="A19" s="7" t="s">
        <v>74</v>
      </c>
      <c r="B19" s="7" t="s">
        <v>18</v>
      </c>
      <c r="C19" s="8">
        <v>232</v>
      </c>
      <c r="D19" s="8">
        <v>0</v>
      </c>
      <c r="E19" s="8">
        <v>0</v>
      </c>
      <c r="F19" s="8">
        <v>0</v>
      </c>
      <c r="G19" s="8">
        <v>0</v>
      </c>
      <c r="H19" s="8">
        <v>0</v>
      </c>
      <c r="I19" s="8">
        <v>0</v>
      </c>
      <c r="J19" s="8">
        <v>0</v>
      </c>
      <c r="K19" s="8">
        <v>0</v>
      </c>
      <c r="L19" s="8">
        <v>0</v>
      </c>
      <c r="M19" s="8">
        <v>0</v>
      </c>
      <c r="N19" s="8">
        <v>0</v>
      </c>
      <c r="O19" s="8">
        <v>0</v>
      </c>
      <c r="P19" s="8">
        <v>1</v>
      </c>
      <c r="Q19" s="8">
        <v>0</v>
      </c>
      <c r="R19" s="8">
        <v>52</v>
      </c>
      <c r="S19" s="8">
        <v>52</v>
      </c>
      <c r="T19" s="8">
        <v>0</v>
      </c>
      <c r="U19" s="8">
        <v>0</v>
      </c>
      <c r="V19" s="8">
        <v>0</v>
      </c>
      <c r="W19" s="8">
        <v>0</v>
      </c>
      <c r="X19" s="8">
        <v>0</v>
      </c>
      <c r="Y19" s="8">
        <v>0</v>
      </c>
      <c r="Z19" s="8">
        <v>0</v>
      </c>
      <c r="AA19" s="8">
        <v>0</v>
      </c>
      <c r="AB19" s="8">
        <v>0</v>
      </c>
      <c r="AC19" s="8">
        <v>0</v>
      </c>
      <c r="AD19" s="8">
        <v>0</v>
      </c>
      <c r="AE19" s="8">
        <v>57</v>
      </c>
      <c r="AF19" s="8">
        <v>52</v>
      </c>
      <c r="AG19" s="8">
        <v>0</v>
      </c>
      <c r="AH19" s="8">
        <v>0</v>
      </c>
      <c r="AI19" s="8">
        <v>57</v>
      </c>
      <c r="AJ19" s="8">
        <v>0</v>
      </c>
      <c r="AK19" s="8">
        <v>0</v>
      </c>
      <c r="AL19" s="8">
        <v>49</v>
      </c>
      <c r="AM19" s="8">
        <v>0</v>
      </c>
      <c r="AN19" s="8">
        <v>0</v>
      </c>
      <c r="AO19" s="8">
        <v>49</v>
      </c>
      <c r="AP19" s="8">
        <v>0</v>
      </c>
      <c r="AQ19" s="8">
        <v>0</v>
      </c>
      <c r="AR19" s="8">
        <v>0</v>
      </c>
      <c r="AS19" s="8">
        <v>0</v>
      </c>
      <c r="AT19" s="8">
        <v>0</v>
      </c>
      <c r="AU19" s="8">
        <v>61</v>
      </c>
      <c r="AV19" s="8">
        <v>0</v>
      </c>
      <c r="AW19" s="8">
        <v>0</v>
      </c>
      <c r="AX19" s="8">
        <v>0</v>
      </c>
      <c r="AY19" s="8">
        <v>0</v>
      </c>
      <c r="AZ19" s="8">
        <v>0</v>
      </c>
      <c r="BA19" s="8">
        <v>0</v>
      </c>
      <c r="BB19" s="8">
        <v>0</v>
      </c>
      <c r="BC19" s="8">
        <v>72</v>
      </c>
      <c r="BD19" s="8">
        <v>0</v>
      </c>
      <c r="BE19" s="8">
        <v>90</v>
      </c>
      <c r="BF19" s="8">
        <v>0</v>
      </c>
      <c r="BG19" s="8">
        <v>0</v>
      </c>
      <c r="BH19" s="8">
        <v>0</v>
      </c>
    </row>
    <row r="20" spans="1:60" x14ac:dyDescent="0.35">
      <c r="A20" s="7" t="s">
        <v>74</v>
      </c>
      <c r="B20" s="7" t="s">
        <v>8</v>
      </c>
      <c r="C20" s="8">
        <v>1695</v>
      </c>
      <c r="D20" s="8">
        <v>12</v>
      </c>
      <c r="E20" s="8">
        <v>0</v>
      </c>
      <c r="F20" s="8">
        <v>12</v>
      </c>
      <c r="G20" s="8">
        <v>12</v>
      </c>
      <c r="H20" s="8">
        <v>65</v>
      </c>
      <c r="I20" s="8">
        <v>3</v>
      </c>
      <c r="J20" s="8">
        <v>0</v>
      </c>
      <c r="K20" s="8">
        <v>0</v>
      </c>
      <c r="L20" s="8">
        <v>0</v>
      </c>
      <c r="M20" s="8">
        <v>41</v>
      </c>
      <c r="N20" s="8">
        <v>0</v>
      </c>
      <c r="O20" s="8">
        <v>0</v>
      </c>
      <c r="P20" s="8">
        <v>4</v>
      </c>
      <c r="Q20" s="8">
        <v>3</v>
      </c>
      <c r="R20" s="8">
        <v>2</v>
      </c>
      <c r="S20" s="8">
        <v>0</v>
      </c>
      <c r="T20" s="8">
        <v>0</v>
      </c>
      <c r="U20" s="8">
        <v>1</v>
      </c>
      <c r="V20" s="8">
        <v>0</v>
      </c>
      <c r="W20" s="8">
        <v>1</v>
      </c>
      <c r="X20" s="8">
        <v>0</v>
      </c>
      <c r="Y20" s="8">
        <v>0</v>
      </c>
      <c r="Z20" s="8">
        <v>0</v>
      </c>
      <c r="AA20" s="8">
        <v>0</v>
      </c>
      <c r="AB20" s="8">
        <v>8</v>
      </c>
      <c r="AC20" s="8">
        <v>6</v>
      </c>
      <c r="AD20" s="8">
        <v>0</v>
      </c>
      <c r="AE20" s="8">
        <v>205</v>
      </c>
      <c r="AF20" s="8">
        <v>202</v>
      </c>
      <c r="AG20" s="8">
        <v>8</v>
      </c>
      <c r="AH20" s="8">
        <v>2</v>
      </c>
      <c r="AI20" s="8">
        <v>205</v>
      </c>
      <c r="AJ20" s="8">
        <v>0</v>
      </c>
      <c r="AK20" s="8">
        <v>0</v>
      </c>
      <c r="AL20" s="8">
        <v>205</v>
      </c>
      <c r="AM20" s="8">
        <v>0</v>
      </c>
      <c r="AN20" s="8">
        <v>0</v>
      </c>
      <c r="AO20" s="8">
        <v>205</v>
      </c>
      <c r="AP20" s="8">
        <v>0</v>
      </c>
      <c r="AQ20" s="8">
        <v>0</v>
      </c>
      <c r="AR20" s="8">
        <v>2</v>
      </c>
      <c r="AS20" s="8">
        <v>44</v>
      </c>
      <c r="AT20" s="8">
        <v>0</v>
      </c>
      <c r="AU20" s="8">
        <v>185</v>
      </c>
      <c r="AV20" s="8">
        <v>1</v>
      </c>
      <c r="AW20" s="8">
        <v>378</v>
      </c>
      <c r="AX20" s="8">
        <v>0</v>
      </c>
      <c r="AY20" s="8">
        <v>0</v>
      </c>
      <c r="AZ20" s="8">
        <v>0</v>
      </c>
      <c r="BA20" s="8">
        <v>0</v>
      </c>
      <c r="BB20" s="8">
        <v>0</v>
      </c>
      <c r="BC20" s="8">
        <v>318</v>
      </c>
      <c r="BD20" s="8">
        <v>8</v>
      </c>
      <c r="BE20" s="8">
        <v>700</v>
      </c>
      <c r="BF20" s="8">
        <v>0</v>
      </c>
      <c r="BG20" s="8">
        <v>0</v>
      </c>
      <c r="BH20" s="8">
        <v>0</v>
      </c>
    </row>
    <row r="21" spans="1:60" x14ac:dyDescent="0.35">
      <c r="A21" s="7" t="s">
        <v>74</v>
      </c>
      <c r="B21" s="7" t="s">
        <v>6</v>
      </c>
      <c r="C21" s="8">
        <v>256</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16</v>
      </c>
      <c r="AF21" s="8">
        <v>16</v>
      </c>
      <c r="AG21" s="8">
        <v>0</v>
      </c>
      <c r="AH21" s="8">
        <v>0</v>
      </c>
      <c r="AI21" s="8">
        <v>16</v>
      </c>
      <c r="AJ21" s="8">
        <v>0</v>
      </c>
      <c r="AK21" s="8">
        <v>0</v>
      </c>
      <c r="AL21" s="8">
        <v>16</v>
      </c>
      <c r="AM21" s="8">
        <v>0</v>
      </c>
      <c r="AN21" s="8">
        <v>0</v>
      </c>
      <c r="AO21" s="8">
        <v>16</v>
      </c>
      <c r="AP21" s="8">
        <v>0</v>
      </c>
      <c r="AQ21" s="8">
        <v>0</v>
      </c>
      <c r="AR21" s="8">
        <v>0</v>
      </c>
      <c r="AS21" s="8">
        <v>0</v>
      </c>
      <c r="AT21" s="8">
        <v>0</v>
      </c>
      <c r="AU21" s="8">
        <v>0</v>
      </c>
      <c r="AV21" s="8">
        <v>0</v>
      </c>
      <c r="AW21" s="8">
        <v>0</v>
      </c>
      <c r="AX21" s="8">
        <v>0</v>
      </c>
      <c r="AY21" s="8">
        <v>0</v>
      </c>
      <c r="AZ21" s="8">
        <v>0</v>
      </c>
      <c r="BA21" s="8">
        <v>0</v>
      </c>
      <c r="BB21" s="8">
        <v>0</v>
      </c>
      <c r="BC21" s="8">
        <v>256</v>
      </c>
      <c r="BD21" s="8">
        <v>0</v>
      </c>
      <c r="BE21" s="8">
        <v>0</v>
      </c>
      <c r="BF21" s="8">
        <v>0</v>
      </c>
      <c r="BG21" s="8">
        <v>0</v>
      </c>
      <c r="BH21" s="8">
        <v>0</v>
      </c>
    </row>
    <row r="22" spans="1:60" x14ac:dyDescent="0.35">
      <c r="A22" s="7" t="s">
        <v>74</v>
      </c>
      <c r="B22" s="7" t="s">
        <v>2</v>
      </c>
      <c r="C22" s="8">
        <v>355</v>
      </c>
      <c r="D22" s="8">
        <v>3</v>
      </c>
      <c r="E22" s="8">
        <v>0</v>
      </c>
      <c r="F22" s="8">
        <v>3</v>
      </c>
      <c r="G22" s="8">
        <v>3</v>
      </c>
      <c r="H22" s="8">
        <v>3</v>
      </c>
      <c r="I22" s="8">
        <v>2</v>
      </c>
      <c r="J22" s="8">
        <v>2</v>
      </c>
      <c r="K22" s="8">
        <v>0</v>
      </c>
      <c r="L22" s="8">
        <v>0</v>
      </c>
      <c r="M22" s="8">
        <v>0</v>
      </c>
      <c r="N22" s="8">
        <v>0</v>
      </c>
      <c r="O22" s="8">
        <v>0</v>
      </c>
      <c r="P22" s="8">
        <v>3</v>
      </c>
      <c r="Q22" s="8">
        <v>0</v>
      </c>
      <c r="R22" s="8">
        <v>0</v>
      </c>
      <c r="S22" s="8">
        <v>0</v>
      </c>
      <c r="T22" s="8">
        <v>0</v>
      </c>
      <c r="U22" s="8">
        <v>0</v>
      </c>
      <c r="V22" s="8">
        <v>0</v>
      </c>
      <c r="W22" s="8">
        <v>0</v>
      </c>
      <c r="X22" s="8">
        <v>0</v>
      </c>
      <c r="Y22" s="8">
        <v>0</v>
      </c>
      <c r="Z22" s="8">
        <v>0</v>
      </c>
      <c r="AA22" s="8">
        <v>0</v>
      </c>
      <c r="AB22" s="8">
        <v>1</v>
      </c>
      <c r="AC22" s="8">
        <v>1</v>
      </c>
      <c r="AD22" s="8">
        <v>0</v>
      </c>
      <c r="AE22" s="8">
        <v>72</v>
      </c>
      <c r="AF22" s="8">
        <v>6</v>
      </c>
      <c r="AG22" s="8">
        <v>0</v>
      </c>
      <c r="AH22" s="8">
        <v>0</v>
      </c>
      <c r="AI22" s="8">
        <v>5</v>
      </c>
      <c r="AJ22" s="8">
        <v>0</v>
      </c>
      <c r="AK22" s="8">
        <v>0</v>
      </c>
      <c r="AL22" s="8">
        <v>5</v>
      </c>
      <c r="AM22" s="8">
        <v>0</v>
      </c>
      <c r="AN22" s="8">
        <v>0</v>
      </c>
      <c r="AO22" s="8">
        <v>5</v>
      </c>
      <c r="AP22" s="8">
        <v>0</v>
      </c>
      <c r="AQ22" s="8">
        <v>0</v>
      </c>
      <c r="AR22" s="8">
        <v>0</v>
      </c>
      <c r="AS22" s="8">
        <v>4</v>
      </c>
      <c r="AT22" s="8">
        <v>0</v>
      </c>
      <c r="AU22" s="8">
        <v>85</v>
      </c>
      <c r="AV22" s="8">
        <v>0</v>
      </c>
      <c r="AW22" s="8">
        <v>127</v>
      </c>
      <c r="AX22" s="8">
        <v>0</v>
      </c>
      <c r="AY22" s="8">
        <v>0</v>
      </c>
      <c r="AZ22" s="8">
        <v>0</v>
      </c>
      <c r="BA22" s="8">
        <v>0</v>
      </c>
      <c r="BB22" s="8">
        <v>0</v>
      </c>
      <c r="BC22" s="8">
        <v>134</v>
      </c>
      <c r="BD22" s="8">
        <v>1</v>
      </c>
      <c r="BE22" s="8">
        <v>0</v>
      </c>
      <c r="BF22" s="8">
        <v>0</v>
      </c>
      <c r="BG22" s="8">
        <v>0</v>
      </c>
      <c r="BH22" s="8">
        <v>0</v>
      </c>
    </row>
    <row r="23" spans="1:60" x14ac:dyDescent="0.35">
      <c r="A23" s="7" t="s">
        <v>73</v>
      </c>
      <c r="B23" s="7" t="s">
        <v>14</v>
      </c>
      <c r="C23" s="8">
        <v>2542</v>
      </c>
      <c r="D23" s="8">
        <v>8</v>
      </c>
      <c r="E23" s="8">
        <v>2</v>
      </c>
      <c r="F23" s="8">
        <v>10</v>
      </c>
      <c r="G23" s="8">
        <v>9</v>
      </c>
      <c r="H23" s="8">
        <v>618</v>
      </c>
      <c r="I23" s="8">
        <v>0</v>
      </c>
      <c r="J23" s="8">
        <v>0</v>
      </c>
      <c r="K23" s="8">
        <v>0</v>
      </c>
      <c r="L23" s="8">
        <v>0</v>
      </c>
      <c r="M23" s="8">
        <v>13</v>
      </c>
      <c r="N23" s="8">
        <v>0</v>
      </c>
      <c r="O23" s="8">
        <v>0</v>
      </c>
      <c r="P23" s="8">
        <v>4</v>
      </c>
      <c r="Q23" s="8">
        <v>0</v>
      </c>
      <c r="R23" s="8">
        <v>11</v>
      </c>
      <c r="S23" s="8">
        <v>3</v>
      </c>
      <c r="T23" s="8">
        <v>15</v>
      </c>
      <c r="U23" s="8">
        <v>11</v>
      </c>
      <c r="V23" s="8">
        <v>10</v>
      </c>
      <c r="W23" s="8">
        <v>1</v>
      </c>
      <c r="X23" s="8">
        <v>0</v>
      </c>
      <c r="Y23" s="8">
        <v>0</v>
      </c>
      <c r="Z23" s="8">
        <v>0</v>
      </c>
      <c r="AA23" s="8">
        <v>0</v>
      </c>
      <c r="AB23" s="8">
        <v>0</v>
      </c>
      <c r="AC23" s="8">
        <v>0</v>
      </c>
      <c r="AD23" s="8">
        <v>0</v>
      </c>
      <c r="AE23" s="8">
        <v>137</v>
      </c>
      <c r="AF23" s="8">
        <v>133</v>
      </c>
      <c r="AG23" s="8">
        <v>2</v>
      </c>
      <c r="AH23" s="8">
        <v>2</v>
      </c>
      <c r="AI23" s="8">
        <v>135</v>
      </c>
      <c r="AJ23" s="8">
        <v>1</v>
      </c>
      <c r="AK23" s="8">
        <v>1</v>
      </c>
      <c r="AL23" s="8">
        <v>135</v>
      </c>
      <c r="AM23" s="8">
        <v>0</v>
      </c>
      <c r="AN23" s="8">
        <v>0</v>
      </c>
      <c r="AO23" s="8">
        <v>127</v>
      </c>
      <c r="AP23" s="8">
        <v>0</v>
      </c>
      <c r="AQ23" s="8">
        <v>0</v>
      </c>
      <c r="AR23" s="8">
        <v>11</v>
      </c>
      <c r="AS23" s="8">
        <v>0</v>
      </c>
      <c r="AT23" s="8">
        <v>0</v>
      </c>
      <c r="AU23" s="8">
        <v>377</v>
      </c>
      <c r="AV23" s="8">
        <v>1</v>
      </c>
      <c r="AW23" s="8">
        <v>438</v>
      </c>
      <c r="AX23" s="8">
        <v>1</v>
      </c>
      <c r="AY23" s="8">
        <v>0</v>
      </c>
      <c r="AZ23" s="8">
        <v>0</v>
      </c>
      <c r="BA23" s="8">
        <v>0</v>
      </c>
      <c r="BB23" s="8">
        <v>0</v>
      </c>
      <c r="BC23" s="8">
        <v>996</v>
      </c>
      <c r="BD23" s="8">
        <v>8</v>
      </c>
      <c r="BE23" s="8">
        <v>70</v>
      </c>
      <c r="BF23" s="8">
        <v>0</v>
      </c>
      <c r="BG23" s="8">
        <v>0</v>
      </c>
      <c r="BH23" s="8">
        <v>0</v>
      </c>
    </row>
    <row r="24" spans="1:60" x14ac:dyDescent="0.35">
      <c r="A24" s="7" t="s">
        <v>68</v>
      </c>
      <c r="B24" s="7" t="s">
        <v>20</v>
      </c>
      <c r="C24" s="8">
        <v>1209</v>
      </c>
      <c r="D24" s="8">
        <v>10</v>
      </c>
      <c r="E24" s="8">
        <v>0</v>
      </c>
      <c r="F24" s="8">
        <v>10</v>
      </c>
      <c r="G24" s="8">
        <v>10</v>
      </c>
      <c r="H24" s="8">
        <v>129</v>
      </c>
      <c r="I24" s="8">
        <v>2</v>
      </c>
      <c r="J24" s="8">
        <v>0</v>
      </c>
      <c r="K24" s="8">
        <v>0</v>
      </c>
      <c r="L24" s="8">
        <v>0</v>
      </c>
      <c r="M24" s="8">
        <v>29</v>
      </c>
      <c r="N24" s="8">
        <v>0</v>
      </c>
      <c r="O24" s="8">
        <v>0</v>
      </c>
      <c r="P24" s="8">
        <v>0</v>
      </c>
      <c r="Q24" s="8">
        <v>0</v>
      </c>
      <c r="R24" s="8">
        <v>0</v>
      </c>
      <c r="S24" s="8">
        <v>0</v>
      </c>
      <c r="T24" s="8">
        <v>2</v>
      </c>
      <c r="U24" s="8">
        <v>1</v>
      </c>
      <c r="V24" s="8">
        <v>0</v>
      </c>
      <c r="W24" s="8">
        <v>0</v>
      </c>
      <c r="X24" s="8">
        <v>3</v>
      </c>
      <c r="Y24" s="8">
        <v>3</v>
      </c>
      <c r="Z24" s="8">
        <v>2</v>
      </c>
      <c r="AA24" s="8">
        <v>2</v>
      </c>
      <c r="AB24" s="8">
        <v>4</v>
      </c>
      <c r="AC24" s="8">
        <v>2</v>
      </c>
      <c r="AD24" s="8">
        <v>0</v>
      </c>
      <c r="AE24" s="8">
        <v>175</v>
      </c>
      <c r="AF24" s="8">
        <v>165</v>
      </c>
      <c r="AG24" s="8">
        <v>2</v>
      </c>
      <c r="AH24" s="8">
        <v>0</v>
      </c>
      <c r="AI24" s="8">
        <v>165</v>
      </c>
      <c r="AJ24" s="8">
        <v>0</v>
      </c>
      <c r="AK24" s="8">
        <v>0</v>
      </c>
      <c r="AL24" s="8">
        <v>165</v>
      </c>
      <c r="AM24" s="8">
        <v>0</v>
      </c>
      <c r="AN24" s="8">
        <v>0</v>
      </c>
      <c r="AO24" s="8">
        <v>165</v>
      </c>
      <c r="AP24" s="8">
        <v>0</v>
      </c>
      <c r="AQ24" s="8">
        <v>0</v>
      </c>
      <c r="AR24" s="8">
        <v>0</v>
      </c>
      <c r="AS24" s="8">
        <v>243</v>
      </c>
      <c r="AT24" s="8">
        <v>1</v>
      </c>
      <c r="AU24" s="8">
        <v>191</v>
      </c>
      <c r="AV24" s="8">
        <v>2</v>
      </c>
      <c r="AW24" s="8">
        <v>43</v>
      </c>
      <c r="AX24" s="8">
        <v>0</v>
      </c>
      <c r="AY24" s="8">
        <v>0</v>
      </c>
      <c r="AZ24" s="8">
        <v>0</v>
      </c>
      <c r="BA24" s="8">
        <v>0</v>
      </c>
      <c r="BB24" s="8">
        <v>0</v>
      </c>
      <c r="BC24" s="8">
        <v>603</v>
      </c>
      <c r="BD24" s="8">
        <v>5</v>
      </c>
      <c r="BE24" s="8">
        <v>0</v>
      </c>
      <c r="BF24" s="8">
        <v>0</v>
      </c>
      <c r="BG24" s="8">
        <v>0</v>
      </c>
      <c r="BH24" s="8">
        <v>0</v>
      </c>
    </row>
    <row r="25" spans="1:60" x14ac:dyDescent="0.35">
      <c r="A25" s="7" t="s">
        <v>68</v>
      </c>
      <c r="B25" s="7" t="s">
        <v>11</v>
      </c>
      <c r="C25" s="8">
        <v>2750</v>
      </c>
      <c r="D25" s="8">
        <v>47</v>
      </c>
      <c r="E25" s="8">
        <v>1</v>
      </c>
      <c r="F25" s="8">
        <v>48</v>
      </c>
      <c r="G25" s="8">
        <v>44</v>
      </c>
      <c r="H25" s="8">
        <v>22</v>
      </c>
      <c r="I25" s="8">
        <v>7</v>
      </c>
      <c r="J25" s="8">
        <v>23</v>
      </c>
      <c r="K25" s="8">
        <v>0</v>
      </c>
      <c r="L25" s="8">
        <v>18</v>
      </c>
      <c r="M25" s="8">
        <v>108</v>
      </c>
      <c r="N25" s="8">
        <v>8</v>
      </c>
      <c r="O25" s="8">
        <v>4</v>
      </c>
      <c r="P25" s="8">
        <v>61</v>
      </c>
      <c r="Q25" s="8">
        <v>7</v>
      </c>
      <c r="R25" s="8">
        <v>7</v>
      </c>
      <c r="S25" s="8">
        <v>34</v>
      </c>
      <c r="T25" s="8">
        <v>16</v>
      </c>
      <c r="U25" s="8">
        <v>16</v>
      </c>
      <c r="V25" s="8">
        <v>17</v>
      </c>
      <c r="W25" s="8">
        <v>0</v>
      </c>
      <c r="X25" s="8">
        <v>6</v>
      </c>
      <c r="Y25" s="8">
        <v>6</v>
      </c>
      <c r="Z25" s="8">
        <v>2</v>
      </c>
      <c r="AA25" s="8">
        <v>2</v>
      </c>
      <c r="AB25" s="8">
        <v>20</v>
      </c>
      <c r="AC25" s="8">
        <v>20</v>
      </c>
      <c r="AD25" s="8">
        <v>0</v>
      </c>
      <c r="AE25" s="8">
        <v>946</v>
      </c>
      <c r="AF25" s="8">
        <v>946</v>
      </c>
      <c r="AG25" s="8">
        <v>134</v>
      </c>
      <c r="AH25" s="8">
        <v>130</v>
      </c>
      <c r="AI25" s="8">
        <v>950</v>
      </c>
      <c r="AJ25" s="8">
        <v>4</v>
      </c>
      <c r="AK25" s="8">
        <v>4</v>
      </c>
      <c r="AL25" s="8">
        <v>949</v>
      </c>
      <c r="AM25" s="8">
        <v>0</v>
      </c>
      <c r="AN25" s="8">
        <v>0</v>
      </c>
      <c r="AO25" s="8">
        <v>949</v>
      </c>
      <c r="AP25" s="8">
        <v>0</v>
      </c>
      <c r="AQ25" s="8">
        <v>0</v>
      </c>
      <c r="AR25" s="8">
        <v>17</v>
      </c>
      <c r="AS25" s="8">
        <v>29</v>
      </c>
      <c r="AT25" s="8">
        <v>1</v>
      </c>
      <c r="AU25" s="8">
        <v>514</v>
      </c>
      <c r="AV25" s="8">
        <v>2</v>
      </c>
      <c r="AW25" s="8">
        <v>508</v>
      </c>
      <c r="AX25" s="8">
        <v>2</v>
      </c>
      <c r="AY25" s="8">
        <v>0</v>
      </c>
      <c r="AZ25" s="8">
        <v>0</v>
      </c>
      <c r="BA25" s="8">
        <v>0</v>
      </c>
      <c r="BB25" s="8">
        <v>0</v>
      </c>
      <c r="BC25" s="8">
        <v>1055</v>
      </c>
      <c r="BD25" s="8">
        <v>36</v>
      </c>
      <c r="BE25" s="8">
        <v>588</v>
      </c>
      <c r="BF25" s="8">
        <v>0</v>
      </c>
      <c r="BG25" s="8">
        <v>0</v>
      </c>
      <c r="BH25" s="8">
        <v>0</v>
      </c>
    </row>
    <row r="26" spans="1:60" x14ac:dyDescent="0.35">
      <c r="A26" s="7" t="s">
        <v>491</v>
      </c>
      <c r="B26" s="7"/>
      <c r="C26" s="8">
        <v>24806</v>
      </c>
      <c r="D26" s="8">
        <v>215</v>
      </c>
      <c r="E26" s="8">
        <v>15</v>
      </c>
      <c r="F26" s="8">
        <v>230</v>
      </c>
      <c r="G26" s="8">
        <v>210</v>
      </c>
      <c r="H26" s="8">
        <v>1950</v>
      </c>
      <c r="I26" s="8">
        <v>25</v>
      </c>
      <c r="J26" s="8">
        <v>185</v>
      </c>
      <c r="K26" s="8">
        <v>0</v>
      </c>
      <c r="L26" s="8">
        <v>46</v>
      </c>
      <c r="M26" s="8">
        <v>449</v>
      </c>
      <c r="N26" s="8">
        <v>19</v>
      </c>
      <c r="O26" s="8">
        <v>12</v>
      </c>
      <c r="P26" s="8">
        <v>207</v>
      </c>
      <c r="Q26" s="8">
        <v>55</v>
      </c>
      <c r="R26" s="8">
        <v>207</v>
      </c>
      <c r="S26" s="8">
        <v>155</v>
      </c>
      <c r="T26" s="8">
        <v>246</v>
      </c>
      <c r="U26" s="8">
        <v>247</v>
      </c>
      <c r="V26" s="8">
        <v>123</v>
      </c>
      <c r="W26" s="8">
        <v>7</v>
      </c>
      <c r="X26" s="8">
        <v>34</v>
      </c>
      <c r="Y26" s="8">
        <v>34</v>
      </c>
      <c r="Z26" s="8">
        <v>14</v>
      </c>
      <c r="AA26" s="8">
        <v>16</v>
      </c>
      <c r="AB26" s="8">
        <v>74</v>
      </c>
      <c r="AC26" s="8">
        <v>66</v>
      </c>
      <c r="AD26" s="8">
        <v>0</v>
      </c>
      <c r="AE26" s="8">
        <v>5072</v>
      </c>
      <c r="AF26" s="8">
        <v>4802</v>
      </c>
      <c r="AG26" s="8">
        <v>222</v>
      </c>
      <c r="AH26" s="8">
        <v>208</v>
      </c>
      <c r="AI26" s="8">
        <v>4809</v>
      </c>
      <c r="AJ26" s="8">
        <v>18</v>
      </c>
      <c r="AK26" s="8">
        <v>16</v>
      </c>
      <c r="AL26" s="8">
        <v>4787</v>
      </c>
      <c r="AM26" s="8">
        <v>196</v>
      </c>
      <c r="AN26" s="8">
        <v>176</v>
      </c>
      <c r="AO26" s="8">
        <v>4767</v>
      </c>
      <c r="AP26" s="8">
        <v>13</v>
      </c>
      <c r="AQ26" s="8">
        <v>14</v>
      </c>
      <c r="AR26" s="8">
        <v>121</v>
      </c>
      <c r="AS26" s="8">
        <v>1223</v>
      </c>
      <c r="AT26" s="8">
        <v>9</v>
      </c>
      <c r="AU26" s="8">
        <v>4482</v>
      </c>
      <c r="AV26" s="8">
        <v>35</v>
      </c>
      <c r="AW26" s="8">
        <v>3667</v>
      </c>
      <c r="AX26" s="8">
        <v>3</v>
      </c>
      <c r="AY26" s="8">
        <v>21</v>
      </c>
      <c r="AZ26" s="8">
        <v>0</v>
      </c>
      <c r="BA26" s="8">
        <v>3</v>
      </c>
      <c r="BB26" s="8">
        <v>0</v>
      </c>
      <c r="BC26" s="8">
        <v>9195</v>
      </c>
      <c r="BD26" s="8">
        <v>151</v>
      </c>
      <c r="BE26" s="8">
        <v>3665</v>
      </c>
      <c r="BF26" s="8">
        <v>6</v>
      </c>
      <c r="BG26" s="8">
        <v>299</v>
      </c>
      <c r="BH26"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24"/>
  <sheetViews>
    <sheetView workbookViewId="0">
      <selection activeCell="C3" sqref="C3"/>
    </sheetView>
  </sheetViews>
  <sheetFormatPr defaultRowHeight="14.5" x14ac:dyDescent="0.35"/>
  <cols>
    <col min="1" max="1" width="17.81640625" bestFit="1" customWidth="1"/>
    <col min="2" max="2" width="34.26953125" bestFit="1" customWidth="1"/>
    <col min="3" max="3" width="18.6328125" bestFit="1" customWidth="1"/>
    <col min="4" max="4" width="18" bestFit="1" customWidth="1"/>
    <col min="5" max="5" width="19.90625" bestFit="1" customWidth="1"/>
    <col min="6" max="6" width="21.26953125" bestFit="1" customWidth="1"/>
    <col min="7" max="7" width="19" bestFit="1" customWidth="1"/>
  </cols>
  <sheetData>
    <row r="1" spans="1:7" x14ac:dyDescent="0.35">
      <c r="A1" s="12" t="s">
        <v>125</v>
      </c>
      <c r="B1" s="12" t="s">
        <v>63</v>
      </c>
      <c r="C1" s="7" t="s">
        <v>445</v>
      </c>
      <c r="D1" s="7" t="s">
        <v>462</v>
      </c>
      <c r="E1" s="7" t="s">
        <v>461</v>
      </c>
      <c r="F1" s="37" t="s">
        <v>463</v>
      </c>
      <c r="G1" s="37" t="s">
        <v>464</v>
      </c>
    </row>
    <row r="2" spans="1:7" x14ac:dyDescent="0.35">
      <c r="A2" s="13" t="s">
        <v>82</v>
      </c>
      <c r="B2" s="7" t="s">
        <v>21</v>
      </c>
      <c r="C2" s="7">
        <f>GETPIVOTDATA("Sum of PMTCT VL RETURNED",'OVERALL PIVOT'!$A$4,"District",$A2,"HF Name",$B2)</f>
        <v>8</v>
      </c>
      <c r="D2" s="7">
        <f>GETPIVOTDATA("Sum of PMTCT &lt;=200 Copies",'OVERALL PIVOT'!$A$4,"District",$A2,"HF Name",$B2)</f>
        <v>2</v>
      </c>
      <c r="E2" s="7">
        <f>GETPIVOTDATA("Sum of PMTCT 201-999 copies",'OVERALL PIVOT'!$A$4,"District",$A2,"HF Name",$B2)</f>
        <v>3</v>
      </c>
      <c r="F2" s="33">
        <f>(D2+E2)/C2</f>
        <v>0.625</v>
      </c>
      <c r="G2" s="15">
        <f>D2/C2</f>
        <v>0.25</v>
      </c>
    </row>
    <row r="3" spans="1:7" x14ac:dyDescent="0.35">
      <c r="A3" s="13" t="s">
        <v>82</v>
      </c>
      <c r="B3" s="7" t="s">
        <v>13</v>
      </c>
      <c r="C3" s="7">
        <f>GETPIVOTDATA("Sum of PMTCT VL RETURNED",'OVERALL PIVOT'!$A$4,"District",$A3,"HF Name",$B3)</f>
        <v>1</v>
      </c>
      <c r="D3" s="7">
        <f>GETPIVOTDATA("Sum of PMTCT &lt;=200 Copies",'OVERALL PIVOT'!$A$4,"District",$A3,"HF Name",$B3)</f>
        <v>3</v>
      </c>
      <c r="E3" s="7">
        <f>GETPIVOTDATA("Sum of PMTCT 201-999 copies",'OVERALL PIVOT'!$A$4,"District",$A3,"HF Name",$B3)</f>
        <v>0</v>
      </c>
      <c r="F3" s="32">
        <f t="shared" ref="F3:F24" si="0">(D3+E3)/C3</f>
        <v>3</v>
      </c>
      <c r="G3" s="15">
        <f t="shared" ref="G3:G23" si="1">D3/C3</f>
        <v>3</v>
      </c>
    </row>
    <row r="4" spans="1:7" x14ac:dyDescent="0.35">
      <c r="A4" s="13" t="s">
        <v>82</v>
      </c>
      <c r="B4" s="7" t="s">
        <v>4</v>
      </c>
      <c r="C4" s="7">
        <f>GETPIVOTDATA("Sum of PMTCT VL RETURNED",'OVERALL PIVOT'!$A$4,"District",$A4,"HF Name",$B4)</f>
        <v>0</v>
      </c>
      <c r="D4" s="7">
        <f>GETPIVOTDATA("Sum of PMTCT &lt;=200 Copies",'OVERALL PIVOT'!$A$4,"District",$A4,"HF Name",$B4)</f>
        <v>0</v>
      </c>
      <c r="E4" s="7">
        <f>GETPIVOTDATA("Sum of PMTCT 201-999 copies",'OVERALL PIVOT'!$A$4,"District",$A4,"HF Name",$B4)</f>
        <v>0</v>
      </c>
      <c r="F4" s="15" t="e">
        <f t="shared" si="0"/>
        <v>#DIV/0!</v>
      </c>
      <c r="G4" s="15" t="e">
        <f t="shared" si="1"/>
        <v>#DIV/0!</v>
      </c>
    </row>
    <row r="5" spans="1:7" x14ac:dyDescent="0.35">
      <c r="A5" s="13" t="s">
        <v>81</v>
      </c>
      <c r="B5" s="7" t="s">
        <v>17</v>
      </c>
      <c r="C5" s="7">
        <f>GETPIVOTDATA("Sum of PMTCT VL RETURNED",'OVERALL PIVOT'!$A$4,"District",$A5,"HF Name",$B5)</f>
        <v>0</v>
      </c>
      <c r="D5" s="7">
        <f>GETPIVOTDATA("Sum of PMTCT &lt;=200 Copies",'OVERALL PIVOT'!$A$4,"District",$A5,"HF Name",$B5)</f>
        <v>11</v>
      </c>
      <c r="E5" s="7">
        <f>GETPIVOTDATA("Sum of PMTCT 201-999 copies",'OVERALL PIVOT'!$A$4,"District",$A5,"HF Name",$B5)</f>
        <v>0</v>
      </c>
      <c r="F5" s="15" t="e">
        <f t="shared" si="0"/>
        <v>#DIV/0!</v>
      </c>
      <c r="G5" s="15" t="e">
        <f t="shared" si="1"/>
        <v>#DIV/0!</v>
      </c>
    </row>
    <row r="6" spans="1:7" x14ac:dyDescent="0.35">
      <c r="A6" s="13" t="s">
        <v>81</v>
      </c>
      <c r="B6" s="7" t="s">
        <v>10</v>
      </c>
      <c r="C6" s="7">
        <f>GETPIVOTDATA("Sum of PMTCT VL RETURNED",'OVERALL PIVOT'!$A$4,"District",$A6,"HF Name",$B6)</f>
        <v>0</v>
      </c>
      <c r="D6" s="7">
        <f>GETPIVOTDATA("Sum of PMTCT &lt;=200 Copies",'OVERALL PIVOT'!$A$4,"District",$A6,"HF Name",$B6)</f>
        <v>0</v>
      </c>
      <c r="E6" s="7">
        <f>GETPIVOTDATA("Sum of PMTCT 201-999 copies",'OVERALL PIVOT'!$A$4,"District",$A6,"HF Name",$B6)</f>
        <v>0</v>
      </c>
      <c r="F6" s="15" t="e">
        <f t="shared" si="0"/>
        <v>#DIV/0!</v>
      </c>
      <c r="G6" s="15" t="e">
        <f t="shared" si="1"/>
        <v>#DIV/0!</v>
      </c>
    </row>
    <row r="7" spans="1:7" x14ac:dyDescent="0.35">
      <c r="A7" s="13" t="s">
        <v>81</v>
      </c>
      <c r="B7" s="7" t="s">
        <v>9</v>
      </c>
      <c r="C7" s="7">
        <f>GETPIVOTDATA("Sum of PMTCT VL RETURNED",'OVERALL PIVOT'!$A$4,"District",$A7,"HF Name",$B7)</f>
        <v>2</v>
      </c>
      <c r="D7" s="7">
        <f>GETPIVOTDATA("Sum of PMTCT &lt;=200 Copies",'OVERALL PIVOT'!$A$4,"District",$A7,"HF Name",$B7)</f>
        <v>0</v>
      </c>
      <c r="E7" s="7">
        <f>GETPIVOTDATA("Sum of PMTCT 201-999 copies",'OVERALL PIVOT'!$A$4,"District",$A7,"HF Name",$B7)</f>
        <v>1</v>
      </c>
      <c r="F7" s="32">
        <f t="shared" si="0"/>
        <v>0.5</v>
      </c>
      <c r="G7" s="15">
        <f t="shared" si="1"/>
        <v>0</v>
      </c>
    </row>
    <row r="8" spans="1:7" x14ac:dyDescent="0.35">
      <c r="A8" s="13" t="s">
        <v>81</v>
      </c>
      <c r="B8" s="7" t="s">
        <v>3</v>
      </c>
      <c r="C8" s="7">
        <f>GETPIVOTDATA("Sum of PMTCT VL RETURNED",'OVERALL PIVOT'!$A$4,"District",$A8,"HF Name",$B8)</f>
        <v>0</v>
      </c>
      <c r="D8" s="7">
        <f>GETPIVOTDATA("Sum of PMTCT &lt;=200 Copies",'OVERALL PIVOT'!$A$4,"District",$A8,"HF Name",$B8)</f>
        <v>0</v>
      </c>
      <c r="E8" s="7">
        <f>GETPIVOTDATA("Sum of PMTCT 201-999 copies",'OVERALL PIVOT'!$A$4,"District",$A8,"HF Name",$B8)</f>
        <v>0</v>
      </c>
      <c r="F8" s="15" t="e">
        <f t="shared" si="0"/>
        <v>#DIV/0!</v>
      </c>
      <c r="G8" s="15" t="e">
        <f t="shared" si="1"/>
        <v>#DIV/0!</v>
      </c>
    </row>
    <row r="9" spans="1:7" x14ac:dyDescent="0.35">
      <c r="A9" s="13" t="s">
        <v>80</v>
      </c>
      <c r="B9" s="7" t="s">
        <v>15</v>
      </c>
      <c r="C9" s="7">
        <f>GETPIVOTDATA("Sum of PMTCT VL RETURNED",'OVERALL PIVOT'!$A$4,"District",$A9,"HF Name",$B9)</f>
        <v>0</v>
      </c>
      <c r="D9" s="7">
        <f>GETPIVOTDATA("Sum of PMTCT &lt;=200 Copies",'OVERALL PIVOT'!$A$4,"District",$A9,"HF Name",$B9)</f>
        <v>0</v>
      </c>
      <c r="E9" s="7">
        <f>GETPIVOTDATA("Sum of PMTCT 201-999 copies",'OVERALL PIVOT'!$A$4,"District",$A9,"HF Name",$B9)</f>
        <v>0</v>
      </c>
      <c r="F9" s="15" t="e">
        <f t="shared" si="0"/>
        <v>#DIV/0!</v>
      </c>
      <c r="G9" s="15" t="e">
        <f t="shared" si="1"/>
        <v>#DIV/0!</v>
      </c>
    </row>
    <row r="10" spans="1:7" x14ac:dyDescent="0.35">
      <c r="A10" s="13" t="s">
        <v>79</v>
      </c>
      <c r="B10" s="7" t="s">
        <v>0</v>
      </c>
      <c r="C10" s="7">
        <f>GETPIVOTDATA("Sum of PMTCT VL RETURNED",'OVERALL PIVOT'!$A$4,"District",$A10,"HF Name",$B10)</f>
        <v>0</v>
      </c>
      <c r="D10" s="7">
        <f>GETPIVOTDATA("Sum of PMTCT &lt;=200 Copies",'OVERALL PIVOT'!$A$4,"District",$A10,"HF Name",$B10)</f>
        <v>0</v>
      </c>
      <c r="E10" s="7">
        <f>GETPIVOTDATA("Sum of PMTCT 201-999 copies",'OVERALL PIVOT'!$A$4,"District",$A10,"HF Name",$B10)</f>
        <v>0</v>
      </c>
      <c r="F10" s="15" t="e">
        <f t="shared" si="0"/>
        <v>#DIV/0!</v>
      </c>
      <c r="G10" s="15" t="e">
        <f t="shared" si="1"/>
        <v>#DIV/0!</v>
      </c>
    </row>
    <row r="11" spans="1:7" x14ac:dyDescent="0.35">
      <c r="A11" s="13" t="s">
        <v>78</v>
      </c>
      <c r="B11" s="7" t="s">
        <v>1</v>
      </c>
      <c r="C11" s="7">
        <f>GETPIVOTDATA("Sum of PMTCT VL RETURNED",'OVERALL PIVOT'!$A$4,"District",$A11,"HF Name",$B11)</f>
        <v>0</v>
      </c>
      <c r="D11" s="7">
        <f>GETPIVOTDATA("Sum of PMTCT &lt;=200 Copies",'OVERALL PIVOT'!$A$4,"District",$A11,"HF Name",$B11)</f>
        <v>1</v>
      </c>
      <c r="E11" s="7">
        <f>GETPIVOTDATA("Sum of PMTCT 201-999 copies",'OVERALL PIVOT'!$A$4,"District",$A11,"HF Name",$B11)</f>
        <v>0</v>
      </c>
      <c r="F11" s="15" t="e">
        <f>(D11+E11)/C11</f>
        <v>#DIV/0!</v>
      </c>
      <c r="G11" s="15" t="e">
        <f t="shared" si="1"/>
        <v>#DIV/0!</v>
      </c>
    </row>
    <row r="12" spans="1:7" x14ac:dyDescent="0.35">
      <c r="A12" s="13" t="s">
        <v>77</v>
      </c>
      <c r="B12" s="7" t="s">
        <v>16</v>
      </c>
      <c r="C12" s="7">
        <f>GETPIVOTDATA("Sum of PMTCT VL RETURNED",'OVERALL PIVOT'!$A$4,"District",$A12,"HF Name",$B12)</f>
        <v>0</v>
      </c>
      <c r="D12" s="7">
        <f>GETPIVOTDATA("Sum of PMTCT &lt;=200 Copies",'OVERALL PIVOT'!$A$4,"District",$A12,"HF Name",$B12)</f>
        <v>0</v>
      </c>
      <c r="E12" s="7">
        <f>GETPIVOTDATA("Sum of PMTCT 201-999 copies",'OVERALL PIVOT'!$A$4,"District",$A12,"HF Name",$B12)</f>
        <v>0</v>
      </c>
      <c r="F12" s="15" t="e">
        <f t="shared" si="0"/>
        <v>#DIV/0!</v>
      </c>
      <c r="G12" s="15" t="e">
        <f t="shared" si="1"/>
        <v>#DIV/0!</v>
      </c>
    </row>
    <row r="13" spans="1:7" x14ac:dyDescent="0.35">
      <c r="A13" s="13" t="s">
        <v>77</v>
      </c>
      <c r="B13" s="7" t="s">
        <v>12</v>
      </c>
      <c r="C13" s="7">
        <f>GETPIVOTDATA("Sum of PMTCT VL RETURNED",'OVERALL PIVOT'!$A$4,"District",$A13,"HF Name",$B13)</f>
        <v>0</v>
      </c>
      <c r="D13" s="7">
        <f>GETPIVOTDATA("Sum of PMTCT &lt;=200 Copies",'OVERALL PIVOT'!$A$4,"District",$A13,"HF Name",$B13)</f>
        <v>0</v>
      </c>
      <c r="E13" s="7">
        <f>GETPIVOTDATA("Sum of PMTCT 201-999 copies",'OVERALL PIVOT'!$A$4,"District",$A13,"HF Name",$B13)</f>
        <v>0</v>
      </c>
      <c r="F13" s="15" t="e">
        <f t="shared" si="0"/>
        <v>#DIV/0!</v>
      </c>
      <c r="G13" s="15" t="e">
        <f t="shared" si="1"/>
        <v>#DIV/0!</v>
      </c>
    </row>
    <row r="14" spans="1:7" x14ac:dyDescent="0.35">
      <c r="A14" s="13" t="s">
        <v>76</v>
      </c>
      <c r="B14" s="7" t="s">
        <v>19</v>
      </c>
      <c r="C14" s="7">
        <f>GETPIVOTDATA("Sum of PMTCT VL RETURNED",'OVERALL PIVOT'!$A$4,"District",$A14,"HF Name",$B14)</f>
        <v>72</v>
      </c>
      <c r="D14" s="7">
        <f>GETPIVOTDATA("Sum of PMTCT &lt;=200 Copies",'OVERALL PIVOT'!$A$4,"District",$A14,"HF Name",$B14)</f>
        <v>71</v>
      </c>
      <c r="E14" s="7">
        <f>GETPIVOTDATA("Sum of PMTCT 201-999 copies",'OVERALL PIVOT'!$A$4,"District",$A14,"HF Name",$B14)</f>
        <v>1</v>
      </c>
      <c r="F14" s="32">
        <f t="shared" si="0"/>
        <v>1</v>
      </c>
      <c r="G14" s="15">
        <f t="shared" si="1"/>
        <v>0.98611111111111116</v>
      </c>
    </row>
    <row r="15" spans="1:7" x14ac:dyDescent="0.35">
      <c r="A15" s="13" t="s">
        <v>76</v>
      </c>
      <c r="B15" s="7" t="s">
        <v>7</v>
      </c>
      <c r="C15" s="7">
        <f>GETPIVOTDATA("Sum of PMTCT VL RETURNED",'OVERALL PIVOT'!$A$4,"District",$A15,"HF Name",$B15)</f>
        <v>8</v>
      </c>
      <c r="D15" s="7">
        <f>GETPIVOTDATA("Sum of PMTCT &lt;=200 Copies",'OVERALL PIVOT'!$A$4,"District",$A15,"HF Name",$B15)</f>
        <v>8</v>
      </c>
      <c r="E15" s="7">
        <f>GETPIVOTDATA("Sum of PMTCT 201-999 copies",'OVERALL PIVOT'!$A$4,"District",$A15,"HF Name",$B15)</f>
        <v>0</v>
      </c>
      <c r="F15" s="33">
        <f t="shared" si="0"/>
        <v>1</v>
      </c>
      <c r="G15" s="15">
        <f t="shared" si="1"/>
        <v>1</v>
      </c>
    </row>
    <row r="16" spans="1:7" x14ac:dyDescent="0.35">
      <c r="A16" s="13" t="s">
        <v>75</v>
      </c>
      <c r="B16" s="7" t="s">
        <v>5</v>
      </c>
      <c r="C16" s="7">
        <f>GETPIVOTDATA("Sum of PMTCT VL RETURNED",'OVERALL PIVOT'!$A$4,"District",$A16,"HF Name",$B16)</f>
        <v>0</v>
      </c>
      <c r="D16" s="7">
        <f>GETPIVOTDATA("Sum of PMTCT &lt;=200 Copies",'OVERALL PIVOT'!$A$4,"District",$A16,"HF Name",$B16)</f>
        <v>0</v>
      </c>
      <c r="E16" s="7">
        <f>GETPIVOTDATA("Sum of PMTCT 201-999 copies",'OVERALL PIVOT'!$A$4,"District",$A16,"HF Name",$B16)</f>
        <v>0</v>
      </c>
      <c r="F16" s="15" t="e">
        <f t="shared" si="0"/>
        <v>#DIV/0!</v>
      </c>
      <c r="G16" s="15" t="e">
        <f t="shared" si="1"/>
        <v>#DIV/0!</v>
      </c>
    </row>
    <row r="17" spans="1:7" x14ac:dyDescent="0.35">
      <c r="A17" s="13" t="s">
        <v>74</v>
      </c>
      <c r="B17" s="7" t="s">
        <v>18</v>
      </c>
      <c r="C17" s="7">
        <f>GETPIVOTDATA("Sum of PMTCT VL RETURNED",'OVERALL PIVOT'!$A$4,"District",$A17,"HF Name",$B17)</f>
        <v>0</v>
      </c>
      <c r="D17" s="7">
        <f>GETPIVOTDATA("Sum of PMTCT &lt;=200 Copies",'OVERALL PIVOT'!$A$4,"District",$A17,"HF Name",$B17)</f>
        <v>0</v>
      </c>
      <c r="E17" s="7">
        <f>GETPIVOTDATA("Sum of PMTCT 201-999 copies",'OVERALL PIVOT'!$A$4,"District",$A17,"HF Name",$B17)</f>
        <v>0</v>
      </c>
      <c r="F17" s="15" t="e">
        <f t="shared" si="0"/>
        <v>#DIV/0!</v>
      </c>
      <c r="G17" s="15" t="e">
        <f t="shared" si="1"/>
        <v>#DIV/0!</v>
      </c>
    </row>
    <row r="18" spans="1:7" x14ac:dyDescent="0.35">
      <c r="A18" s="13" t="s">
        <v>74</v>
      </c>
      <c r="B18" s="7" t="s">
        <v>8</v>
      </c>
      <c r="C18" s="7">
        <f>GETPIVOTDATA("Sum of PMTCT VL RETURNED",'OVERALL PIVOT'!$A$4,"District",$A18,"HF Name",$B18)</f>
        <v>2</v>
      </c>
      <c r="D18" s="7">
        <f>GETPIVOTDATA("Sum of PMTCT &lt;=200 Copies",'OVERALL PIVOT'!$A$4,"District",$A18,"HF Name",$B18)</f>
        <v>0</v>
      </c>
      <c r="E18" s="7">
        <f>GETPIVOTDATA("Sum of PMTCT 201-999 copies",'OVERALL PIVOT'!$A$4,"District",$A18,"HF Name",$B18)</f>
        <v>1</v>
      </c>
      <c r="F18" s="15">
        <f t="shared" si="0"/>
        <v>0.5</v>
      </c>
      <c r="G18" s="15">
        <f t="shared" si="1"/>
        <v>0</v>
      </c>
    </row>
    <row r="19" spans="1:7" x14ac:dyDescent="0.35">
      <c r="A19" s="13" t="s">
        <v>74</v>
      </c>
      <c r="B19" s="7" t="s">
        <v>6</v>
      </c>
      <c r="C19" s="7">
        <f>GETPIVOTDATA("Sum of PMTCT VL RETURNED",'OVERALL PIVOT'!$A$4,"District",$A19,"HF Name",$B19)</f>
        <v>0</v>
      </c>
      <c r="D19" s="7">
        <f>GETPIVOTDATA("Sum of PMTCT &lt;=200 Copies",'OVERALL PIVOT'!$A$4,"District",$A19,"HF Name",$B19)</f>
        <v>0</v>
      </c>
      <c r="E19" s="7">
        <f>GETPIVOTDATA("Sum of PMTCT 201-999 copies",'OVERALL PIVOT'!$A$4,"District",$A19,"HF Name",$B19)</f>
        <v>0</v>
      </c>
      <c r="F19" s="15" t="e">
        <f t="shared" si="0"/>
        <v>#DIV/0!</v>
      </c>
      <c r="G19" s="15" t="e">
        <f t="shared" si="1"/>
        <v>#DIV/0!</v>
      </c>
    </row>
    <row r="20" spans="1:7" x14ac:dyDescent="0.35">
      <c r="A20" s="13" t="s">
        <v>74</v>
      </c>
      <c r="B20" s="7" t="s">
        <v>2</v>
      </c>
      <c r="C20" s="7">
        <f>GETPIVOTDATA("Sum of PMTCT VL RETURNED",'OVERALL PIVOT'!$A$4,"District",$A20,"HF Name",$B20)</f>
        <v>0</v>
      </c>
      <c r="D20" s="7">
        <f>GETPIVOTDATA("Sum of PMTCT &lt;=200 Copies",'OVERALL PIVOT'!$A$4,"District",$A20,"HF Name",$B20)</f>
        <v>0</v>
      </c>
      <c r="E20" s="7">
        <f>GETPIVOTDATA("Sum of PMTCT 201-999 copies",'OVERALL PIVOT'!$A$4,"District",$A20,"HF Name",$B20)</f>
        <v>0</v>
      </c>
      <c r="F20" s="15" t="e">
        <f t="shared" si="0"/>
        <v>#DIV/0!</v>
      </c>
      <c r="G20" s="15" t="e">
        <f t="shared" si="1"/>
        <v>#DIV/0!</v>
      </c>
    </row>
    <row r="21" spans="1:7" x14ac:dyDescent="0.35">
      <c r="A21" s="13" t="s">
        <v>73</v>
      </c>
      <c r="B21" s="7" t="s">
        <v>14</v>
      </c>
      <c r="C21" s="7">
        <f>GETPIVOTDATA("Sum of PMTCT VL RETURNED",'OVERALL PIVOT'!$A$4,"District",$A21,"HF Name",$B21)</f>
        <v>11</v>
      </c>
      <c r="D21" s="7">
        <f>GETPIVOTDATA("Sum of PMTCT &lt;=200 Copies",'OVERALL PIVOT'!$A$4,"District",$A21,"HF Name",$B21)</f>
        <v>10</v>
      </c>
      <c r="E21" s="7">
        <f>GETPIVOTDATA("Sum of PMTCT 201-999 copies",'OVERALL PIVOT'!$A$4,"District",$A21,"HF Name",$B21)</f>
        <v>1</v>
      </c>
      <c r="F21" s="32">
        <f t="shared" si="0"/>
        <v>1</v>
      </c>
      <c r="G21" s="15">
        <f t="shared" si="1"/>
        <v>0.90909090909090906</v>
      </c>
    </row>
    <row r="22" spans="1:7" x14ac:dyDescent="0.35">
      <c r="A22" s="13" t="s">
        <v>68</v>
      </c>
      <c r="B22" s="7" t="s">
        <v>20</v>
      </c>
      <c r="C22" s="7">
        <f>GETPIVOTDATA("Sum of PMTCT VL RETURNED",'OVERALL PIVOT'!$A$4,"District",$A22,"HF Name",$B22)</f>
        <v>0</v>
      </c>
      <c r="D22" s="7">
        <f>GETPIVOTDATA("Sum of PMTCT &lt;=200 Copies",'OVERALL PIVOT'!$A$4,"District",$A22,"HF Name",$B22)</f>
        <v>0</v>
      </c>
      <c r="E22" s="7">
        <f>GETPIVOTDATA("Sum of PMTCT 201-999 copies",'OVERALL PIVOT'!$A$4,"District",$A22,"HF Name",$B22)</f>
        <v>0</v>
      </c>
      <c r="F22" s="15" t="e">
        <f t="shared" si="0"/>
        <v>#DIV/0!</v>
      </c>
      <c r="G22" s="15" t="e">
        <f t="shared" si="1"/>
        <v>#DIV/0!</v>
      </c>
    </row>
    <row r="23" spans="1:7" x14ac:dyDescent="0.35">
      <c r="A23" s="13" t="s">
        <v>68</v>
      </c>
      <c r="B23" s="7" t="s">
        <v>11</v>
      </c>
      <c r="C23" s="7">
        <f>GETPIVOTDATA("Sum of PMTCT VL RETURNED",'OVERALL PIVOT'!$A$4,"District",$A23,"HF Name",$B23)</f>
        <v>17</v>
      </c>
      <c r="D23" s="7">
        <f>GETPIVOTDATA("Sum of PMTCT &lt;=200 Copies",'OVERALL PIVOT'!$A$4,"District",$A23,"HF Name",$B23)</f>
        <v>17</v>
      </c>
      <c r="E23" s="7">
        <f>GETPIVOTDATA("Sum of PMTCT 201-999 copies",'OVERALL PIVOT'!$A$4,"District",$A23,"HF Name",$B23)</f>
        <v>0</v>
      </c>
      <c r="F23" s="32">
        <f t="shared" si="0"/>
        <v>1</v>
      </c>
      <c r="G23" s="15">
        <f t="shared" si="1"/>
        <v>1</v>
      </c>
    </row>
    <row r="24" spans="1:7" x14ac:dyDescent="0.35">
      <c r="A24" s="7" t="s">
        <v>441</v>
      </c>
      <c r="B24" s="7"/>
      <c r="C24" s="7">
        <f>SUM(C2:C23)</f>
        <v>121</v>
      </c>
      <c r="D24" s="7">
        <f t="shared" ref="D24:E24" si="2">SUM(D2:D23)</f>
        <v>123</v>
      </c>
      <c r="E24" s="7">
        <f t="shared" si="2"/>
        <v>7</v>
      </c>
      <c r="F24" s="15">
        <f t="shared" si="0"/>
        <v>1.0743801652892562</v>
      </c>
      <c r="G24" s="15">
        <f>D24/C24</f>
        <v>1.0165289256198347</v>
      </c>
    </row>
  </sheetData>
  <autoFilter ref="A1:G24"/>
  <conditionalFormatting sqref="G2:G24">
    <cfRule type="cellIs" dxfId="147" priority="1" operator="lessThan">
      <formula>0.7</formula>
    </cfRule>
    <cfRule type="cellIs" dxfId="146" priority="2" operator="between">
      <formula>0.7</formula>
      <formula>0.79</formula>
    </cfRule>
    <cfRule type="cellIs" dxfId="145" priority="3" operator="greaterThan">
      <formula>1</formula>
    </cfRule>
    <cfRule type="cellIs" dxfId="144" priority="4" operator="between">
      <formula>0.95</formula>
      <formula>1</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12"/>
  <sheetViews>
    <sheetView workbookViewId="0">
      <selection activeCell="K9" sqref="K9"/>
    </sheetView>
  </sheetViews>
  <sheetFormatPr defaultRowHeight="14.5" x14ac:dyDescent="0.35"/>
  <cols>
    <col min="1" max="1" width="16" bestFit="1" customWidth="1"/>
    <col min="2" max="2" width="9.36328125" bestFit="1" customWidth="1"/>
    <col min="3" max="3" width="8" bestFit="1" customWidth="1"/>
  </cols>
  <sheetData>
    <row r="1" spans="1:4" x14ac:dyDescent="0.35">
      <c r="A1" s="13" t="s">
        <v>492</v>
      </c>
      <c r="B1" s="13" t="s">
        <v>493</v>
      </c>
      <c r="C1" s="13" t="s">
        <v>494</v>
      </c>
      <c r="D1" s="13" t="s">
        <v>495</v>
      </c>
    </row>
    <row r="2" spans="1:4" x14ac:dyDescent="0.35">
      <c r="A2" s="7" t="s">
        <v>481</v>
      </c>
      <c r="B2" s="7">
        <f>GETPIVOTDATA("Sum of Index testing - No tested",'OVERALL PIVOT'!$A$26)</f>
        <v>1950</v>
      </c>
      <c r="C2" s="7">
        <f>GETPIVOTDATA("Sum of Index testing positives",'OVERALL PIVOT'!$A$26)</f>
        <v>25</v>
      </c>
      <c r="D2" s="15">
        <f>C2/B2</f>
        <v>1.282051282051282E-2</v>
      </c>
    </row>
    <row r="3" spans="1:4" x14ac:dyDescent="0.35">
      <c r="A3" s="7" t="s">
        <v>482</v>
      </c>
      <c r="B3" s="7">
        <f>GETPIVOTDATA("Sum of SNS tested",'OVERALL PIVOT'!$A$26)</f>
        <v>1223</v>
      </c>
      <c r="C3" s="7">
        <f>GETPIVOTDATA("Sum of SNS Positives",'OVERALL PIVOT'!$A$26)</f>
        <v>9</v>
      </c>
      <c r="D3" s="15">
        <f t="shared" ref="D3:D12" si="0">C3/B3</f>
        <v>7.3589533932951756E-3</v>
      </c>
    </row>
    <row r="4" spans="1:4" x14ac:dyDescent="0.35">
      <c r="A4" s="7" t="s">
        <v>483</v>
      </c>
      <c r="B4" s="7">
        <f>GETPIVOTDATA("Sum of ANC1 tests",'OVERALL PIVOT'!$A$26)</f>
        <v>4482</v>
      </c>
      <c r="C4" s="7">
        <f>GETPIVOTDATA("Sum of ANC1 positives",'OVERALL PIVOT'!$A$26)</f>
        <v>35</v>
      </c>
      <c r="D4" s="15">
        <f t="shared" si="0"/>
        <v>7.8090138331102189E-3</v>
      </c>
    </row>
    <row r="5" spans="1:4" x14ac:dyDescent="0.35">
      <c r="A5" s="7" t="s">
        <v>484</v>
      </c>
      <c r="B5" s="7">
        <f>GETPIVOTDATA("Sum of POST ANC1 Tests",'OVERALL PIVOT'!$A$26)</f>
        <v>3667</v>
      </c>
      <c r="C5" s="7">
        <f>GETPIVOTDATA("Sum of POST ANC1 Positives",'OVERALL PIVOT'!$A$26)</f>
        <v>3</v>
      </c>
      <c r="D5" s="15">
        <f t="shared" si="0"/>
        <v>8.181074447777475E-4</v>
      </c>
    </row>
    <row r="6" spans="1:4" x14ac:dyDescent="0.35">
      <c r="A6" s="7" t="s">
        <v>485</v>
      </c>
      <c r="B6" s="7">
        <f>GETPIVOTDATA("Sum of Malnutrition HIV Tests",'OVERALL PIVOT'!$A$26)</f>
        <v>21</v>
      </c>
      <c r="C6" s="7">
        <f>GETPIVOTDATA("Sum of Malnutrition positives",'OVERALL PIVOT'!$A$26)</f>
        <v>0</v>
      </c>
      <c r="D6" s="15">
        <f t="shared" si="0"/>
        <v>0</v>
      </c>
    </row>
    <row r="7" spans="1:4" x14ac:dyDescent="0.35">
      <c r="A7" s="7" t="s">
        <v>486</v>
      </c>
      <c r="B7" s="7">
        <f>GETPIVOTDATA("Sum of Paed HIV tests",'OVERALL PIVOT'!$A$26)</f>
        <v>3</v>
      </c>
      <c r="C7" s="7">
        <f>GETPIVOTDATA("Sum of Paed Positives",'OVERALL PIVOT'!$A$26)</f>
        <v>0</v>
      </c>
      <c r="D7" s="15">
        <f t="shared" si="0"/>
        <v>0</v>
      </c>
    </row>
    <row r="8" spans="1:4" x14ac:dyDescent="0.35">
      <c r="A8" s="7" t="s">
        <v>487</v>
      </c>
      <c r="B8" s="7">
        <f>GETPIVOTDATA("Sum of TB_HIV Tests",'OVERALL PIVOT'!$A$26)</f>
        <v>185</v>
      </c>
      <c r="C8" s="7">
        <f>GETPIVOTDATA("Sum of TB_HIV Positives",'OVERALL PIVOT'!$A$26)</f>
        <v>0</v>
      </c>
      <c r="D8" s="15">
        <f t="shared" si="0"/>
        <v>0</v>
      </c>
    </row>
    <row r="9" spans="1:4" x14ac:dyDescent="0.35">
      <c r="A9" s="7" t="s">
        <v>488</v>
      </c>
      <c r="B9" s="7">
        <f>GETPIVOTDATA("Sum of Other PITC HIV Tests",'OVERALL PIVOT'!$A$26)</f>
        <v>9195</v>
      </c>
      <c r="C9" s="7">
        <f>GETPIVOTDATA("Sum of Other PITC Positives",'OVERALL PIVOT'!$A$26)</f>
        <v>151</v>
      </c>
      <c r="D9" s="15">
        <f t="shared" si="0"/>
        <v>1.6421968461120175E-2</v>
      </c>
    </row>
    <row r="10" spans="1:4" x14ac:dyDescent="0.35">
      <c r="A10" s="7" t="s">
        <v>489</v>
      </c>
      <c r="B10" s="7">
        <f>GETPIVOTDATA("Sum of VCT Comm HIV Tests",'OVERALL PIVOT'!$A$26)</f>
        <v>3665</v>
      </c>
      <c r="C10" s="7">
        <f>GETPIVOTDATA("Sum of VCT Comm positives",'OVERALL PIVOT'!$A$26)</f>
        <v>6</v>
      </c>
      <c r="D10" s="15">
        <f t="shared" si="0"/>
        <v>1.6371077762619372E-3</v>
      </c>
    </row>
    <row r="11" spans="1:4" x14ac:dyDescent="0.35">
      <c r="A11" s="7" t="s">
        <v>490</v>
      </c>
      <c r="B11" s="7">
        <f>GETPIVOTDATA("Sum of Mobile Comm HIV Tests",'OVERALL PIVOT'!$A$26)</f>
        <v>299</v>
      </c>
      <c r="C11" s="7">
        <f>GETPIVOTDATA("Sum of Mobile Comm Positives",'OVERALL PIVOT'!$A$26)</f>
        <v>1</v>
      </c>
      <c r="D11" s="15">
        <f t="shared" si="0"/>
        <v>3.3444816053511705E-3</v>
      </c>
    </row>
    <row r="12" spans="1:4" x14ac:dyDescent="0.35">
      <c r="A12" s="13" t="s">
        <v>441</v>
      </c>
      <c r="B12" s="13">
        <f>SUM(B2:B11)</f>
        <v>24690</v>
      </c>
      <c r="C12" s="13">
        <f t="shared" ref="C12" si="1">SUM(C2:C11)</f>
        <v>230</v>
      </c>
      <c r="D12" s="31">
        <f t="shared" si="0"/>
        <v>9.3155123531794247E-3</v>
      </c>
    </row>
  </sheetData>
  <conditionalFormatting sqref="D2:D12">
    <cfRule type="cellIs" dxfId="143" priority="1" operator="lessThanOrEqual">
      <formula>0.02</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08000"/>
  </sheetPr>
  <dimension ref="A1:E24"/>
  <sheetViews>
    <sheetView workbookViewId="0">
      <selection activeCell="D15" sqref="D15"/>
    </sheetView>
  </sheetViews>
  <sheetFormatPr defaultRowHeight="14.5" x14ac:dyDescent="0.35"/>
  <cols>
    <col min="1" max="1" width="17.81640625" bestFit="1" customWidth="1"/>
    <col min="2" max="2" width="34.26953125" bestFit="1" customWidth="1"/>
    <col min="3" max="3" width="14.26953125" bestFit="1" customWidth="1"/>
    <col min="4" max="4" width="14.81640625" bestFit="1" customWidth="1"/>
  </cols>
  <sheetData>
    <row r="1" spans="1:5" x14ac:dyDescent="0.35">
      <c r="A1" s="12" t="s">
        <v>125</v>
      </c>
      <c r="B1" s="12" t="s">
        <v>63</v>
      </c>
      <c r="C1" s="13" t="s">
        <v>457</v>
      </c>
      <c r="D1" s="13" t="s">
        <v>458</v>
      </c>
      <c r="E1" s="13" t="s">
        <v>459</v>
      </c>
    </row>
    <row r="2" spans="1:5" x14ac:dyDescent="0.35">
      <c r="A2" s="13" t="s">
        <v>82</v>
      </c>
      <c r="B2" s="7" t="s">
        <v>21</v>
      </c>
      <c r="C2" s="7">
        <f>GETPIVOTDATA("Sum of PMTCT _ELIG",'OVERALL PIVOT'!$A$4,"District",$A2,"HF Name",$B2)</f>
        <v>20</v>
      </c>
      <c r="D2" s="7">
        <f>GETPIVOTDATA("Sum of PMTCT_BLED",'OVERALL PIVOT'!$A$4,"District",$A2,"HF Name",$B2)</f>
        <v>24</v>
      </c>
      <c r="E2" s="15">
        <f>D2/C2</f>
        <v>1.2</v>
      </c>
    </row>
    <row r="3" spans="1:5" x14ac:dyDescent="0.35">
      <c r="A3" s="13" t="s">
        <v>82</v>
      </c>
      <c r="B3" s="7" t="s">
        <v>13</v>
      </c>
      <c r="C3" s="7">
        <f>GETPIVOTDATA("Sum of PMTCT _ELIG",'OVERALL PIVOT'!$A$4,"District",$A3,"HF Name",$B3)</f>
        <v>6</v>
      </c>
      <c r="D3" s="7">
        <f>GETPIVOTDATA("Sum of PMTCT_BLED",'OVERALL PIVOT'!$A$4,"District",$A3,"HF Name",$B3)</f>
        <v>4</v>
      </c>
      <c r="E3" s="15">
        <f t="shared" ref="E3:E24" si="0">D3/C3</f>
        <v>0.66666666666666663</v>
      </c>
    </row>
    <row r="4" spans="1:5" x14ac:dyDescent="0.35">
      <c r="A4" s="13" t="s">
        <v>82</v>
      </c>
      <c r="B4" s="7" t="s">
        <v>4</v>
      </c>
      <c r="C4" s="7">
        <f>GETPIVOTDATA("Sum of PMTCT _ELIG",'OVERALL PIVOT'!$A$4,"District",$A4,"HF Name",$B4)</f>
        <v>1</v>
      </c>
      <c r="D4" s="7">
        <f>GETPIVOTDATA("Sum of PMTCT_BLED",'OVERALL PIVOT'!$A$4,"District",$A4,"HF Name",$B4)</f>
        <v>2</v>
      </c>
      <c r="E4" s="15">
        <f t="shared" si="0"/>
        <v>2</v>
      </c>
    </row>
    <row r="5" spans="1:5" x14ac:dyDescent="0.35">
      <c r="A5" s="13" t="s">
        <v>81</v>
      </c>
      <c r="B5" s="7" t="s">
        <v>17</v>
      </c>
      <c r="C5" s="7">
        <f>GETPIVOTDATA("Sum of PMTCT _ELIG",'OVERALL PIVOT'!$A$4,"District",$A5,"HF Name",$B5)</f>
        <v>19</v>
      </c>
      <c r="D5" s="7">
        <f>GETPIVOTDATA("Sum of PMTCT_BLED",'OVERALL PIVOT'!$A$4,"District",$A5,"HF Name",$B5)</f>
        <v>13</v>
      </c>
      <c r="E5" s="15">
        <f t="shared" si="0"/>
        <v>0.68421052631578949</v>
      </c>
    </row>
    <row r="6" spans="1:5" x14ac:dyDescent="0.35">
      <c r="A6" s="13" t="s">
        <v>81</v>
      </c>
      <c r="B6" s="7" t="s">
        <v>10</v>
      </c>
      <c r="C6" s="7">
        <f>GETPIVOTDATA("Sum of PMTCT _ELIG",'OVERALL PIVOT'!$A$4,"District",$A6,"HF Name",$B6)</f>
        <v>2</v>
      </c>
      <c r="D6" s="7">
        <f>GETPIVOTDATA("Sum of PMTCT_BLED",'OVERALL PIVOT'!$A$4,"District",$A6,"HF Name",$B6)</f>
        <v>2</v>
      </c>
      <c r="E6" s="15">
        <f t="shared" si="0"/>
        <v>1</v>
      </c>
    </row>
    <row r="7" spans="1:5" x14ac:dyDescent="0.35">
      <c r="A7" s="13" t="s">
        <v>81</v>
      </c>
      <c r="B7" s="7" t="s">
        <v>9</v>
      </c>
      <c r="C7" s="7">
        <f>GETPIVOTDATA("Sum of PMTCT _ELIG",'OVERALL PIVOT'!$A$4,"District",$A7,"HF Name",$B7)</f>
        <v>7</v>
      </c>
      <c r="D7" s="7">
        <f>GETPIVOTDATA("Sum of PMTCT_BLED",'OVERALL PIVOT'!$A$4,"District",$A7,"HF Name",$B7)</f>
        <v>7</v>
      </c>
      <c r="E7" s="15">
        <f t="shared" si="0"/>
        <v>1</v>
      </c>
    </row>
    <row r="8" spans="1:5" x14ac:dyDescent="0.35">
      <c r="A8" s="13" t="s">
        <v>81</v>
      </c>
      <c r="B8" s="7" t="s">
        <v>3</v>
      </c>
      <c r="C8" s="7">
        <f>GETPIVOTDATA("Sum of PMTCT _ELIG",'OVERALL PIVOT'!$A$4,"District",$A8,"HF Name",$B8)</f>
        <v>0</v>
      </c>
      <c r="D8" s="7">
        <f>GETPIVOTDATA("Sum of PMTCT_BLED",'OVERALL PIVOT'!$A$4,"District",$A8,"HF Name",$B8)</f>
        <v>0</v>
      </c>
      <c r="E8" s="15" t="e">
        <f t="shared" si="0"/>
        <v>#DIV/0!</v>
      </c>
    </row>
    <row r="9" spans="1:5" x14ac:dyDescent="0.35">
      <c r="A9" s="13" t="s">
        <v>80</v>
      </c>
      <c r="B9" s="7" t="s">
        <v>15</v>
      </c>
      <c r="C9" s="7">
        <f>GETPIVOTDATA("Sum of PMTCT _ELIG",'OVERALL PIVOT'!$A$4,"District",$A9,"HF Name",$B9)</f>
        <v>2</v>
      </c>
      <c r="D9" s="7">
        <f>GETPIVOTDATA("Sum of PMTCT_BLED",'OVERALL PIVOT'!$A$4,"District",$A9,"HF Name",$B9)</f>
        <v>3</v>
      </c>
      <c r="E9" s="15">
        <f t="shared" si="0"/>
        <v>1.5</v>
      </c>
    </row>
    <row r="10" spans="1:5" x14ac:dyDescent="0.35">
      <c r="A10" s="13" t="s">
        <v>79</v>
      </c>
      <c r="B10" s="7" t="s">
        <v>0</v>
      </c>
      <c r="C10" s="7">
        <f>GETPIVOTDATA("Sum of PMTCT _ELIG",'OVERALL PIVOT'!$A$4,"District",$A10,"HF Name",$B10)</f>
        <v>0</v>
      </c>
      <c r="D10" s="7">
        <f>GETPIVOTDATA("Sum of PMTCT_BLED",'OVERALL PIVOT'!$A$4,"District",$A10,"HF Name",$B10)</f>
        <v>0</v>
      </c>
      <c r="E10" s="15" t="e">
        <f t="shared" si="0"/>
        <v>#DIV/0!</v>
      </c>
    </row>
    <row r="11" spans="1:5" x14ac:dyDescent="0.35">
      <c r="A11" s="13" t="s">
        <v>78</v>
      </c>
      <c r="B11" s="7" t="s">
        <v>1</v>
      </c>
      <c r="C11" s="7">
        <f>GETPIVOTDATA("Sum of PMTCT _ELIG",'OVERALL PIVOT'!$A$4,"District",$A11,"HF Name",$B11)</f>
        <v>9</v>
      </c>
      <c r="D11" s="7">
        <f>GETPIVOTDATA("Sum of PMTCT_BLED",'OVERALL PIVOT'!$A$4,"District",$A11,"HF Name",$B11)</f>
        <v>13</v>
      </c>
      <c r="E11" s="15">
        <f t="shared" si="0"/>
        <v>1.4444444444444444</v>
      </c>
    </row>
    <row r="12" spans="1:5" x14ac:dyDescent="0.35">
      <c r="A12" s="13" t="s">
        <v>77</v>
      </c>
      <c r="B12" s="7" t="s">
        <v>16</v>
      </c>
      <c r="C12" s="7">
        <f>GETPIVOTDATA("Sum of PMTCT _ELIG",'OVERALL PIVOT'!$A$4,"District",$A12,"HF Name",$B12)</f>
        <v>0</v>
      </c>
      <c r="D12" s="7">
        <f>GETPIVOTDATA("Sum of PMTCT_BLED",'OVERALL PIVOT'!$A$4,"District",$A12,"HF Name",$B12)</f>
        <v>0</v>
      </c>
      <c r="E12" s="15" t="e">
        <f t="shared" si="0"/>
        <v>#DIV/0!</v>
      </c>
    </row>
    <row r="13" spans="1:5" x14ac:dyDescent="0.35">
      <c r="A13" s="13" t="s">
        <v>77</v>
      </c>
      <c r="B13" s="7" t="s">
        <v>12</v>
      </c>
      <c r="C13" s="7">
        <f>GETPIVOTDATA("Sum of PMTCT _ELIG",'OVERALL PIVOT'!$A$4,"District",$A13,"HF Name",$B13)</f>
        <v>11</v>
      </c>
      <c r="D13" s="7">
        <f>GETPIVOTDATA("Sum of PMTCT_BLED",'OVERALL PIVOT'!$A$4,"District",$A13,"HF Name",$B13)</f>
        <v>14</v>
      </c>
      <c r="E13" s="15">
        <f t="shared" si="0"/>
        <v>1.2727272727272727</v>
      </c>
    </row>
    <row r="14" spans="1:5" x14ac:dyDescent="0.35">
      <c r="A14" s="13" t="s">
        <v>76</v>
      </c>
      <c r="B14" s="7" t="s">
        <v>19</v>
      </c>
      <c r="C14" s="7">
        <f>GETPIVOTDATA("Sum of PMTCT _ELIG",'OVERALL PIVOT'!$A$4,"District",$A14,"HF Name",$B14)</f>
        <v>119</v>
      </c>
      <c r="D14" s="7">
        <f>GETPIVOTDATA("Sum of PMTCT_BLED",'OVERALL PIVOT'!$A$4,"District",$A14,"HF Name",$B14)</f>
        <v>119</v>
      </c>
      <c r="E14" s="15">
        <f t="shared" si="0"/>
        <v>1</v>
      </c>
    </row>
    <row r="15" spans="1:5" x14ac:dyDescent="0.35">
      <c r="A15" s="13" t="s">
        <v>76</v>
      </c>
      <c r="B15" s="7" t="s">
        <v>7</v>
      </c>
      <c r="C15" s="7">
        <f>GETPIVOTDATA("Sum of PMTCT _ELIG",'OVERALL PIVOT'!$A$4,"District",$A15,"HF Name",$B15)</f>
        <v>17</v>
      </c>
      <c r="D15" s="7">
        <f>GETPIVOTDATA("Sum of PMTCT_BLED",'OVERALL PIVOT'!$A$4,"District",$A15,"HF Name",$B15)</f>
        <v>17</v>
      </c>
      <c r="E15" s="15">
        <f t="shared" si="0"/>
        <v>1</v>
      </c>
    </row>
    <row r="16" spans="1:5" x14ac:dyDescent="0.35">
      <c r="A16" s="13" t="s">
        <v>75</v>
      </c>
      <c r="B16" s="7" t="s">
        <v>5</v>
      </c>
      <c r="C16" s="7">
        <f>GETPIVOTDATA("Sum of PMTCT _ELIG",'OVERALL PIVOT'!$A$4,"District",$A16,"HF Name",$B16)</f>
        <v>0</v>
      </c>
      <c r="D16" s="7">
        <f>GETPIVOTDATA("Sum of PMTCT_BLED",'OVERALL PIVOT'!$A$4,"District",$A16,"HF Name",$B16)</f>
        <v>0</v>
      </c>
      <c r="E16" s="15" t="e">
        <f t="shared" si="0"/>
        <v>#DIV/0!</v>
      </c>
    </row>
    <row r="17" spans="1:5" x14ac:dyDescent="0.35">
      <c r="A17" s="13" t="s">
        <v>74</v>
      </c>
      <c r="B17" s="7" t="s">
        <v>18</v>
      </c>
      <c r="C17" s="7">
        <f>GETPIVOTDATA("Sum of PMTCT _ELIG",'OVERALL PIVOT'!$A$4,"District",$A17,"HF Name",$B17)</f>
        <v>0</v>
      </c>
      <c r="D17" s="7">
        <f>GETPIVOTDATA("Sum of PMTCT_BLED",'OVERALL PIVOT'!$A$4,"District",$A17,"HF Name",$B17)</f>
        <v>0</v>
      </c>
      <c r="E17" s="15" t="e">
        <f t="shared" si="0"/>
        <v>#DIV/0!</v>
      </c>
    </row>
    <row r="18" spans="1:5" x14ac:dyDescent="0.35">
      <c r="A18" s="13" t="s">
        <v>74</v>
      </c>
      <c r="B18" s="7" t="s">
        <v>8</v>
      </c>
      <c r="C18" s="7">
        <f>GETPIVOTDATA("Sum of PMTCT _ELIG",'OVERALL PIVOT'!$A$4,"District",$A18,"HF Name",$B18)</f>
        <v>0</v>
      </c>
      <c r="D18" s="7">
        <f>GETPIVOTDATA("Sum of PMTCT_BLED",'OVERALL PIVOT'!$A$4,"District",$A18,"HF Name",$B18)</f>
        <v>1</v>
      </c>
      <c r="E18" s="15" t="e">
        <f t="shared" si="0"/>
        <v>#DIV/0!</v>
      </c>
    </row>
    <row r="19" spans="1:5" x14ac:dyDescent="0.35">
      <c r="A19" s="13" t="s">
        <v>74</v>
      </c>
      <c r="B19" s="7" t="s">
        <v>6</v>
      </c>
      <c r="C19" s="7">
        <f>GETPIVOTDATA("Sum of PMTCT _ELIG",'OVERALL PIVOT'!$A$4,"District",$A19,"HF Name",$B19)</f>
        <v>0</v>
      </c>
      <c r="D19" s="7">
        <f>GETPIVOTDATA("Sum of PMTCT_BLED",'OVERALL PIVOT'!$A$4,"District",$A19,"HF Name",$B19)</f>
        <v>0</v>
      </c>
      <c r="E19" s="15" t="e">
        <f t="shared" si="0"/>
        <v>#DIV/0!</v>
      </c>
    </row>
    <row r="20" spans="1:5" x14ac:dyDescent="0.35">
      <c r="A20" s="13" t="s">
        <v>74</v>
      </c>
      <c r="B20" s="7" t="s">
        <v>2</v>
      </c>
      <c r="C20" s="7">
        <f>GETPIVOTDATA("Sum of PMTCT _ELIG",'OVERALL PIVOT'!$A$4,"District",$A20,"HF Name",$B20)</f>
        <v>0</v>
      </c>
      <c r="D20" s="7">
        <f>GETPIVOTDATA("Sum of PMTCT_BLED",'OVERALL PIVOT'!$A$4,"District",$A20,"HF Name",$B20)</f>
        <v>0</v>
      </c>
      <c r="E20" s="15" t="e">
        <f t="shared" si="0"/>
        <v>#DIV/0!</v>
      </c>
    </row>
    <row r="21" spans="1:5" x14ac:dyDescent="0.35">
      <c r="A21" s="13" t="s">
        <v>73</v>
      </c>
      <c r="B21" s="7" t="s">
        <v>14</v>
      </c>
      <c r="C21" s="7">
        <f>GETPIVOTDATA("Sum of PMTCT _ELIG",'OVERALL PIVOT'!$A$4,"District",$A21,"HF Name",$B21)</f>
        <v>15</v>
      </c>
      <c r="D21" s="7">
        <f>GETPIVOTDATA("Sum of PMTCT_BLED",'OVERALL PIVOT'!$A$4,"District",$A21,"HF Name",$B21)</f>
        <v>11</v>
      </c>
      <c r="E21" s="15">
        <f t="shared" si="0"/>
        <v>0.73333333333333328</v>
      </c>
    </row>
    <row r="22" spans="1:5" x14ac:dyDescent="0.35">
      <c r="A22" s="13" t="s">
        <v>68</v>
      </c>
      <c r="B22" s="7" t="s">
        <v>20</v>
      </c>
      <c r="C22" s="7">
        <f>GETPIVOTDATA("Sum of PMTCT _ELIG",'OVERALL PIVOT'!$A$4,"District",$A22,"HF Name",$B22)</f>
        <v>2</v>
      </c>
      <c r="D22" s="7">
        <f>GETPIVOTDATA("Sum of PMTCT_BLED",'OVERALL PIVOT'!$A$4,"District",$A22,"HF Name",$B22)</f>
        <v>1</v>
      </c>
      <c r="E22" s="15">
        <f t="shared" si="0"/>
        <v>0.5</v>
      </c>
    </row>
    <row r="23" spans="1:5" x14ac:dyDescent="0.35">
      <c r="A23" s="13" t="s">
        <v>68</v>
      </c>
      <c r="B23" s="7" t="s">
        <v>11</v>
      </c>
      <c r="C23" s="7">
        <f>GETPIVOTDATA("Sum of PMTCT _ELIG",'OVERALL PIVOT'!$A$4,"District",$A23,"HF Name",$B23)</f>
        <v>16</v>
      </c>
      <c r="D23" s="7">
        <f>GETPIVOTDATA("Sum of PMTCT_BLED",'OVERALL PIVOT'!$A$4,"District",$A23,"HF Name",$B23)</f>
        <v>16</v>
      </c>
      <c r="E23" s="15">
        <f t="shared" si="0"/>
        <v>1</v>
      </c>
    </row>
    <row r="24" spans="1:5" x14ac:dyDescent="0.35">
      <c r="A24" s="16" t="s">
        <v>441</v>
      </c>
      <c r="B24" s="7"/>
      <c r="C24" s="7">
        <f>SUM(C2:C23)</f>
        <v>246</v>
      </c>
      <c r="D24" s="7">
        <f>SUM(D2:D23)</f>
        <v>247</v>
      </c>
      <c r="E24" s="15">
        <f t="shared" si="0"/>
        <v>1.0040650406504066</v>
      </c>
    </row>
  </sheetData>
  <autoFilter ref="A1:E1"/>
  <conditionalFormatting sqref="E2:E24">
    <cfRule type="cellIs" dxfId="142" priority="1" operator="between">
      <formula>0.8</formula>
      <formula>1</formula>
    </cfRule>
    <cfRule type="cellIs" dxfId="141" priority="2" operator="greaterThan">
      <formula>1</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E24"/>
  <sheetViews>
    <sheetView workbookViewId="0">
      <selection activeCell="D13" sqref="D13"/>
    </sheetView>
  </sheetViews>
  <sheetFormatPr defaultRowHeight="14.5" x14ac:dyDescent="0.35"/>
  <cols>
    <col min="1" max="1" width="17.81640625" bestFit="1" customWidth="1"/>
    <col min="2" max="2" width="34.26953125" bestFit="1" customWidth="1"/>
    <col min="3" max="3" width="12.26953125" bestFit="1" customWidth="1"/>
    <col min="4" max="4" width="16.7265625" customWidth="1"/>
    <col min="5" max="5" width="14.453125" bestFit="1" customWidth="1"/>
  </cols>
  <sheetData>
    <row r="1" spans="1:5" ht="29" x14ac:dyDescent="0.35">
      <c r="A1" s="12" t="s">
        <v>125</v>
      </c>
      <c r="B1" s="12" t="s">
        <v>63</v>
      </c>
      <c r="C1" s="13" t="s">
        <v>452</v>
      </c>
      <c r="D1" s="35" t="s">
        <v>453</v>
      </c>
      <c r="E1" s="13" t="s">
        <v>454</v>
      </c>
    </row>
    <row r="2" spans="1:5" x14ac:dyDescent="0.35">
      <c r="A2" s="13" t="s">
        <v>82</v>
      </c>
      <c r="B2" s="7" t="s">
        <v>21</v>
      </c>
      <c r="C2" s="7">
        <f>GETPIVOTDATA("Sum of NO OF TB CONTACTS",'OVERALL PIVOT'!$A$4,"District",$A2,"HF Name",$B2)</f>
        <v>0</v>
      </c>
      <c r="D2" s="7">
        <f>GETPIVOTDATA("Sum of NO OF CONTACTS STARTED IPT",'OVERALL PIVOT'!$A$4,"District",$A2,"HF Name",$B2)</f>
        <v>0</v>
      </c>
      <c r="E2" s="15" t="e">
        <f>D2/C2</f>
        <v>#DIV/0!</v>
      </c>
    </row>
    <row r="3" spans="1:5" x14ac:dyDescent="0.35">
      <c r="A3" s="13" t="s">
        <v>82</v>
      </c>
      <c r="B3" s="7" t="s">
        <v>13</v>
      </c>
      <c r="C3" s="7">
        <f>GETPIVOTDATA("Sum of NO OF TB CONTACTS",'OVERALL PIVOT'!$A$4,"District",$A3,"HF Name",$B3)</f>
        <v>5</v>
      </c>
      <c r="D3" s="7">
        <f>GETPIVOTDATA("Sum of NO OF CONTACTS STARTED IPT",'OVERALL PIVOT'!$A$4,"District",$A3,"HF Name",$B3)</f>
        <v>5</v>
      </c>
      <c r="E3" s="32">
        <f t="shared" ref="E3:E23" si="0">D3/C3</f>
        <v>1</v>
      </c>
    </row>
    <row r="4" spans="1:5" x14ac:dyDescent="0.35">
      <c r="A4" s="13" t="s">
        <v>82</v>
      </c>
      <c r="B4" s="7" t="s">
        <v>4</v>
      </c>
      <c r="C4" s="7">
        <f>GETPIVOTDATA("Sum of NO OF TB CONTACTS",'OVERALL PIVOT'!$A$4,"District",$A4,"HF Name",$B4)</f>
        <v>0</v>
      </c>
      <c r="D4" s="7">
        <f>GETPIVOTDATA("Sum of NO OF CONTACTS STARTED IPT",'OVERALL PIVOT'!$A$4,"District",$A4,"HF Name",$B4)</f>
        <v>0</v>
      </c>
      <c r="E4" s="15" t="e">
        <f t="shared" si="0"/>
        <v>#DIV/0!</v>
      </c>
    </row>
    <row r="5" spans="1:5" x14ac:dyDescent="0.35">
      <c r="A5" s="13" t="s">
        <v>81</v>
      </c>
      <c r="B5" s="7" t="s">
        <v>17</v>
      </c>
      <c r="C5" s="7">
        <f>GETPIVOTDATA("Sum of NO OF TB CONTACTS",'OVERALL PIVOT'!$A$4,"District",$A5,"HF Name",$B5)</f>
        <v>26</v>
      </c>
      <c r="D5" s="7">
        <f>GETPIVOTDATA("Sum of NO OF CONTACTS STARTED IPT",'OVERALL PIVOT'!$A$4,"District",$A5,"HF Name",$B5)</f>
        <v>0</v>
      </c>
      <c r="E5" s="15">
        <f t="shared" si="0"/>
        <v>0</v>
      </c>
    </row>
    <row r="6" spans="1:5" x14ac:dyDescent="0.35">
      <c r="A6" s="13" t="s">
        <v>81</v>
      </c>
      <c r="B6" s="7" t="s">
        <v>10</v>
      </c>
      <c r="C6" s="7">
        <f>GETPIVOTDATA("Sum of NO OF TB CONTACTS",'OVERALL PIVOT'!$A$4,"District",$A6,"HF Name",$B6)</f>
        <v>0</v>
      </c>
      <c r="D6" s="7">
        <f>GETPIVOTDATA("Sum of NO OF CONTACTS STARTED IPT",'OVERALL PIVOT'!$A$4,"District",$A6,"HF Name",$B6)</f>
        <v>0</v>
      </c>
      <c r="E6" s="15" t="e">
        <f t="shared" si="0"/>
        <v>#DIV/0!</v>
      </c>
    </row>
    <row r="7" spans="1:5" x14ac:dyDescent="0.35">
      <c r="A7" s="13" t="s">
        <v>81</v>
      </c>
      <c r="B7" s="7" t="s">
        <v>9</v>
      </c>
      <c r="C7" s="7">
        <f>GETPIVOTDATA("Sum of NO OF TB CONTACTS",'OVERALL PIVOT'!$A$4,"District",$A7,"HF Name",$B7)</f>
        <v>26</v>
      </c>
      <c r="D7" s="7">
        <f>GETPIVOTDATA("Sum of NO OF CONTACTS STARTED IPT",'OVERALL PIVOT'!$A$4,"District",$A7,"HF Name",$B7)</f>
        <v>12</v>
      </c>
      <c r="E7" s="33">
        <f t="shared" si="0"/>
        <v>0.46153846153846156</v>
      </c>
    </row>
    <row r="8" spans="1:5" x14ac:dyDescent="0.35">
      <c r="A8" s="13" t="s">
        <v>81</v>
      </c>
      <c r="B8" s="7" t="s">
        <v>3</v>
      </c>
      <c r="C8" s="7">
        <f>GETPIVOTDATA("Sum of NO OF TB CONTACTS",'OVERALL PIVOT'!$A$4,"District",$A8,"HF Name",$B8)</f>
        <v>0</v>
      </c>
      <c r="D8" s="7">
        <f>GETPIVOTDATA("Sum of NO OF CONTACTS STARTED IPT",'OVERALL PIVOT'!$A$4,"District",$A8,"HF Name",$B8)</f>
        <v>0</v>
      </c>
      <c r="E8" s="15" t="e">
        <f t="shared" si="0"/>
        <v>#DIV/0!</v>
      </c>
    </row>
    <row r="9" spans="1:5" x14ac:dyDescent="0.35">
      <c r="A9" s="13" t="s">
        <v>80</v>
      </c>
      <c r="B9" s="7" t="s">
        <v>15</v>
      </c>
      <c r="C9" s="7">
        <f>GETPIVOTDATA("Sum of NO OF TB CONTACTS",'OVERALL PIVOT'!$A$4,"District",$A9,"HF Name",$B9)</f>
        <v>2</v>
      </c>
      <c r="D9" s="7">
        <f>GETPIVOTDATA("Sum of NO OF CONTACTS STARTED IPT",'OVERALL PIVOT'!$A$4,"District",$A9,"HF Name",$B9)</f>
        <v>0</v>
      </c>
      <c r="E9" s="33">
        <f t="shared" si="0"/>
        <v>0</v>
      </c>
    </row>
    <row r="10" spans="1:5" x14ac:dyDescent="0.35">
      <c r="A10" s="13" t="s">
        <v>79</v>
      </c>
      <c r="B10" s="7" t="s">
        <v>0</v>
      </c>
      <c r="C10" s="7">
        <f>GETPIVOTDATA("Sum of NO OF TB CONTACTS",'OVERALL PIVOT'!$A$4,"District",$A10,"HF Name",$B10)</f>
        <v>0</v>
      </c>
      <c r="D10" s="7">
        <f>GETPIVOTDATA("Sum of NO OF CONTACTS STARTED IPT",'OVERALL PIVOT'!$A$4,"District",$A10,"HF Name",$B10)</f>
        <v>0</v>
      </c>
      <c r="E10" s="15" t="e">
        <f t="shared" si="0"/>
        <v>#DIV/0!</v>
      </c>
    </row>
    <row r="11" spans="1:5" x14ac:dyDescent="0.35">
      <c r="A11" s="13" t="s">
        <v>78</v>
      </c>
      <c r="B11" s="7" t="s">
        <v>1</v>
      </c>
      <c r="C11" s="7">
        <f>GETPIVOTDATA("Sum of NO OF TB CONTACTS",'OVERALL PIVOT'!$A$4,"District",$A11,"HF Name",$B11)</f>
        <v>16</v>
      </c>
      <c r="D11" s="7">
        <f>GETPIVOTDATA("Sum of NO OF CONTACTS STARTED IPT",'OVERALL PIVOT'!$A$4,"District",$A11,"HF Name",$B11)</f>
        <v>29</v>
      </c>
      <c r="E11" s="34">
        <f t="shared" si="0"/>
        <v>1.8125</v>
      </c>
    </row>
    <row r="12" spans="1:5" x14ac:dyDescent="0.35">
      <c r="A12" s="13" t="s">
        <v>77</v>
      </c>
      <c r="B12" s="7" t="s">
        <v>16</v>
      </c>
      <c r="C12" s="7">
        <f>GETPIVOTDATA("Sum of NO OF TB CONTACTS",'OVERALL PIVOT'!$A$4,"District",$A12,"HF Name",$B12)</f>
        <v>7</v>
      </c>
      <c r="D12" s="7">
        <f>GETPIVOTDATA("Sum of NO OF CONTACTS STARTED IPT",'OVERALL PIVOT'!$A$4,"District",$A12,"HF Name",$B12)</f>
        <v>0</v>
      </c>
      <c r="E12" s="15">
        <f t="shared" si="0"/>
        <v>0</v>
      </c>
    </row>
    <row r="13" spans="1:5" x14ac:dyDescent="0.35">
      <c r="A13" s="13" t="s">
        <v>77</v>
      </c>
      <c r="B13" s="7" t="s">
        <v>12</v>
      </c>
      <c r="C13" s="7">
        <f>GETPIVOTDATA("Sum of NO OF TB CONTACTS",'OVERALL PIVOT'!$A$4,"District",$A13,"HF Name",$B13)</f>
        <v>0</v>
      </c>
      <c r="D13" s="7">
        <f>GETPIVOTDATA("Sum of NO OF CONTACTS STARTED IPT",'OVERALL PIVOT'!$A$4,"District",$A13,"HF Name",$B13)</f>
        <v>0</v>
      </c>
      <c r="E13" s="15" t="e">
        <f t="shared" si="0"/>
        <v>#DIV/0!</v>
      </c>
    </row>
    <row r="14" spans="1:5" x14ac:dyDescent="0.35">
      <c r="A14" s="13" t="s">
        <v>76</v>
      </c>
      <c r="B14" s="7" t="s">
        <v>19</v>
      </c>
      <c r="C14" s="7">
        <f>GETPIVOTDATA("Sum of NO OF TB CONTACTS",'OVERALL PIVOT'!$A$4,"District",$A14,"HF Name",$B14)</f>
        <v>17</v>
      </c>
      <c r="D14" s="7">
        <f>GETPIVOTDATA("Sum of NO OF CONTACTS STARTED IPT",'OVERALL PIVOT'!$A$4,"District",$A14,"HF Name",$B14)</f>
        <v>0</v>
      </c>
      <c r="E14" s="15">
        <f t="shared" si="0"/>
        <v>0</v>
      </c>
    </row>
    <row r="15" spans="1:5" x14ac:dyDescent="0.35">
      <c r="A15" s="13" t="s">
        <v>76</v>
      </c>
      <c r="B15" s="7" t="s">
        <v>7</v>
      </c>
      <c r="C15" s="7">
        <f>GETPIVOTDATA("Sum of NO OF TB CONTACTS",'OVERALL PIVOT'!$A$4,"District",$A15,"HF Name",$B15)</f>
        <v>36</v>
      </c>
      <c r="D15" s="7">
        <f>GETPIVOTDATA("Sum of NO OF CONTACTS STARTED IPT",'OVERALL PIVOT'!$A$4,"District",$A15,"HF Name",$B15)</f>
        <v>20</v>
      </c>
      <c r="E15" s="34">
        <f t="shared" si="0"/>
        <v>0.55555555555555558</v>
      </c>
    </row>
    <row r="16" spans="1:5" x14ac:dyDescent="0.35">
      <c r="A16" s="13" t="s">
        <v>75</v>
      </c>
      <c r="B16" s="7" t="s">
        <v>5</v>
      </c>
      <c r="C16" s="7">
        <f>GETPIVOTDATA("Sum of NO OF TB CONTACTS",'OVERALL PIVOT'!$A$4,"District",$A16,"HF Name",$B16)</f>
        <v>0</v>
      </c>
      <c r="D16" s="7">
        <f>GETPIVOTDATA("Sum of NO OF CONTACTS STARTED IPT",'OVERALL PIVOT'!$A$4,"District",$A16,"HF Name",$B16)</f>
        <v>0</v>
      </c>
      <c r="E16" s="15" t="e">
        <f t="shared" si="0"/>
        <v>#DIV/0!</v>
      </c>
    </row>
    <row r="17" spans="1:5" x14ac:dyDescent="0.35">
      <c r="A17" s="13" t="s">
        <v>74</v>
      </c>
      <c r="B17" s="7" t="s">
        <v>18</v>
      </c>
      <c r="C17" s="7">
        <f>GETPIVOTDATA("Sum of NO OF TB CONTACTS",'OVERALL PIVOT'!$A$4,"District",$A17,"HF Name",$B17)</f>
        <v>52</v>
      </c>
      <c r="D17" s="7">
        <f>GETPIVOTDATA("Sum of NO OF CONTACTS STARTED IPT",'OVERALL PIVOT'!$A$4,"District",$A17,"HF Name",$B17)</f>
        <v>52</v>
      </c>
      <c r="E17" s="32">
        <f t="shared" si="0"/>
        <v>1</v>
      </c>
    </row>
    <row r="18" spans="1:5" x14ac:dyDescent="0.35">
      <c r="A18" s="13" t="s">
        <v>74</v>
      </c>
      <c r="B18" s="7" t="s">
        <v>8</v>
      </c>
      <c r="C18" s="7">
        <f>GETPIVOTDATA("Sum of NO OF TB CONTACTS",'OVERALL PIVOT'!$A$4,"District",$A18,"HF Name",$B18)</f>
        <v>2</v>
      </c>
      <c r="D18" s="7">
        <f>GETPIVOTDATA("Sum of NO OF CONTACTS STARTED IPT",'OVERALL PIVOT'!$A$4,"District",$A18,"HF Name",$B18)</f>
        <v>0</v>
      </c>
      <c r="E18" s="15">
        <f t="shared" si="0"/>
        <v>0</v>
      </c>
    </row>
    <row r="19" spans="1:5" x14ac:dyDescent="0.35">
      <c r="A19" s="13" t="s">
        <v>74</v>
      </c>
      <c r="B19" s="7" t="s">
        <v>6</v>
      </c>
      <c r="C19" s="7">
        <f>GETPIVOTDATA("Sum of NO OF TB CONTACTS",'OVERALL PIVOT'!$A$4,"District",$A19,"HF Name",$B19)</f>
        <v>0</v>
      </c>
      <c r="D19" s="7">
        <f>GETPIVOTDATA("Sum of NO OF CONTACTS STARTED IPT",'OVERALL PIVOT'!$A$4,"District",$A19,"HF Name",$B19)</f>
        <v>0</v>
      </c>
      <c r="E19" s="15" t="e">
        <f t="shared" si="0"/>
        <v>#DIV/0!</v>
      </c>
    </row>
    <row r="20" spans="1:5" x14ac:dyDescent="0.35">
      <c r="A20" s="13" t="s">
        <v>74</v>
      </c>
      <c r="B20" s="7" t="s">
        <v>2</v>
      </c>
      <c r="C20" s="7">
        <f>GETPIVOTDATA("Sum of NO OF TB CONTACTS",'OVERALL PIVOT'!$A$4,"District",$A20,"HF Name",$B20)</f>
        <v>0</v>
      </c>
      <c r="D20" s="7">
        <f>GETPIVOTDATA("Sum of NO OF CONTACTS STARTED IPT",'OVERALL PIVOT'!$A$4,"District",$A20,"HF Name",$B20)</f>
        <v>0</v>
      </c>
      <c r="E20" s="15" t="e">
        <f t="shared" si="0"/>
        <v>#DIV/0!</v>
      </c>
    </row>
    <row r="21" spans="1:5" x14ac:dyDescent="0.35">
      <c r="A21" s="13" t="s">
        <v>73</v>
      </c>
      <c r="B21" s="7" t="s">
        <v>14</v>
      </c>
      <c r="C21" s="7">
        <f>GETPIVOTDATA("Sum of NO OF TB CONTACTS",'OVERALL PIVOT'!$A$4,"District",$A21,"HF Name",$B21)</f>
        <v>11</v>
      </c>
      <c r="D21" s="7">
        <f>GETPIVOTDATA("Sum of NO OF CONTACTS STARTED IPT",'OVERALL PIVOT'!$A$4,"District",$A21,"HF Name",$B21)</f>
        <v>3</v>
      </c>
      <c r="E21" s="15">
        <f t="shared" si="0"/>
        <v>0.27272727272727271</v>
      </c>
    </row>
    <row r="22" spans="1:5" x14ac:dyDescent="0.35">
      <c r="A22" s="13" t="s">
        <v>68</v>
      </c>
      <c r="B22" s="7" t="s">
        <v>20</v>
      </c>
      <c r="C22" s="7">
        <f>GETPIVOTDATA("Sum of NO OF TB CONTACTS",'OVERALL PIVOT'!$A$4,"District",$A22,"HF Name",$B22)</f>
        <v>0</v>
      </c>
      <c r="D22" s="7">
        <f>GETPIVOTDATA("Sum of NO OF CONTACTS STARTED IPT",'OVERALL PIVOT'!$A$4,"District",$A22,"HF Name",$B22)</f>
        <v>0</v>
      </c>
      <c r="E22" s="15" t="e">
        <f t="shared" si="0"/>
        <v>#DIV/0!</v>
      </c>
    </row>
    <row r="23" spans="1:5" x14ac:dyDescent="0.35">
      <c r="A23" s="13" t="s">
        <v>68</v>
      </c>
      <c r="B23" s="7" t="s">
        <v>11</v>
      </c>
      <c r="C23" s="7">
        <f>GETPIVOTDATA("Sum of NO OF TB CONTACTS",'OVERALL PIVOT'!$A$4,"District",$A23,"HF Name",$B23)</f>
        <v>7</v>
      </c>
      <c r="D23" s="7">
        <f>GETPIVOTDATA("Sum of NO OF CONTACTS STARTED IPT",'OVERALL PIVOT'!$A$4,"District",$A23,"HF Name",$B23)</f>
        <v>34</v>
      </c>
      <c r="E23" s="15">
        <f t="shared" si="0"/>
        <v>4.8571428571428568</v>
      </c>
    </row>
    <row r="24" spans="1:5" x14ac:dyDescent="0.35">
      <c r="A24" s="16" t="s">
        <v>455</v>
      </c>
      <c r="B24" s="7"/>
      <c r="C24" s="7">
        <f>SUM(C2:C23)</f>
        <v>207</v>
      </c>
      <c r="D24" s="7">
        <f>SUM(D2:D23)</f>
        <v>155</v>
      </c>
      <c r="E24" s="34">
        <f>D24/C24</f>
        <v>0.74879227053140096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3399"/>
  </sheetPr>
  <dimension ref="A1:G24"/>
  <sheetViews>
    <sheetView workbookViewId="0">
      <selection sqref="A1:B23"/>
    </sheetView>
  </sheetViews>
  <sheetFormatPr defaultRowHeight="14.5" x14ac:dyDescent="0.35"/>
  <cols>
    <col min="1" max="1" width="17.81640625" bestFit="1" customWidth="1"/>
    <col min="2" max="2" width="34.26953125" bestFit="1" customWidth="1"/>
    <col min="3" max="3" width="12.26953125" bestFit="1" customWidth="1"/>
    <col min="4" max="4" width="12.26953125" customWidth="1"/>
    <col min="5" max="5" width="18.36328125" bestFit="1" customWidth="1"/>
    <col min="6" max="6" width="19.81640625" bestFit="1" customWidth="1"/>
    <col min="7" max="7" width="19.453125" bestFit="1" customWidth="1"/>
  </cols>
  <sheetData>
    <row r="1" spans="1:7" x14ac:dyDescent="0.35">
      <c r="A1" s="12" t="s">
        <v>125</v>
      </c>
      <c r="B1" s="12" t="s">
        <v>63</v>
      </c>
      <c r="C1" s="12" t="s">
        <v>448</v>
      </c>
      <c r="D1" s="12" t="s">
        <v>449</v>
      </c>
      <c r="E1" s="13" t="s">
        <v>447</v>
      </c>
      <c r="F1" s="12" t="s">
        <v>430</v>
      </c>
      <c r="G1" s="12" t="s">
        <v>450</v>
      </c>
    </row>
    <row r="2" spans="1:7" x14ac:dyDescent="0.35">
      <c r="A2" s="13" t="s">
        <v>82</v>
      </c>
      <c r="B2" s="7" t="s">
        <v>21</v>
      </c>
      <c r="C2" s="7">
        <f>VLOOKUP(B2,Targets!$B$1:$M$23,12,0)</f>
        <v>20</v>
      </c>
      <c r="D2" s="20">
        <f>C2/52</f>
        <v>0.38461538461538464</v>
      </c>
      <c r="E2" s="7">
        <f>GETPIVOTDATA("Sum of ART TPT INITIATION",'OVERALL PIVOT'!$A$4,"District",$A2,"HF Name",$B2)</f>
        <v>1</v>
      </c>
      <c r="F2" s="15">
        <f>E2/C2</f>
        <v>0.05</v>
      </c>
      <c r="G2" s="15">
        <f>E2/D2</f>
        <v>2.5999999999999996</v>
      </c>
    </row>
    <row r="3" spans="1:7" x14ac:dyDescent="0.35">
      <c r="A3" s="13" t="s">
        <v>82</v>
      </c>
      <c r="B3" s="7" t="s">
        <v>13</v>
      </c>
      <c r="C3" s="7">
        <f>VLOOKUP(B3,Targets!$B$1:$M$23,12,0)</f>
        <v>8</v>
      </c>
      <c r="D3" s="20">
        <f t="shared" ref="D3:D23" si="0">C3/52</f>
        <v>0.15384615384615385</v>
      </c>
      <c r="E3" s="7">
        <f>GETPIVOTDATA("Sum of ART TPT INITIATION",'OVERALL PIVOT'!$A$4,"District",$A3,"HF Name",$B3)</f>
        <v>0</v>
      </c>
      <c r="F3" s="15">
        <f t="shared" ref="F3:F24" si="1">E3/C3</f>
        <v>0</v>
      </c>
      <c r="G3" s="15">
        <f t="shared" ref="G3:G24" si="2">E3/D3</f>
        <v>0</v>
      </c>
    </row>
    <row r="4" spans="1:7" x14ac:dyDescent="0.35">
      <c r="A4" s="13" t="s">
        <v>82</v>
      </c>
      <c r="B4" s="7" t="s">
        <v>4</v>
      </c>
      <c r="C4" s="7">
        <f>VLOOKUP(B4,Targets!$B$1:$M$23,12,0)</f>
        <v>0</v>
      </c>
      <c r="D4" s="20">
        <f t="shared" si="0"/>
        <v>0</v>
      </c>
      <c r="E4" s="7">
        <f>GETPIVOTDATA("Sum of ART TPT INITIATION",'OVERALL PIVOT'!$A$4,"District",$A4,"HF Name",$B4)</f>
        <v>13</v>
      </c>
      <c r="F4" s="15" t="e">
        <f t="shared" si="1"/>
        <v>#DIV/0!</v>
      </c>
      <c r="G4" s="15" t="e">
        <f t="shared" si="2"/>
        <v>#DIV/0!</v>
      </c>
    </row>
    <row r="5" spans="1:7" x14ac:dyDescent="0.35">
      <c r="A5" s="13" t="s">
        <v>81</v>
      </c>
      <c r="B5" s="7" t="s">
        <v>17</v>
      </c>
      <c r="C5" s="7">
        <f>VLOOKUP(B5,Targets!$B$1:$M$23,12,0)</f>
        <v>25</v>
      </c>
      <c r="D5" s="20">
        <f t="shared" si="0"/>
        <v>0.48076923076923078</v>
      </c>
      <c r="E5" s="7">
        <f>GETPIVOTDATA("Sum of ART TPT INITIATION",'OVERALL PIVOT'!$A$4,"District",$A5,"HF Name",$B5)</f>
        <v>2</v>
      </c>
      <c r="F5" s="15">
        <f t="shared" si="1"/>
        <v>0.08</v>
      </c>
      <c r="G5" s="15">
        <f t="shared" si="2"/>
        <v>4.16</v>
      </c>
    </row>
    <row r="6" spans="1:7" x14ac:dyDescent="0.35">
      <c r="A6" s="13" t="s">
        <v>81</v>
      </c>
      <c r="B6" s="7" t="s">
        <v>10</v>
      </c>
      <c r="C6" s="7">
        <f>VLOOKUP(B6,Targets!$B$1:$M$23,12,0)</f>
        <v>5</v>
      </c>
      <c r="D6" s="20">
        <f t="shared" si="0"/>
        <v>9.6153846153846159E-2</v>
      </c>
      <c r="E6" s="7">
        <f>GETPIVOTDATA("Sum of ART TPT INITIATION",'OVERALL PIVOT'!$A$4,"District",$A6,"HF Name",$B6)</f>
        <v>0</v>
      </c>
      <c r="F6" s="15">
        <f t="shared" si="1"/>
        <v>0</v>
      </c>
      <c r="G6" s="15">
        <f t="shared" si="2"/>
        <v>0</v>
      </c>
    </row>
    <row r="7" spans="1:7" x14ac:dyDescent="0.35">
      <c r="A7" s="13" t="s">
        <v>81</v>
      </c>
      <c r="B7" s="7" t="s">
        <v>9</v>
      </c>
      <c r="C7" s="7">
        <f>VLOOKUP(B7,Targets!$B$1:$M$23,12,0)</f>
        <v>5</v>
      </c>
      <c r="D7" s="20">
        <f t="shared" si="0"/>
        <v>9.6153846153846159E-2</v>
      </c>
      <c r="E7" s="7">
        <f>GETPIVOTDATA("Sum of ART TPT INITIATION",'OVERALL PIVOT'!$A$4,"District",$A7,"HF Name",$B7)</f>
        <v>6</v>
      </c>
      <c r="F7" s="15">
        <f t="shared" si="1"/>
        <v>1.2</v>
      </c>
      <c r="G7" s="15">
        <f t="shared" si="2"/>
        <v>62.4</v>
      </c>
    </row>
    <row r="8" spans="1:7" x14ac:dyDescent="0.35">
      <c r="A8" s="13" t="s">
        <v>81</v>
      </c>
      <c r="B8" s="7" t="s">
        <v>3</v>
      </c>
      <c r="C8" s="7">
        <f>VLOOKUP(B8,Targets!$B$1:$M$23,12,0)</f>
        <v>7</v>
      </c>
      <c r="D8" s="20">
        <f t="shared" si="0"/>
        <v>0.13461538461538461</v>
      </c>
      <c r="E8" s="7">
        <f>GETPIVOTDATA("Sum of ART TPT INITIATION",'OVERALL PIVOT'!$A$4,"District",$A8,"HF Name",$B8)</f>
        <v>0</v>
      </c>
      <c r="F8" s="15">
        <f t="shared" si="1"/>
        <v>0</v>
      </c>
      <c r="G8" s="15">
        <f t="shared" si="2"/>
        <v>0</v>
      </c>
    </row>
    <row r="9" spans="1:7" x14ac:dyDescent="0.35">
      <c r="A9" s="13" t="s">
        <v>80</v>
      </c>
      <c r="B9" s="7" t="s">
        <v>15</v>
      </c>
      <c r="C9" s="7">
        <f>VLOOKUP(B9,Targets!$B$1:$M$23,12,0)</f>
        <v>16</v>
      </c>
      <c r="D9" s="20">
        <f t="shared" si="0"/>
        <v>0.30769230769230771</v>
      </c>
      <c r="E9" s="7">
        <f>GETPIVOTDATA("Sum of ART TPT INITIATION",'OVERALL PIVOT'!$A$4,"District",$A9,"HF Name",$B9)</f>
        <v>4</v>
      </c>
      <c r="F9" s="15">
        <f t="shared" si="1"/>
        <v>0.25</v>
      </c>
      <c r="G9" s="15">
        <f t="shared" si="2"/>
        <v>13</v>
      </c>
    </row>
    <row r="10" spans="1:7" x14ac:dyDescent="0.35">
      <c r="A10" s="13" t="s">
        <v>79</v>
      </c>
      <c r="B10" s="7" t="s">
        <v>0</v>
      </c>
      <c r="C10" s="7">
        <f>VLOOKUP(B10,Targets!$B$1:$M$23,12,0)</f>
        <v>5</v>
      </c>
      <c r="D10" s="20">
        <f t="shared" si="0"/>
        <v>9.6153846153846159E-2</v>
      </c>
      <c r="E10" s="7">
        <f>GETPIVOTDATA("Sum of ART TPT INITIATION",'OVERALL PIVOT'!$A$4,"District",$A10,"HF Name",$B10)</f>
        <v>0</v>
      </c>
      <c r="F10" s="15">
        <f t="shared" si="1"/>
        <v>0</v>
      </c>
      <c r="G10" s="15">
        <f t="shared" si="2"/>
        <v>0</v>
      </c>
    </row>
    <row r="11" spans="1:7" x14ac:dyDescent="0.35">
      <c r="A11" s="13" t="s">
        <v>78</v>
      </c>
      <c r="B11" s="7" t="s">
        <v>1</v>
      </c>
      <c r="C11" s="7">
        <f>VLOOKUP(B11,Targets!$B$1:$M$23,12,0)</f>
        <v>21</v>
      </c>
      <c r="D11" s="20">
        <f t="shared" si="0"/>
        <v>0.40384615384615385</v>
      </c>
      <c r="E11" s="7">
        <f>GETPIVOTDATA("Sum of ART TPT INITIATION",'OVERALL PIVOT'!$A$4,"District",$A11,"HF Name",$B11)</f>
        <v>3</v>
      </c>
      <c r="F11" s="15">
        <f t="shared" si="1"/>
        <v>0.14285714285714285</v>
      </c>
      <c r="G11" s="15">
        <f t="shared" si="2"/>
        <v>7.4285714285714288</v>
      </c>
    </row>
    <row r="12" spans="1:7" x14ac:dyDescent="0.35">
      <c r="A12" s="13" t="s">
        <v>77</v>
      </c>
      <c r="B12" s="7" t="s">
        <v>16</v>
      </c>
      <c r="C12" s="7">
        <f>VLOOKUP(B12,Targets!$B$1:$M$23,12,0)</f>
        <v>0</v>
      </c>
      <c r="D12" s="20">
        <f t="shared" si="0"/>
        <v>0</v>
      </c>
      <c r="E12" s="7">
        <f>GETPIVOTDATA("Sum of ART TPT INITIATION",'OVERALL PIVOT'!$A$4,"District",$A12,"HF Name",$B12)</f>
        <v>0</v>
      </c>
      <c r="F12" s="15" t="e">
        <f t="shared" si="1"/>
        <v>#DIV/0!</v>
      </c>
      <c r="G12" s="15" t="e">
        <f t="shared" si="2"/>
        <v>#DIV/0!</v>
      </c>
    </row>
    <row r="13" spans="1:7" x14ac:dyDescent="0.35">
      <c r="A13" s="13" t="s">
        <v>77</v>
      </c>
      <c r="B13" s="7" t="s">
        <v>12</v>
      </c>
      <c r="C13" s="7">
        <f>VLOOKUP(B13,Targets!$B$1:$M$23,12,0)</f>
        <v>7</v>
      </c>
      <c r="D13" s="20">
        <f t="shared" si="0"/>
        <v>0.13461538461538461</v>
      </c>
      <c r="E13" s="7">
        <f>GETPIVOTDATA("Sum of ART TPT INITIATION",'OVERALL PIVOT'!$A$4,"District",$A13,"HF Name",$B13)</f>
        <v>0</v>
      </c>
      <c r="F13" s="15">
        <f t="shared" si="1"/>
        <v>0</v>
      </c>
      <c r="G13" s="15">
        <f t="shared" si="2"/>
        <v>0</v>
      </c>
    </row>
    <row r="14" spans="1:7" x14ac:dyDescent="0.35">
      <c r="A14" s="13" t="s">
        <v>76</v>
      </c>
      <c r="B14" s="7" t="s">
        <v>19</v>
      </c>
      <c r="C14" s="7">
        <f>VLOOKUP(B14,Targets!$B$1:$M$23,12,0)</f>
        <v>39</v>
      </c>
      <c r="D14" s="20">
        <f t="shared" si="0"/>
        <v>0.75</v>
      </c>
      <c r="E14" s="7">
        <f>GETPIVOTDATA("Sum of ART TPT INITIATION",'OVERALL PIVOT'!$A$4,"District",$A14,"HF Name",$B14)</f>
        <v>5</v>
      </c>
      <c r="F14" s="15">
        <f t="shared" si="1"/>
        <v>0.12820512820512819</v>
      </c>
      <c r="G14" s="15">
        <f t="shared" si="2"/>
        <v>6.666666666666667</v>
      </c>
    </row>
    <row r="15" spans="1:7" x14ac:dyDescent="0.35">
      <c r="A15" s="13" t="s">
        <v>76</v>
      </c>
      <c r="B15" s="7" t="s">
        <v>7</v>
      </c>
      <c r="C15" s="7">
        <f>VLOOKUP(B15,Targets!$B$1:$M$23,12,0)</f>
        <v>28</v>
      </c>
      <c r="D15" s="20">
        <f t="shared" si="0"/>
        <v>0.53846153846153844</v>
      </c>
      <c r="E15" s="7">
        <f>GETPIVOTDATA("Sum of ART TPT INITIATION",'OVERALL PIVOT'!$A$4,"District",$A15,"HF Name",$B15)</f>
        <v>11</v>
      </c>
      <c r="F15" s="15">
        <f t="shared" si="1"/>
        <v>0.39285714285714285</v>
      </c>
      <c r="G15" s="15">
        <f t="shared" si="2"/>
        <v>20.428571428571431</v>
      </c>
    </row>
    <row r="16" spans="1:7" x14ac:dyDescent="0.35">
      <c r="A16" s="13" t="s">
        <v>75</v>
      </c>
      <c r="B16" s="7" t="s">
        <v>5</v>
      </c>
      <c r="C16" s="7">
        <f>VLOOKUP(B16,Targets!$B$1:$M$23,12,0)</f>
        <v>10</v>
      </c>
      <c r="D16" s="20">
        <f t="shared" si="0"/>
        <v>0.19230769230769232</v>
      </c>
      <c r="E16" s="7">
        <f>GETPIVOTDATA("Sum of ART TPT INITIATION",'OVERALL PIVOT'!$A$4,"District",$A16,"HF Name",$B16)</f>
        <v>0</v>
      </c>
      <c r="F16" s="15">
        <f t="shared" si="1"/>
        <v>0</v>
      </c>
      <c r="G16" s="15">
        <f t="shared" si="2"/>
        <v>0</v>
      </c>
    </row>
    <row r="17" spans="1:7" x14ac:dyDescent="0.35">
      <c r="A17" s="13" t="s">
        <v>74</v>
      </c>
      <c r="B17" s="7" t="s">
        <v>18</v>
      </c>
      <c r="C17" s="7">
        <f>VLOOKUP(B17,Targets!$B$1:$M$23,12,0)</f>
        <v>4</v>
      </c>
      <c r="D17" s="20">
        <f t="shared" si="0"/>
        <v>7.6923076923076927E-2</v>
      </c>
      <c r="E17" s="7">
        <f>GETPIVOTDATA("Sum of ART TPT INITIATION",'OVERALL PIVOT'!$A$4,"District",$A17,"HF Name",$B17)</f>
        <v>0</v>
      </c>
      <c r="F17" s="15">
        <f t="shared" si="1"/>
        <v>0</v>
      </c>
      <c r="G17" s="15">
        <f t="shared" si="2"/>
        <v>0</v>
      </c>
    </row>
    <row r="18" spans="1:7" x14ac:dyDescent="0.35">
      <c r="A18" s="13" t="s">
        <v>74</v>
      </c>
      <c r="B18" s="7" t="s">
        <v>8</v>
      </c>
      <c r="C18" s="7">
        <f>VLOOKUP(B18,Targets!$B$1:$M$23,12,0)</f>
        <v>5</v>
      </c>
      <c r="D18" s="20">
        <f t="shared" si="0"/>
        <v>9.6153846153846159E-2</v>
      </c>
      <c r="E18" s="7">
        <f>GETPIVOTDATA("Sum of ART TPT INITIATION",'OVERALL PIVOT'!$A$4,"District",$A18,"HF Name",$B18)</f>
        <v>3</v>
      </c>
      <c r="F18" s="15">
        <f t="shared" si="1"/>
        <v>0.6</v>
      </c>
      <c r="G18" s="15">
        <f t="shared" si="2"/>
        <v>31.2</v>
      </c>
    </row>
    <row r="19" spans="1:7" x14ac:dyDescent="0.35">
      <c r="A19" s="13" t="s">
        <v>74</v>
      </c>
      <c r="B19" s="7" t="s">
        <v>6</v>
      </c>
      <c r="C19" s="7">
        <f>VLOOKUP(B19,Targets!$B$1:$M$23,12,0)</f>
        <v>3</v>
      </c>
      <c r="D19" s="20">
        <f t="shared" si="0"/>
        <v>5.7692307692307696E-2</v>
      </c>
      <c r="E19" s="7">
        <f>GETPIVOTDATA("Sum of ART TPT INITIATION",'OVERALL PIVOT'!$A$4,"District",$A19,"HF Name",$B19)</f>
        <v>0</v>
      </c>
      <c r="F19" s="15">
        <f t="shared" si="1"/>
        <v>0</v>
      </c>
      <c r="G19" s="15">
        <f t="shared" si="2"/>
        <v>0</v>
      </c>
    </row>
    <row r="20" spans="1:7" x14ac:dyDescent="0.35">
      <c r="A20" s="13" t="s">
        <v>74</v>
      </c>
      <c r="B20" s="7" t="s">
        <v>2</v>
      </c>
      <c r="C20" s="7">
        <f>VLOOKUP(B20,Targets!$B$1:$M$23,12,0)</f>
        <v>15</v>
      </c>
      <c r="D20" s="20">
        <f t="shared" si="0"/>
        <v>0.28846153846153844</v>
      </c>
      <c r="E20" s="7">
        <f>GETPIVOTDATA("Sum of ART TPT INITIATION",'OVERALL PIVOT'!$A$4,"District",$A20,"HF Name",$B20)</f>
        <v>0</v>
      </c>
      <c r="F20" s="15">
        <f t="shared" si="1"/>
        <v>0</v>
      </c>
      <c r="G20" s="15">
        <f t="shared" si="2"/>
        <v>0</v>
      </c>
    </row>
    <row r="21" spans="1:7" x14ac:dyDescent="0.35">
      <c r="A21" s="13" t="s">
        <v>73</v>
      </c>
      <c r="B21" s="7" t="s">
        <v>14</v>
      </c>
      <c r="C21" s="7">
        <f>VLOOKUP(B21,Targets!$B$1:$M$23,12,0)</f>
        <v>10</v>
      </c>
      <c r="D21" s="20">
        <f t="shared" si="0"/>
        <v>0.19230769230769232</v>
      </c>
      <c r="E21" s="7">
        <f>GETPIVOTDATA("Sum of ART TPT INITIATION",'OVERALL PIVOT'!$A$4,"District",$A21,"HF Name",$B21)</f>
        <v>0</v>
      </c>
      <c r="F21" s="15">
        <f t="shared" si="1"/>
        <v>0</v>
      </c>
      <c r="G21" s="15">
        <f t="shared" si="2"/>
        <v>0</v>
      </c>
    </row>
    <row r="22" spans="1:7" x14ac:dyDescent="0.35">
      <c r="A22" s="13" t="s">
        <v>68</v>
      </c>
      <c r="B22" s="7" t="s">
        <v>20</v>
      </c>
      <c r="C22" s="7">
        <f>VLOOKUP(B22,Targets!$B$1:$M$23,12,0)</f>
        <v>8</v>
      </c>
      <c r="D22" s="20">
        <f t="shared" si="0"/>
        <v>0.15384615384615385</v>
      </c>
      <c r="E22" s="7">
        <f>GETPIVOTDATA("Sum of ART TPT INITIATION",'OVERALL PIVOT'!$A$4,"District",$A22,"HF Name",$B22)</f>
        <v>0</v>
      </c>
      <c r="F22" s="15">
        <f t="shared" si="1"/>
        <v>0</v>
      </c>
      <c r="G22" s="15">
        <f t="shared" si="2"/>
        <v>0</v>
      </c>
    </row>
    <row r="23" spans="1:7" x14ac:dyDescent="0.35">
      <c r="A23" s="13" t="s">
        <v>68</v>
      </c>
      <c r="B23" s="7" t="s">
        <v>11</v>
      </c>
      <c r="C23" s="7">
        <f>VLOOKUP(B23,Targets!$B$1:$M$23,12,0)</f>
        <v>32</v>
      </c>
      <c r="D23" s="20">
        <f t="shared" si="0"/>
        <v>0.61538461538461542</v>
      </c>
      <c r="E23" s="7">
        <f>GETPIVOTDATA("Sum of ART TPT INITIATION",'OVERALL PIVOT'!$A$4,"District",$A23,"HF Name",$B23)</f>
        <v>7</v>
      </c>
      <c r="F23" s="15">
        <f t="shared" si="1"/>
        <v>0.21875</v>
      </c>
      <c r="G23" s="15">
        <f t="shared" si="2"/>
        <v>11.375</v>
      </c>
    </row>
    <row r="24" spans="1:7" x14ac:dyDescent="0.35">
      <c r="A24" s="16" t="s">
        <v>451</v>
      </c>
      <c r="B24" s="7"/>
      <c r="C24" s="13">
        <f>SUM(C2:C23)</f>
        <v>273</v>
      </c>
      <c r="D24" s="30">
        <f>SUM(D2:D23)</f>
        <v>5.2500000000000018</v>
      </c>
      <c r="E24" s="13">
        <f t="shared" ref="E24" si="3">SUM(E2:E23)</f>
        <v>55</v>
      </c>
      <c r="F24" s="31">
        <f t="shared" si="1"/>
        <v>0.20146520146520147</v>
      </c>
      <c r="G24" s="31">
        <f t="shared" si="2"/>
        <v>10.476190476190473</v>
      </c>
    </row>
  </sheetData>
  <conditionalFormatting sqref="F2:G24">
    <cfRule type="cellIs" dxfId="140" priority="1" operator="lessThan">
      <formula>0.1</formula>
    </cfRule>
    <cfRule type="cellIs" dxfId="139" priority="2" operator="between">
      <formula>0.1</formula>
      <formula>0.15</formula>
    </cfRule>
    <cfRule type="cellIs" dxfId="138" priority="3" operator="greaterThanOrEqual">
      <formula>0.15</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8B5B4"/>
  </sheetPr>
  <dimension ref="A1:E24"/>
  <sheetViews>
    <sheetView workbookViewId="0">
      <selection activeCell="E24" sqref="E24"/>
    </sheetView>
  </sheetViews>
  <sheetFormatPr defaultRowHeight="14.5" x14ac:dyDescent="0.35"/>
  <cols>
    <col min="1" max="1" width="17.81640625" bestFit="1" customWidth="1"/>
    <col min="2" max="2" width="34.26953125" bestFit="1" customWidth="1"/>
    <col min="5" max="5" width="21.36328125" bestFit="1" customWidth="1"/>
  </cols>
  <sheetData>
    <row r="1" spans="1:5" x14ac:dyDescent="0.35">
      <c r="A1" s="12" t="s">
        <v>125</v>
      </c>
      <c r="B1" s="12" t="s">
        <v>63</v>
      </c>
      <c r="C1" s="7" t="s">
        <v>496</v>
      </c>
      <c r="D1" s="7" t="s">
        <v>497</v>
      </c>
      <c r="E1" s="7" t="s">
        <v>498</v>
      </c>
    </row>
    <row r="2" spans="1:5" x14ac:dyDescent="0.35">
      <c r="A2" s="13" t="s">
        <v>82</v>
      </c>
      <c r="B2" s="7" t="s">
        <v>21</v>
      </c>
      <c r="C2" s="7">
        <f>GETPIVOTDATA("Sum of TX_SV (D)",'OVERALL PIVOT'!$A$4,"District",$A2,"HF Name",$B2)</f>
        <v>3</v>
      </c>
      <c r="D2" s="7">
        <f>GETPIVOTDATA("Sum of TX_SV(N)",'OVERALL PIVOT'!$A$4,"District",$A2,"HF Name",$B2)</f>
        <v>3</v>
      </c>
      <c r="E2" s="15">
        <f>D2/C2</f>
        <v>1</v>
      </c>
    </row>
    <row r="3" spans="1:5" x14ac:dyDescent="0.35">
      <c r="A3" s="13" t="s">
        <v>82</v>
      </c>
      <c r="B3" s="7" t="s">
        <v>13</v>
      </c>
      <c r="C3" s="7">
        <f>GETPIVOTDATA("Sum of TX_SV (D)",'OVERALL PIVOT'!$A$4,"District",$A3,"HF Name",$B3)</f>
        <v>0</v>
      </c>
      <c r="D3" s="7">
        <f>GETPIVOTDATA("Sum of TX_SV(N)",'OVERALL PIVOT'!$A$4,"District",$A3,"HF Name",$B3)</f>
        <v>0</v>
      </c>
      <c r="E3" s="15" t="e">
        <f t="shared" ref="E3:E24" si="0">D3/C3</f>
        <v>#DIV/0!</v>
      </c>
    </row>
    <row r="4" spans="1:5" x14ac:dyDescent="0.35">
      <c r="A4" s="13" t="s">
        <v>82</v>
      </c>
      <c r="B4" s="7" t="s">
        <v>4</v>
      </c>
      <c r="C4" s="7">
        <f>GETPIVOTDATA("Sum of TX_SV (D)",'OVERALL PIVOT'!$A$4,"District",$A4,"HF Name",$B4)</f>
        <v>0</v>
      </c>
      <c r="D4" s="7">
        <f>GETPIVOTDATA("Sum of TX_SV(N)",'OVERALL PIVOT'!$A$4,"District",$A4,"HF Name",$B4)</f>
        <v>0</v>
      </c>
      <c r="E4" s="15" t="e">
        <f t="shared" si="0"/>
        <v>#DIV/0!</v>
      </c>
    </row>
    <row r="5" spans="1:5" x14ac:dyDescent="0.35">
      <c r="A5" s="13" t="s">
        <v>81</v>
      </c>
      <c r="B5" s="7" t="s">
        <v>17</v>
      </c>
      <c r="C5" s="7">
        <f>GETPIVOTDATA("Sum of TX_SV (D)",'OVERALL PIVOT'!$A$4,"District",$A5,"HF Name",$B5)</f>
        <v>9</v>
      </c>
      <c r="D5" s="7">
        <f>GETPIVOTDATA("Sum of TX_SV(N)",'OVERALL PIVOT'!$A$4,"District",$A5,"HF Name",$B5)</f>
        <v>9</v>
      </c>
      <c r="E5" s="15">
        <f t="shared" si="0"/>
        <v>1</v>
      </c>
    </row>
    <row r="6" spans="1:5" x14ac:dyDescent="0.35">
      <c r="A6" s="13" t="s">
        <v>81</v>
      </c>
      <c r="B6" s="7" t="s">
        <v>10</v>
      </c>
      <c r="C6" s="7">
        <f>GETPIVOTDATA("Sum of TX_SV (D)",'OVERALL PIVOT'!$A$4,"District",$A6,"HF Name",$B6)</f>
        <v>0</v>
      </c>
      <c r="D6" s="7">
        <f>GETPIVOTDATA("Sum of TX_SV(N)",'OVERALL PIVOT'!$A$4,"District",$A6,"HF Name",$B6)</f>
        <v>0</v>
      </c>
      <c r="E6" s="15" t="e">
        <f t="shared" si="0"/>
        <v>#DIV/0!</v>
      </c>
    </row>
    <row r="7" spans="1:5" x14ac:dyDescent="0.35">
      <c r="A7" s="13" t="s">
        <v>81</v>
      </c>
      <c r="B7" s="7" t="s">
        <v>9</v>
      </c>
      <c r="C7" s="7">
        <f>GETPIVOTDATA("Sum of TX_SV (D)",'OVERALL PIVOT'!$A$4,"District",$A7,"HF Name",$B7)</f>
        <v>4</v>
      </c>
      <c r="D7" s="7">
        <f>GETPIVOTDATA("Sum of TX_SV(N)",'OVERALL PIVOT'!$A$4,"District",$A7,"HF Name",$B7)</f>
        <v>3</v>
      </c>
      <c r="E7" s="15">
        <f t="shared" si="0"/>
        <v>0.75</v>
      </c>
    </row>
    <row r="8" spans="1:5" x14ac:dyDescent="0.35">
      <c r="A8" s="13" t="s">
        <v>81</v>
      </c>
      <c r="B8" s="7" t="s">
        <v>3</v>
      </c>
      <c r="C8" s="7">
        <f>GETPIVOTDATA("Sum of TX_SV (D)",'OVERALL PIVOT'!$A$4,"District",$A8,"HF Name",$B8)</f>
        <v>3</v>
      </c>
      <c r="D8" s="7">
        <f>GETPIVOTDATA("Sum of TX_SV(N)",'OVERALL PIVOT'!$A$4,"District",$A8,"HF Name",$B8)</f>
        <v>3</v>
      </c>
      <c r="E8" s="15">
        <f t="shared" si="0"/>
        <v>1</v>
      </c>
    </row>
    <row r="9" spans="1:5" x14ac:dyDescent="0.35">
      <c r="A9" s="13" t="s">
        <v>80</v>
      </c>
      <c r="B9" s="7" t="s">
        <v>15</v>
      </c>
      <c r="C9" s="7">
        <f>GETPIVOTDATA("Sum of TX_SV (D)",'OVERALL PIVOT'!$A$4,"District",$A9,"HF Name",$B9)</f>
        <v>0</v>
      </c>
      <c r="D9" s="7">
        <f>GETPIVOTDATA("Sum of TX_SV(N)",'OVERALL PIVOT'!$A$4,"District",$A9,"HF Name",$B9)</f>
        <v>0</v>
      </c>
      <c r="E9" s="15" t="e">
        <f t="shared" si="0"/>
        <v>#DIV/0!</v>
      </c>
    </row>
    <row r="10" spans="1:5" x14ac:dyDescent="0.35">
      <c r="A10" s="13" t="s">
        <v>79</v>
      </c>
      <c r="B10" s="7" t="s">
        <v>0</v>
      </c>
      <c r="C10" s="7">
        <f>GETPIVOTDATA("Sum of TX_SV (D)",'OVERALL PIVOT'!$A$4,"District",$A10,"HF Name",$B10)</f>
        <v>0</v>
      </c>
      <c r="D10" s="7">
        <f>GETPIVOTDATA("Sum of TX_SV(N)",'OVERALL PIVOT'!$A$4,"District",$A10,"HF Name",$B10)</f>
        <v>0</v>
      </c>
      <c r="E10" s="15" t="e">
        <f t="shared" si="0"/>
        <v>#DIV/0!</v>
      </c>
    </row>
    <row r="11" spans="1:5" x14ac:dyDescent="0.35">
      <c r="A11" s="13" t="s">
        <v>78</v>
      </c>
      <c r="B11" s="7" t="s">
        <v>1</v>
      </c>
      <c r="C11" s="7">
        <f>GETPIVOTDATA("Sum of TX_SV (D)",'OVERALL PIVOT'!$A$4,"District",$A11,"HF Name",$B11)</f>
        <v>14</v>
      </c>
      <c r="D11" s="7">
        <f>GETPIVOTDATA("Sum of TX_SV(N)",'OVERALL PIVOT'!$A$4,"District",$A11,"HF Name",$B11)</f>
        <v>12</v>
      </c>
      <c r="E11" s="15">
        <f t="shared" si="0"/>
        <v>0.8571428571428571</v>
      </c>
    </row>
    <row r="12" spans="1:5" x14ac:dyDescent="0.35">
      <c r="A12" s="13" t="s">
        <v>77</v>
      </c>
      <c r="B12" s="7" t="s">
        <v>16</v>
      </c>
      <c r="C12" s="7">
        <f>GETPIVOTDATA("Sum of TX_SV (D)",'OVERALL PIVOT'!$A$4,"District",$A12,"HF Name",$B12)</f>
        <v>0</v>
      </c>
      <c r="D12" s="7">
        <f>GETPIVOTDATA("Sum of TX_SV(N)",'OVERALL PIVOT'!$A$4,"District",$A12,"HF Name",$B12)</f>
        <v>0</v>
      </c>
      <c r="E12" s="15" t="e">
        <f t="shared" si="0"/>
        <v>#DIV/0!</v>
      </c>
    </row>
    <row r="13" spans="1:5" x14ac:dyDescent="0.35">
      <c r="A13" s="13" t="s">
        <v>77</v>
      </c>
      <c r="B13" s="7" t="s">
        <v>12</v>
      </c>
      <c r="C13" s="7">
        <f>GETPIVOTDATA("Sum of TX_SV (D)",'OVERALL PIVOT'!$A$4,"District",$A13,"HF Name",$B13)</f>
        <v>0</v>
      </c>
      <c r="D13" s="7">
        <f>GETPIVOTDATA("Sum of TX_SV(N)",'OVERALL PIVOT'!$A$4,"District",$A13,"HF Name",$B13)</f>
        <v>0</v>
      </c>
      <c r="E13" s="15" t="e">
        <f t="shared" si="0"/>
        <v>#DIV/0!</v>
      </c>
    </row>
    <row r="14" spans="1:5" x14ac:dyDescent="0.35">
      <c r="A14" s="13" t="s">
        <v>76</v>
      </c>
      <c r="B14" s="7" t="s">
        <v>19</v>
      </c>
      <c r="C14" s="7">
        <f>GETPIVOTDATA("Sum of TX_SV (D)",'OVERALL PIVOT'!$A$4,"District",$A14,"HF Name",$B14)</f>
        <v>3</v>
      </c>
      <c r="D14" s="7">
        <f>GETPIVOTDATA("Sum of TX_SV(N)",'OVERALL PIVOT'!$A$4,"District",$A14,"HF Name",$B14)</f>
        <v>2</v>
      </c>
      <c r="E14" s="15">
        <f t="shared" si="0"/>
        <v>0.66666666666666663</v>
      </c>
    </row>
    <row r="15" spans="1:5" x14ac:dyDescent="0.35">
      <c r="A15" s="13" t="s">
        <v>76</v>
      </c>
      <c r="B15" s="7" t="s">
        <v>7</v>
      </c>
      <c r="C15" s="7">
        <f>GETPIVOTDATA("Sum of TX_SV (D)",'OVERALL PIVOT'!$A$4,"District",$A15,"HF Name",$B15)</f>
        <v>5</v>
      </c>
      <c r="D15" s="7">
        <f>GETPIVOTDATA("Sum of TX_SV(N)",'OVERALL PIVOT'!$A$4,"District",$A15,"HF Name",$B15)</f>
        <v>5</v>
      </c>
      <c r="E15" s="15">
        <f t="shared" si="0"/>
        <v>1</v>
      </c>
    </row>
    <row r="16" spans="1:5" x14ac:dyDescent="0.35">
      <c r="A16" s="13" t="s">
        <v>75</v>
      </c>
      <c r="B16" s="7" t="s">
        <v>5</v>
      </c>
      <c r="C16" s="7">
        <f>GETPIVOTDATA("Sum of TX_SV (D)",'OVERALL PIVOT'!$A$4,"District",$A16,"HF Name",$B16)</f>
        <v>0</v>
      </c>
      <c r="D16" s="7">
        <f>GETPIVOTDATA("Sum of TX_SV(N)",'OVERALL PIVOT'!$A$4,"District",$A16,"HF Name",$B16)</f>
        <v>0</v>
      </c>
      <c r="E16" s="15" t="e">
        <f t="shared" si="0"/>
        <v>#DIV/0!</v>
      </c>
    </row>
    <row r="17" spans="1:5" x14ac:dyDescent="0.35">
      <c r="A17" s="13" t="s">
        <v>74</v>
      </c>
      <c r="B17" s="7" t="s">
        <v>18</v>
      </c>
      <c r="C17" s="7">
        <f>GETPIVOTDATA("Sum of TX_SV (D)",'OVERALL PIVOT'!$A$4,"District",$A17,"HF Name",$B17)</f>
        <v>0</v>
      </c>
      <c r="D17" s="7">
        <f>GETPIVOTDATA("Sum of TX_SV(N)",'OVERALL PIVOT'!$A$4,"District",$A17,"HF Name",$B17)</f>
        <v>0</v>
      </c>
      <c r="E17" s="15" t="e">
        <f t="shared" si="0"/>
        <v>#DIV/0!</v>
      </c>
    </row>
    <row r="18" spans="1:5" x14ac:dyDescent="0.35">
      <c r="A18" s="13" t="s">
        <v>74</v>
      </c>
      <c r="B18" s="7" t="s">
        <v>8</v>
      </c>
      <c r="C18" s="7">
        <f>GETPIVOTDATA("Sum of TX_SV (D)",'OVERALL PIVOT'!$A$4,"District",$A18,"HF Name",$B18)</f>
        <v>8</v>
      </c>
      <c r="D18" s="7">
        <f>GETPIVOTDATA("Sum of TX_SV(N)",'OVERALL PIVOT'!$A$4,"District",$A18,"HF Name",$B18)</f>
        <v>6</v>
      </c>
      <c r="E18" s="15">
        <f t="shared" si="0"/>
        <v>0.75</v>
      </c>
    </row>
    <row r="19" spans="1:5" x14ac:dyDescent="0.35">
      <c r="A19" s="13" t="s">
        <v>74</v>
      </c>
      <c r="B19" s="7" t="s">
        <v>6</v>
      </c>
      <c r="C19" s="7">
        <f>GETPIVOTDATA("Sum of TX_SV (D)",'OVERALL PIVOT'!$A$4,"District",$A19,"HF Name",$B19)</f>
        <v>0</v>
      </c>
      <c r="D19" s="7">
        <f>GETPIVOTDATA("Sum of TX_SV(N)",'OVERALL PIVOT'!$A$4,"District",$A19,"HF Name",$B19)</f>
        <v>0</v>
      </c>
      <c r="E19" s="15" t="e">
        <f t="shared" si="0"/>
        <v>#DIV/0!</v>
      </c>
    </row>
    <row r="20" spans="1:5" x14ac:dyDescent="0.35">
      <c r="A20" s="13" t="s">
        <v>74</v>
      </c>
      <c r="B20" s="7" t="s">
        <v>2</v>
      </c>
      <c r="C20" s="7">
        <f>GETPIVOTDATA("Sum of TX_SV (D)",'OVERALL PIVOT'!$A$4,"District",$A20,"HF Name",$B20)</f>
        <v>1</v>
      </c>
      <c r="D20" s="7">
        <f>GETPIVOTDATA("Sum of TX_SV(N)",'OVERALL PIVOT'!$A$4,"District",$A20,"HF Name",$B20)</f>
        <v>1</v>
      </c>
      <c r="E20" s="15">
        <f t="shared" si="0"/>
        <v>1</v>
      </c>
    </row>
    <row r="21" spans="1:5" x14ac:dyDescent="0.35">
      <c r="A21" s="13" t="s">
        <v>73</v>
      </c>
      <c r="B21" s="7" t="s">
        <v>14</v>
      </c>
      <c r="C21" s="7">
        <f>GETPIVOTDATA("Sum of TX_SV (D)",'OVERALL PIVOT'!$A$4,"District",$A21,"HF Name",$B21)</f>
        <v>0</v>
      </c>
      <c r="D21" s="7">
        <f>GETPIVOTDATA("Sum of TX_SV(N)",'OVERALL PIVOT'!$A$4,"District",$A21,"HF Name",$B21)</f>
        <v>0</v>
      </c>
      <c r="E21" s="15" t="e">
        <f t="shared" si="0"/>
        <v>#DIV/0!</v>
      </c>
    </row>
    <row r="22" spans="1:5" x14ac:dyDescent="0.35">
      <c r="A22" s="13" t="s">
        <v>68</v>
      </c>
      <c r="B22" s="7" t="s">
        <v>20</v>
      </c>
      <c r="C22" s="7">
        <f>GETPIVOTDATA("Sum of TX_SV (D)",'OVERALL PIVOT'!$A$4,"District",$A22,"HF Name",$B22)</f>
        <v>4</v>
      </c>
      <c r="D22" s="7">
        <f>GETPIVOTDATA("Sum of TX_SV(N)",'OVERALL PIVOT'!$A$4,"District",$A22,"HF Name",$B22)</f>
        <v>2</v>
      </c>
      <c r="E22" s="15">
        <f t="shared" si="0"/>
        <v>0.5</v>
      </c>
    </row>
    <row r="23" spans="1:5" x14ac:dyDescent="0.35">
      <c r="A23" s="13" t="s">
        <v>68</v>
      </c>
      <c r="B23" s="7" t="s">
        <v>11</v>
      </c>
      <c r="C23" s="7">
        <f>GETPIVOTDATA("Sum of TX_SV (D)",'OVERALL PIVOT'!$A$4,"District",$A23,"HF Name",$B23)</f>
        <v>20</v>
      </c>
      <c r="D23" s="7">
        <f>GETPIVOTDATA("Sum of TX_SV(N)",'OVERALL PIVOT'!$A$4,"District",$A23,"HF Name",$B23)</f>
        <v>20</v>
      </c>
      <c r="E23" s="15">
        <f t="shared" si="0"/>
        <v>1</v>
      </c>
    </row>
    <row r="24" spans="1:5" x14ac:dyDescent="0.35">
      <c r="A24" s="16" t="s">
        <v>441</v>
      </c>
      <c r="B24" s="7"/>
      <c r="C24" s="7">
        <f>SUM(C2:C23)</f>
        <v>74</v>
      </c>
      <c r="D24" s="7">
        <f t="shared" ref="D24" si="1">SUM(D2:D23)</f>
        <v>66</v>
      </c>
      <c r="E24" s="15">
        <f t="shared" si="0"/>
        <v>0.89189189189189189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K24"/>
  <sheetViews>
    <sheetView workbookViewId="0">
      <selection activeCell="F2" sqref="F2"/>
    </sheetView>
  </sheetViews>
  <sheetFormatPr defaultRowHeight="14.5" x14ac:dyDescent="0.35"/>
  <cols>
    <col min="1" max="1" width="17.81640625" bestFit="1" customWidth="1"/>
    <col min="2" max="2" width="34.26953125" bestFit="1" customWidth="1"/>
    <col min="3" max="3" width="18.6328125" bestFit="1" customWidth="1"/>
    <col min="4" max="4" width="18.6328125" customWidth="1"/>
    <col min="6" max="6" width="12.1796875" bestFit="1" customWidth="1"/>
    <col min="9" max="9" width="9.81640625" bestFit="1" customWidth="1"/>
    <col min="10" max="10" width="20" bestFit="1" customWidth="1"/>
    <col min="11" max="11" width="14.1796875" bestFit="1" customWidth="1"/>
  </cols>
  <sheetData>
    <row r="1" spans="1:11" x14ac:dyDescent="0.35">
      <c r="A1" s="12" t="s">
        <v>125</v>
      </c>
      <c r="B1" s="12" t="s">
        <v>63</v>
      </c>
      <c r="C1" s="12" t="s">
        <v>433</v>
      </c>
      <c r="D1" s="12" t="s">
        <v>434</v>
      </c>
      <c r="E1" s="13" t="s">
        <v>123</v>
      </c>
      <c r="F1" s="13" t="s">
        <v>122</v>
      </c>
      <c r="G1" s="13" t="s">
        <v>409</v>
      </c>
      <c r="H1" s="16" t="s">
        <v>410</v>
      </c>
      <c r="I1" s="16" t="s">
        <v>411</v>
      </c>
      <c r="J1" s="16" t="s">
        <v>435</v>
      </c>
      <c r="K1" s="16" t="s">
        <v>436</v>
      </c>
    </row>
    <row r="2" spans="1:11" x14ac:dyDescent="0.35">
      <c r="A2" s="13" t="s">
        <v>82</v>
      </c>
      <c r="B2" s="7" t="s">
        <v>21</v>
      </c>
      <c r="C2" s="7">
        <f>VLOOKUP(B2,Targets!$B$1:$E$23,4,0)</f>
        <v>1229</v>
      </c>
      <c r="D2" s="20">
        <f>C2/52</f>
        <v>23.634615384615383</v>
      </c>
      <c r="E2" s="7">
        <f>GETPIVOTDATA("Sum of HTS_TST",'OVERALL PIVOT'!$A$4,"District",$A2,"HF Name",$B2)</f>
        <v>1359</v>
      </c>
      <c r="F2" s="7">
        <f>GETPIVOTDATA("Sum of Total Positives",'OVERALL PIVOT'!$A$4,"District",$A2,"HF Name",$B2)</f>
        <v>13</v>
      </c>
      <c r="G2" s="7">
        <f>GETPIVOTDATA("Sum of TX NEW",'OVERALL PIVOT'!$A$4,"District",$A2,"HF Name",$B2)</f>
        <v>12</v>
      </c>
      <c r="H2" s="15">
        <f>F2/E2</f>
        <v>9.5658572479764541E-3</v>
      </c>
      <c r="I2" s="15">
        <f>G2/F2</f>
        <v>0.92307692307692313</v>
      </c>
      <c r="J2" s="15">
        <f>E2/C2</f>
        <v>1.1057770545158665</v>
      </c>
      <c r="K2" s="15">
        <f>E2/D2</f>
        <v>57.500406834825064</v>
      </c>
    </row>
    <row r="3" spans="1:11" x14ac:dyDescent="0.35">
      <c r="A3" s="13" t="s">
        <v>82</v>
      </c>
      <c r="B3" s="7" t="s">
        <v>13</v>
      </c>
      <c r="C3" s="7">
        <f>VLOOKUP(B3,Targets!$B$1:$E$23,4,0)</f>
        <v>453</v>
      </c>
      <c r="D3" s="20">
        <f t="shared" ref="D3:D23" si="0">C3/52</f>
        <v>8.7115384615384617</v>
      </c>
      <c r="E3" s="7">
        <f>GETPIVOTDATA("Sum of HTS_TST",'OVERALL PIVOT'!$A$4,"District",$A3,"HF Name",$B3)</f>
        <v>290</v>
      </c>
      <c r="F3" s="7">
        <f>GETPIVOTDATA("Sum of Total Positives",'OVERALL PIVOT'!$A$4,"District",$A3,"HF Name",$B3)</f>
        <v>0</v>
      </c>
      <c r="G3" s="7">
        <f>GETPIVOTDATA("Sum of TX NEW",'OVERALL PIVOT'!$A$4,"District",$A3,"HF Name",$B3)</f>
        <v>0</v>
      </c>
      <c r="H3" s="15">
        <f t="shared" ref="H3:H24" si="1">F3/E3</f>
        <v>0</v>
      </c>
      <c r="I3" s="15" t="e">
        <f t="shared" ref="I3:I24" si="2">G3/F3</f>
        <v>#DIV/0!</v>
      </c>
      <c r="J3" s="15">
        <f t="shared" ref="J3:J24" si="3">E3/C3</f>
        <v>0.64017660044150115</v>
      </c>
      <c r="K3" s="15">
        <f t="shared" ref="K3:K24" si="4">E3/D3</f>
        <v>33.289183222958059</v>
      </c>
    </row>
    <row r="4" spans="1:11" x14ac:dyDescent="0.35">
      <c r="A4" s="13" t="s">
        <v>82</v>
      </c>
      <c r="B4" s="7" t="s">
        <v>4</v>
      </c>
      <c r="C4" s="7">
        <f>VLOOKUP(B4,Targets!$B$1:$E$23,4,0)</f>
        <v>388</v>
      </c>
      <c r="D4" s="20">
        <f t="shared" si="0"/>
        <v>7.4615384615384617</v>
      </c>
      <c r="E4" s="7">
        <f>GETPIVOTDATA("Sum of HTS_TST",'OVERALL PIVOT'!$A$4,"District",$A4,"HF Name",$B4)</f>
        <v>371</v>
      </c>
      <c r="F4" s="7">
        <f>GETPIVOTDATA("Sum of Total Positives",'OVERALL PIVOT'!$A$4,"District",$A4,"HF Name",$B4)</f>
        <v>9</v>
      </c>
      <c r="G4" s="7">
        <f>GETPIVOTDATA("Sum of TX NEW",'OVERALL PIVOT'!$A$4,"District",$A4,"HF Name",$B4)</f>
        <v>8</v>
      </c>
      <c r="H4" s="15">
        <f t="shared" si="1"/>
        <v>2.4258760107816711E-2</v>
      </c>
      <c r="I4" s="15">
        <f t="shared" si="2"/>
        <v>0.88888888888888884</v>
      </c>
      <c r="J4" s="15">
        <f t="shared" si="3"/>
        <v>0.95618556701030932</v>
      </c>
      <c r="K4" s="15">
        <f t="shared" si="4"/>
        <v>49.72164948453608</v>
      </c>
    </row>
    <row r="5" spans="1:11" x14ac:dyDescent="0.35">
      <c r="A5" s="13" t="s">
        <v>81</v>
      </c>
      <c r="B5" s="7" t="s">
        <v>17</v>
      </c>
      <c r="C5" s="7">
        <f>VLOOKUP(B5,Targets!$B$1:$E$23,4,0)</f>
        <v>2163</v>
      </c>
      <c r="D5" s="20">
        <f t="shared" si="0"/>
        <v>41.596153846153847</v>
      </c>
      <c r="E5" s="7">
        <f>GETPIVOTDATA("Sum of HTS_TST",'OVERALL PIVOT'!$A$4,"District",$A5,"HF Name",$B5)</f>
        <v>1359</v>
      </c>
      <c r="F5" s="7">
        <f>GETPIVOTDATA("Sum of Total Positives",'OVERALL PIVOT'!$A$4,"District",$A5,"HF Name",$B5)</f>
        <v>12</v>
      </c>
      <c r="G5" s="7">
        <f>GETPIVOTDATA("Sum of TX NEW",'OVERALL PIVOT'!$A$4,"District",$A5,"HF Name",$B5)</f>
        <v>12</v>
      </c>
      <c r="H5" s="15">
        <f t="shared" si="1"/>
        <v>8.8300220750551876E-3</v>
      </c>
      <c r="I5" s="15">
        <f t="shared" si="2"/>
        <v>1</v>
      </c>
      <c r="J5" s="15">
        <f t="shared" si="3"/>
        <v>0.62829403606102641</v>
      </c>
      <c r="K5" s="15">
        <f t="shared" si="4"/>
        <v>32.671289875173372</v>
      </c>
    </row>
    <row r="6" spans="1:11" x14ac:dyDescent="0.35">
      <c r="A6" s="13" t="s">
        <v>81</v>
      </c>
      <c r="B6" s="7" t="s">
        <v>10</v>
      </c>
      <c r="C6" s="7">
        <f>VLOOKUP(B6,Targets!$B$1:$E$23,4,0)</f>
        <v>101</v>
      </c>
      <c r="D6" s="20">
        <f t="shared" si="0"/>
        <v>1.9423076923076923</v>
      </c>
      <c r="E6" s="7">
        <f>GETPIVOTDATA("Sum of HTS_TST",'OVERALL PIVOT'!$A$4,"District",$A6,"HF Name",$B6)</f>
        <v>880</v>
      </c>
      <c r="F6" s="7">
        <f>GETPIVOTDATA("Sum of Total Positives",'OVERALL PIVOT'!$A$4,"District",$A6,"HF Name",$B6)</f>
        <v>4</v>
      </c>
      <c r="G6" s="7">
        <f>GETPIVOTDATA("Sum of TX NEW",'OVERALL PIVOT'!$A$4,"District",$A6,"HF Name",$B6)</f>
        <v>4</v>
      </c>
      <c r="H6" s="15">
        <f t="shared" si="1"/>
        <v>4.5454545454545452E-3</v>
      </c>
      <c r="I6" s="15">
        <f t="shared" si="2"/>
        <v>1</v>
      </c>
      <c r="J6" s="15">
        <f t="shared" si="3"/>
        <v>8.7128712871287135</v>
      </c>
      <c r="K6" s="15">
        <f t="shared" si="4"/>
        <v>453.06930693069307</v>
      </c>
    </row>
    <row r="7" spans="1:11" x14ac:dyDescent="0.35">
      <c r="A7" s="13" t="s">
        <v>81</v>
      </c>
      <c r="B7" s="7" t="s">
        <v>9</v>
      </c>
      <c r="C7" s="7">
        <f>VLOOKUP(B7,Targets!$B$1:$E$23,4,0)</f>
        <v>583</v>
      </c>
      <c r="D7" s="20">
        <f t="shared" si="0"/>
        <v>11.211538461538462</v>
      </c>
      <c r="E7" s="7">
        <f>GETPIVOTDATA("Sum of HTS_TST",'OVERALL PIVOT'!$A$4,"District",$A7,"HF Name",$B7)</f>
        <v>506</v>
      </c>
      <c r="F7" s="7">
        <f>GETPIVOTDATA("Sum of Total Positives",'OVERALL PIVOT'!$A$4,"District",$A7,"HF Name",$B7)</f>
        <v>6</v>
      </c>
      <c r="G7" s="7">
        <f>GETPIVOTDATA("Sum of TX NEW",'OVERALL PIVOT'!$A$4,"District",$A7,"HF Name",$B7)</f>
        <v>6</v>
      </c>
      <c r="H7" s="15">
        <f t="shared" si="1"/>
        <v>1.1857707509881422E-2</v>
      </c>
      <c r="I7" s="15">
        <f t="shared" si="2"/>
        <v>1</v>
      </c>
      <c r="J7" s="15">
        <f t="shared" si="3"/>
        <v>0.86792452830188682</v>
      </c>
      <c r="K7" s="15">
        <f t="shared" si="4"/>
        <v>45.132075471698116</v>
      </c>
    </row>
    <row r="8" spans="1:11" x14ac:dyDescent="0.35">
      <c r="A8" s="13" t="s">
        <v>81</v>
      </c>
      <c r="B8" s="7" t="s">
        <v>3</v>
      </c>
      <c r="C8" s="7">
        <f>VLOOKUP(B8,Targets!$B$1:$E$23,4,0)</f>
        <v>1081</v>
      </c>
      <c r="D8" s="20">
        <f t="shared" si="0"/>
        <v>20.78846153846154</v>
      </c>
      <c r="E8" s="7">
        <f>GETPIVOTDATA("Sum of HTS_TST",'OVERALL PIVOT'!$A$4,"District",$A8,"HF Name",$B8)</f>
        <v>534</v>
      </c>
      <c r="F8" s="7">
        <f>GETPIVOTDATA("Sum of Total Positives",'OVERALL PIVOT'!$A$4,"District",$A8,"HF Name",$B8)</f>
        <v>14</v>
      </c>
      <c r="G8" s="7">
        <f>GETPIVOTDATA("Sum of TX NEW",'OVERALL PIVOT'!$A$4,"District",$A8,"HF Name",$B8)</f>
        <v>5</v>
      </c>
      <c r="H8" s="15">
        <f t="shared" si="1"/>
        <v>2.6217228464419477E-2</v>
      </c>
      <c r="I8" s="15">
        <f t="shared" si="2"/>
        <v>0.35714285714285715</v>
      </c>
      <c r="J8" s="15">
        <f t="shared" si="3"/>
        <v>0.49398704902867713</v>
      </c>
      <c r="K8" s="15">
        <f t="shared" si="4"/>
        <v>25.68732654949121</v>
      </c>
    </row>
    <row r="9" spans="1:11" x14ac:dyDescent="0.35">
      <c r="A9" s="13" t="s">
        <v>80</v>
      </c>
      <c r="B9" s="7" t="s">
        <v>15</v>
      </c>
      <c r="C9" s="7">
        <f>VLOOKUP(B9,Targets!$B$1:$E$23,4,0)</f>
        <v>1611</v>
      </c>
      <c r="D9" s="20">
        <f t="shared" si="0"/>
        <v>30.98076923076923</v>
      </c>
      <c r="E9" s="7">
        <f>GETPIVOTDATA("Sum of HTS_TST",'OVERALL PIVOT'!$A$4,"District",$A9,"HF Name",$B9)</f>
        <v>1215</v>
      </c>
      <c r="F9" s="7">
        <f>GETPIVOTDATA("Sum of Total Positives",'OVERALL PIVOT'!$A$4,"District",$A9,"HF Name",$B9)</f>
        <v>13</v>
      </c>
      <c r="G9" s="7">
        <f>GETPIVOTDATA("Sum of TX NEW",'OVERALL PIVOT'!$A$4,"District",$A9,"HF Name",$B9)</f>
        <v>13</v>
      </c>
      <c r="H9" s="15">
        <f t="shared" si="1"/>
        <v>1.0699588477366255E-2</v>
      </c>
      <c r="I9" s="15">
        <f t="shared" si="2"/>
        <v>1</v>
      </c>
      <c r="J9" s="15">
        <f t="shared" si="3"/>
        <v>0.75418994413407825</v>
      </c>
      <c r="K9" s="15">
        <f t="shared" si="4"/>
        <v>39.217877094972067</v>
      </c>
    </row>
    <row r="10" spans="1:11" x14ac:dyDescent="0.35">
      <c r="A10" s="13" t="s">
        <v>79</v>
      </c>
      <c r="B10" s="7" t="s">
        <v>0</v>
      </c>
      <c r="C10" s="7">
        <f>VLOOKUP(B10,Targets!$B$1:$E$23,4,0)</f>
        <v>301</v>
      </c>
      <c r="D10" s="20">
        <f t="shared" si="0"/>
        <v>5.7884615384615383</v>
      </c>
      <c r="E10" s="7">
        <f>GETPIVOTDATA("Sum of HTS_TST",'OVERALL PIVOT'!$A$4,"District",$A10,"HF Name",$B10)</f>
        <v>251</v>
      </c>
      <c r="F10" s="7">
        <f>GETPIVOTDATA("Sum of Total Positives",'OVERALL PIVOT'!$A$4,"District",$A10,"HF Name",$B10)</f>
        <v>8</v>
      </c>
      <c r="G10" s="7">
        <f>GETPIVOTDATA("Sum of TX NEW",'OVERALL PIVOT'!$A$4,"District",$A10,"HF Name",$B10)</f>
        <v>4</v>
      </c>
      <c r="H10" s="15">
        <f t="shared" si="1"/>
        <v>3.1872509960159362E-2</v>
      </c>
      <c r="I10" s="15">
        <f t="shared" si="2"/>
        <v>0.5</v>
      </c>
      <c r="J10" s="15">
        <f t="shared" si="3"/>
        <v>0.83388704318936879</v>
      </c>
      <c r="K10" s="15">
        <f t="shared" si="4"/>
        <v>43.362126245847179</v>
      </c>
    </row>
    <row r="11" spans="1:11" x14ac:dyDescent="0.35">
      <c r="A11" s="13" t="s">
        <v>78</v>
      </c>
      <c r="B11" s="7" t="s">
        <v>1</v>
      </c>
      <c r="C11" s="7">
        <f>VLOOKUP(B11,Targets!$B$1:$E$23,4,0)</f>
        <v>2549</v>
      </c>
      <c r="D11" s="20">
        <f t="shared" si="0"/>
        <v>49.019230769230766</v>
      </c>
      <c r="E11" s="7">
        <f>GETPIVOTDATA("Sum of HTS_TST",'OVERALL PIVOT'!$A$4,"District",$A11,"HF Name",$B11)</f>
        <v>3021</v>
      </c>
      <c r="F11" s="7">
        <f>GETPIVOTDATA("Sum of Total Positives",'OVERALL PIVOT'!$A$4,"District",$A11,"HF Name",$B11)</f>
        <v>20</v>
      </c>
      <c r="G11" s="7">
        <f>GETPIVOTDATA("Sum of TX NEW",'OVERALL PIVOT'!$A$4,"District",$A11,"HF Name",$B11)</f>
        <v>20</v>
      </c>
      <c r="H11" s="15">
        <f t="shared" si="1"/>
        <v>6.6203243958953993E-3</v>
      </c>
      <c r="I11" s="15">
        <f t="shared" si="2"/>
        <v>1</v>
      </c>
      <c r="J11" s="15">
        <f t="shared" si="3"/>
        <v>1.1851706551588859</v>
      </c>
      <c r="K11" s="15">
        <f t="shared" si="4"/>
        <v>61.628874068262064</v>
      </c>
    </row>
    <row r="12" spans="1:11" x14ac:dyDescent="0.35">
      <c r="A12" s="13" t="s">
        <v>77</v>
      </c>
      <c r="B12" s="7" t="s">
        <v>16</v>
      </c>
      <c r="C12" s="7">
        <f>VLOOKUP(B12,Targets!$B$1:$E$23,4,0)</f>
        <v>169</v>
      </c>
      <c r="D12" s="20">
        <f t="shared" si="0"/>
        <v>3.25</v>
      </c>
      <c r="E12" s="7">
        <f>GETPIVOTDATA("Sum of HTS_TST",'OVERALL PIVOT'!$A$4,"District",$A12,"HF Name",$B12)</f>
        <v>123</v>
      </c>
      <c r="F12" s="7">
        <f>GETPIVOTDATA("Sum of Total Positives",'OVERALL PIVOT'!$A$4,"District",$A12,"HF Name",$B12)</f>
        <v>1</v>
      </c>
      <c r="G12" s="7">
        <f>GETPIVOTDATA("Sum of TX NEW",'OVERALL PIVOT'!$A$4,"District",$A12,"HF Name",$B12)</f>
        <v>1</v>
      </c>
      <c r="H12" s="15">
        <f t="shared" si="1"/>
        <v>8.130081300813009E-3</v>
      </c>
      <c r="I12" s="15">
        <f t="shared" si="2"/>
        <v>1</v>
      </c>
      <c r="J12" s="15">
        <f t="shared" si="3"/>
        <v>0.72781065088757402</v>
      </c>
      <c r="K12" s="15">
        <f t="shared" si="4"/>
        <v>37.846153846153847</v>
      </c>
    </row>
    <row r="13" spans="1:11" x14ac:dyDescent="0.35">
      <c r="A13" s="13" t="s">
        <v>77</v>
      </c>
      <c r="B13" s="7" t="s">
        <v>12</v>
      </c>
      <c r="C13" s="7">
        <f>VLOOKUP(B13,Targets!$B$1:$E$23,4,0)</f>
        <v>507</v>
      </c>
      <c r="D13" s="20">
        <f t="shared" si="0"/>
        <v>9.75</v>
      </c>
      <c r="E13" s="7">
        <f>GETPIVOTDATA("Sum of HTS_TST",'OVERALL PIVOT'!$A$4,"District",$A13,"HF Name",$B13)</f>
        <v>620</v>
      </c>
      <c r="F13" s="7">
        <f>GETPIVOTDATA("Sum of Total Positives",'OVERALL PIVOT'!$A$4,"District",$A13,"HF Name",$B13)</f>
        <v>3</v>
      </c>
      <c r="G13" s="7">
        <f>GETPIVOTDATA("Sum of TX NEW",'OVERALL PIVOT'!$A$4,"District",$A13,"HF Name",$B13)</f>
        <v>3</v>
      </c>
      <c r="H13" s="15">
        <f t="shared" si="1"/>
        <v>4.8387096774193551E-3</v>
      </c>
      <c r="I13" s="15">
        <f t="shared" si="2"/>
        <v>1</v>
      </c>
      <c r="J13" s="15">
        <f t="shared" si="3"/>
        <v>1.222879684418146</v>
      </c>
      <c r="K13" s="15">
        <f t="shared" si="4"/>
        <v>63.589743589743591</v>
      </c>
    </row>
    <row r="14" spans="1:11" x14ac:dyDescent="0.35">
      <c r="A14" s="13" t="s">
        <v>76</v>
      </c>
      <c r="B14" s="7" t="s">
        <v>19</v>
      </c>
      <c r="C14" s="7">
        <f>VLOOKUP(B14,Targets!$B$1:$E$23,4,0)</f>
        <v>4394</v>
      </c>
      <c r="D14" s="20">
        <f t="shared" si="0"/>
        <v>84.5</v>
      </c>
      <c r="E14" s="7">
        <f>GETPIVOTDATA("Sum of HTS_TST",'OVERALL PIVOT'!$A$4,"District",$A14,"HF Name",$B14)</f>
        <v>2661</v>
      </c>
      <c r="F14" s="7">
        <f>GETPIVOTDATA("Sum of Total Positives",'OVERALL PIVOT'!$A$4,"District",$A14,"HF Name",$B14)</f>
        <v>26</v>
      </c>
      <c r="G14" s="7">
        <f>GETPIVOTDATA("Sum of TX NEW",'OVERALL PIVOT'!$A$4,"District",$A14,"HF Name",$B14)</f>
        <v>25</v>
      </c>
      <c r="H14" s="15">
        <f t="shared" si="1"/>
        <v>9.7707628711010894E-3</v>
      </c>
      <c r="I14" s="15">
        <f t="shared" si="2"/>
        <v>0.96153846153846156</v>
      </c>
      <c r="J14" s="15">
        <f t="shared" si="3"/>
        <v>0.60559854346836595</v>
      </c>
      <c r="K14" s="15">
        <f t="shared" si="4"/>
        <v>31.491124260355029</v>
      </c>
    </row>
    <row r="15" spans="1:11" x14ac:dyDescent="0.35">
      <c r="A15" s="13" t="s">
        <v>76</v>
      </c>
      <c r="B15" s="7" t="s">
        <v>7</v>
      </c>
      <c r="C15" s="7">
        <f>VLOOKUP(B15,Targets!$B$1:$E$23,4,0)</f>
        <v>1653</v>
      </c>
      <c r="D15" s="20">
        <f t="shared" si="0"/>
        <v>31.78846153846154</v>
      </c>
      <c r="E15" s="7">
        <f>GETPIVOTDATA("Sum of HTS_TST",'OVERALL PIVOT'!$A$4,"District",$A15,"HF Name",$B15)</f>
        <v>2053</v>
      </c>
      <c r="F15" s="7">
        <f>GETPIVOTDATA("Sum of Total Positives",'OVERALL PIVOT'!$A$4,"District",$A15,"HF Name",$B15)</f>
        <v>11</v>
      </c>
      <c r="G15" s="7">
        <f>GETPIVOTDATA("Sum of TX NEW",'OVERALL PIVOT'!$A$4,"District",$A15,"HF Name",$B15)</f>
        <v>11</v>
      </c>
      <c r="H15" s="15">
        <f t="shared" si="1"/>
        <v>5.3580126643935702E-3</v>
      </c>
      <c r="I15" s="15">
        <f t="shared" si="2"/>
        <v>1</v>
      </c>
      <c r="J15" s="15">
        <f t="shared" si="3"/>
        <v>1.2419842710223836</v>
      </c>
      <c r="K15" s="15">
        <f t="shared" si="4"/>
        <v>64.583182093163941</v>
      </c>
    </row>
    <row r="16" spans="1:11" x14ac:dyDescent="0.35">
      <c r="A16" s="13" t="s">
        <v>75</v>
      </c>
      <c r="B16" s="7" t="s">
        <v>5</v>
      </c>
      <c r="C16" s="7">
        <f>VLOOKUP(B16,Targets!$B$1:$E$23,4,0)</f>
        <v>262</v>
      </c>
      <c r="D16" s="20">
        <f t="shared" si="0"/>
        <v>5.0384615384615383</v>
      </c>
      <c r="E16" s="7">
        <f>GETPIVOTDATA("Sum of HTS_TST",'OVERALL PIVOT'!$A$4,"District",$A16,"HF Name",$B16)</f>
        <v>524</v>
      </c>
      <c r="F16" s="7">
        <f>GETPIVOTDATA("Sum of Total Positives",'OVERALL PIVOT'!$A$4,"District",$A16,"HF Name",$B16)</f>
        <v>7</v>
      </c>
      <c r="G16" s="7">
        <f>GETPIVOTDATA("Sum of TX NEW",'OVERALL PIVOT'!$A$4,"District",$A16,"HF Name",$B16)</f>
        <v>8</v>
      </c>
      <c r="H16" s="15">
        <f t="shared" si="1"/>
        <v>1.3358778625954198E-2</v>
      </c>
      <c r="I16" s="15">
        <f t="shared" si="2"/>
        <v>1.1428571428571428</v>
      </c>
      <c r="J16" s="15">
        <f t="shared" si="3"/>
        <v>2</v>
      </c>
      <c r="K16" s="15">
        <f t="shared" si="4"/>
        <v>104</v>
      </c>
    </row>
    <row r="17" spans="1:11" x14ac:dyDescent="0.35">
      <c r="A17" s="13" t="s">
        <v>74</v>
      </c>
      <c r="B17" s="7" t="s">
        <v>18</v>
      </c>
      <c r="C17" s="7">
        <f>VLOOKUP(B17,Targets!$B$1:$E$23,4,0)</f>
        <v>278</v>
      </c>
      <c r="D17" s="20">
        <f t="shared" si="0"/>
        <v>5.3461538461538458</v>
      </c>
      <c r="E17" s="7">
        <f>GETPIVOTDATA("Sum of HTS_TST",'OVERALL PIVOT'!$A$4,"District",$A17,"HF Name",$B17)</f>
        <v>232</v>
      </c>
      <c r="F17" s="7">
        <f>GETPIVOTDATA("Sum of Total Positives",'OVERALL PIVOT'!$A$4,"District",$A17,"HF Name",$B17)</f>
        <v>0</v>
      </c>
      <c r="G17" s="7">
        <f>GETPIVOTDATA("Sum of TX NEW",'OVERALL PIVOT'!$A$4,"District",$A17,"HF Name",$B17)</f>
        <v>0</v>
      </c>
      <c r="H17" s="15">
        <f t="shared" si="1"/>
        <v>0</v>
      </c>
      <c r="I17" s="15" t="e">
        <f t="shared" si="2"/>
        <v>#DIV/0!</v>
      </c>
      <c r="J17" s="15">
        <f t="shared" si="3"/>
        <v>0.83453237410071945</v>
      </c>
      <c r="K17" s="15">
        <f t="shared" si="4"/>
        <v>43.39568345323741</v>
      </c>
    </row>
    <row r="18" spans="1:11" x14ac:dyDescent="0.35">
      <c r="A18" s="13" t="s">
        <v>74</v>
      </c>
      <c r="B18" s="7" t="s">
        <v>8</v>
      </c>
      <c r="C18" s="7">
        <f>VLOOKUP(B18,Targets!$B$1:$E$23,4,0)</f>
        <v>1179</v>
      </c>
      <c r="D18" s="20">
        <f t="shared" si="0"/>
        <v>22.673076923076923</v>
      </c>
      <c r="E18" s="7">
        <f>GETPIVOTDATA("Sum of HTS_TST",'OVERALL PIVOT'!$A$4,"District",$A18,"HF Name",$B18)</f>
        <v>1695</v>
      </c>
      <c r="F18" s="7">
        <f>GETPIVOTDATA("Sum of Total Positives",'OVERALL PIVOT'!$A$4,"District",$A18,"HF Name",$B18)</f>
        <v>12</v>
      </c>
      <c r="G18" s="7">
        <f>GETPIVOTDATA("Sum of TX NEW",'OVERALL PIVOT'!$A$4,"District",$A18,"HF Name",$B18)</f>
        <v>12</v>
      </c>
      <c r="H18" s="15">
        <f t="shared" si="1"/>
        <v>7.0796460176991149E-3</v>
      </c>
      <c r="I18" s="15">
        <f t="shared" si="2"/>
        <v>1</v>
      </c>
      <c r="J18" s="15">
        <f t="shared" si="3"/>
        <v>1.4376590330788803</v>
      </c>
      <c r="K18" s="15">
        <f t="shared" si="4"/>
        <v>74.758269720101779</v>
      </c>
    </row>
    <row r="19" spans="1:11" x14ac:dyDescent="0.35">
      <c r="A19" s="13" t="s">
        <v>74</v>
      </c>
      <c r="B19" s="7" t="s">
        <v>6</v>
      </c>
      <c r="C19" s="7">
        <f>VLOOKUP(B19,Targets!$B$1:$E$23,4,0)</f>
        <v>208</v>
      </c>
      <c r="D19" s="20">
        <f t="shared" si="0"/>
        <v>4</v>
      </c>
      <c r="E19" s="7">
        <f>GETPIVOTDATA("Sum of HTS_TST",'OVERALL PIVOT'!$A$4,"District",$A19,"HF Name",$B19)</f>
        <v>256</v>
      </c>
      <c r="F19" s="7">
        <f>GETPIVOTDATA("Sum of Total Positives",'OVERALL PIVOT'!$A$4,"District",$A19,"HF Name",$B19)</f>
        <v>0</v>
      </c>
      <c r="G19" s="7">
        <f>GETPIVOTDATA("Sum of TX NEW",'OVERALL PIVOT'!$A$4,"District",$A19,"HF Name",$B19)</f>
        <v>0</v>
      </c>
      <c r="H19" s="15">
        <f t="shared" si="1"/>
        <v>0</v>
      </c>
      <c r="I19" s="15" t="e">
        <f t="shared" si="2"/>
        <v>#DIV/0!</v>
      </c>
      <c r="J19" s="15">
        <f t="shared" si="3"/>
        <v>1.2307692307692308</v>
      </c>
      <c r="K19" s="15">
        <f t="shared" si="4"/>
        <v>64</v>
      </c>
    </row>
    <row r="20" spans="1:11" x14ac:dyDescent="0.35">
      <c r="A20" s="13" t="s">
        <v>74</v>
      </c>
      <c r="B20" s="7" t="s">
        <v>2</v>
      </c>
      <c r="C20" s="7">
        <f>VLOOKUP(B20,Targets!$B$1:$E$23,4,0)</f>
        <v>1179</v>
      </c>
      <c r="D20" s="20">
        <f t="shared" si="0"/>
        <v>22.673076923076923</v>
      </c>
      <c r="E20" s="7">
        <f>GETPIVOTDATA("Sum of HTS_TST",'OVERALL PIVOT'!$A$4,"District",$A20,"HF Name",$B20)</f>
        <v>355</v>
      </c>
      <c r="F20" s="7">
        <f>GETPIVOTDATA("Sum of Total Positives",'OVERALL PIVOT'!$A$4,"District",$A20,"HF Name",$B20)</f>
        <v>3</v>
      </c>
      <c r="G20" s="7">
        <f>GETPIVOTDATA("Sum of TX NEW",'OVERALL PIVOT'!$A$4,"District",$A20,"HF Name",$B20)</f>
        <v>3</v>
      </c>
      <c r="H20" s="15">
        <f t="shared" si="1"/>
        <v>8.4507042253521118E-3</v>
      </c>
      <c r="I20" s="15">
        <f t="shared" si="2"/>
        <v>1</v>
      </c>
      <c r="J20" s="15">
        <f t="shared" si="3"/>
        <v>0.30110262934690418</v>
      </c>
      <c r="K20" s="15">
        <f t="shared" si="4"/>
        <v>15.657336726039016</v>
      </c>
    </row>
    <row r="21" spans="1:11" x14ac:dyDescent="0.35">
      <c r="A21" s="13" t="s">
        <v>73</v>
      </c>
      <c r="B21" s="7" t="s">
        <v>14</v>
      </c>
      <c r="C21" s="7">
        <f>VLOOKUP(B21,Targets!$B$1:$E$23,4,0)</f>
        <v>1671</v>
      </c>
      <c r="D21" s="20">
        <f t="shared" si="0"/>
        <v>32.134615384615387</v>
      </c>
      <c r="E21" s="7">
        <f>GETPIVOTDATA("Sum of HTS_TST",'OVERALL PIVOT'!$A$4,"District",$A21,"HF Name",$B21)</f>
        <v>2542</v>
      </c>
      <c r="F21" s="7">
        <f>GETPIVOTDATA("Sum of Total Positives",'OVERALL PIVOT'!$A$4,"District",$A21,"HF Name",$B21)</f>
        <v>10</v>
      </c>
      <c r="G21" s="7">
        <f>GETPIVOTDATA("Sum of TX NEW",'OVERALL PIVOT'!$A$4,"District",$A21,"HF Name",$B21)</f>
        <v>9</v>
      </c>
      <c r="H21" s="15">
        <f t="shared" si="1"/>
        <v>3.9339103068450039E-3</v>
      </c>
      <c r="I21" s="15">
        <f t="shared" si="2"/>
        <v>0.9</v>
      </c>
      <c r="J21" s="15">
        <f t="shared" si="3"/>
        <v>1.521244763614602</v>
      </c>
      <c r="K21" s="15">
        <f t="shared" si="4"/>
        <v>79.104727707959299</v>
      </c>
    </row>
    <row r="22" spans="1:11" x14ac:dyDescent="0.35">
      <c r="A22" s="13" t="s">
        <v>68</v>
      </c>
      <c r="B22" s="7" t="s">
        <v>20</v>
      </c>
      <c r="C22" s="7">
        <f>VLOOKUP(B22,Targets!$B$1:$E$23,4,0)</f>
        <v>1034</v>
      </c>
      <c r="D22" s="20">
        <f t="shared" si="0"/>
        <v>19.884615384615383</v>
      </c>
      <c r="E22" s="7">
        <f>GETPIVOTDATA("Sum of HTS_TST",'OVERALL PIVOT'!$A$4,"District",$A22,"HF Name",$B22)</f>
        <v>1209</v>
      </c>
      <c r="F22" s="7">
        <f>GETPIVOTDATA("Sum of Total Positives",'OVERALL PIVOT'!$A$4,"District",$A22,"HF Name",$B22)</f>
        <v>10</v>
      </c>
      <c r="G22" s="7">
        <f>GETPIVOTDATA("Sum of TX NEW",'OVERALL PIVOT'!$A$4,"District",$A22,"HF Name",$B22)</f>
        <v>10</v>
      </c>
      <c r="H22" s="15">
        <f t="shared" si="1"/>
        <v>8.271298593879239E-3</v>
      </c>
      <c r="I22" s="15">
        <f t="shared" si="2"/>
        <v>1</v>
      </c>
      <c r="J22" s="15">
        <f t="shared" si="3"/>
        <v>1.1692456479690523</v>
      </c>
      <c r="K22" s="15">
        <f t="shared" si="4"/>
        <v>60.80077369439072</v>
      </c>
    </row>
    <row r="23" spans="1:11" x14ac:dyDescent="0.35">
      <c r="A23" s="13" t="s">
        <v>68</v>
      </c>
      <c r="B23" s="7" t="s">
        <v>11</v>
      </c>
      <c r="C23" s="7">
        <f>VLOOKUP(B23,Targets!$B$1:$E$23,4,0)</f>
        <v>1778</v>
      </c>
      <c r="D23" s="20">
        <f t="shared" si="0"/>
        <v>34.192307692307693</v>
      </c>
      <c r="E23" s="7">
        <f>GETPIVOTDATA("Sum of HTS_TST",'OVERALL PIVOT'!$A$4,"District",$A23,"HF Name",$B23)</f>
        <v>2750</v>
      </c>
      <c r="F23" s="7">
        <f>GETPIVOTDATA("Sum of Total Positives",'OVERALL PIVOT'!$A$4,"District",$A23,"HF Name",$B23)</f>
        <v>48</v>
      </c>
      <c r="G23" s="7">
        <f>GETPIVOTDATA("Sum of TX NEW",'OVERALL PIVOT'!$A$4,"District",$A23,"HF Name",$B23)</f>
        <v>44</v>
      </c>
      <c r="H23" s="15">
        <f t="shared" si="1"/>
        <v>1.7454545454545455E-2</v>
      </c>
      <c r="I23" s="15">
        <f t="shared" si="2"/>
        <v>0.91666666666666663</v>
      </c>
      <c r="J23" s="15">
        <f t="shared" si="3"/>
        <v>1.5466816647919011</v>
      </c>
      <c r="K23" s="15">
        <f t="shared" si="4"/>
        <v>80.427446569178855</v>
      </c>
    </row>
    <row r="24" spans="1:11" x14ac:dyDescent="0.35">
      <c r="A24" s="16" t="s">
        <v>446</v>
      </c>
      <c r="B24" s="7"/>
      <c r="C24" s="13">
        <f>SUM(C2:C23)</f>
        <v>24771</v>
      </c>
      <c r="D24" s="30">
        <f>SUM(D2:D23)</f>
        <v>476.36538461538458</v>
      </c>
      <c r="E24" s="13">
        <f t="shared" ref="E24:G24" si="5">SUM(E2:E23)</f>
        <v>24806</v>
      </c>
      <c r="F24" s="13">
        <f t="shared" si="5"/>
        <v>230</v>
      </c>
      <c r="G24" s="13">
        <f t="shared" si="5"/>
        <v>210</v>
      </c>
      <c r="H24" s="31">
        <f t="shared" si="1"/>
        <v>9.2719503345964679E-3</v>
      </c>
      <c r="I24" s="31">
        <f t="shared" si="2"/>
        <v>0.91304347826086951</v>
      </c>
      <c r="J24" s="31">
        <f t="shared" si="3"/>
        <v>1.0014129425537928</v>
      </c>
      <c r="K24" s="31">
        <f t="shared" si="4"/>
        <v>52.073473012797223</v>
      </c>
    </row>
  </sheetData>
  <conditionalFormatting sqref="J2:K24">
    <cfRule type="cellIs" dxfId="137" priority="4" operator="lessThan">
      <formula>0.1</formula>
    </cfRule>
    <cfRule type="cellIs" dxfId="136" priority="5" operator="between">
      <formula>0.1</formula>
      <formula>0.15</formula>
    </cfRule>
    <cfRule type="cellIs" dxfId="135" priority="6" operator="greaterThanOrEqual">
      <formula>0.15</formula>
    </cfRule>
  </conditionalFormatting>
  <conditionalFormatting sqref="I2:I24">
    <cfRule type="cellIs" dxfId="134" priority="1" operator="lessThan">
      <formula>0.7</formula>
    </cfRule>
    <cfRule type="cellIs" dxfId="133" priority="2" operator="between">
      <formula>0.7</formula>
      <formula>0.95</formula>
    </cfRule>
    <cfRule type="cellIs" dxfId="132" priority="3" operator="greaterThanOrEqual">
      <formula>0.95</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O23"/>
  <sheetViews>
    <sheetView workbookViewId="0">
      <selection activeCell="A10" sqref="A10:XFD10"/>
    </sheetView>
  </sheetViews>
  <sheetFormatPr defaultRowHeight="14.5" x14ac:dyDescent="0.35"/>
  <cols>
    <col min="1" max="1" width="17.81640625" bestFit="1" customWidth="1"/>
    <col min="2" max="2" width="34.26953125" bestFit="1" customWidth="1"/>
    <col min="3" max="3" width="13.7265625" bestFit="1" customWidth="1"/>
    <col min="4" max="15" width="13.7265625" customWidth="1"/>
  </cols>
  <sheetData>
    <row r="1" spans="1:15" ht="58" x14ac:dyDescent="0.35">
      <c r="A1" s="12" t="s">
        <v>125</v>
      </c>
      <c r="B1" s="12" t="s">
        <v>63</v>
      </c>
      <c r="C1" s="12" t="s">
        <v>397</v>
      </c>
      <c r="D1" s="12" t="s">
        <v>398</v>
      </c>
      <c r="E1" s="12" t="s">
        <v>399</v>
      </c>
      <c r="F1" s="14" t="s">
        <v>400</v>
      </c>
      <c r="G1" s="14" t="s">
        <v>401</v>
      </c>
      <c r="H1" s="14" t="s">
        <v>402</v>
      </c>
      <c r="I1" s="14" t="s">
        <v>403</v>
      </c>
      <c r="J1" s="14" t="s">
        <v>88</v>
      </c>
      <c r="K1" s="14" t="s">
        <v>404</v>
      </c>
      <c r="L1" s="14" t="s">
        <v>405</v>
      </c>
      <c r="M1" s="14" t="s">
        <v>407</v>
      </c>
      <c r="N1" s="14" t="s">
        <v>406</v>
      </c>
      <c r="O1" s="14" t="s">
        <v>408</v>
      </c>
    </row>
    <row r="2" spans="1:15" x14ac:dyDescent="0.35">
      <c r="A2" s="13" t="s">
        <v>82</v>
      </c>
      <c r="B2" s="7" t="s">
        <v>21</v>
      </c>
      <c r="C2" s="7">
        <f>GETPIVOTDATA("Sum of NCD (D) CONTACTS",'OVERALL PIVOT'!$A$4,"District",$A2,"HF Name",$B2)</f>
        <v>426</v>
      </c>
      <c r="D2" s="7">
        <f>GETPIVOTDATA("Sum of HTN SCREENED",'OVERALL PIVOT'!$A$4,"District",$A2,"HF Name",$B2)</f>
        <v>422</v>
      </c>
      <c r="E2" s="7">
        <f>GETPIVOTDATA("Sum of HTN CASES",'OVERALL PIVOT'!$A$4,"District",$A2,"HF Name",$B2)</f>
        <v>3</v>
      </c>
      <c r="F2" s="7">
        <f>GETPIVOTDATA("Sum of HTN Treatment",'OVERALL PIVOT'!$A$4,"District",$A2,"HF Name",$B2)</f>
        <v>3</v>
      </c>
      <c r="G2" s="7">
        <f>GETPIVOTDATA("Sum of DM SCREENED",'OVERALL PIVOT'!$A$4,"District",$A2,"HF Name",$B2)</f>
        <v>424</v>
      </c>
      <c r="H2" s="7">
        <f>GETPIVOTDATA("Sum of DM CASES",'OVERALL PIVOT'!$A$4,"District",$A2,"HF Name",$B2)</f>
        <v>1</v>
      </c>
      <c r="I2" s="7">
        <f>GETPIVOTDATA("Sum of DM Treatment",'OVERALL PIVOT'!$A$4,"District",$A2,"HF Name",$B2)</f>
        <v>1</v>
      </c>
      <c r="J2" s="7">
        <f>GETPIVOTDATA("Sum of Alcohol and substance abuse screened",'OVERALL PIVOT'!$A$4,"District",$A2,"HF Name",$B2)</f>
        <v>408</v>
      </c>
      <c r="K2" s="7">
        <f>GETPIVOTDATA("Sum of Alcohol and substance abuse cases",'OVERALL PIVOT'!$A$4,"District",$A2,"HF Name",$B2)</f>
        <v>1</v>
      </c>
      <c r="L2" s="7">
        <f>GETPIVOTDATA("Sum of Alcohol and substance cases treated",'OVERALL PIVOT'!$A$4,"District",$A2,"HF Name",$B2)</f>
        <v>1</v>
      </c>
      <c r="M2" s="7">
        <f>GETPIVOTDATA("Sum of Depression/anxiety screened",'OVERALL PIVOT'!$A$4,"District",$A2,"HF Name",$B2)</f>
        <v>408</v>
      </c>
      <c r="N2" s="7">
        <f>GETPIVOTDATA("Sum of Depression/anxiety cases",'OVERALL PIVOT'!$A$4,"District",$A2,"HF Name",$B2)</f>
        <v>1</v>
      </c>
      <c r="O2" s="7">
        <f>GETPIVOTDATA("Sum of Depression/anxiety cases treated",'OVERALL PIVOT'!$A$4,"District",$A2,"HF Name",$B2)</f>
        <v>1</v>
      </c>
    </row>
    <row r="3" spans="1:15" x14ac:dyDescent="0.35">
      <c r="A3" s="13" t="s">
        <v>82</v>
      </c>
      <c r="B3" s="7" t="s">
        <v>13</v>
      </c>
      <c r="C3" s="7">
        <f>GETPIVOTDATA("Sum of NCD (D) CONTACTS",'OVERALL PIVOT'!$A$4,"District",$A3,"HF Name",$B3)</f>
        <v>119</v>
      </c>
      <c r="D3" s="7">
        <f>GETPIVOTDATA("Sum of HTN SCREENED",'OVERALL PIVOT'!$A$4,"District",$A3,"HF Name",$B3)</f>
        <v>119</v>
      </c>
      <c r="E3" s="7">
        <f>GETPIVOTDATA("Sum of HTN CASES",'OVERALL PIVOT'!$A$4,"District",$A3,"HF Name",$B3)</f>
        <v>4</v>
      </c>
      <c r="F3" s="7">
        <f>GETPIVOTDATA("Sum of HTN Treatment",'OVERALL PIVOT'!$A$4,"District",$A3,"HF Name",$B3)</f>
        <v>4</v>
      </c>
      <c r="G3" s="7">
        <f>GETPIVOTDATA("Sum of DM SCREENED",'OVERALL PIVOT'!$A$4,"District",$A3,"HF Name",$B3)</f>
        <v>119</v>
      </c>
      <c r="H3" s="7">
        <f>GETPIVOTDATA("Sum of DM CASES",'OVERALL PIVOT'!$A$4,"District",$A3,"HF Name",$B3)</f>
        <v>0</v>
      </c>
      <c r="I3" s="7">
        <f>GETPIVOTDATA("Sum of DM Treatment",'OVERALL PIVOT'!$A$4,"District",$A3,"HF Name",$B3)</f>
        <v>0</v>
      </c>
      <c r="J3" s="7">
        <f>GETPIVOTDATA("Sum of Alcohol and substance abuse screened",'OVERALL PIVOT'!$A$4,"District",$A3,"HF Name",$B3)</f>
        <v>119</v>
      </c>
      <c r="K3" s="7">
        <f>GETPIVOTDATA("Sum of Alcohol and substance abuse cases",'OVERALL PIVOT'!$A$4,"District",$A3,"HF Name",$B3)</f>
        <v>2</v>
      </c>
      <c r="L3" s="7">
        <f>GETPIVOTDATA("Sum of Alcohol and substance cases treated",'OVERALL PIVOT'!$A$4,"District",$A3,"HF Name",$B3)</f>
        <v>1</v>
      </c>
      <c r="M3" s="7">
        <f>GETPIVOTDATA("Sum of Depression/anxiety screened",'OVERALL PIVOT'!$A$4,"District",$A3,"HF Name",$B3)</f>
        <v>119</v>
      </c>
      <c r="N3" s="7">
        <f>GETPIVOTDATA("Sum of Depression/anxiety cases",'OVERALL PIVOT'!$A$4,"District",$A3,"HF Name",$B3)</f>
        <v>0</v>
      </c>
      <c r="O3" s="7">
        <f>GETPIVOTDATA("Sum of Depression/anxiety cases treated",'OVERALL PIVOT'!$A$4,"District",$A3,"HF Name",$B3)</f>
        <v>0</v>
      </c>
    </row>
    <row r="4" spans="1:15" x14ac:dyDescent="0.35">
      <c r="A4" s="13" t="s">
        <v>82</v>
      </c>
      <c r="B4" s="7" t="s">
        <v>4</v>
      </c>
      <c r="C4" s="7">
        <f>GETPIVOTDATA("Sum of NCD (D) CONTACTS",'OVERALL PIVOT'!$A$4,"District",$A4,"HF Name",$B4)</f>
        <v>102</v>
      </c>
      <c r="D4" s="7">
        <f>GETPIVOTDATA("Sum of HTN SCREENED",'OVERALL PIVOT'!$A$4,"District",$A4,"HF Name",$B4)</f>
        <v>97</v>
      </c>
      <c r="E4" s="7">
        <f>GETPIVOTDATA("Sum of HTN CASES",'OVERALL PIVOT'!$A$4,"District",$A4,"HF Name",$B4)</f>
        <v>4</v>
      </c>
      <c r="F4" s="7">
        <f>GETPIVOTDATA("Sum of HTN Treatment",'OVERALL PIVOT'!$A$4,"District",$A4,"HF Name",$B4)</f>
        <v>3</v>
      </c>
      <c r="G4" s="7">
        <f>GETPIVOTDATA("Sum of DM SCREENED",'OVERALL PIVOT'!$A$4,"District",$A4,"HF Name",$B4)</f>
        <v>99</v>
      </c>
      <c r="H4" s="7">
        <f>GETPIVOTDATA("Sum of DM CASES",'OVERALL PIVOT'!$A$4,"District",$A4,"HF Name",$B4)</f>
        <v>0</v>
      </c>
      <c r="I4" s="7">
        <f>GETPIVOTDATA("Sum of DM Treatment",'OVERALL PIVOT'!$A$4,"District",$A4,"HF Name",$B4)</f>
        <v>0</v>
      </c>
      <c r="J4" s="7">
        <f>GETPIVOTDATA("Sum of Alcohol and substance abuse screened",'OVERALL PIVOT'!$A$4,"District",$A4,"HF Name",$B4)</f>
        <v>99</v>
      </c>
      <c r="K4" s="7">
        <f>GETPIVOTDATA("Sum of Alcohol and substance abuse cases",'OVERALL PIVOT'!$A$4,"District",$A4,"HF Name",$B4)</f>
        <v>3</v>
      </c>
      <c r="L4" s="7">
        <f>GETPIVOTDATA("Sum of Alcohol and substance cases treated",'OVERALL PIVOT'!$A$4,"District",$A4,"HF Name",$B4)</f>
        <v>2</v>
      </c>
      <c r="M4" s="7">
        <f>GETPIVOTDATA("Sum of Depression/anxiety screened",'OVERALL PIVOT'!$A$4,"District",$A4,"HF Name",$B4)</f>
        <v>99</v>
      </c>
      <c r="N4" s="7">
        <f>GETPIVOTDATA("Sum of Depression/anxiety cases",'OVERALL PIVOT'!$A$4,"District",$A4,"HF Name",$B4)</f>
        <v>0</v>
      </c>
      <c r="O4" s="7">
        <f>GETPIVOTDATA("Sum of Depression/anxiety cases treated",'OVERALL PIVOT'!$A$4,"District",$A4,"HF Name",$B4)</f>
        <v>0</v>
      </c>
    </row>
    <row r="5" spans="1:15" x14ac:dyDescent="0.35">
      <c r="A5" s="13" t="s">
        <v>81</v>
      </c>
      <c r="B5" s="7" t="s">
        <v>17</v>
      </c>
      <c r="C5" s="7">
        <f>GETPIVOTDATA("Sum of NCD (D) CONTACTS",'OVERALL PIVOT'!$A$4,"District",$A5,"HF Name",$B5)</f>
        <v>301</v>
      </c>
      <c r="D5" s="7">
        <f>GETPIVOTDATA("Sum of HTN SCREENED",'OVERALL PIVOT'!$A$4,"District",$A5,"HF Name",$B5)</f>
        <v>301</v>
      </c>
      <c r="E5" s="7">
        <f>GETPIVOTDATA("Sum of HTN CASES",'OVERALL PIVOT'!$A$4,"District",$A5,"HF Name",$B5)</f>
        <v>1</v>
      </c>
      <c r="F5" s="7">
        <f>GETPIVOTDATA("Sum of HTN Treatment",'OVERALL PIVOT'!$A$4,"District",$A5,"HF Name",$B5)</f>
        <v>0</v>
      </c>
      <c r="G5" s="7">
        <f>GETPIVOTDATA("Sum of DM SCREENED",'OVERALL PIVOT'!$A$4,"District",$A5,"HF Name",$B5)</f>
        <v>301</v>
      </c>
      <c r="H5" s="7">
        <f>GETPIVOTDATA("Sum of DM CASES",'OVERALL PIVOT'!$A$4,"District",$A5,"HF Name",$B5)</f>
        <v>1</v>
      </c>
      <c r="I5" s="7">
        <f>GETPIVOTDATA("Sum of DM Treatment",'OVERALL PIVOT'!$A$4,"District",$A5,"HF Name",$B5)</f>
        <v>1</v>
      </c>
      <c r="J5" s="7">
        <f>GETPIVOTDATA("Sum of Alcohol and substance abuse screened",'OVERALL PIVOT'!$A$4,"District",$A5,"HF Name",$B5)</f>
        <v>301</v>
      </c>
      <c r="K5" s="7">
        <f>GETPIVOTDATA("Sum of Alcohol and substance abuse cases",'OVERALL PIVOT'!$A$4,"District",$A5,"HF Name",$B5)</f>
        <v>0</v>
      </c>
      <c r="L5" s="7">
        <f>GETPIVOTDATA("Sum of Alcohol and substance cases treated",'OVERALL PIVOT'!$A$4,"District",$A5,"HF Name",$B5)</f>
        <v>0</v>
      </c>
      <c r="M5" s="7">
        <f>GETPIVOTDATA("Sum of Depression/anxiety screened",'OVERALL PIVOT'!$A$4,"District",$A5,"HF Name",$B5)</f>
        <v>301</v>
      </c>
      <c r="N5" s="7">
        <f>GETPIVOTDATA("Sum of Depression/anxiety cases",'OVERALL PIVOT'!$A$4,"District",$A5,"HF Name",$B5)</f>
        <v>0</v>
      </c>
      <c r="O5" s="7">
        <f>GETPIVOTDATA("Sum of Depression/anxiety cases treated",'OVERALL PIVOT'!$A$4,"District",$A5,"HF Name",$B5)</f>
        <v>0</v>
      </c>
    </row>
    <row r="6" spans="1:15" x14ac:dyDescent="0.35">
      <c r="A6" s="13" t="s">
        <v>81</v>
      </c>
      <c r="B6" s="7" t="s">
        <v>10</v>
      </c>
      <c r="C6" s="7">
        <f>GETPIVOTDATA("Sum of NCD (D) CONTACTS",'OVERALL PIVOT'!$A$4,"District",$A6,"HF Name",$B6)</f>
        <v>11</v>
      </c>
      <c r="D6" s="7">
        <f>GETPIVOTDATA("Sum of HTN SCREENED",'OVERALL PIVOT'!$A$4,"District",$A6,"HF Name",$B6)</f>
        <v>11</v>
      </c>
      <c r="E6" s="7">
        <f>GETPIVOTDATA("Sum of HTN CASES",'OVERALL PIVOT'!$A$4,"District",$A6,"HF Name",$B6)</f>
        <v>0</v>
      </c>
      <c r="F6" s="7">
        <f>GETPIVOTDATA("Sum of HTN Treatment",'OVERALL PIVOT'!$A$4,"District",$A6,"HF Name",$B6)</f>
        <v>0</v>
      </c>
      <c r="G6" s="7">
        <f>GETPIVOTDATA("Sum of DM SCREENED",'OVERALL PIVOT'!$A$4,"District",$A6,"HF Name",$B6)</f>
        <v>11</v>
      </c>
      <c r="H6" s="7">
        <f>GETPIVOTDATA("Sum of DM CASES",'OVERALL PIVOT'!$A$4,"District",$A6,"HF Name",$B6)</f>
        <v>0</v>
      </c>
      <c r="I6" s="7">
        <f>GETPIVOTDATA("Sum of DM Treatment",'OVERALL PIVOT'!$A$4,"District",$A6,"HF Name",$B6)</f>
        <v>0</v>
      </c>
      <c r="J6" s="7">
        <f>GETPIVOTDATA("Sum of Alcohol and substance abuse screened",'OVERALL PIVOT'!$A$4,"District",$A6,"HF Name",$B6)</f>
        <v>11</v>
      </c>
      <c r="K6" s="7">
        <f>GETPIVOTDATA("Sum of Alcohol and substance abuse cases",'OVERALL PIVOT'!$A$4,"District",$A6,"HF Name",$B6)</f>
        <v>0</v>
      </c>
      <c r="L6" s="7">
        <f>GETPIVOTDATA("Sum of Alcohol and substance cases treated",'OVERALL PIVOT'!$A$4,"District",$A6,"HF Name",$B6)</f>
        <v>0</v>
      </c>
      <c r="M6" s="7">
        <f>GETPIVOTDATA("Sum of Depression/anxiety screened",'OVERALL PIVOT'!$A$4,"District",$A6,"HF Name",$B6)</f>
        <v>11</v>
      </c>
      <c r="N6" s="7">
        <f>GETPIVOTDATA("Sum of Depression/anxiety cases",'OVERALL PIVOT'!$A$4,"District",$A6,"HF Name",$B6)</f>
        <v>0</v>
      </c>
      <c r="O6" s="7">
        <f>GETPIVOTDATA("Sum of Depression/anxiety cases treated",'OVERALL PIVOT'!$A$4,"District",$A6,"HF Name",$B6)</f>
        <v>0</v>
      </c>
    </row>
    <row r="7" spans="1:15" x14ac:dyDescent="0.35">
      <c r="A7" s="13" t="s">
        <v>81</v>
      </c>
      <c r="B7" s="7" t="s">
        <v>9</v>
      </c>
      <c r="C7" s="7">
        <f>GETPIVOTDATA("Sum of NCD (D) CONTACTS",'OVERALL PIVOT'!$A$4,"District",$A7,"HF Name",$B7)</f>
        <v>50</v>
      </c>
      <c r="D7" s="7">
        <f>GETPIVOTDATA("Sum of HTN SCREENED",'OVERALL PIVOT'!$A$4,"District",$A7,"HF Name",$B7)</f>
        <v>50</v>
      </c>
      <c r="E7" s="7">
        <f>GETPIVOTDATA("Sum of HTN CASES",'OVERALL PIVOT'!$A$4,"District",$A7,"HF Name",$B7)</f>
        <v>0</v>
      </c>
      <c r="F7" s="7">
        <f>GETPIVOTDATA("Sum of HTN Treatment",'OVERALL PIVOT'!$A$4,"District",$A7,"HF Name",$B7)</f>
        <v>0</v>
      </c>
      <c r="G7" s="7">
        <f>GETPIVOTDATA("Sum of DM SCREENED",'OVERALL PIVOT'!$A$4,"District",$A7,"HF Name",$B7)</f>
        <v>50</v>
      </c>
      <c r="H7" s="7">
        <f>GETPIVOTDATA("Sum of DM CASES",'OVERALL PIVOT'!$A$4,"District",$A7,"HF Name",$B7)</f>
        <v>0</v>
      </c>
      <c r="I7" s="7">
        <f>GETPIVOTDATA("Sum of DM Treatment",'OVERALL PIVOT'!$A$4,"District",$A7,"HF Name",$B7)</f>
        <v>0</v>
      </c>
      <c r="J7" s="7">
        <f>GETPIVOTDATA("Sum of Alcohol and substance abuse screened",'OVERALL PIVOT'!$A$4,"District",$A7,"HF Name",$B7)</f>
        <v>47</v>
      </c>
      <c r="K7" s="7">
        <f>GETPIVOTDATA("Sum of Alcohol and substance abuse cases",'OVERALL PIVOT'!$A$4,"District",$A7,"HF Name",$B7)</f>
        <v>0</v>
      </c>
      <c r="L7" s="7">
        <f>GETPIVOTDATA("Sum of Alcohol and substance cases treated",'OVERALL PIVOT'!$A$4,"District",$A7,"HF Name",$B7)</f>
        <v>0</v>
      </c>
      <c r="M7" s="7">
        <f>GETPIVOTDATA("Sum of Depression/anxiety screened",'OVERALL PIVOT'!$A$4,"District",$A7,"HF Name",$B7)</f>
        <v>50</v>
      </c>
      <c r="N7" s="7">
        <f>GETPIVOTDATA("Sum of Depression/anxiety cases",'OVERALL PIVOT'!$A$4,"District",$A7,"HF Name",$B7)</f>
        <v>0</v>
      </c>
      <c r="O7" s="7">
        <f>GETPIVOTDATA("Sum of Depression/anxiety cases treated",'OVERALL PIVOT'!$A$4,"District",$A7,"HF Name",$B7)</f>
        <v>0</v>
      </c>
    </row>
    <row r="8" spans="1:15" x14ac:dyDescent="0.35">
      <c r="A8" s="13" t="s">
        <v>81</v>
      </c>
      <c r="B8" s="7" t="s">
        <v>3</v>
      </c>
      <c r="C8" s="7">
        <f>GETPIVOTDATA("Sum of NCD (D) CONTACTS",'OVERALL PIVOT'!$A$4,"District",$A8,"HF Name",$B8)</f>
        <v>32</v>
      </c>
      <c r="D8" s="7">
        <f>GETPIVOTDATA("Sum of HTN SCREENED",'OVERALL PIVOT'!$A$4,"District",$A8,"HF Name",$B8)</f>
        <v>32</v>
      </c>
      <c r="E8" s="7">
        <f>GETPIVOTDATA("Sum of HTN CASES",'OVERALL PIVOT'!$A$4,"District",$A8,"HF Name",$B8)</f>
        <v>0</v>
      </c>
      <c r="F8" s="7">
        <f>GETPIVOTDATA("Sum of HTN Treatment",'OVERALL PIVOT'!$A$4,"District",$A8,"HF Name",$B8)</f>
        <v>0</v>
      </c>
      <c r="G8" s="7">
        <f>GETPIVOTDATA("Sum of DM SCREENED",'OVERALL PIVOT'!$A$4,"District",$A8,"HF Name",$B8)</f>
        <v>32</v>
      </c>
      <c r="H8" s="7">
        <f>GETPIVOTDATA("Sum of DM CASES",'OVERALL PIVOT'!$A$4,"District",$A8,"HF Name",$B8)</f>
        <v>0</v>
      </c>
      <c r="I8" s="7">
        <f>GETPIVOTDATA("Sum of DM Treatment",'OVERALL PIVOT'!$A$4,"District",$A8,"HF Name",$B8)</f>
        <v>0</v>
      </c>
      <c r="J8" s="7">
        <f>GETPIVOTDATA("Sum of Alcohol and substance abuse screened",'OVERALL PIVOT'!$A$4,"District",$A8,"HF Name",$B8)</f>
        <v>32</v>
      </c>
      <c r="K8" s="7">
        <f>GETPIVOTDATA("Sum of Alcohol and substance abuse cases",'OVERALL PIVOT'!$A$4,"District",$A8,"HF Name",$B8)</f>
        <v>0</v>
      </c>
      <c r="L8" s="7">
        <f>GETPIVOTDATA("Sum of Alcohol and substance cases treated",'OVERALL PIVOT'!$A$4,"District",$A8,"HF Name",$B8)</f>
        <v>0</v>
      </c>
      <c r="M8" s="7">
        <f>GETPIVOTDATA("Sum of Depression/anxiety screened",'OVERALL PIVOT'!$A$4,"District",$A8,"HF Name",$B8)</f>
        <v>32</v>
      </c>
      <c r="N8" s="7">
        <f>GETPIVOTDATA("Sum of Depression/anxiety cases",'OVERALL PIVOT'!$A$4,"District",$A8,"HF Name",$B8)</f>
        <v>0</v>
      </c>
      <c r="O8" s="7">
        <f>GETPIVOTDATA("Sum of Depression/anxiety cases treated",'OVERALL PIVOT'!$A$4,"District",$A8,"HF Name",$B8)</f>
        <v>0</v>
      </c>
    </row>
    <row r="9" spans="1:15" x14ac:dyDescent="0.35">
      <c r="A9" s="13" t="s">
        <v>80</v>
      </c>
      <c r="B9" s="7" t="s">
        <v>15</v>
      </c>
      <c r="C9" s="7">
        <f>GETPIVOTDATA("Sum of NCD (D) CONTACTS",'OVERALL PIVOT'!$A$4,"District",$A9,"HF Name",$B9)</f>
        <v>229</v>
      </c>
      <c r="D9" s="7">
        <f>GETPIVOTDATA("Sum of HTN SCREENED",'OVERALL PIVOT'!$A$4,"District",$A9,"HF Name",$B9)</f>
        <v>229</v>
      </c>
      <c r="E9" s="7">
        <f>GETPIVOTDATA("Sum of HTN CASES",'OVERALL PIVOT'!$A$4,"District",$A9,"HF Name",$B9)</f>
        <v>0</v>
      </c>
      <c r="F9" s="7">
        <f>GETPIVOTDATA("Sum of HTN Treatment",'OVERALL PIVOT'!$A$4,"District",$A9,"HF Name",$B9)</f>
        <v>0</v>
      </c>
      <c r="G9" s="7">
        <f>GETPIVOTDATA("Sum of DM SCREENED",'OVERALL PIVOT'!$A$4,"District",$A9,"HF Name",$B9)</f>
        <v>229</v>
      </c>
      <c r="H9" s="7">
        <f>GETPIVOTDATA("Sum of DM CASES",'OVERALL PIVOT'!$A$4,"District",$A9,"HF Name",$B9)</f>
        <v>0</v>
      </c>
      <c r="I9" s="7">
        <f>GETPIVOTDATA("Sum of DM Treatment",'OVERALL PIVOT'!$A$4,"District",$A9,"HF Name",$B9)</f>
        <v>0</v>
      </c>
      <c r="J9" s="7">
        <f>GETPIVOTDATA("Sum of Alcohol and substance abuse screened",'OVERALL PIVOT'!$A$4,"District",$A9,"HF Name",$B9)</f>
        <v>229</v>
      </c>
      <c r="K9" s="7">
        <f>GETPIVOTDATA("Sum of Alcohol and substance abuse cases",'OVERALL PIVOT'!$A$4,"District",$A9,"HF Name",$B9)</f>
        <v>0</v>
      </c>
      <c r="L9" s="7">
        <f>GETPIVOTDATA("Sum of Alcohol and substance cases treated",'OVERALL PIVOT'!$A$4,"District",$A9,"HF Name",$B9)</f>
        <v>0</v>
      </c>
      <c r="M9" s="7">
        <f>GETPIVOTDATA("Sum of Depression/anxiety screened",'OVERALL PIVOT'!$A$4,"District",$A9,"HF Name",$B9)</f>
        <v>229</v>
      </c>
      <c r="N9" s="7">
        <f>GETPIVOTDATA("Sum of Depression/anxiety cases",'OVERALL PIVOT'!$A$4,"District",$A9,"HF Name",$B9)</f>
        <v>0</v>
      </c>
      <c r="O9" s="7">
        <f>GETPIVOTDATA("Sum of Depression/anxiety cases treated",'OVERALL PIVOT'!$A$4,"District",$A9,"HF Name",$B9)</f>
        <v>0</v>
      </c>
    </row>
    <row r="10" spans="1:15" x14ac:dyDescent="0.35">
      <c r="A10" s="13" t="s">
        <v>79</v>
      </c>
      <c r="B10" s="7" t="s">
        <v>0</v>
      </c>
      <c r="C10" s="7">
        <f>GETPIVOTDATA("Sum of NCD (D) CONTACTS",'OVERALL PIVOT'!$A$4,"District",$A10,"HF Name",$B10)</f>
        <v>64</v>
      </c>
      <c r="D10" s="7">
        <f>GETPIVOTDATA("Sum of HTN SCREENED",'OVERALL PIVOT'!$A$4,"District",$A10,"HF Name",$B10)</f>
        <v>60</v>
      </c>
      <c r="E10" s="7">
        <f>GETPIVOTDATA("Sum of HTN CASES",'OVERALL PIVOT'!$A$4,"District",$A10,"HF Name",$B10)</f>
        <v>0</v>
      </c>
      <c r="F10" s="7">
        <f>GETPIVOTDATA("Sum of HTN Treatment",'OVERALL PIVOT'!$A$4,"District",$A10,"HF Name",$B10)</f>
        <v>0</v>
      </c>
      <c r="G10" s="7">
        <f>GETPIVOTDATA("Sum of DM SCREENED",'OVERALL PIVOT'!$A$4,"District",$A10,"HF Name",$B10)</f>
        <v>64</v>
      </c>
      <c r="H10" s="7">
        <f>GETPIVOTDATA("Sum of DM CASES",'OVERALL PIVOT'!$A$4,"District",$A10,"HF Name",$B10)</f>
        <v>0</v>
      </c>
      <c r="I10" s="7">
        <f>GETPIVOTDATA("Sum of DM Treatment",'OVERALL PIVOT'!$A$4,"District",$A10,"HF Name",$B10)</f>
        <v>0</v>
      </c>
      <c r="J10" s="7">
        <f>GETPIVOTDATA("Sum of Alcohol and substance abuse screened",'OVERALL PIVOT'!$A$4,"District",$A10,"HF Name",$B10)</f>
        <v>64</v>
      </c>
      <c r="K10" s="7">
        <f>GETPIVOTDATA("Sum of Alcohol and substance abuse cases",'OVERALL PIVOT'!$A$4,"District",$A10,"HF Name",$B10)</f>
        <v>7</v>
      </c>
      <c r="L10" s="7">
        <f>GETPIVOTDATA("Sum of Alcohol and substance cases treated",'OVERALL PIVOT'!$A$4,"District",$A10,"HF Name",$B10)</f>
        <v>4</v>
      </c>
      <c r="M10" s="7">
        <f>GETPIVOTDATA("Sum of Depression/anxiety screened",'OVERALL PIVOT'!$A$4,"District",$A10,"HF Name",$B10)</f>
        <v>41</v>
      </c>
      <c r="N10" s="7">
        <f>GETPIVOTDATA("Sum of Depression/anxiety cases",'OVERALL PIVOT'!$A$4,"District",$A10,"HF Name",$B10)</f>
        <v>0</v>
      </c>
      <c r="O10" s="7">
        <f>GETPIVOTDATA("Sum of Depression/anxiety cases treated",'OVERALL PIVOT'!$A$4,"District",$A10,"HF Name",$B10)</f>
        <v>0</v>
      </c>
    </row>
    <row r="11" spans="1:15" x14ac:dyDescent="0.35">
      <c r="A11" s="13" t="s">
        <v>78</v>
      </c>
      <c r="B11" s="7" t="s">
        <v>1</v>
      </c>
      <c r="C11" s="7">
        <f>GETPIVOTDATA("Sum of NCD (D) CONTACTS",'OVERALL PIVOT'!$A$4,"District",$A11,"HF Name",$B11)</f>
        <v>399</v>
      </c>
      <c r="D11" s="7">
        <f>GETPIVOTDATA("Sum of HTN SCREENED",'OVERALL PIVOT'!$A$4,"District",$A11,"HF Name",$B11)</f>
        <v>399</v>
      </c>
      <c r="E11" s="7">
        <f>GETPIVOTDATA("Sum of HTN CASES",'OVERALL PIVOT'!$A$4,"District",$A11,"HF Name",$B11)</f>
        <v>18</v>
      </c>
      <c r="F11" s="7">
        <f>GETPIVOTDATA("Sum of HTN Treatment",'OVERALL PIVOT'!$A$4,"District",$A11,"HF Name",$B11)</f>
        <v>18</v>
      </c>
      <c r="G11" s="7">
        <f>GETPIVOTDATA("Sum of DM SCREENED",'OVERALL PIVOT'!$A$4,"District",$A11,"HF Name",$B11)</f>
        <v>399</v>
      </c>
      <c r="H11" s="7">
        <f>GETPIVOTDATA("Sum of DM CASES",'OVERALL PIVOT'!$A$4,"District",$A11,"HF Name",$B11)</f>
        <v>1</v>
      </c>
      <c r="I11" s="7">
        <f>GETPIVOTDATA("Sum of DM Treatment",'OVERALL PIVOT'!$A$4,"District",$A11,"HF Name",$B11)</f>
        <v>1</v>
      </c>
      <c r="J11" s="7">
        <f>GETPIVOTDATA("Sum of Alcohol and substance abuse screened",'OVERALL PIVOT'!$A$4,"District",$A11,"HF Name",$B11)</f>
        <v>399</v>
      </c>
      <c r="K11" s="7">
        <f>GETPIVOTDATA("Sum of Alcohol and substance abuse cases",'OVERALL PIVOT'!$A$4,"District",$A11,"HF Name",$B11)</f>
        <v>16</v>
      </c>
      <c r="L11" s="7">
        <f>GETPIVOTDATA("Sum of Alcohol and substance cases treated",'OVERALL PIVOT'!$A$4,"District",$A11,"HF Name",$B11)</f>
        <v>1</v>
      </c>
      <c r="M11" s="7">
        <f>GETPIVOTDATA("Sum of Depression/anxiety screened",'OVERALL PIVOT'!$A$4,"District",$A11,"HF Name",$B11)</f>
        <v>399</v>
      </c>
      <c r="N11" s="7">
        <f>GETPIVOTDATA("Sum of Depression/anxiety cases",'OVERALL PIVOT'!$A$4,"District",$A11,"HF Name",$B11)</f>
        <v>4</v>
      </c>
      <c r="O11" s="7">
        <f>GETPIVOTDATA("Sum of Depression/anxiety cases treated",'OVERALL PIVOT'!$A$4,"District",$A11,"HF Name",$B11)</f>
        <v>5</v>
      </c>
    </row>
    <row r="12" spans="1:15" x14ac:dyDescent="0.35">
      <c r="A12" s="13" t="s">
        <v>77</v>
      </c>
      <c r="B12" s="7" t="s">
        <v>16</v>
      </c>
      <c r="C12" s="7">
        <f>GETPIVOTDATA("Sum of NCD (D) CONTACTS",'OVERALL PIVOT'!$A$4,"District",$A12,"HF Name",$B12)</f>
        <v>30</v>
      </c>
      <c r="D12" s="7">
        <f>GETPIVOTDATA("Sum of HTN SCREENED",'OVERALL PIVOT'!$A$4,"District",$A12,"HF Name",$B12)</f>
        <v>30</v>
      </c>
      <c r="E12" s="7">
        <f>GETPIVOTDATA("Sum of HTN CASES",'OVERALL PIVOT'!$A$4,"District",$A12,"HF Name",$B12)</f>
        <v>1</v>
      </c>
      <c r="F12" s="7">
        <f>GETPIVOTDATA("Sum of HTN Treatment",'OVERALL PIVOT'!$A$4,"District",$A12,"HF Name",$B12)</f>
        <v>1</v>
      </c>
      <c r="G12" s="7">
        <f>GETPIVOTDATA("Sum of DM SCREENED",'OVERALL PIVOT'!$A$4,"District",$A12,"HF Name",$B12)</f>
        <v>26</v>
      </c>
      <c r="H12" s="7">
        <f>GETPIVOTDATA("Sum of DM CASES",'OVERALL PIVOT'!$A$4,"District",$A12,"HF Name",$B12)</f>
        <v>0</v>
      </c>
      <c r="I12" s="7">
        <f>GETPIVOTDATA("Sum of DM Treatment",'OVERALL PIVOT'!$A$4,"District",$A12,"HF Name",$B12)</f>
        <v>0</v>
      </c>
      <c r="J12" s="7">
        <f>GETPIVOTDATA("Sum of Alcohol and substance abuse screened",'OVERALL PIVOT'!$A$4,"District",$A12,"HF Name",$B12)</f>
        <v>30</v>
      </c>
      <c r="K12" s="7">
        <f>GETPIVOTDATA("Sum of Alcohol and substance abuse cases",'OVERALL PIVOT'!$A$4,"District",$A12,"HF Name",$B12)</f>
        <v>0</v>
      </c>
      <c r="L12" s="7">
        <f>GETPIVOTDATA("Sum of Alcohol and substance cases treated",'OVERALL PIVOT'!$A$4,"District",$A12,"HF Name",$B12)</f>
        <v>0</v>
      </c>
      <c r="M12" s="7">
        <f>GETPIVOTDATA("Sum of Depression/anxiety screened",'OVERALL PIVOT'!$A$4,"District",$A12,"HF Name",$B12)</f>
        <v>30</v>
      </c>
      <c r="N12" s="7">
        <f>GETPIVOTDATA("Sum of Depression/anxiety cases",'OVERALL PIVOT'!$A$4,"District",$A12,"HF Name",$B12)</f>
        <v>0</v>
      </c>
      <c r="O12" s="7">
        <f>GETPIVOTDATA("Sum of Depression/anxiety cases treated",'OVERALL PIVOT'!$A$4,"District",$A12,"HF Name",$B12)</f>
        <v>0</v>
      </c>
    </row>
    <row r="13" spans="1:15" x14ac:dyDescent="0.35">
      <c r="A13" s="13" t="s">
        <v>77</v>
      </c>
      <c r="B13" s="7" t="s">
        <v>12</v>
      </c>
      <c r="C13" s="7">
        <f>GETPIVOTDATA("Sum of NCD (D) CONTACTS",'OVERALL PIVOT'!$A$4,"District",$A13,"HF Name",$B13)</f>
        <v>110</v>
      </c>
      <c r="D13" s="7">
        <f>GETPIVOTDATA("Sum of HTN SCREENED",'OVERALL PIVOT'!$A$4,"District",$A13,"HF Name",$B13)</f>
        <v>109</v>
      </c>
      <c r="E13" s="7">
        <f>GETPIVOTDATA("Sum of HTN CASES",'OVERALL PIVOT'!$A$4,"District",$A13,"HF Name",$B13)</f>
        <v>0</v>
      </c>
      <c r="F13" s="7">
        <f>GETPIVOTDATA("Sum of HTN Treatment",'OVERALL PIVOT'!$A$4,"District",$A13,"HF Name",$B13)</f>
        <v>0</v>
      </c>
      <c r="G13" s="7">
        <f>GETPIVOTDATA("Sum of DM SCREENED",'OVERALL PIVOT'!$A$4,"District",$A13,"HF Name",$B13)</f>
        <v>109</v>
      </c>
      <c r="H13" s="7">
        <f>GETPIVOTDATA("Sum of DM CASES",'OVERALL PIVOT'!$A$4,"District",$A13,"HF Name",$B13)</f>
        <v>0</v>
      </c>
      <c r="I13" s="7">
        <f>GETPIVOTDATA("Sum of DM Treatment",'OVERALL PIVOT'!$A$4,"District",$A13,"HF Name",$B13)</f>
        <v>0</v>
      </c>
      <c r="J13" s="7">
        <f>GETPIVOTDATA("Sum of Alcohol and substance abuse screened",'OVERALL PIVOT'!$A$4,"District",$A13,"HF Name",$B13)</f>
        <v>109</v>
      </c>
      <c r="K13" s="7">
        <f>GETPIVOTDATA("Sum of Alcohol and substance abuse cases",'OVERALL PIVOT'!$A$4,"District",$A13,"HF Name",$B13)</f>
        <v>0</v>
      </c>
      <c r="L13" s="7">
        <f>GETPIVOTDATA("Sum of Alcohol and substance cases treated",'OVERALL PIVOT'!$A$4,"District",$A13,"HF Name",$B13)</f>
        <v>0</v>
      </c>
      <c r="M13" s="7">
        <f>GETPIVOTDATA("Sum of Depression/anxiety screened",'OVERALL PIVOT'!$A$4,"District",$A13,"HF Name",$B13)</f>
        <v>109</v>
      </c>
      <c r="N13" s="7">
        <f>GETPIVOTDATA("Sum of Depression/anxiety cases",'OVERALL PIVOT'!$A$4,"District",$A13,"HF Name",$B13)</f>
        <v>0</v>
      </c>
      <c r="O13" s="7">
        <f>GETPIVOTDATA("Sum of Depression/anxiety cases treated",'OVERALL PIVOT'!$A$4,"District",$A13,"HF Name",$B13)</f>
        <v>0</v>
      </c>
    </row>
    <row r="14" spans="1:15" x14ac:dyDescent="0.35">
      <c r="A14" s="13" t="s">
        <v>76</v>
      </c>
      <c r="B14" s="7" t="s">
        <v>19</v>
      </c>
      <c r="C14" s="7">
        <f>GETPIVOTDATA("Sum of NCD (D) CONTACTS",'OVERALL PIVOT'!$A$4,"District",$A14,"HF Name",$B14)</f>
        <v>1154</v>
      </c>
      <c r="D14" s="7">
        <f>GETPIVOTDATA("Sum of HTN SCREENED",'OVERALL PIVOT'!$A$4,"District",$A14,"HF Name",$B14)</f>
        <v>986</v>
      </c>
      <c r="E14" s="7">
        <f>GETPIVOTDATA("Sum of HTN CASES",'OVERALL PIVOT'!$A$4,"District",$A14,"HF Name",$B14)</f>
        <v>42</v>
      </c>
      <c r="F14" s="7">
        <f>GETPIVOTDATA("Sum of HTN Treatment",'OVERALL PIVOT'!$A$4,"District",$A14,"HF Name",$B14)</f>
        <v>42</v>
      </c>
      <c r="G14" s="7">
        <f>GETPIVOTDATA("Sum of DM SCREENED",'OVERALL PIVOT'!$A$4,"District",$A14,"HF Name",$B14)</f>
        <v>986</v>
      </c>
      <c r="H14" s="7">
        <f>GETPIVOTDATA("Sum of DM CASES",'OVERALL PIVOT'!$A$4,"District",$A14,"HF Name",$B14)</f>
        <v>9</v>
      </c>
      <c r="I14" s="7">
        <f>GETPIVOTDATA("Sum of DM Treatment",'OVERALL PIVOT'!$A$4,"District",$A14,"HF Name",$B14)</f>
        <v>7</v>
      </c>
      <c r="J14" s="7">
        <f>GETPIVOTDATA("Sum of Alcohol and substance abuse screened",'OVERALL PIVOT'!$A$4,"District",$A14,"HF Name",$B14)</f>
        <v>986</v>
      </c>
      <c r="K14" s="7">
        <f>GETPIVOTDATA("Sum of Alcohol and substance abuse cases",'OVERALL PIVOT'!$A$4,"District",$A14,"HF Name",$B14)</f>
        <v>164</v>
      </c>
      <c r="L14" s="7">
        <f>GETPIVOTDATA("Sum of Alcohol and substance cases treated",'OVERALL PIVOT'!$A$4,"District",$A14,"HF Name",$B14)</f>
        <v>164</v>
      </c>
      <c r="M14" s="7">
        <f>GETPIVOTDATA("Sum of Depression/anxiety screened",'OVERALL PIVOT'!$A$4,"District",$A14,"HF Name",$B14)</f>
        <v>986</v>
      </c>
      <c r="N14" s="7">
        <f>GETPIVOTDATA("Sum of Depression/anxiety cases",'OVERALL PIVOT'!$A$4,"District",$A14,"HF Name",$B14)</f>
        <v>6</v>
      </c>
      <c r="O14" s="7">
        <f>GETPIVOTDATA("Sum of Depression/anxiety cases treated",'OVERALL PIVOT'!$A$4,"District",$A14,"HF Name",$B14)</f>
        <v>6</v>
      </c>
    </row>
    <row r="15" spans="1:15" x14ac:dyDescent="0.35">
      <c r="A15" s="13" t="s">
        <v>76</v>
      </c>
      <c r="B15" s="7" t="s">
        <v>7</v>
      </c>
      <c r="C15" s="7">
        <f>GETPIVOTDATA("Sum of NCD (D) CONTACTS",'OVERALL PIVOT'!$A$4,"District",$A15,"HF Name",$B15)</f>
        <v>287</v>
      </c>
      <c r="D15" s="7">
        <f>GETPIVOTDATA("Sum of HTN SCREENED",'OVERALL PIVOT'!$A$4,"District",$A15,"HF Name",$B15)</f>
        <v>287</v>
      </c>
      <c r="E15" s="7">
        <f>GETPIVOTDATA("Sum of HTN CASES",'OVERALL PIVOT'!$A$4,"District",$A15,"HF Name",$B15)</f>
        <v>2</v>
      </c>
      <c r="F15" s="7">
        <f>GETPIVOTDATA("Sum of HTN Treatment",'OVERALL PIVOT'!$A$4,"District",$A15,"HF Name",$B15)</f>
        <v>2</v>
      </c>
      <c r="G15" s="7">
        <f>GETPIVOTDATA("Sum of DM SCREENED",'OVERALL PIVOT'!$A$4,"District",$A15,"HF Name",$B15)</f>
        <v>287</v>
      </c>
      <c r="H15" s="7">
        <f>GETPIVOTDATA("Sum of DM CASES",'OVERALL PIVOT'!$A$4,"District",$A15,"HF Name",$B15)</f>
        <v>0</v>
      </c>
      <c r="I15" s="7">
        <f>GETPIVOTDATA("Sum of DM Treatment",'OVERALL PIVOT'!$A$4,"District",$A15,"HF Name",$B15)</f>
        <v>0</v>
      </c>
      <c r="J15" s="7">
        <f>GETPIVOTDATA("Sum of Alcohol and substance abuse screened",'OVERALL PIVOT'!$A$4,"District",$A15,"HF Name",$B15)</f>
        <v>279</v>
      </c>
      <c r="K15" s="7">
        <f>GETPIVOTDATA("Sum of Alcohol and substance abuse cases",'OVERALL PIVOT'!$A$4,"District",$A15,"HF Name",$B15)</f>
        <v>3</v>
      </c>
      <c r="L15" s="7">
        <f>GETPIVOTDATA("Sum of Alcohol and substance cases treated",'OVERALL PIVOT'!$A$4,"District",$A15,"HF Name",$B15)</f>
        <v>3</v>
      </c>
      <c r="M15" s="7">
        <f>GETPIVOTDATA("Sum of Depression/anxiety screened",'OVERALL PIVOT'!$A$4,"District",$A15,"HF Name",$B15)</f>
        <v>287</v>
      </c>
      <c r="N15" s="7">
        <f>GETPIVOTDATA("Sum of Depression/anxiety cases",'OVERALL PIVOT'!$A$4,"District",$A15,"HF Name",$B15)</f>
        <v>2</v>
      </c>
      <c r="O15" s="7">
        <f>GETPIVOTDATA("Sum of Depression/anxiety cases treated",'OVERALL PIVOT'!$A$4,"District",$A15,"HF Name",$B15)</f>
        <v>2</v>
      </c>
    </row>
    <row r="16" spans="1:15" x14ac:dyDescent="0.35">
      <c r="A16" s="13" t="s">
        <v>75</v>
      </c>
      <c r="B16" s="7" t="s">
        <v>5</v>
      </c>
      <c r="C16" s="7">
        <f>GETPIVOTDATA("Sum of NCD (D) CONTACTS",'OVERALL PIVOT'!$A$4,"District",$A16,"HF Name",$B16)</f>
        <v>150</v>
      </c>
      <c r="D16" s="7">
        <f>GETPIVOTDATA("Sum of HTN SCREENED",'OVERALL PIVOT'!$A$4,"District",$A16,"HF Name",$B16)</f>
        <v>150</v>
      </c>
      <c r="E16" s="7">
        <f>GETPIVOTDATA("Sum of HTN CASES",'OVERALL PIVOT'!$A$4,"District",$A16,"HF Name",$B16)</f>
        <v>1</v>
      </c>
      <c r="F16" s="7">
        <f>GETPIVOTDATA("Sum of HTN Treatment",'OVERALL PIVOT'!$A$4,"District",$A16,"HF Name",$B16)</f>
        <v>1</v>
      </c>
      <c r="G16" s="7">
        <f>GETPIVOTDATA("Sum of DM SCREENED",'OVERALL PIVOT'!$A$4,"District",$A16,"HF Name",$B16)</f>
        <v>140</v>
      </c>
      <c r="H16" s="7">
        <f>GETPIVOTDATA("Sum of DM CASES",'OVERALL PIVOT'!$A$4,"District",$A16,"HF Name",$B16)</f>
        <v>1</v>
      </c>
      <c r="I16" s="7">
        <f>GETPIVOTDATA("Sum of DM Treatment",'OVERALL PIVOT'!$A$4,"District",$A16,"HF Name",$B16)</f>
        <v>1</v>
      </c>
      <c r="J16" s="7">
        <f>GETPIVOTDATA("Sum of Alcohol and substance abuse screened",'OVERALL PIVOT'!$A$4,"District",$A16,"HF Name",$B16)</f>
        <v>150</v>
      </c>
      <c r="K16" s="7">
        <f>GETPIVOTDATA("Sum of Alcohol and substance abuse cases",'OVERALL PIVOT'!$A$4,"District",$A16,"HF Name",$B16)</f>
        <v>0</v>
      </c>
      <c r="L16" s="7">
        <f>GETPIVOTDATA("Sum of Alcohol and substance cases treated",'OVERALL PIVOT'!$A$4,"District",$A16,"HF Name",$B16)</f>
        <v>0</v>
      </c>
      <c r="M16" s="7">
        <f>GETPIVOTDATA("Sum of Depression/anxiety screened",'OVERALL PIVOT'!$A$4,"District",$A16,"HF Name",$B16)</f>
        <v>150</v>
      </c>
      <c r="N16" s="7">
        <f>GETPIVOTDATA("Sum of Depression/anxiety cases",'OVERALL PIVOT'!$A$4,"District",$A16,"HF Name",$B16)</f>
        <v>0</v>
      </c>
      <c r="O16" s="7">
        <f>GETPIVOTDATA("Sum of Depression/anxiety cases treated",'OVERALL PIVOT'!$A$4,"District",$A16,"HF Name",$B16)</f>
        <v>0</v>
      </c>
    </row>
    <row r="17" spans="1:15" x14ac:dyDescent="0.35">
      <c r="A17" s="13" t="s">
        <v>74</v>
      </c>
      <c r="B17" s="7" t="s">
        <v>18</v>
      </c>
      <c r="C17" s="7">
        <f>GETPIVOTDATA("Sum of NCD (D) CONTACTS",'OVERALL PIVOT'!$A$4,"District",$A17,"HF Name",$B17)</f>
        <v>57</v>
      </c>
      <c r="D17" s="7">
        <f>GETPIVOTDATA("Sum of HTN SCREENED",'OVERALL PIVOT'!$A$4,"District",$A17,"HF Name",$B17)</f>
        <v>52</v>
      </c>
      <c r="E17" s="7">
        <f>GETPIVOTDATA("Sum of HTN CASES",'OVERALL PIVOT'!$A$4,"District",$A17,"HF Name",$B17)</f>
        <v>0</v>
      </c>
      <c r="F17" s="7">
        <f>GETPIVOTDATA("Sum of HTN Treatment",'OVERALL PIVOT'!$A$4,"District",$A17,"HF Name",$B17)</f>
        <v>0</v>
      </c>
      <c r="G17" s="7">
        <f>GETPIVOTDATA("Sum of DM SCREENED",'OVERALL PIVOT'!$A$4,"District",$A17,"HF Name",$B17)</f>
        <v>57</v>
      </c>
      <c r="H17" s="7">
        <f>GETPIVOTDATA("Sum of DM CASES",'OVERALL PIVOT'!$A$4,"District",$A17,"HF Name",$B17)</f>
        <v>0</v>
      </c>
      <c r="I17" s="7">
        <f>GETPIVOTDATA("Sum of DM Treatment",'OVERALL PIVOT'!$A$4,"District",$A17,"HF Name",$B17)</f>
        <v>0</v>
      </c>
      <c r="J17" s="7">
        <f>GETPIVOTDATA("Sum of Alcohol and substance abuse screened",'OVERALL PIVOT'!$A$4,"District",$A17,"HF Name",$B17)</f>
        <v>49</v>
      </c>
      <c r="K17" s="7">
        <f>GETPIVOTDATA("Sum of Alcohol and substance abuse cases",'OVERALL PIVOT'!$A$4,"District",$A17,"HF Name",$B17)</f>
        <v>0</v>
      </c>
      <c r="L17" s="7">
        <f>GETPIVOTDATA("Sum of Alcohol and substance cases treated",'OVERALL PIVOT'!$A$4,"District",$A17,"HF Name",$B17)</f>
        <v>0</v>
      </c>
      <c r="M17" s="7">
        <f>GETPIVOTDATA("Sum of Depression/anxiety screened",'OVERALL PIVOT'!$A$4,"District",$A17,"HF Name",$B17)</f>
        <v>49</v>
      </c>
      <c r="N17" s="7">
        <f>GETPIVOTDATA("Sum of Depression/anxiety cases",'OVERALL PIVOT'!$A$4,"District",$A17,"HF Name",$B17)</f>
        <v>0</v>
      </c>
      <c r="O17" s="7">
        <f>GETPIVOTDATA("Sum of Depression/anxiety cases treated",'OVERALL PIVOT'!$A$4,"District",$A17,"HF Name",$B17)</f>
        <v>0</v>
      </c>
    </row>
    <row r="18" spans="1:15" x14ac:dyDescent="0.35">
      <c r="A18" s="13" t="s">
        <v>74</v>
      </c>
      <c r="B18" s="7" t="s">
        <v>8</v>
      </c>
      <c r="C18" s="7">
        <f>GETPIVOTDATA("Sum of NCD (D) CONTACTS",'OVERALL PIVOT'!$A$4,"District",$A18,"HF Name",$B18)</f>
        <v>205</v>
      </c>
      <c r="D18" s="7">
        <f>GETPIVOTDATA("Sum of HTN SCREENED",'OVERALL PIVOT'!$A$4,"District",$A18,"HF Name",$B18)</f>
        <v>202</v>
      </c>
      <c r="E18" s="7">
        <f>GETPIVOTDATA("Sum of HTN CASES",'OVERALL PIVOT'!$A$4,"District",$A18,"HF Name",$B18)</f>
        <v>8</v>
      </c>
      <c r="F18" s="7">
        <f>GETPIVOTDATA("Sum of HTN Treatment",'OVERALL PIVOT'!$A$4,"District",$A18,"HF Name",$B18)</f>
        <v>2</v>
      </c>
      <c r="G18" s="7">
        <f>GETPIVOTDATA("Sum of DM SCREENED",'OVERALL PIVOT'!$A$4,"District",$A18,"HF Name",$B18)</f>
        <v>205</v>
      </c>
      <c r="H18" s="7">
        <f>GETPIVOTDATA("Sum of DM CASES",'OVERALL PIVOT'!$A$4,"District",$A18,"HF Name",$B18)</f>
        <v>0</v>
      </c>
      <c r="I18" s="7">
        <f>GETPIVOTDATA("Sum of DM Treatment",'OVERALL PIVOT'!$A$4,"District",$A18,"HF Name",$B18)</f>
        <v>0</v>
      </c>
      <c r="J18" s="7">
        <f>GETPIVOTDATA("Sum of Alcohol and substance abuse screened",'OVERALL PIVOT'!$A$4,"District",$A18,"HF Name",$B18)</f>
        <v>205</v>
      </c>
      <c r="K18" s="7">
        <f>GETPIVOTDATA("Sum of Alcohol and substance abuse cases",'OVERALL PIVOT'!$A$4,"District",$A18,"HF Name",$B18)</f>
        <v>0</v>
      </c>
      <c r="L18" s="7">
        <f>GETPIVOTDATA("Sum of Alcohol and substance cases treated",'OVERALL PIVOT'!$A$4,"District",$A18,"HF Name",$B18)</f>
        <v>0</v>
      </c>
      <c r="M18" s="7">
        <f>GETPIVOTDATA("Sum of Depression/anxiety screened",'OVERALL PIVOT'!$A$4,"District",$A18,"HF Name",$B18)</f>
        <v>205</v>
      </c>
      <c r="N18" s="7">
        <f>GETPIVOTDATA("Sum of Depression/anxiety cases",'OVERALL PIVOT'!$A$4,"District",$A18,"HF Name",$B18)</f>
        <v>0</v>
      </c>
      <c r="O18" s="7">
        <f>GETPIVOTDATA("Sum of Depression/anxiety cases treated",'OVERALL PIVOT'!$A$4,"District",$A18,"HF Name",$B18)</f>
        <v>0</v>
      </c>
    </row>
    <row r="19" spans="1:15" x14ac:dyDescent="0.35">
      <c r="A19" s="13" t="s">
        <v>74</v>
      </c>
      <c r="B19" s="7" t="s">
        <v>6</v>
      </c>
      <c r="C19" s="7">
        <f>GETPIVOTDATA("Sum of NCD (D) CONTACTS",'OVERALL PIVOT'!$A$4,"District",$A19,"HF Name",$B19)</f>
        <v>16</v>
      </c>
      <c r="D19" s="7">
        <f>GETPIVOTDATA("Sum of HTN SCREENED",'OVERALL PIVOT'!$A$4,"District",$A19,"HF Name",$B19)</f>
        <v>16</v>
      </c>
      <c r="E19" s="7">
        <f>GETPIVOTDATA("Sum of HTN CASES",'OVERALL PIVOT'!$A$4,"District",$A19,"HF Name",$B19)</f>
        <v>0</v>
      </c>
      <c r="F19" s="7">
        <f>GETPIVOTDATA("Sum of HTN Treatment",'OVERALL PIVOT'!$A$4,"District",$A19,"HF Name",$B19)</f>
        <v>0</v>
      </c>
      <c r="G19" s="7">
        <f>GETPIVOTDATA("Sum of DM SCREENED",'OVERALL PIVOT'!$A$4,"District",$A19,"HF Name",$B19)</f>
        <v>16</v>
      </c>
      <c r="H19" s="7">
        <f>GETPIVOTDATA("Sum of DM CASES",'OVERALL PIVOT'!$A$4,"District",$A19,"HF Name",$B19)</f>
        <v>0</v>
      </c>
      <c r="I19" s="7">
        <f>GETPIVOTDATA("Sum of DM Treatment",'OVERALL PIVOT'!$A$4,"District",$A19,"HF Name",$B19)</f>
        <v>0</v>
      </c>
      <c r="J19" s="7">
        <f>GETPIVOTDATA("Sum of Alcohol and substance abuse screened",'OVERALL PIVOT'!$A$4,"District",$A19,"HF Name",$B19)</f>
        <v>16</v>
      </c>
      <c r="K19" s="7">
        <f>GETPIVOTDATA("Sum of Alcohol and substance abuse cases",'OVERALL PIVOT'!$A$4,"District",$A19,"HF Name",$B19)</f>
        <v>0</v>
      </c>
      <c r="L19" s="7">
        <f>GETPIVOTDATA("Sum of Alcohol and substance cases treated",'OVERALL PIVOT'!$A$4,"District",$A19,"HF Name",$B19)</f>
        <v>0</v>
      </c>
      <c r="M19" s="7">
        <f>GETPIVOTDATA("Sum of Depression/anxiety screened",'OVERALL PIVOT'!$A$4,"District",$A19,"HF Name",$B19)</f>
        <v>16</v>
      </c>
      <c r="N19" s="7">
        <f>GETPIVOTDATA("Sum of Depression/anxiety cases",'OVERALL PIVOT'!$A$4,"District",$A19,"HF Name",$B19)</f>
        <v>0</v>
      </c>
      <c r="O19" s="7">
        <f>GETPIVOTDATA("Sum of Depression/anxiety cases treated",'OVERALL PIVOT'!$A$4,"District",$A19,"HF Name",$B19)</f>
        <v>0</v>
      </c>
    </row>
    <row r="20" spans="1:15" x14ac:dyDescent="0.35">
      <c r="A20" s="13" t="s">
        <v>74</v>
      </c>
      <c r="B20" s="7" t="s">
        <v>2</v>
      </c>
      <c r="C20" s="7">
        <f>GETPIVOTDATA("Sum of NCD (D) CONTACTS",'OVERALL PIVOT'!$A$4,"District",$A20,"HF Name",$B20)</f>
        <v>72</v>
      </c>
      <c r="D20" s="7">
        <f>GETPIVOTDATA("Sum of HTN SCREENED",'OVERALL PIVOT'!$A$4,"District",$A20,"HF Name",$B20)</f>
        <v>6</v>
      </c>
      <c r="E20" s="7">
        <f>GETPIVOTDATA("Sum of HTN CASES",'OVERALL PIVOT'!$A$4,"District",$A20,"HF Name",$B20)</f>
        <v>0</v>
      </c>
      <c r="F20" s="7">
        <f>GETPIVOTDATA("Sum of HTN Treatment",'OVERALL PIVOT'!$A$4,"District",$A20,"HF Name",$B20)</f>
        <v>0</v>
      </c>
      <c r="G20" s="7">
        <f>GETPIVOTDATA("Sum of DM SCREENED",'OVERALL PIVOT'!$A$4,"District",$A20,"HF Name",$B20)</f>
        <v>5</v>
      </c>
      <c r="H20" s="7">
        <f>GETPIVOTDATA("Sum of DM CASES",'OVERALL PIVOT'!$A$4,"District",$A20,"HF Name",$B20)</f>
        <v>0</v>
      </c>
      <c r="I20" s="7">
        <f>GETPIVOTDATA("Sum of DM Treatment",'OVERALL PIVOT'!$A$4,"District",$A20,"HF Name",$B20)</f>
        <v>0</v>
      </c>
      <c r="J20" s="7">
        <f>GETPIVOTDATA("Sum of Alcohol and substance abuse screened",'OVERALL PIVOT'!$A$4,"District",$A20,"HF Name",$B20)</f>
        <v>5</v>
      </c>
      <c r="K20" s="7">
        <f>GETPIVOTDATA("Sum of Alcohol and substance abuse cases",'OVERALL PIVOT'!$A$4,"District",$A20,"HF Name",$B20)</f>
        <v>0</v>
      </c>
      <c r="L20" s="7">
        <f>GETPIVOTDATA("Sum of Alcohol and substance cases treated",'OVERALL PIVOT'!$A$4,"District",$A20,"HF Name",$B20)</f>
        <v>0</v>
      </c>
      <c r="M20" s="7">
        <f>GETPIVOTDATA("Sum of Depression/anxiety screened",'OVERALL PIVOT'!$A$4,"District",$A20,"HF Name",$B20)</f>
        <v>5</v>
      </c>
      <c r="N20" s="7">
        <f>GETPIVOTDATA("Sum of Depression/anxiety cases",'OVERALL PIVOT'!$A$4,"District",$A20,"HF Name",$B20)</f>
        <v>0</v>
      </c>
      <c r="O20" s="7">
        <f>GETPIVOTDATA("Sum of Depression/anxiety cases treated",'OVERALL PIVOT'!$A$4,"District",$A20,"HF Name",$B20)</f>
        <v>0</v>
      </c>
    </row>
    <row r="21" spans="1:15" x14ac:dyDescent="0.35">
      <c r="A21" s="13" t="s">
        <v>73</v>
      </c>
      <c r="B21" s="7" t="s">
        <v>14</v>
      </c>
      <c r="C21" s="7">
        <f>GETPIVOTDATA("Sum of NCD (D) CONTACTS",'OVERALL PIVOT'!$A$4,"District",$A21,"HF Name",$B21)</f>
        <v>137</v>
      </c>
      <c r="D21" s="7">
        <f>GETPIVOTDATA("Sum of HTN SCREENED",'OVERALL PIVOT'!$A$4,"District",$A21,"HF Name",$B21)</f>
        <v>133</v>
      </c>
      <c r="E21" s="7">
        <f>GETPIVOTDATA("Sum of HTN CASES",'OVERALL PIVOT'!$A$4,"District",$A21,"HF Name",$B21)</f>
        <v>2</v>
      </c>
      <c r="F21" s="7">
        <f>GETPIVOTDATA("Sum of HTN Treatment",'OVERALL PIVOT'!$A$4,"District",$A21,"HF Name",$B21)</f>
        <v>2</v>
      </c>
      <c r="G21" s="7">
        <f>GETPIVOTDATA("Sum of DM SCREENED",'OVERALL PIVOT'!$A$4,"District",$A21,"HF Name",$B21)</f>
        <v>135</v>
      </c>
      <c r="H21" s="7">
        <f>GETPIVOTDATA("Sum of DM CASES",'OVERALL PIVOT'!$A$4,"District",$A21,"HF Name",$B21)</f>
        <v>1</v>
      </c>
      <c r="I21" s="7">
        <f>GETPIVOTDATA("Sum of DM Treatment",'OVERALL PIVOT'!$A$4,"District",$A21,"HF Name",$B21)</f>
        <v>1</v>
      </c>
      <c r="J21" s="7">
        <f>GETPIVOTDATA("Sum of Alcohol and substance abuse screened",'OVERALL PIVOT'!$A$4,"District",$A21,"HF Name",$B21)</f>
        <v>135</v>
      </c>
      <c r="K21" s="7">
        <f>GETPIVOTDATA("Sum of Alcohol and substance abuse cases",'OVERALL PIVOT'!$A$4,"District",$A21,"HF Name",$B21)</f>
        <v>0</v>
      </c>
      <c r="L21" s="7">
        <f>GETPIVOTDATA("Sum of Alcohol and substance cases treated",'OVERALL PIVOT'!$A$4,"District",$A21,"HF Name",$B21)</f>
        <v>0</v>
      </c>
      <c r="M21" s="7">
        <f>GETPIVOTDATA("Sum of Depression/anxiety screened",'OVERALL PIVOT'!$A$4,"District",$A21,"HF Name",$B21)</f>
        <v>127</v>
      </c>
      <c r="N21" s="7">
        <f>GETPIVOTDATA("Sum of Depression/anxiety cases",'OVERALL PIVOT'!$A$4,"District",$A21,"HF Name",$B21)</f>
        <v>0</v>
      </c>
      <c r="O21" s="7">
        <f>GETPIVOTDATA("Sum of Depression/anxiety cases treated",'OVERALL PIVOT'!$A$4,"District",$A21,"HF Name",$B21)</f>
        <v>0</v>
      </c>
    </row>
    <row r="22" spans="1:15" x14ac:dyDescent="0.35">
      <c r="A22" s="13" t="s">
        <v>68</v>
      </c>
      <c r="B22" s="7" t="s">
        <v>20</v>
      </c>
      <c r="C22" s="7">
        <f>GETPIVOTDATA("Sum of NCD (D) CONTACTS",'OVERALL PIVOT'!$A$4,"District",$A22,"HF Name",$B22)</f>
        <v>175</v>
      </c>
      <c r="D22" s="7">
        <f>GETPIVOTDATA("Sum of HTN SCREENED",'OVERALL PIVOT'!$A$4,"District",$A22,"HF Name",$B22)</f>
        <v>165</v>
      </c>
      <c r="E22" s="7">
        <f>GETPIVOTDATA("Sum of HTN CASES",'OVERALL PIVOT'!$A$4,"District",$A22,"HF Name",$B22)</f>
        <v>2</v>
      </c>
      <c r="F22" s="7">
        <f>GETPIVOTDATA("Sum of HTN Treatment",'OVERALL PIVOT'!$A$4,"District",$A22,"HF Name",$B22)</f>
        <v>0</v>
      </c>
      <c r="G22" s="7">
        <f>GETPIVOTDATA("Sum of DM SCREENED",'OVERALL PIVOT'!$A$4,"District",$A22,"HF Name",$B22)</f>
        <v>165</v>
      </c>
      <c r="H22" s="7">
        <f>GETPIVOTDATA("Sum of DM CASES",'OVERALL PIVOT'!$A$4,"District",$A22,"HF Name",$B22)</f>
        <v>0</v>
      </c>
      <c r="I22" s="7">
        <f>GETPIVOTDATA("Sum of DM Treatment",'OVERALL PIVOT'!$A$4,"District",$A22,"HF Name",$B22)</f>
        <v>0</v>
      </c>
      <c r="J22" s="7">
        <f>GETPIVOTDATA("Sum of Alcohol and substance abuse screened",'OVERALL PIVOT'!$A$4,"District",$A22,"HF Name",$B22)</f>
        <v>165</v>
      </c>
      <c r="K22" s="7">
        <f>GETPIVOTDATA("Sum of Alcohol and substance abuse cases",'OVERALL PIVOT'!$A$4,"District",$A22,"HF Name",$B22)</f>
        <v>0</v>
      </c>
      <c r="L22" s="7">
        <f>GETPIVOTDATA("Sum of Alcohol and substance cases treated",'OVERALL PIVOT'!$A$4,"District",$A22,"HF Name",$B22)</f>
        <v>0</v>
      </c>
      <c r="M22" s="7">
        <f>GETPIVOTDATA("Sum of Depression/anxiety screened",'OVERALL PIVOT'!$A$4,"District",$A22,"HF Name",$B22)</f>
        <v>165</v>
      </c>
      <c r="N22" s="7">
        <f>GETPIVOTDATA("Sum of Depression/anxiety cases",'OVERALL PIVOT'!$A$4,"District",$A22,"HF Name",$B22)</f>
        <v>0</v>
      </c>
      <c r="O22" s="7">
        <f>GETPIVOTDATA("Sum of Depression/anxiety cases treated",'OVERALL PIVOT'!$A$4,"District",$A22,"HF Name",$B22)</f>
        <v>0</v>
      </c>
    </row>
    <row r="23" spans="1:15" x14ac:dyDescent="0.35">
      <c r="A23" s="13" t="s">
        <v>68</v>
      </c>
      <c r="B23" s="7" t="s">
        <v>11</v>
      </c>
      <c r="C23" s="7">
        <f>GETPIVOTDATA("Sum of NCD (D) CONTACTS",'OVERALL PIVOT'!$A$4,"District",$A23,"HF Name",$B23)</f>
        <v>946</v>
      </c>
      <c r="D23" s="7">
        <f>GETPIVOTDATA("Sum of HTN SCREENED",'OVERALL PIVOT'!$A$4,"District",$A23,"HF Name",$B23)</f>
        <v>946</v>
      </c>
      <c r="E23" s="7">
        <f>GETPIVOTDATA("Sum of HTN CASES",'OVERALL PIVOT'!$A$4,"District",$A23,"HF Name",$B23)</f>
        <v>134</v>
      </c>
      <c r="F23" s="7">
        <f>GETPIVOTDATA("Sum of HTN Treatment",'OVERALL PIVOT'!$A$4,"District",$A23,"HF Name",$B23)</f>
        <v>130</v>
      </c>
      <c r="G23" s="7">
        <f>GETPIVOTDATA("Sum of DM SCREENED",'OVERALL PIVOT'!$A$4,"District",$A23,"HF Name",$B23)</f>
        <v>950</v>
      </c>
      <c r="H23" s="7">
        <f>GETPIVOTDATA("Sum of DM CASES",'OVERALL PIVOT'!$A$4,"District",$A23,"HF Name",$B23)</f>
        <v>4</v>
      </c>
      <c r="I23" s="7">
        <f>GETPIVOTDATA("Sum of DM Treatment",'OVERALL PIVOT'!$A$4,"District",$A23,"HF Name",$B23)</f>
        <v>4</v>
      </c>
      <c r="J23" s="7">
        <f>GETPIVOTDATA("Sum of Alcohol and substance abuse screened",'OVERALL PIVOT'!$A$4,"District",$A23,"HF Name",$B23)</f>
        <v>949</v>
      </c>
      <c r="K23" s="7">
        <f>GETPIVOTDATA("Sum of Alcohol and substance abuse cases",'OVERALL PIVOT'!$A$4,"District",$A23,"HF Name",$B23)</f>
        <v>0</v>
      </c>
      <c r="L23" s="7">
        <f>GETPIVOTDATA("Sum of Alcohol and substance cases treated",'OVERALL PIVOT'!$A$4,"District",$A23,"HF Name",$B23)</f>
        <v>0</v>
      </c>
      <c r="M23" s="7">
        <f>GETPIVOTDATA("Sum of Depression/anxiety screened",'OVERALL PIVOT'!$A$4,"District",$A23,"HF Name",$B23)</f>
        <v>949</v>
      </c>
      <c r="N23" s="7">
        <f>GETPIVOTDATA("Sum of Depression/anxiety cases",'OVERALL PIVOT'!$A$4,"District",$A23,"HF Name",$B23)</f>
        <v>0</v>
      </c>
      <c r="O23" s="7">
        <f>GETPIVOTDATA("Sum of Depression/anxiety cases treated",'OVERALL PIVOT'!$A$4,"District",$A23,"HF Name",$B23)</f>
        <v>0</v>
      </c>
    </row>
  </sheetData>
  <autoFilter ref="A1:O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J24"/>
  <sheetViews>
    <sheetView workbookViewId="0">
      <selection activeCell="K2" sqref="K2"/>
    </sheetView>
  </sheetViews>
  <sheetFormatPr defaultRowHeight="14.5" x14ac:dyDescent="0.35"/>
  <cols>
    <col min="1" max="1" width="17.81640625" bestFit="1" customWidth="1"/>
    <col min="2" max="2" width="34.26953125" bestFit="1" customWidth="1"/>
    <col min="3" max="3" width="20.81640625" bestFit="1" customWidth="1"/>
    <col min="4" max="4" width="20.81640625" customWidth="1"/>
    <col min="5" max="5" width="12" bestFit="1" customWidth="1"/>
    <col min="8" max="8" width="19.7265625" bestFit="1" customWidth="1"/>
    <col min="9" max="9" width="18.6328125" bestFit="1" customWidth="1"/>
  </cols>
  <sheetData>
    <row r="1" spans="1:10" x14ac:dyDescent="0.35">
      <c r="A1" s="12" t="s">
        <v>125</v>
      </c>
      <c r="B1" s="12" t="s">
        <v>63</v>
      </c>
      <c r="C1" s="12" t="s">
        <v>428</v>
      </c>
      <c r="D1" s="12" t="s">
        <v>429</v>
      </c>
      <c r="E1" s="13" t="s">
        <v>113</v>
      </c>
      <c r="F1" s="13" t="s">
        <v>112</v>
      </c>
      <c r="G1" s="13" t="s">
        <v>111</v>
      </c>
      <c r="H1" s="16" t="s">
        <v>430</v>
      </c>
      <c r="I1" s="16" t="s">
        <v>431</v>
      </c>
      <c r="J1" s="16" t="s">
        <v>432</v>
      </c>
    </row>
    <row r="2" spans="1:10" x14ac:dyDescent="0.35">
      <c r="A2" s="13" t="s">
        <v>82</v>
      </c>
      <c r="B2" s="7" t="s">
        <v>21</v>
      </c>
      <c r="C2" s="7">
        <f>VLOOKUP(B2,Targets!$B$1:$Z$23,14,0)</f>
        <v>34</v>
      </c>
      <c r="D2" s="20">
        <f>C2/52</f>
        <v>0.65384615384615385</v>
      </c>
      <c r="E2" s="7">
        <f>GETPIVOTDATA("Sum of CXCA SCREEN",'OVERALL PIVOT'!$A$4,"District",$A2,"HF Name",$B2)</f>
        <v>16</v>
      </c>
      <c r="F2" s="7">
        <f>GETPIVOTDATA("Sum of CXCA POS",'OVERALL PIVOT'!$A$4,"District",$A2,"HF Name",$B2)</f>
        <v>0</v>
      </c>
      <c r="G2" s="7">
        <f>GETPIVOTDATA("Sum of CXCA TX",'OVERALL PIVOT'!$A$4,"District",$A2,"HF Name",$B2)</f>
        <v>0</v>
      </c>
      <c r="H2" s="21">
        <f>E2/C2</f>
        <v>0.47058823529411764</v>
      </c>
      <c r="I2" s="15">
        <f>E2/D2</f>
        <v>24.470588235294116</v>
      </c>
      <c r="J2" s="15" t="e">
        <f>G2/F2</f>
        <v>#DIV/0!</v>
      </c>
    </row>
    <row r="3" spans="1:10" x14ac:dyDescent="0.35">
      <c r="A3" s="13" t="s">
        <v>82</v>
      </c>
      <c r="B3" s="7" t="s">
        <v>13</v>
      </c>
      <c r="C3" s="7">
        <f>VLOOKUP(B3,Targets!$B$1:$Z$23,14,0)</f>
        <v>15</v>
      </c>
      <c r="D3" s="20">
        <f t="shared" ref="D3:D23" si="0">C3/52</f>
        <v>0.28846153846153844</v>
      </c>
      <c r="E3" s="7">
        <f>GETPIVOTDATA("Sum of CXCA SCREEN",'OVERALL PIVOT'!$A$4,"District",$A3,"HF Name",$B3)</f>
        <v>11</v>
      </c>
      <c r="F3" s="7">
        <f>GETPIVOTDATA("Sum of CXCA POS",'OVERALL PIVOT'!$A$4,"District",$A3,"HF Name",$B3)</f>
        <v>0</v>
      </c>
      <c r="G3" s="7">
        <f>GETPIVOTDATA("Sum of CXCA TX",'OVERALL PIVOT'!$A$4,"District",$A3,"HF Name",$B3)</f>
        <v>0</v>
      </c>
      <c r="H3" s="21">
        <f t="shared" ref="H3:H24" si="1">E3/C3</f>
        <v>0.73333333333333328</v>
      </c>
      <c r="I3" s="15">
        <f t="shared" ref="I3:I24" si="2">E3/D3</f>
        <v>38.13333333333334</v>
      </c>
      <c r="J3" s="15" t="e">
        <f t="shared" ref="J3:J24" si="3">G3/F3</f>
        <v>#DIV/0!</v>
      </c>
    </row>
    <row r="4" spans="1:10" x14ac:dyDescent="0.35">
      <c r="A4" s="13" t="s">
        <v>82</v>
      </c>
      <c r="B4" s="7" t="s">
        <v>4</v>
      </c>
      <c r="C4" s="7">
        <f>VLOOKUP(B4,Targets!$B$1:$Z$23,14,0)</f>
        <v>15</v>
      </c>
      <c r="D4" s="20">
        <f t="shared" si="0"/>
        <v>0.28846153846153844</v>
      </c>
      <c r="E4" s="7">
        <f>GETPIVOTDATA("Sum of CXCA SCREEN",'OVERALL PIVOT'!$A$4,"District",$A4,"HF Name",$B4)</f>
        <v>1</v>
      </c>
      <c r="F4" s="7">
        <f>GETPIVOTDATA("Sum of CXCA POS",'OVERALL PIVOT'!$A$4,"District",$A4,"HF Name",$B4)</f>
        <v>0</v>
      </c>
      <c r="G4" s="7">
        <f>GETPIVOTDATA("Sum of CXCA TX",'OVERALL PIVOT'!$A$4,"District",$A4,"HF Name",$B4)</f>
        <v>0</v>
      </c>
      <c r="H4" s="21">
        <f t="shared" si="1"/>
        <v>6.6666666666666666E-2</v>
      </c>
      <c r="I4" s="15">
        <f t="shared" si="2"/>
        <v>3.4666666666666668</v>
      </c>
      <c r="J4" s="15" t="e">
        <f t="shared" si="3"/>
        <v>#DIV/0!</v>
      </c>
    </row>
    <row r="5" spans="1:10" x14ac:dyDescent="0.35">
      <c r="A5" s="13" t="s">
        <v>81</v>
      </c>
      <c r="B5" s="7" t="s">
        <v>17</v>
      </c>
      <c r="C5" s="7">
        <f>VLOOKUP(B5,Targets!$B$1:$Z$23,14,0)</f>
        <v>36</v>
      </c>
      <c r="D5" s="20">
        <f t="shared" si="0"/>
        <v>0.69230769230769229</v>
      </c>
      <c r="E5" s="7">
        <f>GETPIVOTDATA("Sum of CXCA SCREEN",'OVERALL PIVOT'!$A$4,"District",$A5,"HF Name",$B5)</f>
        <v>20</v>
      </c>
      <c r="F5" s="7">
        <f>GETPIVOTDATA("Sum of CXCA POS",'OVERALL PIVOT'!$A$4,"District",$A5,"HF Name",$B5)</f>
        <v>0</v>
      </c>
      <c r="G5" s="7">
        <f>GETPIVOTDATA("Sum of CXCA TX",'OVERALL PIVOT'!$A$4,"District",$A5,"HF Name",$B5)</f>
        <v>0</v>
      </c>
      <c r="H5" s="21">
        <f t="shared" si="1"/>
        <v>0.55555555555555558</v>
      </c>
      <c r="I5" s="15">
        <f t="shared" si="2"/>
        <v>28.888888888888889</v>
      </c>
      <c r="J5" s="15" t="e">
        <f t="shared" si="3"/>
        <v>#DIV/0!</v>
      </c>
    </row>
    <row r="6" spans="1:10" x14ac:dyDescent="0.35">
      <c r="A6" s="13" t="s">
        <v>81</v>
      </c>
      <c r="B6" s="7" t="s">
        <v>10</v>
      </c>
      <c r="C6" s="7">
        <f>VLOOKUP(B6,Targets!$B$1:$Z$23,14,0)</f>
        <v>5</v>
      </c>
      <c r="D6" s="20">
        <f t="shared" si="0"/>
        <v>9.6153846153846159E-2</v>
      </c>
      <c r="E6" s="7">
        <f>GETPIVOTDATA("Sum of CXCA SCREEN",'OVERALL PIVOT'!$A$4,"District",$A6,"HF Name",$B6)</f>
        <v>2</v>
      </c>
      <c r="F6" s="7">
        <f>GETPIVOTDATA("Sum of CXCA POS",'OVERALL PIVOT'!$A$4,"District",$A6,"HF Name",$B6)</f>
        <v>0</v>
      </c>
      <c r="G6" s="7">
        <f>GETPIVOTDATA("Sum of CXCA TX",'OVERALL PIVOT'!$A$4,"District",$A6,"HF Name",$B6)</f>
        <v>0</v>
      </c>
      <c r="H6" s="21">
        <f t="shared" si="1"/>
        <v>0.4</v>
      </c>
      <c r="I6" s="15">
        <f t="shared" si="2"/>
        <v>20.799999999999997</v>
      </c>
      <c r="J6" s="15" t="e">
        <f t="shared" si="3"/>
        <v>#DIV/0!</v>
      </c>
    </row>
    <row r="7" spans="1:10" x14ac:dyDescent="0.35">
      <c r="A7" s="13" t="s">
        <v>81</v>
      </c>
      <c r="B7" s="7" t="s">
        <v>9</v>
      </c>
      <c r="C7" s="7">
        <f>VLOOKUP(B7,Targets!$B$1:$Z$23,14,0)</f>
        <v>10</v>
      </c>
      <c r="D7" s="20">
        <f t="shared" si="0"/>
        <v>0.19230769230769232</v>
      </c>
      <c r="E7" s="7">
        <f>GETPIVOTDATA("Sum of CXCA SCREEN",'OVERALL PIVOT'!$A$4,"District",$A7,"HF Name",$B7)</f>
        <v>8</v>
      </c>
      <c r="F7" s="7">
        <f>GETPIVOTDATA("Sum of CXCA POS",'OVERALL PIVOT'!$A$4,"District",$A7,"HF Name",$B7)</f>
        <v>0</v>
      </c>
      <c r="G7" s="7">
        <f>GETPIVOTDATA("Sum of CXCA TX",'OVERALL PIVOT'!$A$4,"District",$A7,"HF Name",$B7)</f>
        <v>0</v>
      </c>
      <c r="H7" s="21">
        <f t="shared" si="1"/>
        <v>0.8</v>
      </c>
      <c r="I7" s="15">
        <f t="shared" si="2"/>
        <v>41.599999999999994</v>
      </c>
      <c r="J7" s="15" t="e">
        <f t="shared" si="3"/>
        <v>#DIV/0!</v>
      </c>
    </row>
    <row r="8" spans="1:10" x14ac:dyDescent="0.35">
      <c r="A8" s="13" t="s">
        <v>81</v>
      </c>
      <c r="B8" s="7" t="s">
        <v>3</v>
      </c>
      <c r="C8" s="7">
        <f>VLOOKUP(B8,Targets!$B$1:$Z$23,14,0)</f>
        <v>16</v>
      </c>
      <c r="D8" s="20">
        <f t="shared" si="0"/>
        <v>0.30769230769230771</v>
      </c>
      <c r="E8" s="7">
        <f>GETPIVOTDATA("Sum of CXCA SCREEN",'OVERALL PIVOT'!$A$4,"District",$A8,"HF Name",$B8)</f>
        <v>2</v>
      </c>
      <c r="F8" s="7">
        <f>GETPIVOTDATA("Sum of CXCA POS",'OVERALL PIVOT'!$A$4,"District",$A8,"HF Name",$B8)</f>
        <v>0</v>
      </c>
      <c r="G8" s="7">
        <f>GETPIVOTDATA("Sum of CXCA TX",'OVERALL PIVOT'!$A$4,"District",$A8,"HF Name",$B8)</f>
        <v>0</v>
      </c>
      <c r="H8" s="21">
        <f t="shared" si="1"/>
        <v>0.125</v>
      </c>
      <c r="I8" s="15">
        <f t="shared" si="2"/>
        <v>6.5</v>
      </c>
      <c r="J8" s="15" t="e">
        <f t="shared" si="3"/>
        <v>#DIV/0!</v>
      </c>
    </row>
    <row r="9" spans="1:10" x14ac:dyDescent="0.35">
      <c r="A9" s="13" t="s">
        <v>80</v>
      </c>
      <c r="B9" s="7" t="s">
        <v>15</v>
      </c>
      <c r="C9" s="7">
        <f>VLOOKUP(B9,Targets!$B$1:$Z$23,14,0)</f>
        <v>54</v>
      </c>
      <c r="D9" s="20">
        <f t="shared" si="0"/>
        <v>1.0384615384615385</v>
      </c>
      <c r="E9" s="7">
        <f>GETPIVOTDATA("Sum of CXCA SCREEN",'OVERALL PIVOT'!$A$4,"District",$A9,"HF Name",$B9)</f>
        <v>42</v>
      </c>
      <c r="F9" s="7">
        <f>GETPIVOTDATA("Sum of CXCA POS",'OVERALL PIVOT'!$A$4,"District",$A9,"HF Name",$B9)</f>
        <v>0</v>
      </c>
      <c r="G9" s="7">
        <f>GETPIVOTDATA("Sum of CXCA TX",'OVERALL PIVOT'!$A$4,"District",$A9,"HF Name",$B9)</f>
        <v>0</v>
      </c>
      <c r="H9" s="21">
        <f t="shared" si="1"/>
        <v>0.77777777777777779</v>
      </c>
      <c r="I9" s="15">
        <f t="shared" si="2"/>
        <v>40.444444444444443</v>
      </c>
      <c r="J9" s="15" t="e">
        <f t="shared" si="3"/>
        <v>#DIV/0!</v>
      </c>
    </row>
    <row r="10" spans="1:10" x14ac:dyDescent="0.35">
      <c r="A10" s="13" t="s">
        <v>79</v>
      </c>
      <c r="B10" s="7" t="s">
        <v>0</v>
      </c>
      <c r="C10" s="7">
        <f>VLOOKUP(B10,Targets!$B$1:$Z$23,14,0)</f>
        <v>0</v>
      </c>
      <c r="D10" s="20">
        <f t="shared" si="0"/>
        <v>0</v>
      </c>
      <c r="E10" s="7">
        <f>GETPIVOTDATA("Sum of CXCA SCREEN",'OVERALL PIVOT'!$A$4,"District",$A10,"HF Name",$B10)</f>
        <v>0</v>
      </c>
      <c r="F10" s="7">
        <f>GETPIVOTDATA("Sum of CXCA POS",'OVERALL PIVOT'!$A$4,"District",$A10,"HF Name",$B10)</f>
        <v>0</v>
      </c>
      <c r="G10" s="7">
        <f>GETPIVOTDATA("Sum of CXCA TX",'OVERALL PIVOT'!$A$4,"District",$A10,"HF Name",$B10)</f>
        <v>0</v>
      </c>
      <c r="H10" s="21" t="e">
        <f t="shared" si="1"/>
        <v>#DIV/0!</v>
      </c>
      <c r="I10" s="15" t="e">
        <f t="shared" si="2"/>
        <v>#DIV/0!</v>
      </c>
      <c r="J10" s="15" t="e">
        <f t="shared" si="3"/>
        <v>#DIV/0!</v>
      </c>
    </row>
    <row r="11" spans="1:10" x14ac:dyDescent="0.35">
      <c r="A11" s="13" t="s">
        <v>78</v>
      </c>
      <c r="B11" s="7" t="s">
        <v>1</v>
      </c>
      <c r="C11" s="7">
        <f>VLOOKUP(B11,Targets!$B$1:$Z$23,14,0)</f>
        <v>63</v>
      </c>
      <c r="D11" s="20">
        <f t="shared" si="0"/>
        <v>1.2115384615384615</v>
      </c>
      <c r="E11" s="7">
        <f>GETPIVOTDATA("Sum of CXCA SCREEN",'OVERALL PIVOT'!$A$4,"District",$A11,"HF Name",$B11)</f>
        <v>19</v>
      </c>
      <c r="F11" s="7">
        <f>GETPIVOTDATA("Sum of CXCA POS",'OVERALL PIVOT'!$A$4,"District",$A11,"HF Name",$B11)</f>
        <v>1</v>
      </c>
      <c r="G11" s="7">
        <f>GETPIVOTDATA("Sum of CXCA TX",'OVERALL PIVOT'!$A$4,"District",$A11,"HF Name",$B11)</f>
        <v>1</v>
      </c>
      <c r="H11" s="21">
        <f t="shared" si="1"/>
        <v>0.30158730158730157</v>
      </c>
      <c r="I11" s="15">
        <f t="shared" si="2"/>
        <v>15.682539682539684</v>
      </c>
      <c r="J11" s="15">
        <f t="shared" si="3"/>
        <v>1</v>
      </c>
    </row>
    <row r="12" spans="1:10" x14ac:dyDescent="0.35">
      <c r="A12" s="13" t="s">
        <v>77</v>
      </c>
      <c r="B12" s="7" t="s">
        <v>16</v>
      </c>
      <c r="C12" s="7">
        <f>VLOOKUP(B12,Targets!$B$1:$Z$23,14,0)</f>
        <v>0</v>
      </c>
      <c r="D12" s="20">
        <f t="shared" si="0"/>
        <v>0</v>
      </c>
      <c r="E12" s="7">
        <f>GETPIVOTDATA("Sum of CXCA SCREEN",'OVERALL PIVOT'!$A$4,"District",$A12,"HF Name",$B12)</f>
        <v>0</v>
      </c>
      <c r="F12" s="7">
        <f>GETPIVOTDATA("Sum of CXCA POS",'OVERALL PIVOT'!$A$4,"District",$A12,"HF Name",$B12)</f>
        <v>0</v>
      </c>
      <c r="G12" s="7">
        <f>GETPIVOTDATA("Sum of CXCA TX",'OVERALL PIVOT'!$A$4,"District",$A12,"HF Name",$B12)</f>
        <v>0</v>
      </c>
      <c r="H12" s="21" t="e">
        <f t="shared" si="1"/>
        <v>#DIV/0!</v>
      </c>
      <c r="I12" s="15" t="e">
        <f t="shared" si="2"/>
        <v>#DIV/0!</v>
      </c>
      <c r="J12" s="15" t="e">
        <f t="shared" si="3"/>
        <v>#DIV/0!</v>
      </c>
    </row>
    <row r="13" spans="1:10" x14ac:dyDescent="0.35">
      <c r="A13" s="13" t="s">
        <v>77</v>
      </c>
      <c r="B13" s="7" t="s">
        <v>12</v>
      </c>
      <c r="C13" s="7">
        <f>VLOOKUP(B13,Targets!$B$1:$Z$23,14,0)</f>
        <v>18</v>
      </c>
      <c r="D13" s="20">
        <f t="shared" si="0"/>
        <v>0.34615384615384615</v>
      </c>
      <c r="E13" s="7">
        <f>GETPIVOTDATA("Sum of CXCA SCREEN",'OVERALL PIVOT'!$A$4,"District",$A13,"HF Name",$B13)</f>
        <v>19</v>
      </c>
      <c r="F13" s="7">
        <f>GETPIVOTDATA("Sum of CXCA POS",'OVERALL PIVOT'!$A$4,"District",$A13,"HF Name",$B13)</f>
        <v>0</v>
      </c>
      <c r="G13" s="7">
        <f>GETPIVOTDATA("Sum of CXCA TX",'OVERALL PIVOT'!$A$4,"District",$A13,"HF Name",$B13)</f>
        <v>0</v>
      </c>
      <c r="H13" s="21">
        <f t="shared" si="1"/>
        <v>1.0555555555555556</v>
      </c>
      <c r="I13" s="15">
        <f t="shared" si="2"/>
        <v>54.888888888888893</v>
      </c>
      <c r="J13" s="15" t="e">
        <f t="shared" si="3"/>
        <v>#DIV/0!</v>
      </c>
    </row>
    <row r="14" spans="1:10" x14ac:dyDescent="0.35">
      <c r="A14" s="13" t="s">
        <v>76</v>
      </c>
      <c r="B14" s="7" t="s">
        <v>19</v>
      </c>
      <c r="C14" s="7">
        <f>VLOOKUP(B14,Targets!$B$1:$Z$23,14,0)</f>
        <v>118</v>
      </c>
      <c r="D14" s="20">
        <f t="shared" si="0"/>
        <v>2.2692307692307692</v>
      </c>
      <c r="E14" s="7">
        <f>GETPIVOTDATA("Sum of CXCA SCREEN",'OVERALL PIVOT'!$A$4,"District",$A14,"HF Name",$B14)</f>
        <v>19</v>
      </c>
      <c r="F14" s="7">
        <f>GETPIVOTDATA("Sum of CXCA POS",'OVERALL PIVOT'!$A$4,"District",$A14,"HF Name",$B14)</f>
        <v>8</v>
      </c>
      <c r="G14" s="7">
        <f>GETPIVOTDATA("Sum of CXCA TX",'OVERALL PIVOT'!$A$4,"District",$A14,"HF Name",$B14)</f>
        <v>5</v>
      </c>
      <c r="H14" s="21">
        <f t="shared" si="1"/>
        <v>0.16101694915254236</v>
      </c>
      <c r="I14" s="15">
        <f t="shared" si="2"/>
        <v>8.3728813559322042</v>
      </c>
      <c r="J14" s="15">
        <f t="shared" si="3"/>
        <v>0.625</v>
      </c>
    </row>
    <row r="15" spans="1:10" x14ac:dyDescent="0.35">
      <c r="A15" s="13" t="s">
        <v>76</v>
      </c>
      <c r="B15" s="7" t="s">
        <v>7</v>
      </c>
      <c r="C15" s="7">
        <f>VLOOKUP(B15,Targets!$B$1:$Z$23,14,0)</f>
        <v>115</v>
      </c>
      <c r="D15" s="20">
        <f t="shared" si="0"/>
        <v>2.2115384615384617</v>
      </c>
      <c r="E15" s="7">
        <f>GETPIVOTDATA("Sum of CXCA SCREEN",'OVERALL PIVOT'!$A$4,"District",$A15,"HF Name",$B15)</f>
        <v>99</v>
      </c>
      <c r="F15" s="7">
        <f>GETPIVOTDATA("Sum of CXCA POS",'OVERALL PIVOT'!$A$4,"District",$A15,"HF Name",$B15)</f>
        <v>2</v>
      </c>
      <c r="G15" s="7">
        <f>GETPIVOTDATA("Sum of CXCA TX",'OVERALL PIVOT'!$A$4,"District",$A15,"HF Name",$B15)</f>
        <v>2</v>
      </c>
      <c r="H15" s="21">
        <f t="shared" si="1"/>
        <v>0.86086956521739133</v>
      </c>
      <c r="I15" s="15">
        <f t="shared" si="2"/>
        <v>44.765217391304347</v>
      </c>
      <c r="J15" s="15">
        <f t="shared" si="3"/>
        <v>1</v>
      </c>
    </row>
    <row r="16" spans="1:10" x14ac:dyDescent="0.35">
      <c r="A16" s="13" t="s">
        <v>75</v>
      </c>
      <c r="B16" s="7" t="s">
        <v>5</v>
      </c>
      <c r="C16" s="7">
        <f>VLOOKUP(B16,Targets!$B$1:$Z$23,14,0)</f>
        <v>34</v>
      </c>
      <c r="D16" s="20">
        <f t="shared" si="0"/>
        <v>0.65384615384615385</v>
      </c>
      <c r="E16" s="7">
        <f>GETPIVOTDATA("Sum of CXCA SCREEN",'OVERALL PIVOT'!$A$4,"District",$A16,"HF Name",$B16)</f>
        <v>0</v>
      </c>
      <c r="F16" s="7">
        <f>GETPIVOTDATA("Sum of CXCA POS",'OVERALL PIVOT'!$A$4,"District",$A16,"HF Name",$B16)</f>
        <v>0</v>
      </c>
      <c r="G16" s="7">
        <f>GETPIVOTDATA("Sum of CXCA TX",'OVERALL PIVOT'!$A$4,"District",$A16,"HF Name",$B16)</f>
        <v>0</v>
      </c>
      <c r="H16" s="21">
        <f t="shared" si="1"/>
        <v>0</v>
      </c>
      <c r="I16" s="15">
        <f t="shared" si="2"/>
        <v>0</v>
      </c>
      <c r="J16" s="15" t="e">
        <f t="shared" si="3"/>
        <v>#DIV/0!</v>
      </c>
    </row>
    <row r="17" spans="1:10" x14ac:dyDescent="0.35">
      <c r="A17" s="13" t="s">
        <v>74</v>
      </c>
      <c r="B17" s="7" t="s">
        <v>18</v>
      </c>
      <c r="C17" s="7">
        <f>VLOOKUP(B17,Targets!$B$1:$Z$23,14,0)</f>
        <v>0</v>
      </c>
      <c r="D17" s="20">
        <f t="shared" si="0"/>
        <v>0</v>
      </c>
      <c r="E17" s="7">
        <f>GETPIVOTDATA("Sum of CXCA SCREEN",'OVERALL PIVOT'!$A$4,"District",$A17,"HF Name",$B17)</f>
        <v>0</v>
      </c>
      <c r="F17" s="7">
        <f>GETPIVOTDATA("Sum of CXCA POS",'OVERALL PIVOT'!$A$4,"District",$A17,"HF Name",$B17)</f>
        <v>0</v>
      </c>
      <c r="G17" s="7">
        <f>GETPIVOTDATA("Sum of CXCA TX",'OVERALL PIVOT'!$A$4,"District",$A17,"HF Name",$B17)</f>
        <v>0</v>
      </c>
      <c r="H17" s="21" t="e">
        <f t="shared" si="1"/>
        <v>#DIV/0!</v>
      </c>
      <c r="I17" s="15" t="e">
        <f t="shared" si="2"/>
        <v>#DIV/0!</v>
      </c>
      <c r="J17" s="15" t="e">
        <f t="shared" si="3"/>
        <v>#DIV/0!</v>
      </c>
    </row>
    <row r="18" spans="1:10" x14ac:dyDescent="0.35">
      <c r="A18" s="13" t="s">
        <v>74</v>
      </c>
      <c r="B18" s="7" t="s">
        <v>8</v>
      </c>
      <c r="C18" s="7">
        <f>VLOOKUP(B18,Targets!$B$1:$Z$23,14,0)</f>
        <v>40</v>
      </c>
      <c r="D18" s="20">
        <f t="shared" si="0"/>
        <v>0.76923076923076927</v>
      </c>
      <c r="E18" s="7">
        <f>GETPIVOTDATA("Sum of CXCA SCREEN",'OVERALL PIVOT'!$A$4,"District",$A18,"HF Name",$B18)</f>
        <v>41</v>
      </c>
      <c r="F18" s="7">
        <f>GETPIVOTDATA("Sum of CXCA POS",'OVERALL PIVOT'!$A$4,"District",$A18,"HF Name",$B18)</f>
        <v>0</v>
      </c>
      <c r="G18" s="7">
        <f>GETPIVOTDATA("Sum of CXCA TX",'OVERALL PIVOT'!$A$4,"District",$A18,"HF Name",$B18)</f>
        <v>0</v>
      </c>
      <c r="H18" s="21">
        <f t="shared" si="1"/>
        <v>1.0249999999999999</v>
      </c>
      <c r="I18" s="15">
        <f t="shared" si="2"/>
        <v>53.3</v>
      </c>
      <c r="J18" s="15" t="e">
        <f t="shared" si="3"/>
        <v>#DIV/0!</v>
      </c>
    </row>
    <row r="19" spans="1:10" x14ac:dyDescent="0.35">
      <c r="A19" s="13" t="s">
        <v>74</v>
      </c>
      <c r="B19" s="7" t="s">
        <v>6</v>
      </c>
      <c r="C19" s="7">
        <f>VLOOKUP(B19,Targets!$B$1:$Z$23,14,0)</f>
        <v>0</v>
      </c>
      <c r="D19" s="20">
        <f t="shared" si="0"/>
        <v>0</v>
      </c>
      <c r="E19" s="7">
        <f>GETPIVOTDATA("Sum of CXCA SCREEN",'OVERALL PIVOT'!$A$4,"District",$A19,"HF Name",$B19)</f>
        <v>0</v>
      </c>
      <c r="F19" s="7">
        <f>GETPIVOTDATA("Sum of CXCA POS",'OVERALL PIVOT'!$A$4,"District",$A19,"HF Name",$B19)</f>
        <v>0</v>
      </c>
      <c r="G19" s="7">
        <f>GETPIVOTDATA("Sum of CXCA TX",'OVERALL PIVOT'!$A$4,"District",$A19,"HF Name",$B19)</f>
        <v>0</v>
      </c>
      <c r="H19" s="21" t="e">
        <f t="shared" si="1"/>
        <v>#DIV/0!</v>
      </c>
      <c r="I19" s="15" t="e">
        <f t="shared" si="2"/>
        <v>#DIV/0!</v>
      </c>
      <c r="J19" s="15" t="e">
        <f t="shared" si="3"/>
        <v>#DIV/0!</v>
      </c>
    </row>
    <row r="20" spans="1:10" x14ac:dyDescent="0.35">
      <c r="A20" s="13" t="s">
        <v>74</v>
      </c>
      <c r="B20" s="7" t="s">
        <v>2</v>
      </c>
      <c r="C20" s="7">
        <f>VLOOKUP(B20,Targets!$B$1:$Z$23,14,0)</f>
        <v>31</v>
      </c>
      <c r="D20" s="20">
        <f t="shared" si="0"/>
        <v>0.59615384615384615</v>
      </c>
      <c r="E20" s="7">
        <f>GETPIVOTDATA("Sum of CXCA SCREEN",'OVERALL PIVOT'!$A$4,"District",$A20,"HF Name",$B20)</f>
        <v>0</v>
      </c>
      <c r="F20" s="7">
        <f>GETPIVOTDATA("Sum of CXCA POS",'OVERALL PIVOT'!$A$4,"District",$A20,"HF Name",$B20)</f>
        <v>0</v>
      </c>
      <c r="G20" s="7">
        <f>GETPIVOTDATA("Sum of CXCA TX",'OVERALL PIVOT'!$A$4,"District",$A20,"HF Name",$B20)</f>
        <v>0</v>
      </c>
      <c r="H20" s="21">
        <f t="shared" si="1"/>
        <v>0</v>
      </c>
      <c r="I20" s="15">
        <f t="shared" si="2"/>
        <v>0</v>
      </c>
      <c r="J20" s="15" t="e">
        <f t="shared" si="3"/>
        <v>#DIV/0!</v>
      </c>
    </row>
    <row r="21" spans="1:10" x14ac:dyDescent="0.35">
      <c r="A21" s="13" t="s">
        <v>73</v>
      </c>
      <c r="B21" s="7" t="s">
        <v>14</v>
      </c>
      <c r="C21" s="7">
        <f>VLOOKUP(B21,Targets!$B$1:$Z$23,14,0)</f>
        <v>29</v>
      </c>
      <c r="D21" s="20">
        <f t="shared" si="0"/>
        <v>0.55769230769230771</v>
      </c>
      <c r="E21" s="7">
        <f>GETPIVOTDATA("Sum of CXCA SCREEN",'OVERALL PIVOT'!$A$4,"District",$A21,"HF Name",$B21)</f>
        <v>13</v>
      </c>
      <c r="F21" s="7">
        <f>GETPIVOTDATA("Sum of CXCA POS",'OVERALL PIVOT'!$A$4,"District",$A21,"HF Name",$B21)</f>
        <v>0</v>
      </c>
      <c r="G21" s="7">
        <f>GETPIVOTDATA("Sum of CXCA TX",'OVERALL PIVOT'!$A$4,"District",$A21,"HF Name",$B21)</f>
        <v>0</v>
      </c>
      <c r="H21" s="21">
        <f t="shared" si="1"/>
        <v>0.44827586206896552</v>
      </c>
      <c r="I21" s="15">
        <f t="shared" si="2"/>
        <v>23.310344827586206</v>
      </c>
      <c r="J21" s="15" t="e">
        <f t="shared" si="3"/>
        <v>#DIV/0!</v>
      </c>
    </row>
    <row r="22" spans="1:10" x14ac:dyDescent="0.35">
      <c r="A22" s="13" t="s">
        <v>68</v>
      </c>
      <c r="B22" s="7" t="s">
        <v>20</v>
      </c>
      <c r="C22" s="7">
        <f>VLOOKUP(B22,Targets!$B$1:$Z$23,14,0)</f>
        <v>29</v>
      </c>
      <c r="D22" s="20">
        <f t="shared" si="0"/>
        <v>0.55769230769230771</v>
      </c>
      <c r="E22" s="7">
        <f>GETPIVOTDATA("Sum of CXCA SCREEN",'OVERALL PIVOT'!$A$4,"District",$A22,"HF Name",$B22)</f>
        <v>29</v>
      </c>
      <c r="F22" s="7">
        <f>GETPIVOTDATA("Sum of CXCA POS",'OVERALL PIVOT'!$A$4,"District",$A22,"HF Name",$B22)</f>
        <v>0</v>
      </c>
      <c r="G22" s="7">
        <f>GETPIVOTDATA("Sum of CXCA TX",'OVERALL PIVOT'!$A$4,"District",$A22,"HF Name",$B22)</f>
        <v>0</v>
      </c>
      <c r="H22" s="21">
        <f t="shared" si="1"/>
        <v>1</v>
      </c>
      <c r="I22" s="15">
        <f t="shared" si="2"/>
        <v>52</v>
      </c>
      <c r="J22" s="15" t="e">
        <f t="shared" si="3"/>
        <v>#DIV/0!</v>
      </c>
    </row>
    <row r="23" spans="1:10" x14ac:dyDescent="0.35">
      <c r="A23" s="13" t="s">
        <v>68</v>
      </c>
      <c r="B23" s="7" t="s">
        <v>11</v>
      </c>
      <c r="C23" s="7">
        <f>VLOOKUP(B23,Targets!$B$1:$Z$23,14,0)</f>
        <v>99</v>
      </c>
      <c r="D23" s="20">
        <f t="shared" si="0"/>
        <v>1.9038461538461537</v>
      </c>
      <c r="E23" s="7">
        <f>GETPIVOTDATA("Sum of CXCA SCREEN",'OVERALL PIVOT'!$A$4,"District",$A23,"HF Name",$B23)</f>
        <v>108</v>
      </c>
      <c r="F23" s="7">
        <f>GETPIVOTDATA("Sum of CXCA POS",'OVERALL PIVOT'!$A$4,"District",$A23,"HF Name",$B23)</f>
        <v>8</v>
      </c>
      <c r="G23" s="7">
        <f>GETPIVOTDATA("Sum of CXCA TX",'OVERALL PIVOT'!$A$4,"District",$A23,"HF Name",$B23)</f>
        <v>4</v>
      </c>
      <c r="H23" s="21">
        <f t="shared" si="1"/>
        <v>1.0909090909090908</v>
      </c>
      <c r="I23" s="15">
        <f t="shared" si="2"/>
        <v>56.727272727272734</v>
      </c>
      <c r="J23" s="15">
        <f t="shared" si="3"/>
        <v>0.5</v>
      </c>
    </row>
    <row r="24" spans="1:10" x14ac:dyDescent="0.35">
      <c r="A24" s="16" t="s">
        <v>441</v>
      </c>
      <c r="B24" s="7"/>
      <c r="C24" s="13">
        <f>SUM(C2:C23)</f>
        <v>761</v>
      </c>
      <c r="D24" s="30">
        <f>SUM(D2:D23)</f>
        <v>14.634615384615387</v>
      </c>
      <c r="E24" s="13">
        <f>SUM(E2:E23)</f>
        <v>449</v>
      </c>
      <c r="F24" s="13">
        <f t="shared" ref="F24:G24" si="4">SUM(F2:F23)</f>
        <v>19</v>
      </c>
      <c r="G24" s="13">
        <f t="shared" si="4"/>
        <v>12</v>
      </c>
      <c r="H24" s="36">
        <f t="shared" si="1"/>
        <v>0.59001314060446786</v>
      </c>
      <c r="I24" s="31">
        <f t="shared" si="2"/>
        <v>30.680683311432322</v>
      </c>
      <c r="J24" s="31">
        <f t="shared" si="3"/>
        <v>0.63157894736842102</v>
      </c>
    </row>
  </sheetData>
  <conditionalFormatting sqref="H2:I24">
    <cfRule type="cellIs" dxfId="131" priority="1" operator="lessThan">
      <formula>0.1</formula>
    </cfRule>
    <cfRule type="cellIs" dxfId="130" priority="2" operator="between">
      <formula>0.1</formula>
      <formula>0.15</formula>
    </cfRule>
    <cfRule type="cellIs" dxfId="129" priority="3" operator="greaterThanOrEqual">
      <formula>0.15</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zoomScaleNormal="100" workbookViewId="0">
      <selection activeCell="A22" sqref="A22"/>
    </sheetView>
  </sheetViews>
  <sheetFormatPr defaultColWidth="9" defaultRowHeight="14.5" x14ac:dyDescent="0.35"/>
  <cols>
    <col min="1" max="1" width="34.26953125" style="1" customWidth="1"/>
    <col min="2" max="16384" width="9" style="1"/>
  </cols>
  <sheetData>
    <row r="1" spans="1:1" x14ac:dyDescent="0.35">
      <c r="A1" s="1" t="s">
        <v>21</v>
      </c>
    </row>
    <row r="2" spans="1:1" x14ac:dyDescent="0.35">
      <c r="A2" s="1" t="s">
        <v>13</v>
      </c>
    </row>
    <row r="3" spans="1:1" x14ac:dyDescent="0.35">
      <c r="A3" s="1" t="s">
        <v>4</v>
      </c>
    </row>
    <row r="4" spans="1:1" x14ac:dyDescent="0.35">
      <c r="A4" s="1" t="s">
        <v>17</v>
      </c>
    </row>
    <row r="5" spans="1:1" x14ac:dyDescent="0.35">
      <c r="A5" s="1" t="s">
        <v>9</v>
      </c>
    </row>
    <row r="6" spans="1:1" x14ac:dyDescent="0.35">
      <c r="A6" s="1" t="s">
        <v>3</v>
      </c>
    </row>
    <row r="7" spans="1:1" x14ac:dyDescent="0.35">
      <c r="A7" s="1" t="s">
        <v>15</v>
      </c>
    </row>
    <row r="8" spans="1:1" x14ac:dyDescent="0.35">
      <c r="A8" s="1" t="s">
        <v>0</v>
      </c>
    </row>
    <row r="9" spans="1:1" x14ac:dyDescent="0.35">
      <c r="A9" s="1" t="s">
        <v>1</v>
      </c>
    </row>
    <row r="10" spans="1:1" x14ac:dyDescent="0.35">
      <c r="A10" s="1" t="s">
        <v>12</v>
      </c>
    </row>
    <row r="11" spans="1:1" x14ac:dyDescent="0.35">
      <c r="A11" s="1" t="s">
        <v>19</v>
      </c>
    </row>
    <row r="12" spans="1:1" x14ac:dyDescent="0.35">
      <c r="A12" s="1" t="s">
        <v>7</v>
      </c>
    </row>
    <row r="13" spans="1:1" x14ac:dyDescent="0.35">
      <c r="A13" s="1" t="s">
        <v>5</v>
      </c>
    </row>
    <row r="14" spans="1:1" x14ac:dyDescent="0.35">
      <c r="A14" s="1" t="s">
        <v>18</v>
      </c>
    </row>
    <row r="15" spans="1:1" x14ac:dyDescent="0.35">
      <c r="A15" s="1" t="s">
        <v>8</v>
      </c>
    </row>
    <row r="16" spans="1:1" x14ac:dyDescent="0.35">
      <c r="A16" s="1" t="s">
        <v>6</v>
      </c>
    </row>
    <row r="17" spans="1:1" x14ac:dyDescent="0.35">
      <c r="A17" s="1" t="s">
        <v>20</v>
      </c>
    </row>
    <row r="18" spans="1:1" x14ac:dyDescent="0.35">
      <c r="A18" s="1" t="s">
        <v>11</v>
      </c>
    </row>
    <row r="19" spans="1:1" x14ac:dyDescent="0.35">
      <c r="A19" s="1" t="s">
        <v>16</v>
      </c>
    </row>
    <row r="20" spans="1:1" x14ac:dyDescent="0.35">
      <c r="A20" s="1" t="s">
        <v>14</v>
      </c>
    </row>
    <row r="21" spans="1:1" x14ac:dyDescent="0.35">
      <c r="A21" s="1" t="s">
        <v>10</v>
      </c>
    </row>
    <row r="22" spans="1:1" x14ac:dyDescent="0.35">
      <c r="A22" s="1" t="s">
        <v>2</v>
      </c>
    </row>
  </sheetData>
  <pageMargins left="0.7" right="0.7" top="0.75" bottom="0.75"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
  <sheetViews>
    <sheetView zoomScaleNormal="100" workbookViewId="0">
      <selection activeCell="A2" sqref="A2"/>
    </sheetView>
  </sheetViews>
  <sheetFormatPr defaultColWidth="9" defaultRowHeight="14.5" x14ac:dyDescent="0.35"/>
  <cols>
    <col min="1" max="1" width="20.36328125" style="1" customWidth="1"/>
    <col min="2" max="16384" width="9" style="1"/>
  </cols>
  <sheetData>
    <row r="1" spans="1:2" x14ac:dyDescent="0.35">
      <c r="A1" s="1" t="s">
        <v>368</v>
      </c>
      <c r="B1" s="1" t="s">
        <v>367</v>
      </c>
    </row>
    <row r="2" spans="1:2" x14ac:dyDescent="0.35">
      <c r="A2" s="1" t="s">
        <v>72</v>
      </c>
      <c r="B2" s="1" t="s">
        <v>366</v>
      </c>
    </row>
    <row r="3" spans="1:2" x14ac:dyDescent="0.35">
      <c r="A3" s="1" t="s">
        <v>71</v>
      </c>
      <c r="B3" s="1" t="s">
        <v>365</v>
      </c>
    </row>
    <row r="4" spans="1:2" x14ac:dyDescent="0.35">
      <c r="A4" s="1" t="s">
        <v>70</v>
      </c>
      <c r="B4" s="1" t="s">
        <v>364</v>
      </c>
    </row>
    <row r="5" spans="1:2" x14ac:dyDescent="0.35">
      <c r="A5" s="1" t="s">
        <v>69</v>
      </c>
      <c r="B5" s="1" t="s">
        <v>363</v>
      </c>
    </row>
    <row r="6" spans="1:2" x14ac:dyDescent="0.35">
      <c r="A6" s="1" t="s">
        <v>67</v>
      </c>
      <c r="B6" s="1" t="s">
        <v>362</v>
      </c>
    </row>
    <row r="7" spans="1:2" x14ac:dyDescent="0.35">
      <c r="A7" s="1" t="s">
        <v>361</v>
      </c>
      <c r="B7" s="1" t="s">
        <v>360</v>
      </c>
    </row>
    <row r="8" spans="1:2" x14ac:dyDescent="0.35">
      <c r="A8" s="1" t="s">
        <v>359</v>
      </c>
      <c r="B8" s="1" t="s">
        <v>358</v>
      </c>
    </row>
    <row r="9" spans="1:2" x14ac:dyDescent="0.35">
      <c r="A9" s="1" t="s">
        <v>357</v>
      </c>
      <c r="B9" s="1" t="s">
        <v>356</v>
      </c>
    </row>
    <row r="10" spans="1:2" x14ac:dyDescent="0.35">
      <c r="A10" s="1" t="s">
        <v>355</v>
      </c>
      <c r="B10" s="1" t="s">
        <v>354</v>
      </c>
    </row>
    <row r="11" spans="1:2" x14ac:dyDescent="0.35">
      <c r="A11" s="1" t="s">
        <v>353</v>
      </c>
      <c r="B11" s="1" t="s">
        <v>352</v>
      </c>
    </row>
    <row r="12" spans="1:2" x14ac:dyDescent="0.35">
      <c r="A12" s="1" t="s">
        <v>351</v>
      </c>
      <c r="B12" s="1" t="s">
        <v>350</v>
      </c>
    </row>
    <row r="13" spans="1:2" x14ac:dyDescent="0.35">
      <c r="A13" s="1" t="s">
        <v>349</v>
      </c>
      <c r="B13" s="1" t="s">
        <v>348</v>
      </c>
    </row>
    <row r="14" spans="1:2" x14ac:dyDescent="0.35">
      <c r="A14" s="1" t="s">
        <v>347</v>
      </c>
      <c r="B14" s="1" t="s">
        <v>346</v>
      </c>
    </row>
    <row r="15" spans="1:2" x14ac:dyDescent="0.35">
      <c r="A15" s="1" t="s">
        <v>345</v>
      </c>
      <c r="B15" s="1" t="s">
        <v>344</v>
      </c>
    </row>
    <row r="16" spans="1:2" x14ac:dyDescent="0.35">
      <c r="A16" s="1" t="s">
        <v>343</v>
      </c>
      <c r="B16" s="1" t="s">
        <v>342</v>
      </c>
    </row>
    <row r="17" spans="1:2" x14ac:dyDescent="0.35">
      <c r="A17" s="1" t="s">
        <v>341</v>
      </c>
      <c r="B17" s="1" t="s">
        <v>340</v>
      </c>
    </row>
    <row r="18" spans="1:2" x14ac:dyDescent="0.35">
      <c r="A18" s="1" t="s">
        <v>339</v>
      </c>
      <c r="B18" s="1" t="s">
        <v>338</v>
      </c>
    </row>
    <row r="19" spans="1:2" x14ac:dyDescent="0.35">
      <c r="A19" s="1" t="s">
        <v>337</v>
      </c>
      <c r="B19" s="1" t="s">
        <v>336</v>
      </c>
    </row>
    <row r="20" spans="1:2" x14ac:dyDescent="0.35">
      <c r="A20" s="1" t="s">
        <v>335</v>
      </c>
      <c r="B20" s="1" t="s">
        <v>334</v>
      </c>
    </row>
    <row r="21" spans="1:2" x14ac:dyDescent="0.35">
      <c r="A21" s="1" t="s">
        <v>333</v>
      </c>
      <c r="B21" s="1" t="s">
        <v>332</v>
      </c>
    </row>
    <row r="22" spans="1:2" x14ac:dyDescent="0.35">
      <c r="A22" s="1" t="s">
        <v>331</v>
      </c>
      <c r="B22" s="1" t="s">
        <v>330</v>
      </c>
    </row>
    <row r="23" spans="1:2" x14ac:dyDescent="0.35">
      <c r="A23" s="1" t="s">
        <v>329</v>
      </c>
      <c r="B23" s="1" t="s">
        <v>328</v>
      </c>
    </row>
    <row r="24" spans="1:2" x14ac:dyDescent="0.35">
      <c r="A24" s="1" t="s">
        <v>327</v>
      </c>
      <c r="B24" s="1" t="s">
        <v>326</v>
      </c>
    </row>
    <row r="25" spans="1:2" x14ac:dyDescent="0.35">
      <c r="A25" s="1" t="s">
        <v>325</v>
      </c>
      <c r="B25" s="1" t="s">
        <v>324</v>
      </c>
    </row>
    <row r="26" spans="1:2" x14ac:dyDescent="0.35">
      <c r="A26" s="1" t="s">
        <v>323</v>
      </c>
      <c r="B26" s="1" t="s">
        <v>322</v>
      </c>
    </row>
    <row r="27" spans="1:2" x14ac:dyDescent="0.35">
      <c r="A27" s="1" t="s">
        <v>321</v>
      </c>
      <c r="B27" s="1" t="s">
        <v>320</v>
      </c>
    </row>
    <row r="28" spans="1:2" x14ac:dyDescent="0.35">
      <c r="A28" s="1" t="s">
        <v>319</v>
      </c>
      <c r="B28" s="1" t="s">
        <v>318</v>
      </c>
    </row>
    <row r="29" spans="1:2" x14ac:dyDescent="0.35">
      <c r="A29" s="1" t="s">
        <v>317</v>
      </c>
      <c r="B29" s="1" t="s">
        <v>316</v>
      </c>
    </row>
    <row r="30" spans="1:2" x14ac:dyDescent="0.35">
      <c r="A30" s="1" t="s">
        <v>315</v>
      </c>
      <c r="B30" s="1" t="s">
        <v>314</v>
      </c>
    </row>
    <row r="31" spans="1:2" x14ac:dyDescent="0.35">
      <c r="A31" s="1" t="s">
        <v>313</v>
      </c>
      <c r="B31" s="1" t="s">
        <v>312</v>
      </c>
    </row>
    <row r="32" spans="1:2" x14ac:dyDescent="0.35">
      <c r="A32" s="1" t="s">
        <v>311</v>
      </c>
      <c r="B32" s="1" t="s">
        <v>310</v>
      </c>
    </row>
    <row r="33" spans="1:2" x14ac:dyDescent="0.35">
      <c r="A33" s="1" t="s">
        <v>309</v>
      </c>
      <c r="B33" s="1" t="s">
        <v>308</v>
      </c>
    </row>
    <row r="34" spans="1:2" x14ac:dyDescent="0.35">
      <c r="A34" s="1" t="s">
        <v>307</v>
      </c>
      <c r="B34" s="1" t="s">
        <v>306</v>
      </c>
    </row>
    <row r="35" spans="1:2" x14ac:dyDescent="0.35">
      <c r="A35" s="1" t="s">
        <v>305</v>
      </c>
      <c r="B35" s="1" t="s">
        <v>304</v>
      </c>
    </row>
    <row r="36" spans="1:2" x14ac:dyDescent="0.35">
      <c r="A36" s="1" t="s">
        <v>303</v>
      </c>
      <c r="B36" s="1" t="s">
        <v>302</v>
      </c>
    </row>
    <row r="37" spans="1:2" x14ac:dyDescent="0.35">
      <c r="A37" s="1" t="s">
        <v>301</v>
      </c>
      <c r="B37" s="1" t="s">
        <v>300</v>
      </c>
    </row>
    <row r="38" spans="1:2" x14ac:dyDescent="0.35">
      <c r="A38" s="1" t="s">
        <v>299</v>
      </c>
      <c r="B38" s="1" t="s">
        <v>298</v>
      </c>
    </row>
    <row r="39" spans="1:2" x14ac:dyDescent="0.35">
      <c r="A39" s="1" t="s">
        <v>297</v>
      </c>
      <c r="B39" s="1" t="s">
        <v>296</v>
      </c>
    </row>
    <row r="40" spans="1:2" x14ac:dyDescent="0.35">
      <c r="A40" s="1" t="s">
        <v>295</v>
      </c>
      <c r="B40" s="1" t="s">
        <v>294</v>
      </c>
    </row>
    <row r="41" spans="1:2" x14ac:dyDescent="0.35">
      <c r="A41" s="1" t="s">
        <v>293</v>
      </c>
      <c r="B41" s="1" t="s">
        <v>292</v>
      </c>
    </row>
    <row r="42" spans="1:2" x14ac:dyDescent="0.35">
      <c r="A42" s="1" t="s">
        <v>291</v>
      </c>
      <c r="B42" s="1" t="s">
        <v>290</v>
      </c>
    </row>
    <row r="43" spans="1:2" x14ac:dyDescent="0.35">
      <c r="A43" s="1" t="s">
        <v>289</v>
      </c>
      <c r="B43" s="1" t="s">
        <v>288</v>
      </c>
    </row>
    <row r="44" spans="1:2" x14ac:dyDescent="0.35">
      <c r="A44" s="1" t="s">
        <v>287</v>
      </c>
      <c r="B44" s="1" t="s">
        <v>286</v>
      </c>
    </row>
    <row r="45" spans="1:2" x14ac:dyDescent="0.35">
      <c r="A45" s="1" t="s">
        <v>285</v>
      </c>
      <c r="B45" s="1" t="s">
        <v>284</v>
      </c>
    </row>
    <row r="46" spans="1:2" x14ac:dyDescent="0.35">
      <c r="A46" s="1" t="s">
        <v>283</v>
      </c>
      <c r="B46" s="1" t="s">
        <v>282</v>
      </c>
    </row>
    <row r="47" spans="1:2" x14ac:dyDescent="0.35">
      <c r="A47" s="1" t="s">
        <v>281</v>
      </c>
      <c r="B47" s="1" t="s">
        <v>280</v>
      </c>
    </row>
    <row r="48" spans="1:2" x14ac:dyDescent="0.35">
      <c r="A48" s="1" t="s">
        <v>279</v>
      </c>
      <c r="B48" s="1" t="s">
        <v>278</v>
      </c>
    </row>
    <row r="49" spans="1:2" x14ac:dyDescent="0.35">
      <c r="A49" s="1" t="s">
        <v>277</v>
      </c>
      <c r="B49" s="1" t="s">
        <v>276</v>
      </c>
    </row>
    <row r="50" spans="1:2" x14ac:dyDescent="0.35">
      <c r="A50" s="1" t="s">
        <v>275</v>
      </c>
      <c r="B50" s="1" t="s">
        <v>274</v>
      </c>
    </row>
    <row r="51" spans="1:2" x14ac:dyDescent="0.35">
      <c r="A51" s="1" t="s">
        <v>273</v>
      </c>
      <c r="B51" s="1" t="s">
        <v>272</v>
      </c>
    </row>
    <row r="52" spans="1:2" x14ac:dyDescent="0.35">
      <c r="A52" s="1" t="s">
        <v>271</v>
      </c>
      <c r="B52" s="1" t="s">
        <v>270</v>
      </c>
    </row>
    <row r="53" spans="1:2" x14ac:dyDescent="0.35">
      <c r="A53" s="1" t="s">
        <v>269</v>
      </c>
      <c r="B53" s="1" t="s">
        <v>268</v>
      </c>
    </row>
  </sheetData>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H24"/>
  <sheetViews>
    <sheetView workbookViewId="0"/>
  </sheetViews>
  <sheetFormatPr defaultRowHeight="14.5" x14ac:dyDescent="0.35"/>
  <cols>
    <col min="1" max="1" width="34.26953125" style="1" bestFit="1" customWidth="1"/>
    <col min="2" max="2" width="25.36328125" style="1" bestFit="1" customWidth="1"/>
    <col min="3" max="3" width="25.36328125" style="1" customWidth="1"/>
    <col min="4" max="4" width="10.36328125" style="1" bestFit="1" customWidth="1"/>
    <col min="5" max="5" width="13.81640625" style="1" bestFit="1" customWidth="1"/>
    <col min="6" max="6" width="13.36328125" style="1" customWidth="1"/>
    <col min="7" max="7" width="15.36328125" style="1" customWidth="1"/>
    <col min="8" max="8" width="13.90625" style="1" customWidth="1"/>
    <col min="9" max="16384" width="8.7265625" style="1"/>
  </cols>
  <sheetData>
    <row r="1" spans="1:8" ht="43" customHeight="1" x14ac:dyDescent="0.35">
      <c r="A1" s="5" t="s">
        <v>63</v>
      </c>
      <c r="B1" s="5" t="s">
        <v>437</v>
      </c>
      <c r="C1" s="5" t="s">
        <v>438</v>
      </c>
      <c r="D1" s="2" t="s">
        <v>66</v>
      </c>
      <c r="E1" s="2" t="s">
        <v>65</v>
      </c>
      <c r="F1" s="4" t="s">
        <v>64</v>
      </c>
      <c r="G1" s="4" t="s">
        <v>439</v>
      </c>
      <c r="H1" s="4" t="s">
        <v>440</v>
      </c>
    </row>
    <row r="2" spans="1:8" x14ac:dyDescent="0.35">
      <c r="A2" s="2" t="s">
        <v>21</v>
      </c>
      <c r="B2" s="2">
        <f>VLOOKUP(A2,Targets!$B$1:$P$23,15,0)</f>
        <v>16</v>
      </c>
      <c r="C2" s="22">
        <f>B2/52</f>
        <v>0.30769230769230771</v>
      </c>
      <c r="D2" s="2">
        <f>GETPIVOTDATA("Sum of TB CASES",'OVERALL PIVOT'!$A$4,"HF Name",$A2)</f>
        <v>1</v>
      </c>
      <c r="E2" s="2">
        <f>GETPIVOTDATA("Sum of TB_HIV Tests",'OVERALL PIVOT'!$A$4,"HF Name",$A2)</f>
        <v>8</v>
      </c>
      <c r="F2" s="3">
        <f t="shared" ref="F2:F24" si="0">E2/D2</f>
        <v>8</v>
      </c>
      <c r="G2" s="23">
        <f>D2/B2</f>
        <v>6.25E-2</v>
      </c>
      <c r="H2" s="23">
        <f>D2/C2</f>
        <v>3.25</v>
      </c>
    </row>
    <row r="3" spans="1:8" x14ac:dyDescent="0.35">
      <c r="A3" s="2" t="s">
        <v>13</v>
      </c>
      <c r="B3" s="2">
        <f>VLOOKUP(A3,Targets!$B$1:$P$23,15,0)</f>
        <v>20</v>
      </c>
      <c r="C3" s="22">
        <f t="shared" ref="C3:C23" si="1">B3/52</f>
        <v>0.38461538461538464</v>
      </c>
      <c r="D3" s="2">
        <f>GETPIVOTDATA("Sum of TB CASES",'OVERALL PIVOT'!$A$4,"HF Name",$A3)</f>
        <v>3</v>
      </c>
      <c r="E3" s="2">
        <f>GETPIVOTDATA("Sum of TB_HIV Tests",'OVERALL PIVOT'!$A$4,"HF Name",$A3)</f>
        <v>0</v>
      </c>
      <c r="F3" s="3">
        <f t="shared" si="0"/>
        <v>0</v>
      </c>
      <c r="G3" s="23">
        <f t="shared" ref="G3:G24" si="2">D3/B3</f>
        <v>0.15</v>
      </c>
      <c r="H3" s="23">
        <f t="shared" ref="H3:H24" si="3">D3/C3</f>
        <v>7.8</v>
      </c>
    </row>
    <row r="4" spans="1:8" x14ac:dyDescent="0.35">
      <c r="A4" s="2" t="s">
        <v>4</v>
      </c>
      <c r="B4" s="2">
        <f>VLOOKUP(A4,Targets!$B$1:$P$23,15,0)</f>
        <v>12</v>
      </c>
      <c r="C4" s="22">
        <f t="shared" si="1"/>
        <v>0.23076923076923078</v>
      </c>
      <c r="D4" s="2">
        <f>GETPIVOTDATA("Sum of TB CASES",'OVERALL PIVOT'!$A$4,"HF Name",$A4)</f>
        <v>3</v>
      </c>
      <c r="E4" s="2">
        <f>GETPIVOTDATA("Sum of TB_HIV Tests",'OVERALL PIVOT'!$A$4,"HF Name",$A4)</f>
        <v>0</v>
      </c>
      <c r="F4" s="3">
        <f t="shared" si="0"/>
        <v>0</v>
      </c>
      <c r="G4" s="23">
        <f t="shared" si="2"/>
        <v>0.25</v>
      </c>
      <c r="H4" s="23">
        <f>D4/C4</f>
        <v>13</v>
      </c>
    </row>
    <row r="5" spans="1:8" x14ac:dyDescent="0.35">
      <c r="A5" s="2" t="s">
        <v>17</v>
      </c>
      <c r="B5" s="2">
        <f>VLOOKUP(A5,Targets!$B$1:$P$23,15,0)</f>
        <v>47</v>
      </c>
      <c r="C5" s="22">
        <f t="shared" si="1"/>
        <v>0.90384615384615385</v>
      </c>
      <c r="D5" s="2">
        <f>GETPIVOTDATA("Sum of TB CASES",'OVERALL PIVOT'!$A$4,"HF Name",$A5)</f>
        <v>8</v>
      </c>
      <c r="E5" s="2">
        <f>GETPIVOTDATA("Sum of TB_HIV Tests",'OVERALL PIVOT'!$A$4,"HF Name",$A5)</f>
        <v>7</v>
      </c>
      <c r="F5" s="3">
        <f t="shared" si="0"/>
        <v>0.875</v>
      </c>
      <c r="G5" s="23">
        <f t="shared" si="2"/>
        <v>0.1702127659574468</v>
      </c>
      <c r="H5" s="23">
        <f>D5/C5</f>
        <v>8.8510638297872344</v>
      </c>
    </row>
    <row r="6" spans="1:8" x14ac:dyDescent="0.35">
      <c r="A6" s="2" t="s">
        <v>10</v>
      </c>
      <c r="B6" s="2">
        <f>VLOOKUP(A6,Targets!$B$1:$P$23,15,0)</f>
        <v>22</v>
      </c>
      <c r="C6" s="22">
        <f t="shared" si="1"/>
        <v>0.42307692307692307</v>
      </c>
      <c r="D6" s="2">
        <f>GETPIVOTDATA("Sum of TB CASES",'OVERALL PIVOT'!$A$4,"HF Name",$A6)</f>
        <v>4</v>
      </c>
      <c r="E6" s="2">
        <f>GETPIVOTDATA("Sum of TB_HIV Tests",'OVERALL PIVOT'!$A$4,"HF Name",$A6)</f>
        <v>2</v>
      </c>
      <c r="F6" s="3">
        <f t="shared" si="0"/>
        <v>0.5</v>
      </c>
      <c r="G6" s="23">
        <f t="shared" si="2"/>
        <v>0.18181818181818182</v>
      </c>
      <c r="H6" s="23">
        <f t="shared" si="3"/>
        <v>9.454545454545455</v>
      </c>
    </row>
    <row r="7" spans="1:8" x14ac:dyDescent="0.35">
      <c r="A7" s="2" t="s">
        <v>9</v>
      </c>
      <c r="B7" s="2">
        <f>VLOOKUP(A7,Targets!$B$1:$P$23,15,0)</f>
        <v>22</v>
      </c>
      <c r="C7" s="22">
        <f t="shared" si="1"/>
        <v>0.42307692307692307</v>
      </c>
      <c r="D7" s="2">
        <f>GETPIVOTDATA("Sum of TB CASES",'OVERALL PIVOT'!$A$4,"HF Name",$A7)</f>
        <v>4</v>
      </c>
      <c r="E7" s="2">
        <f>GETPIVOTDATA("Sum of TB_HIV Tests",'OVERALL PIVOT'!$A$4,"HF Name",$A7)</f>
        <v>39</v>
      </c>
      <c r="F7" s="3">
        <f t="shared" si="0"/>
        <v>9.75</v>
      </c>
      <c r="G7" s="23">
        <f t="shared" si="2"/>
        <v>0.18181818181818182</v>
      </c>
      <c r="H7" s="23">
        <f t="shared" si="3"/>
        <v>9.454545454545455</v>
      </c>
    </row>
    <row r="8" spans="1:8" x14ac:dyDescent="0.35">
      <c r="A8" s="2" t="s">
        <v>3</v>
      </c>
      <c r="B8" s="2">
        <f>VLOOKUP(A8,Targets!$B$1:$P$23,15,0)</f>
        <v>16</v>
      </c>
      <c r="C8" s="22">
        <f t="shared" si="1"/>
        <v>0.30769230769230771</v>
      </c>
      <c r="D8" s="2">
        <f>GETPIVOTDATA("Sum of TB CASES",'OVERALL PIVOT'!$A$4,"HF Name",$A8)</f>
        <v>2</v>
      </c>
      <c r="E8" s="2">
        <f>GETPIVOTDATA("Sum of TB_HIV Tests",'OVERALL PIVOT'!$A$4,"HF Name",$A8)</f>
        <v>2</v>
      </c>
      <c r="F8" s="3">
        <f t="shared" si="0"/>
        <v>1</v>
      </c>
      <c r="G8" s="23">
        <f t="shared" si="2"/>
        <v>0.125</v>
      </c>
      <c r="H8" s="23">
        <f t="shared" si="3"/>
        <v>6.5</v>
      </c>
    </row>
    <row r="9" spans="1:8" x14ac:dyDescent="0.35">
      <c r="A9" s="2" t="s">
        <v>15</v>
      </c>
      <c r="B9" s="2">
        <f>VLOOKUP(A9,Targets!$B$1:$P$23,15,0)</f>
        <v>72</v>
      </c>
      <c r="C9" s="22">
        <f t="shared" si="1"/>
        <v>1.3846153846153846</v>
      </c>
      <c r="D9" s="2">
        <f>GETPIVOTDATA("Sum of TB CASES",'OVERALL PIVOT'!$A$4,"HF Name",$A9)</f>
        <v>6</v>
      </c>
      <c r="E9" s="2">
        <f>GETPIVOTDATA("Sum of TB_HIV Tests",'OVERALL PIVOT'!$A$4,"HF Name",$A9)</f>
        <v>46</v>
      </c>
      <c r="F9" s="3">
        <f t="shared" si="0"/>
        <v>7.666666666666667</v>
      </c>
      <c r="G9" s="23">
        <f t="shared" si="2"/>
        <v>8.3333333333333329E-2</v>
      </c>
      <c r="H9" s="23">
        <f t="shared" si="3"/>
        <v>4.333333333333333</v>
      </c>
    </row>
    <row r="10" spans="1:8" x14ac:dyDescent="0.35">
      <c r="A10" s="2" t="s">
        <v>0</v>
      </c>
      <c r="B10" s="2">
        <f>VLOOKUP(A10,Targets!$B$1:$P$23,15,0)</f>
        <v>0</v>
      </c>
      <c r="C10" s="22">
        <f t="shared" si="1"/>
        <v>0</v>
      </c>
      <c r="D10" s="2">
        <f>GETPIVOTDATA("Sum of TB CASES",'OVERALL PIVOT'!$A$4,"HF Name",$A10)</f>
        <v>3</v>
      </c>
      <c r="E10" s="2">
        <f>GETPIVOTDATA("Sum of TB_HIV Tests",'OVERALL PIVOT'!$A$4,"HF Name",$A10)</f>
        <v>0</v>
      </c>
      <c r="F10" s="3">
        <f t="shared" si="0"/>
        <v>0</v>
      </c>
      <c r="G10" s="23" t="e">
        <f t="shared" si="2"/>
        <v>#DIV/0!</v>
      </c>
      <c r="H10" s="23" t="e">
        <f t="shared" si="3"/>
        <v>#DIV/0!</v>
      </c>
    </row>
    <row r="11" spans="1:8" x14ac:dyDescent="0.35">
      <c r="A11" s="2" t="s">
        <v>1</v>
      </c>
      <c r="B11" s="2">
        <f>VLOOKUP(A11,Targets!$B$1:$P$23,15,0)</f>
        <v>52</v>
      </c>
      <c r="C11" s="22">
        <f t="shared" si="1"/>
        <v>1</v>
      </c>
      <c r="D11" s="2">
        <f>GETPIVOTDATA("Sum of TB CASES",'OVERALL PIVOT'!$A$4,"HF Name",$A11)</f>
        <v>17</v>
      </c>
      <c r="E11" s="2">
        <f>GETPIVOTDATA("Sum of TB_HIV Tests",'OVERALL PIVOT'!$A$4,"HF Name",$A11)</f>
        <v>16</v>
      </c>
      <c r="F11" s="3">
        <f t="shared" si="0"/>
        <v>0.94117647058823528</v>
      </c>
      <c r="G11" s="23">
        <f t="shared" si="2"/>
        <v>0.32692307692307693</v>
      </c>
      <c r="H11" s="23">
        <f t="shared" si="3"/>
        <v>17</v>
      </c>
    </row>
    <row r="12" spans="1:8" x14ac:dyDescent="0.35">
      <c r="A12" s="2" t="s">
        <v>16</v>
      </c>
      <c r="B12" s="2">
        <f>VLOOKUP(A12,Targets!$B$1:$P$23,15,0)</f>
        <v>10</v>
      </c>
      <c r="C12" s="22">
        <f t="shared" si="1"/>
        <v>0.19230769230769232</v>
      </c>
      <c r="D12" s="2">
        <f>GETPIVOTDATA("Sum of TB CASES",'OVERALL PIVOT'!$A$4,"HF Name",$A12)</f>
        <v>1</v>
      </c>
      <c r="E12" s="2">
        <f>GETPIVOTDATA("Sum of TB_HIV Tests",'OVERALL PIVOT'!$A$4,"HF Name",$A12)</f>
        <v>1</v>
      </c>
      <c r="F12" s="3">
        <f t="shared" si="0"/>
        <v>1</v>
      </c>
      <c r="G12" s="23">
        <f t="shared" si="2"/>
        <v>0.1</v>
      </c>
      <c r="H12" s="23">
        <f t="shared" si="3"/>
        <v>5.1999999999999993</v>
      </c>
    </row>
    <row r="13" spans="1:8" x14ac:dyDescent="0.35">
      <c r="A13" s="2" t="s">
        <v>12</v>
      </c>
      <c r="B13" s="2">
        <f>VLOOKUP(A13,Targets!$B$1:$P$23,15,0)</f>
        <v>9</v>
      </c>
      <c r="C13" s="22">
        <f t="shared" si="1"/>
        <v>0.17307692307692307</v>
      </c>
      <c r="D13" s="2">
        <f>GETPIVOTDATA("Sum of TB CASES",'OVERALL PIVOT'!$A$4,"HF Name",$A13)</f>
        <v>0</v>
      </c>
      <c r="E13" s="2">
        <f>GETPIVOTDATA("Sum of TB_HIV Tests",'OVERALL PIVOT'!$A$4,"HF Name",$A13)</f>
        <v>0</v>
      </c>
      <c r="F13" s="3" t="e">
        <f t="shared" si="0"/>
        <v>#DIV/0!</v>
      </c>
      <c r="G13" s="23">
        <f t="shared" si="2"/>
        <v>0</v>
      </c>
      <c r="H13" s="23">
        <f t="shared" si="3"/>
        <v>0</v>
      </c>
    </row>
    <row r="14" spans="1:8" x14ac:dyDescent="0.35">
      <c r="A14" s="2" t="s">
        <v>19</v>
      </c>
      <c r="B14" s="2">
        <f>VLOOKUP(A14,Targets!$B$1:$P$23,15,0)</f>
        <v>170</v>
      </c>
      <c r="C14" s="22">
        <f t="shared" si="1"/>
        <v>3.2692307692307692</v>
      </c>
      <c r="D14" s="2">
        <f>GETPIVOTDATA("Sum of TB CASES",'OVERALL PIVOT'!$A$4,"HF Name",$A14)</f>
        <v>62</v>
      </c>
      <c r="E14" s="2">
        <f>GETPIVOTDATA("Sum of TB_HIV Tests",'OVERALL PIVOT'!$A$4,"HF Name",$A14)</f>
        <v>19</v>
      </c>
      <c r="F14" s="3">
        <f t="shared" si="0"/>
        <v>0.30645161290322581</v>
      </c>
      <c r="G14" s="23">
        <f t="shared" si="2"/>
        <v>0.36470588235294116</v>
      </c>
      <c r="H14" s="23">
        <f t="shared" si="3"/>
        <v>18.964705882352941</v>
      </c>
    </row>
    <row r="15" spans="1:8" x14ac:dyDescent="0.35">
      <c r="A15" s="2" t="s">
        <v>7</v>
      </c>
      <c r="B15" s="2">
        <f>VLOOKUP(A15,Targets!$B$1:$P$23,15,0)</f>
        <v>19</v>
      </c>
      <c r="C15" s="22">
        <f t="shared" si="1"/>
        <v>0.36538461538461536</v>
      </c>
      <c r="D15" s="2">
        <f>GETPIVOTDATA("Sum of TB CASES",'OVERALL PIVOT'!$A$4,"HF Name",$A15)</f>
        <v>19</v>
      </c>
      <c r="E15" s="2">
        <f>GETPIVOTDATA("Sum of TB_HIV Tests",'OVERALL PIVOT'!$A$4,"HF Name",$A15)</f>
        <v>19</v>
      </c>
      <c r="F15" s="3">
        <f t="shared" si="0"/>
        <v>1</v>
      </c>
      <c r="G15" s="23">
        <f t="shared" si="2"/>
        <v>1</v>
      </c>
      <c r="H15" s="23">
        <f t="shared" si="3"/>
        <v>52</v>
      </c>
    </row>
    <row r="16" spans="1:8" x14ac:dyDescent="0.35">
      <c r="A16" s="2" t="s">
        <v>5</v>
      </c>
      <c r="B16" s="2">
        <f>VLOOKUP(A16,Targets!$B$1:$P$23,15,0)</f>
        <v>14</v>
      </c>
      <c r="C16" s="22">
        <f t="shared" si="1"/>
        <v>0.26923076923076922</v>
      </c>
      <c r="D16" s="2">
        <f>GETPIVOTDATA("Sum of TB CASES",'OVERALL PIVOT'!$A$4,"HF Name",$A16)</f>
        <v>1</v>
      </c>
      <c r="E16" s="2">
        <f>GETPIVOTDATA("Sum of TB_HIV Tests",'OVERALL PIVOT'!$A$4,"HF Name",$A16)</f>
        <v>1</v>
      </c>
      <c r="F16" s="3">
        <f t="shared" si="0"/>
        <v>1</v>
      </c>
      <c r="G16" s="23">
        <f t="shared" si="2"/>
        <v>7.1428571428571425E-2</v>
      </c>
      <c r="H16" s="23">
        <f t="shared" si="3"/>
        <v>3.7142857142857144</v>
      </c>
    </row>
    <row r="17" spans="1:8" x14ac:dyDescent="0.35">
      <c r="A17" s="2" t="s">
        <v>18</v>
      </c>
      <c r="B17" s="2">
        <f>VLOOKUP(A17,Targets!$B$1:$P$23,15,0)</f>
        <v>21</v>
      </c>
      <c r="C17" s="22">
        <f t="shared" si="1"/>
        <v>0.40384615384615385</v>
      </c>
      <c r="D17" s="2">
        <f>GETPIVOTDATA("Sum of TB CASES",'OVERALL PIVOT'!$A$4,"HF Name",$A17)</f>
        <v>1</v>
      </c>
      <c r="E17" s="2">
        <f>GETPIVOTDATA("Sum of TB_HIV Tests",'OVERALL PIVOT'!$A$4,"HF Name",$A17)</f>
        <v>0</v>
      </c>
      <c r="F17" s="3">
        <f t="shared" si="0"/>
        <v>0</v>
      </c>
      <c r="G17" s="23">
        <f t="shared" si="2"/>
        <v>4.7619047619047616E-2</v>
      </c>
      <c r="H17" s="23">
        <f t="shared" si="3"/>
        <v>2.4761904761904763</v>
      </c>
    </row>
    <row r="18" spans="1:8" x14ac:dyDescent="0.35">
      <c r="A18" s="2" t="s">
        <v>8</v>
      </c>
      <c r="B18" s="2">
        <f>VLOOKUP(A18,Targets!$B$1:$P$23,15,0)</f>
        <v>18</v>
      </c>
      <c r="C18" s="22">
        <f t="shared" si="1"/>
        <v>0.34615384615384615</v>
      </c>
      <c r="D18" s="2">
        <f>GETPIVOTDATA("Sum of TB CASES",'OVERALL PIVOT'!$A$4,"HF Name",$A18)</f>
        <v>4</v>
      </c>
      <c r="E18" s="2">
        <f>GETPIVOTDATA("Sum of TB_HIV Tests",'OVERALL PIVOT'!$A$4,"HF Name",$A18)</f>
        <v>0</v>
      </c>
      <c r="F18" s="3">
        <f t="shared" si="0"/>
        <v>0</v>
      </c>
      <c r="G18" s="23">
        <f t="shared" si="2"/>
        <v>0.22222222222222221</v>
      </c>
      <c r="H18" s="23">
        <f t="shared" si="3"/>
        <v>11.555555555555555</v>
      </c>
    </row>
    <row r="19" spans="1:8" x14ac:dyDescent="0.35">
      <c r="A19" s="2" t="s">
        <v>6</v>
      </c>
      <c r="B19" s="2">
        <f>VLOOKUP(A19,Targets!$B$1:$P$23,15,0)</f>
        <v>28</v>
      </c>
      <c r="C19" s="22">
        <f t="shared" si="1"/>
        <v>0.53846153846153844</v>
      </c>
      <c r="D19" s="2">
        <f>GETPIVOTDATA("Sum of TB CASES",'OVERALL PIVOT'!$A$4,"HF Name",$A19)</f>
        <v>0</v>
      </c>
      <c r="E19" s="2">
        <f>GETPIVOTDATA("Sum of TB_HIV Tests",'OVERALL PIVOT'!$A$4,"HF Name",$A19)</f>
        <v>0</v>
      </c>
      <c r="F19" s="3" t="e">
        <f t="shared" si="0"/>
        <v>#DIV/0!</v>
      </c>
      <c r="G19" s="23">
        <f t="shared" si="2"/>
        <v>0</v>
      </c>
      <c r="H19" s="23">
        <f t="shared" si="3"/>
        <v>0</v>
      </c>
    </row>
    <row r="20" spans="1:8" x14ac:dyDescent="0.35">
      <c r="A20" s="2" t="s">
        <v>2</v>
      </c>
      <c r="B20" s="2">
        <f>VLOOKUP(A20,Targets!$B$1:$P$23,15,0)</f>
        <v>13</v>
      </c>
      <c r="C20" s="22">
        <f t="shared" si="1"/>
        <v>0.25</v>
      </c>
      <c r="D20" s="2">
        <f>GETPIVOTDATA("Sum of TB CASES",'OVERALL PIVOT'!$A$4,"HF Name",$A20)</f>
        <v>3</v>
      </c>
      <c r="E20" s="2">
        <f>GETPIVOTDATA("Sum of TB_HIV Tests",'OVERALL PIVOT'!$A$4,"HF Name",$A20)</f>
        <v>2</v>
      </c>
      <c r="F20" s="3">
        <f t="shared" si="0"/>
        <v>0.66666666666666663</v>
      </c>
      <c r="G20" s="23">
        <f t="shared" si="2"/>
        <v>0.23076923076923078</v>
      </c>
      <c r="H20" s="23">
        <f t="shared" si="3"/>
        <v>12</v>
      </c>
    </row>
    <row r="21" spans="1:8" x14ac:dyDescent="0.35">
      <c r="A21" s="2" t="s">
        <v>14</v>
      </c>
      <c r="B21" s="2">
        <f>VLOOKUP(A21,Targets!$B$1:$P$23,15,0)</f>
        <v>23</v>
      </c>
      <c r="C21" s="22">
        <f t="shared" si="1"/>
        <v>0.44230769230769229</v>
      </c>
      <c r="D21" s="2">
        <f>GETPIVOTDATA("Sum of TB CASES",'OVERALL PIVOT'!$A$4,"HF Name",$A21)</f>
        <v>4</v>
      </c>
      <c r="E21" s="2">
        <f>GETPIVOTDATA("Sum of TB_HIV Tests",'OVERALL PIVOT'!$A$4,"HF Name",$A21)</f>
        <v>0</v>
      </c>
      <c r="F21" s="3">
        <f t="shared" si="0"/>
        <v>0</v>
      </c>
      <c r="G21" s="23">
        <f t="shared" si="2"/>
        <v>0.17391304347826086</v>
      </c>
      <c r="H21" s="23">
        <f t="shared" si="3"/>
        <v>9.0434782608695663</v>
      </c>
    </row>
    <row r="22" spans="1:8" x14ac:dyDescent="0.35">
      <c r="A22" s="2" t="s">
        <v>20</v>
      </c>
      <c r="B22" s="2">
        <f>VLOOKUP(A22,Targets!$B$1:$P$23,15,0)</f>
        <v>21</v>
      </c>
      <c r="C22" s="22">
        <f t="shared" si="1"/>
        <v>0.40384615384615385</v>
      </c>
      <c r="D22" s="2">
        <f>GETPIVOTDATA("Sum of TB CASES",'OVERALL PIVOT'!$A$4,"HF Name",$A22)</f>
        <v>0</v>
      </c>
      <c r="E22" s="2">
        <f>GETPIVOTDATA("Sum of TB_HIV Tests",'OVERALL PIVOT'!$A$4,"HF Name",$A22)</f>
        <v>0</v>
      </c>
      <c r="F22" s="3" t="e">
        <f t="shared" si="0"/>
        <v>#DIV/0!</v>
      </c>
      <c r="G22" s="23">
        <f t="shared" si="2"/>
        <v>0</v>
      </c>
      <c r="H22" s="23">
        <f t="shared" si="3"/>
        <v>0</v>
      </c>
    </row>
    <row r="23" spans="1:8" x14ac:dyDescent="0.35">
      <c r="A23" s="2" t="s">
        <v>11</v>
      </c>
      <c r="B23" s="2">
        <f>VLOOKUP(A23,Targets!$B$1:$P$23,15,0)</f>
        <v>91</v>
      </c>
      <c r="C23" s="22">
        <f t="shared" si="1"/>
        <v>1.75</v>
      </c>
      <c r="D23" s="2">
        <f>GETPIVOTDATA("Sum of TB CASES",'OVERALL PIVOT'!$A$4,"HF Name",$A23)</f>
        <v>61</v>
      </c>
      <c r="E23" s="2">
        <f>GETPIVOTDATA("Sum of TB_HIV Tests",'OVERALL PIVOT'!$A$4,"HF Name",$A23)</f>
        <v>23</v>
      </c>
      <c r="F23" s="3">
        <f t="shared" si="0"/>
        <v>0.37704918032786883</v>
      </c>
      <c r="G23" s="23">
        <f t="shared" si="2"/>
        <v>0.67032967032967028</v>
      </c>
      <c r="H23" s="23">
        <f t="shared" si="3"/>
        <v>34.857142857142854</v>
      </c>
    </row>
    <row r="24" spans="1:8" x14ac:dyDescent="0.35">
      <c r="A24" s="24" t="s">
        <v>441</v>
      </c>
      <c r="B24" s="24">
        <f>SUM(B2:B23)</f>
        <v>716</v>
      </c>
      <c r="C24" s="25">
        <f>SUM(C2:C23)</f>
        <v>13.769230769230768</v>
      </c>
      <c r="D24" s="24">
        <f t="shared" ref="D24:E24" si="4">SUM(D2:D23)</f>
        <v>207</v>
      </c>
      <c r="E24" s="24">
        <f t="shared" si="4"/>
        <v>185</v>
      </c>
      <c r="F24" s="26">
        <f t="shared" si="0"/>
        <v>0.893719806763285</v>
      </c>
      <c r="G24" s="27">
        <f t="shared" si="2"/>
        <v>0.28910614525139666</v>
      </c>
      <c r="H24" s="27">
        <f t="shared" si="3"/>
        <v>15.033519553072626</v>
      </c>
    </row>
  </sheetData>
  <autoFilter ref="A1:F1"/>
  <conditionalFormatting sqref="G2:H24">
    <cfRule type="cellIs" dxfId="128" priority="1" operator="lessThan">
      <formula>0.1</formula>
    </cfRule>
    <cfRule type="cellIs" dxfId="127" priority="2" operator="between">
      <formula>0.1</formula>
      <formula>0.15</formula>
    </cfRule>
    <cfRule type="cellIs" dxfId="126" priority="3" operator="greaterThanOrEqual">
      <formula>0.15</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Targets</vt:lpstr>
      <vt:lpstr>Data Summaries</vt:lpstr>
      <vt:lpstr>Data Summaries for BI</vt:lpstr>
      <vt:lpstr>Pivot for presentations</vt:lpstr>
      <vt:lpstr>OVERALL PIVOT</vt:lpstr>
      <vt:lpstr>PMTCT VL RESULTS RETURNED</vt:lpstr>
      <vt:lpstr>% YIELDS</vt:lpstr>
      <vt:lpstr>PMTCT VL COVERAGE</vt:lpstr>
      <vt:lpstr>TB Contacts</vt:lpstr>
      <vt:lpstr>ART INITIATIONS</vt:lpstr>
      <vt:lpstr>TX SV</vt:lpstr>
      <vt:lpstr>HTS</vt:lpstr>
      <vt:lpstr>NCD</vt:lpstr>
      <vt:lpstr>CXCA</vt:lpstr>
      <vt:lpstr>Health Facilities</vt:lpstr>
      <vt:lpstr>Weeks</vt:lpstr>
      <vt:lpstr>TB AND HIV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Kantu Isaac</dc:creator>
  <cp:lastModifiedBy>Dell</cp:lastModifiedBy>
  <dcterms:created xsi:type="dcterms:W3CDTF">2024-11-09T10:56:46Z</dcterms:created>
  <dcterms:modified xsi:type="dcterms:W3CDTF">2025-03-20T09:31:25Z</dcterms:modified>
</cp:coreProperties>
</file>