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nius\Documents\"/>
    </mc:Choice>
  </mc:AlternateContent>
  <xr:revisionPtr revIDLastSave="0" documentId="8_{E87A02E4-2805-4AF2-8D36-00CF4AC81856}" xr6:coauthVersionLast="47" xr6:coauthVersionMax="47" xr10:uidLastSave="{00000000-0000-0000-0000-000000000000}"/>
  <bookViews>
    <workbookView xWindow="-120" yWindow="-120" windowWidth="29040" windowHeight="15840" activeTab="9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06-23" sheetId="12" r:id="rId5"/>
    <sheet name="06-24" sheetId="14" r:id="rId6"/>
    <sheet name="속성" sheetId="2" r:id="rId7"/>
    <sheet name="에셋" sheetId="13" r:id="rId8"/>
    <sheet name="적 디자인" sheetId="5" r:id="rId9"/>
    <sheet name="참고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93" i="3" l="1"/>
  <c r="O142" i="3"/>
  <c r="O143" i="3"/>
  <c r="O144" i="3"/>
  <c r="P135" i="3"/>
  <c r="P136" i="3"/>
  <c r="P137" i="3"/>
  <c r="P138" i="3"/>
  <c r="P139" i="3"/>
  <c r="P140" i="3"/>
  <c r="P141" i="3"/>
  <c r="P142" i="3"/>
  <c r="P143" i="3"/>
  <c r="P144" i="3"/>
  <c r="P145" i="3"/>
  <c r="O135" i="3"/>
  <c r="O136" i="3"/>
  <c r="O137" i="3"/>
  <c r="O138" i="3"/>
  <c r="O139" i="3"/>
  <c r="O140" i="3"/>
  <c r="O141" i="3"/>
  <c r="N135" i="3"/>
  <c r="N136" i="3"/>
  <c r="N137" i="3"/>
  <c r="N138" i="3"/>
  <c r="N139" i="3"/>
  <c r="N140" i="3"/>
  <c r="N141" i="3"/>
  <c r="N142" i="3"/>
  <c r="N143" i="3"/>
  <c r="N144" i="3"/>
  <c r="M135" i="3"/>
  <c r="M136" i="3"/>
  <c r="M137" i="3"/>
  <c r="M138" i="3"/>
  <c r="M139" i="3"/>
  <c r="M140" i="3"/>
  <c r="M141" i="3"/>
  <c r="M142" i="3"/>
  <c r="M143" i="3"/>
  <c r="M14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I136" i="3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35" i="3"/>
  <c r="H144" i="3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G144" i="3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E144" i="3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H136" i="3"/>
  <c r="H137" i="3" s="1"/>
  <c r="H138" i="3" s="1"/>
  <c r="H139" i="3" s="1"/>
  <c r="H140" i="3" s="1"/>
  <c r="H141" i="3" s="1"/>
  <c r="H142" i="3" s="1"/>
  <c r="H143" i="3" s="1"/>
  <c r="G136" i="3"/>
  <c r="G137" i="3" s="1"/>
  <c r="G138" i="3" s="1"/>
  <c r="G139" i="3" s="1"/>
  <c r="G140" i="3" s="1"/>
  <c r="G141" i="3" s="1"/>
  <c r="G142" i="3" s="1"/>
  <c r="G143" i="3" s="1"/>
  <c r="E136" i="3"/>
  <c r="E137" i="3"/>
  <c r="E138" i="3" s="1"/>
  <c r="P134" i="3"/>
  <c r="O134" i="3"/>
  <c r="N134" i="3"/>
  <c r="M134" i="3"/>
  <c r="L134" i="3"/>
  <c r="K134" i="3"/>
  <c r="H135" i="3"/>
  <c r="G135" i="3"/>
  <c r="E135" i="3"/>
  <c r="F135" i="3"/>
  <c r="F136" i="3" s="1"/>
  <c r="F137" i="3" s="1"/>
  <c r="D136" i="3"/>
  <c r="D137" i="3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35" i="3"/>
  <c r="Z206" i="3"/>
  <c r="AA206" i="3"/>
  <c r="AA134" i="3"/>
  <c r="Z194" i="3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T194" i="3"/>
  <c r="T195" i="3" s="1"/>
  <c r="AA193" i="3"/>
  <c r="R194" i="3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S194" i="3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W195" i="3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194" i="3"/>
  <c r="AA192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Z135" i="3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R136" i="3"/>
  <c r="R137" i="3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35" i="3"/>
  <c r="AC134" i="3"/>
  <c r="T136" i="3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V135" i="3"/>
  <c r="V136" i="3" s="1"/>
  <c r="V137" i="3" s="1"/>
  <c r="V138" i="3" s="1"/>
  <c r="V139" i="3" s="1"/>
  <c r="V140" i="3" s="1"/>
  <c r="V141" i="3" s="1"/>
  <c r="V142" i="3" s="1"/>
  <c r="T135" i="3"/>
  <c r="S135" i="3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U135" i="3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W135" i="3"/>
  <c r="W136" i="3" s="1"/>
  <c r="W137" i="3" s="1"/>
  <c r="W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O51" i="3"/>
  <c r="O52" i="3" s="1"/>
  <c r="N51" i="3"/>
  <c r="S50" i="3"/>
  <c r="AE50" i="3" s="1"/>
  <c r="U80" i="3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R80" i="3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Q80" i="3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P80" i="3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U51" i="3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M51" i="3"/>
  <c r="M52" i="3" s="1"/>
  <c r="M53" i="3" s="1"/>
  <c r="P52" i="3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R52" i="3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51" i="3"/>
  <c r="Q52" i="3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51" i="3"/>
  <c r="P51" i="3"/>
  <c r="L51" i="3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12" i="3"/>
  <c r="S15" i="3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14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12" i="3"/>
  <c r="P14" i="3"/>
  <c r="X12" i="3"/>
  <c r="Q14" i="3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13" i="3"/>
  <c r="W12" i="3"/>
  <c r="U15" i="3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N14" i="3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R14" i="3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13" i="3"/>
  <c r="N13" i="3"/>
  <c r="O14" i="3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13" i="3"/>
  <c r="M41" i="3"/>
  <c r="M37" i="3"/>
  <c r="M38" i="3" s="1"/>
  <c r="M39" i="3" s="1"/>
  <c r="M40" i="3" s="1"/>
  <c r="M29" i="3"/>
  <c r="M30" i="3" s="1"/>
  <c r="M31" i="3" s="1"/>
  <c r="M32" i="3" s="1"/>
  <c r="M33" i="3" s="1"/>
  <c r="M34" i="3" s="1"/>
  <c r="M35" i="3" s="1"/>
  <c r="M36" i="3" s="1"/>
  <c r="M16" i="3"/>
  <c r="M17" i="3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15" i="3"/>
  <c r="K136" i="3" l="1"/>
  <c r="K135" i="3"/>
  <c r="K137" i="3"/>
  <c r="F138" i="3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E139" i="3"/>
  <c r="U195" i="3"/>
  <c r="AA194" i="3"/>
  <c r="T196" i="3"/>
  <c r="AA195" i="3"/>
  <c r="V143" i="3"/>
  <c r="V144" i="3" s="1"/>
  <c r="V145" i="3" s="1"/>
  <c r="AC142" i="3"/>
  <c r="AC144" i="3"/>
  <c r="AC143" i="3"/>
  <c r="AC141" i="3"/>
  <c r="AC140" i="3"/>
  <c r="AC139" i="3"/>
  <c r="AC138" i="3"/>
  <c r="AC137" i="3"/>
  <c r="AC136" i="3"/>
  <c r="AC135" i="3"/>
  <c r="V50" i="3"/>
  <c r="X50" i="3"/>
  <c r="Y50" i="3"/>
  <c r="Z50" i="3"/>
  <c r="S51" i="3"/>
  <c r="M54" i="3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AD50" i="3"/>
  <c r="AC50" i="3"/>
  <c r="AA50" i="3"/>
  <c r="AB50" i="3"/>
  <c r="W50" i="3"/>
  <c r="N52" i="3"/>
  <c r="W14" i="3"/>
  <c r="W13" i="3"/>
  <c r="Y13" i="3"/>
  <c r="X13" i="3"/>
  <c r="Y12" i="3"/>
  <c r="Y14" i="3"/>
  <c r="P15" i="3"/>
  <c r="Y15" i="3" s="1"/>
  <c r="K138" i="3" l="1"/>
  <c r="K144" i="3"/>
  <c r="K145" i="3"/>
  <c r="K139" i="3"/>
  <c r="E140" i="3"/>
  <c r="U196" i="3"/>
  <c r="AA196" i="3"/>
  <c r="T197" i="3"/>
  <c r="V146" i="3"/>
  <c r="AC145" i="3"/>
  <c r="V51" i="3"/>
  <c r="S52" i="3"/>
  <c r="AC51" i="3"/>
  <c r="X51" i="3"/>
  <c r="AB51" i="3"/>
  <c r="W51" i="3"/>
  <c r="AD51" i="3"/>
  <c r="Z51" i="3"/>
  <c r="AA51" i="3"/>
  <c r="AE51" i="3"/>
  <c r="Y51" i="3"/>
  <c r="AE52" i="3"/>
  <c r="AD52" i="3"/>
  <c r="AC52" i="3"/>
  <c r="Y52" i="3"/>
  <c r="AB52" i="3"/>
  <c r="AA52" i="3"/>
  <c r="Z52" i="3"/>
  <c r="W52" i="3"/>
  <c r="X52" i="3"/>
  <c r="N53" i="3"/>
  <c r="O53" i="3"/>
  <c r="X14" i="3"/>
  <c r="P16" i="3"/>
  <c r="Y16" i="3" s="1"/>
  <c r="W15" i="3"/>
  <c r="K146" i="3" l="1"/>
  <c r="K140" i="3"/>
  <c r="E141" i="3"/>
  <c r="U197" i="3"/>
  <c r="AA197" i="3"/>
  <c r="T198" i="3"/>
  <c r="V147" i="3"/>
  <c r="AC146" i="3"/>
  <c r="S53" i="3"/>
  <c r="V52" i="3"/>
  <c r="Z53" i="3"/>
  <c r="AE53" i="3"/>
  <c r="AC53" i="3"/>
  <c r="Y53" i="3"/>
  <c r="AB53" i="3"/>
  <c r="AA53" i="3"/>
  <c r="AD53" i="3"/>
  <c r="X53" i="3"/>
  <c r="W53" i="3"/>
  <c r="N54" i="3"/>
  <c r="O54" i="3"/>
  <c r="X15" i="3"/>
  <c r="P17" i="3"/>
  <c r="Y17" i="3" s="1"/>
  <c r="W16" i="3"/>
  <c r="K147" i="3" l="1"/>
  <c r="K141" i="3"/>
  <c r="E142" i="3"/>
  <c r="U198" i="3"/>
  <c r="AA198" i="3"/>
  <c r="T199" i="3"/>
  <c r="V148" i="3"/>
  <c r="AC147" i="3"/>
  <c r="V53" i="3"/>
  <c r="S54" i="3"/>
  <c r="O55" i="3"/>
  <c r="N55" i="3"/>
  <c r="X54" i="3"/>
  <c r="W54" i="3"/>
  <c r="X16" i="3"/>
  <c r="P18" i="3"/>
  <c r="Y18" i="3" s="1"/>
  <c r="W17" i="3"/>
  <c r="K148" i="3" l="1"/>
  <c r="K142" i="3"/>
  <c r="E143" i="3"/>
  <c r="K143" i="3" s="1"/>
  <c r="U199" i="3"/>
  <c r="AA199" i="3"/>
  <c r="T200" i="3"/>
  <c r="V149" i="3"/>
  <c r="AC148" i="3"/>
  <c r="S55" i="3"/>
  <c r="V54" i="3"/>
  <c r="AE54" i="3"/>
  <c r="AC54" i="3"/>
  <c r="Y54" i="3"/>
  <c r="AD54" i="3"/>
  <c r="AB54" i="3"/>
  <c r="AA54" i="3"/>
  <c r="Z54" i="3"/>
  <c r="O56" i="3"/>
  <c r="N56" i="3"/>
  <c r="N57" i="3" s="1"/>
  <c r="X55" i="3"/>
  <c r="X17" i="3"/>
  <c r="P19" i="3"/>
  <c r="Y19" i="3" s="1"/>
  <c r="W18" i="3"/>
  <c r="K149" i="3" l="1"/>
  <c r="U200" i="3"/>
  <c r="AA200" i="3"/>
  <c r="T201" i="3"/>
  <c r="V150" i="3"/>
  <c r="AC149" i="3"/>
  <c r="S56" i="3"/>
  <c r="V55" i="3"/>
  <c r="O57" i="3"/>
  <c r="AD55" i="3"/>
  <c r="Z55" i="3"/>
  <c r="AE55" i="3"/>
  <c r="AC55" i="3"/>
  <c r="Y55" i="3"/>
  <c r="AB55" i="3"/>
  <c r="AA55" i="3"/>
  <c r="W55" i="3"/>
  <c r="X18" i="3"/>
  <c r="P20" i="3"/>
  <c r="Y20" i="3" s="1"/>
  <c r="W19" i="3"/>
  <c r="K150" i="3" l="1"/>
  <c r="U201" i="3"/>
  <c r="AA201" i="3"/>
  <c r="T202" i="3"/>
  <c r="V151" i="3"/>
  <c r="AC150" i="3"/>
  <c r="V56" i="3"/>
  <c r="S57" i="3"/>
  <c r="AA56" i="3"/>
  <c r="Z56" i="3"/>
  <c r="AD56" i="3"/>
  <c r="AE56" i="3"/>
  <c r="AC56" i="3"/>
  <c r="Y56" i="3"/>
  <c r="AB56" i="3"/>
  <c r="X56" i="3"/>
  <c r="W56" i="3"/>
  <c r="O58" i="3"/>
  <c r="N58" i="3"/>
  <c r="X19" i="3"/>
  <c r="P21" i="3"/>
  <c r="Y21" i="3" s="1"/>
  <c r="W20" i="3"/>
  <c r="K151" i="3" l="1"/>
  <c r="U202" i="3"/>
  <c r="AA202" i="3"/>
  <c r="T203" i="3"/>
  <c r="V152" i="3"/>
  <c r="AC151" i="3"/>
  <c r="S58" i="3"/>
  <c r="V57" i="3"/>
  <c r="Z57" i="3"/>
  <c r="AD57" i="3"/>
  <c r="AB57" i="3"/>
  <c r="AE57" i="3"/>
  <c r="AC57" i="3"/>
  <c r="Y57" i="3"/>
  <c r="AA57" i="3"/>
  <c r="X57" i="3"/>
  <c r="O59" i="3"/>
  <c r="W57" i="3"/>
  <c r="N59" i="3"/>
  <c r="X20" i="3"/>
  <c r="P22" i="3"/>
  <c r="Y22" i="3" s="1"/>
  <c r="W21" i="3"/>
  <c r="K152" i="3" l="1"/>
  <c r="U203" i="3"/>
  <c r="T204" i="3"/>
  <c r="AA203" i="3"/>
  <c r="V153" i="3"/>
  <c r="AC152" i="3"/>
  <c r="S59" i="3"/>
  <c r="V58" i="3"/>
  <c r="AE58" i="3"/>
  <c r="AA58" i="3"/>
  <c r="Z58" i="3"/>
  <c r="AC58" i="3"/>
  <c r="Y58" i="3"/>
  <c r="AB58" i="3"/>
  <c r="AD58" i="3"/>
  <c r="O60" i="3"/>
  <c r="X58" i="3"/>
  <c r="W58" i="3"/>
  <c r="N60" i="3"/>
  <c r="X21" i="3"/>
  <c r="P23" i="3"/>
  <c r="Y23" i="3" s="1"/>
  <c r="W22" i="3"/>
  <c r="K153" i="3" l="1"/>
  <c r="U204" i="3"/>
  <c r="AA204" i="3"/>
  <c r="T205" i="3"/>
  <c r="V154" i="3"/>
  <c r="AC153" i="3"/>
  <c r="S60" i="3"/>
  <c r="V59" i="3"/>
  <c r="AB59" i="3"/>
  <c r="AA59" i="3"/>
  <c r="AD59" i="3"/>
  <c r="Z59" i="3"/>
  <c r="AE59" i="3"/>
  <c r="AC59" i="3"/>
  <c r="Y59" i="3"/>
  <c r="W59" i="3"/>
  <c r="O61" i="3"/>
  <c r="X59" i="3"/>
  <c r="N61" i="3"/>
  <c r="X22" i="3"/>
  <c r="P24" i="3"/>
  <c r="Y24" i="3" s="1"/>
  <c r="W23" i="3"/>
  <c r="K154" i="3" l="1"/>
  <c r="U205" i="3"/>
  <c r="T206" i="3"/>
  <c r="AA205" i="3"/>
  <c r="V155" i="3"/>
  <c r="AC154" i="3"/>
  <c r="S61" i="3"/>
  <c r="V60" i="3"/>
  <c r="O62" i="3"/>
  <c r="AE60" i="3"/>
  <c r="AA60" i="3"/>
  <c r="AB60" i="3"/>
  <c r="AD60" i="3"/>
  <c r="Z60" i="3"/>
  <c r="AC60" i="3"/>
  <c r="Y60" i="3"/>
  <c r="W60" i="3"/>
  <c r="X60" i="3"/>
  <c r="N62" i="3"/>
  <c r="X61" i="3"/>
  <c r="X23" i="3"/>
  <c r="P25" i="3"/>
  <c r="Y25" i="3" s="1"/>
  <c r="W24" i="3"/>
  <c r="K155" i="3" l="1"/>
  <c r="U206" i="3"/>
  <c r="AC206" i="3" s="1"/>
  <c r="V156" i="3"/>
  <c r="AC155" i="3"/>
  <c r="S62" i="3"/>
  <c r="V61" i="3"/>
  <c r="AE61" i="3"/>
  <c r="AA61" i="3"/>
  <c r="AD61" i="3"/>
  <c r="Z61" i="3"/>
  <c r="AB61" i="3"/>
  <c r="AC61" i="3"/>
  <c r="Y61" i="3"/>
  <c r="W61" i="3"/>
  <c r="O63" i="3"/>
  <c r="N63" i="3"/>
  <c r="X24" i="3"/>
  <c r="P26" i="3"/>
  <c r="Y26" i="3" s="1"/>
  <c r="W25" i="3"/>
  <c r="K156" i="3" l="1"/>
  <c r="V157" i="3"/>
  <c r="AC156" i="3"/>
  <c r="V62" i="3"/>
  <c r="S63" i="3"/>
  <c r="AA62" i="3"/>
  <c r="Y62" i="3"/>
  <c r="AC62" i="3"/>
  <c r="AB62" i="3"/>
  <c r="Z62" i="3"/>
  <c r="AD62" i="3"/>
  <c r="AE62" i="3"/>
  <c r="O64" i="3"/>
  <c r="X62" i="3"/>
  <c r="W62" i="3"/>
  <c r="N64" i="3"/>
  <c r="X25" i="3"/>
  <c r="P27" i="3"/>
  <c r="Y27" i="3" s="1"/>
  <c r="W26" i="3"/>
  <c r="K157" i="3" l="1"/>
  <c r="V158" i="3"/>
  <c r="AC157" i="3"/>
  <c r="V63" i="3"/>
  <c r="S64" i="3"/>
  <c r="W63" i="3"/>
  <c r="AC63" i="3"/>
  <c r="Y63" i="3"/>
  <c r="AB63" i="3"/>
  <c r="AA63" i="3"/>
  <c r="AE63" i="3"/>
  <c r="AD63" i="3"/>
  <c r="Z63" i="3"/>
  <c r="O65" i="3"/>
  <c r="X63" i="3"/>
  <c r="N65" i="3"/>
  <c r="X26" i="3"/>
  <c r="P28" i="3"/>
  <c r="Y28" i="3" s="1"/>
  <c r="W27" i="3"/>
  <c r="K158" i="3" l="1"/>
  <c r="V159" i="3"/>
  <c r="AC158" i="3"/>
  <c r="S65" i="3"/>
  <c r="V64" i="3"/>
  <c r="AE64" i="3"/>
  <c r="AC64" i="3"/>
  <c r="AB64" i="3"/>
  <c r="Z64" i="3"/>
  <c r="AA64" i="3"/>
  <c r="AD64" i="3"/>
  <c r="Y64" i="3"/>
  <c r="O66" i="3"/>
  <c r="X64" i="3"/>
  <c r="W64" i="3"/>
  <c r="N66" i="3"/>
  <c r="X27" i="3"/>
  <c r="P29" i="3"/>
  <c r="Y29" i="3" s="1"/>
  <c r="W28" i="3"/>
  <c r="K159" i="3" l="1"/>
  <c r="V160" i="3"/>
  <c r="AC159" i="3"/>
  <c r="S66" i="3"/>
  <c r="V65" i="3"/>
  <c r="O67" i="3"/>
  <c r="Y65" i="3"/>
  <c r="AB65" i="3"/>
  <c r="AE65" i="3"/>
  <c r="AA65" i="3"/>
  <c r="AD65" i="3"/>
  <c r="Z65" i="3"/>
  <c r="AC65" i="3"/>
  <c r="W65" i="3"/>
  <c r="X65" i="3"/>
  <c r="N67" i="3"/>
  <c r="W66" i="3"/>
  <c r="X28" i="3"/>
  <c r="P30" i="3"/>
  <c r="Y30" i="3" s="1"/>
  <c r="W29" i="3"/>
  <c r="K160" i="3" l="1"/>
  <c r="V161" i="3"/>
  <c r="AC160" i="3"/>
  <c r="S67" i="3"/>
  <c r="V66" i="3"/>
  <c r="AD66" i="3"/>
  <c r="Z66" i="3"/>
  <c r="AC66" i="3"/>
  <c r="Y66" i="3"/>
  <c r="AB66" i="3"/>
  <c r="AA66" i="3"/>
  <c r="AE66" i="3"/>
  <c r="X66" i="3"/>
  <c r="O68" i="3"/>
  <c r="N68" i="3"/>
  <c r="X29" i="3"/>
  <c r="P31" i="3"/>
  <c r="Y31" i="3" s="1"/>
  <c r="W30" i="3"/>
  <c r="K161" i="3" l="1"/>
  <c r="V162" i="3"/>
  <c r="AC161" i="3"/>
  <c r="S68" i="3"/>
  <c r="V67" i="3"/>
  <c r="AE67" i="3"/>
  <c r="AD67" i="3"/>
  <c r="AC67" i="3"/>
  <c r="Y67" i="3"/>
  <c r="AB67" i="3"/>
  <c r="Z67" i="3"/>
  <c r="AA67" i="3"/>
  <c r="O69" i="3"/>
  <c r="W67" i="3"/>
  <c r="X67" i="3"/>
  <c r="N69" i="3"/>
  <c r="X30" i="3"/>
  <c r="P32" i="3"/>
  <c r="Y32" i="3" s="1"/>
  <c r="W31" i="3"/>
  <c r="K162" i="3" l="1"/>
  <c r="V163" i="3"/>
  <c r="AC162" i="3"/>
  <c r="S69" i="3"/>
  <c r="V68" i="3"/>
  <c r="O70" i="3"/>
  <c r="AE68" i="3"/>
  <c r="AD68" i="3"/>
  <c r="AC68" i="3"/>
  <c r="Y68" i="3"/>
  <c r="Z68" i="3"/>
  <c r="AB68" i="3"/>
  <c r="AA68" i="3"/>
  <c r="W68" i="3"/>
  <c r="X68" i="3"/>
  <c r="N70" i="3"/>
  <c r="X69" i="3"/>
  <c r="X31" i="3"/>
  <c r="P33" i="3"/>
  <c r="Y33" i="3" s="1"/>
  <c r="W32" i="3"/>
  <c r="K163" i="3" l="1"/>
  <c r="V164" i="3"/>
  <c r="AC163" i="3"/>
  <c r="S70" i="3"/>
  <c r="V69" i="3"/>
  <c r="AA69" i="3"/>
  <c r="AD69" i="3"/>
  <c r="Z69" i="3"/>
  <c r="AE69" i="3"/>
  <c r="AC69" i="3"/>
  <c r="Y69" i="3"/>
  <c r="AB69" i="3"/>
  <c r="W69" i="3"/>
  <c r="O71" i="3"/>
  <c r="N71" i="3"/>
  <c r="X32" i="3"/>
  <c r="P34" i="3"/>
  <c r="Y34" i="3" s="1"/>
  <c r="W33" i="3"/>
  <c r="K164" i="3" l="1"/>
  <c r="V165" i="3"/>
  <c r="AC164" i="3"/>
  <c r="S71" i="3"/>
  <c r="V70" i="3"/>
  <c r="AE70" i="3"/>
  <c r="AB70" i="3"/>
  <c r="AD70" i="3"/>
  <c r="Z70" i="3"/>
  <c r="AC70" i="3"/>
  <c r="AA70" i="3"/>
  <c r="Y70" i="3"/>
  <c r="O72" i="3"/>
  <c r="X70" i="3"/>
  <c r="W70" i="3"/>
  <c r="N72" i="3"/>
  <c r="X33" i="3"/>
  <c r="P35" i="3"/>
  <c r="Y35" i="3" s="1"/>
  <c r="W34" i="3"/>
  <c r="K165" i="3" l="1"/>
  <c r="V166" i="3"/>
  <c r="AC165" i="3"/>
  <c r="S72" i="3"/>
  <c r="V71" i="3"/>
  <c r="AD71" i="3"/>
  <c r="AE71" i="3"/>
  <c r="Z71" i="3"/>
  <c r="AA71" i="3"/>
  <c r="AC71" i="3"/>
  <c r="Y71" i="3"/>
  <c r="AB71" i="3"/>
  <c r="O73" i="3"/>
  <c r="W72" i="3"/>
  <c r="X71" i="3"/>
  <c r="W71" i="3"/>
  <c r="N73" i="3"/>
  <c r="X34" i="3"/>
  <c r="P36" i="3"/>
  <c r="Y36" i="3" s="1"/>
  <c r="W35" i="3"/>
  <c r="K166" i="3" l="1"/>
  <c r="V167" i="3"/>
  <c r="AC166" i="3"/>
  <c r="S73" i="3"/>
  <c r="V72" i="3"/>
  <c r="O74" i="3"/>
  <c r="W73" i="3"/>
  <c r="AB72" i="3"/>
  <c r="AA72" i="3"/>
  <c r="AE72" i="3"/>
  <c r="AD72" i="3"/>
  <c r="Z72" i="3"/>
  <c r="Y72" i="3"/>
  <c r="AC72" i="3"/>
  <c r="X72" i="3"/>
  <c r="N74" i="3"/>
  <c r="X35" i="3"/>
  <c r="P37" i="3"/>
  <c r="Y37" i="3" s="1"/>
  <c r="W36" i="3"/>
  <c r="K167" i="3" l="1"/>
  <c r="V168" i="3"/>
  <c r="AC167" i="3"/>
  <c r="S74" i="3"/>
  <c r="V73" i="3"/>
  <c r="AB73" i="3"/>
  <c r="AA73" i="3"/>
  <c r="AC73" i="3"/>
  <c r="AE73" i="3"/>
  <c r="AD73" i="3"/>
  <c r="Z73" i="3"/>
  <c r="Y73" i="3"/>
  <c r="X73" i="3"/>
  <c r="O75" i="3"/>
  <c r="N75" i="3"/>
  <c r="X36" i="3"/>
  <c r="P38" i="3"/>
  <c r="Y38" i="3" s="1"/>
  <c r="W37" i="3"/>
  <c r="K168" i="3" l="1"/>
  <c r="V169" i="3"/>
  <c r="AC168" i="3"/>
  <c r="V74" i="3"/>
  <c r="S75" i="3"/>
  <c r="O76" i="3"/>
  <c r="AA74" i="3"/>
  <c r="Y74" i="3"/>
  <c r="AD74" i="3"/>
  <c r="AB74" i="3"/>
  <c r="AC74" i="3"/>
  <c r="Z74" i="3"/>
  <c r="AE74" i="3"/>
  <c r="W74" i="3"/>
  <c r="X74" i="3"/>
  <c r="N76" i="3"/>
  <c r="W75" i="3"/>
  <c r="X75" i="3"/>
  <c r="X37" i="3"/>
  <c r="P39" i="3"/>
  <c r="Y39" i="3" s="1"/>
  <c r="W38" i="3"/>
  <c r="K169" i="3" l="1"/>
  <c r="V170" i="3"/>
  <c r="AC169" i="3"/>
  <c r="V75" i="3"/>
  <c r="S76" i="3"/>
  <c r="AA75" i="3"/>
  <c r="AB75" i="3"/>
  <c r="AE75" i="3"/>
  <c r="AD75" i="3"/>
  <c r="Z75" i="3"/>
  <c r="AC75" i="3"/>
  <c r="Y75" i="3"/>
  <c r="O77" i="3"/>
  <c r="N77" i="3"/>
  <c r="X76" i="3"/>
  <c r="X38" i="3"/>
  <c r="P40" i="3"/>
  <c r="Y40" i="3" s="1"/>
  <c r="W39" i="3"/>
  <c r="K170" i="3" l="1"/>
  <c r="V171" i="3"/>
  <c r="AC170" i="3"/>
  <c r="S77" i="3"/>
  <c r="V76" i="3"/>
  <c r="O78" i="3"/>
  <c r="X77" i="3"/>
  <c r="AE76" i="3"/>
  <c r="AC76" i="3"/>
  <c r="AB76" i="3"/>
  <c r="Y76" i="3"/>
  <c r="AA76" i="3"/>
  <c r="AD76" i="3"/>
  <c r="Z76" i="3"/>
  <c r="W76" i="3"/>
  <c r="N78" i="3"/>
  <c r="X39" i="3"/>
  <c r="P41" i="3"/>
  <c r="W40" i="3"/>
  <c r="K171" i="3" l="1"/>
  <c r="V172" i="3"/>
  <c r="AC171" i="3"/>
  <c r="S78" i="3"/>
  <c r="V77" i="3"/>
  <c r="Y77" i="3"/>
  <c r="Z77" i="3"/>
  <c r="AB77" i="3"/>
  <c r="AA77" i="3"/>
  <c r="AE77" i="3"/>
  <c r="AD77" i="3"/>
  <c r="AC77" i="3"/>
  <c r="W77" i="3"/>
  <c r="O79" i="3"/>
  <c r="N79" i="3"/>
  <c r="W41" i="3"/>
  <c r="Y41" i="3"/>
  <c r="X41" i="3"/>
  <c r="X40" i="3"/>
  <c r="K173" i="3" l="1"/>
  <c r="K172" i="3"/>
  <c r="V173" i="3"/>
  <c r="AC172" i="3"/>
  <c r="S79" i="3"/>
  <c r="V78" i="3"/>
  <c r="Y78" i="3"/>
  <c r="AB78" i="3"/>
  <c r="AA78" i="3"/>
  <c r="AE78" i="3"/>
  <c r="AC78" i="3"/>
  <c r="AD78" i="3"/>
  <c r="Z78" i="3"/>
  <c r="O80" i="3"/>
  <c r="X78" i="3"/>
  <c r="W78" i="3"/>
  <c r="N80" i="3"/>
  <c r="V174" i="3" l="1"/>
  <c r="AC173" i="3"/>
  <c r="S80" i="3"/>
  <c r="V79" i="3"/>
  <c r="O81" i="3"/>
  <c r="X80" i="3"/>
  <c r="AD79" i="3"/>
  <c r="Z79" i="3"/>
  <c r="AC79" i="3"/>
  <c r="AE79" i="3"/>
  <c r="Y79" i="3"/>
  <c r="AB79" i="3"/>
  <c r="AA79" i="3"/>
  <c r="W79" i="3"/>
  <c r="X79" i="3"/>
  <c r="N81" i="3"/>
  <c r="W80" i="3"/>
  <c r="V175" i="3" l="1"/>
  <c r="AC174" i="3"/>
  <c r="S81" i="3"/>
  <c r="V80" i="3"/>
  <c r="AC80" i="3"/>
  <c r="Z80" i="3"/>
  <c r="AB80" i="3"/>
  <c r="AA80" i="3"/>
  <c r="AD80" i="3"/>
  <c r="Y80" i="3"/>
  <c r="AE80" i="3"/>
  <c r="O82" i="3"/>
  <c r="N82" i="3"/>
  <c r="X81" i="3"/>
  <c r="V176" i="3" l="1"/>
  <c r="AC175" i="3"/>
  <c r="S82" i="3"/>
  <c r="V81" i="3"/>
  <c r="O83" i="3"/>
  <c r="AC81" i="3"/>
  <c r="AE81" i="3"/>
  <c r="Z81" i="3"/>
  <c r="AB81" i="3"/>
  <c r="AD81" i="3"/>
  <c r="Y81" i="3"/>
  <c r="AA81" i="3"/>
  <c r="W81" i="3"/>
  <c r="N83" i="3"/>
  <c r="V177" i="3" l="1"/>
  <c r="AC176" i="3"/>
  <c r="S83" i="3"/>
  <c r="V82" i="3"/>
  <c r="AA82" i="3"/>
  <c r="AC82" i="3"/>
  <c r="AE82" i="3"/>
  <c r="Z82" i="3"/>
  <c r="AB82" i="3"/>
  <c r="AD82" i="3"/>
  <c r="Y82" i="3"/>
  <c r="X82" i="3"/>
  <c r="W82" i="3"/>
  <c r="O84" i="3"/>
  <c r="N84" i="3"/>
  <c r="V178" i="3" l="1"/>
  <c r="AC177" i="3"/>
  <c r="S84" i="3"/>
  <c r="V83" i="3"/>
  <c r="AA83" i="3"/>
  <c r="AC83" i="3"/>
  <c r="AE83" i="3"/>
  <c r="Z83" i="3"/>
  <c r="AD83" i="3"/>
  <c r="AB83" i="3"/>
  <c r="Y83" i="3"/>
  <c r="O85" i="3"/>
  <c r="X83" i="3"/>
  <c r="W83" i="3"/>
  <c r="N85" i="3"/>
  <c r="V179" i="3" l="1"/>
  <c r="AC178" i="3"/>
  <c r="S85" i="3"/>
  <c r="V84" i="3"/>
  <c r="O86" i="3"/>
  <c r="Y84" i="3"/>
  <c r="AC84" i="3"/>
  <c r="AE84" i="3"/>
  <c r="Z84" i="3"/>
  <c r="AB84" i="3"/>
  <c r="AD84" i="3"/>
  <c r="AA84" i="3"/>
  <c r="X84" i="3"/>
  <c r="W84" i="3"/>
  <c r="N86" i="3"/>
  <c r="W85" i="3"/>
  <c r="X85" i="3"/>
  <c r="V180" i="3" l="1"/>
  <c r="AC179" i="3"/>
  <c r="S86" i="3"/>
  <c r="V85" i="3"/>
  <c r="AD85" i="3"/>
  <c r="AA85" i="3"/>
  <c r="AB85" i="3"/>
  <c r="AC85" i="3"/>
  <c r="AE85" i="3"/>
  <c r="Z85" i="3"/>
  <c r="Y85" i="3"/>
  <c r="O87" i="3"/>
  <c r="N87" i="3"/>
  <c r="W86" i="3"/>
  <c r="V181" i="3" l="1"/>
  <c r="AC180" i="3"/>
  <c r="V86" i="3"/>
  <c r="S87" i="3"/>
  <c r="AA86" i="3"/>
  <c r="Y86" i="3"/>
  <c r="AC86" i="3"/>
  <c r="AE86" i="3"/>
  <c r="Z86" i="3"/>
  <c r="AB86" i="3"/>
  <c r="AD86" i="3"/>
  <c r="O88" i="3"/>
  <c r="X86" i="3"/>
  <c r="N88" i="3"/>
  <c r="V182" i="3" l="1"/>
  <c r="AC181" i="3"/>
  <c r="V87" i="3"/>
  <c r="S88" i="3"/>
  <c r="AB87" i="3"/>
  <c r="AD87" i="3"/>
  <c r="Y87" i="3"/>
  <c r="AA87" i="3"/>
  <c r="AC87" i="3"/>
  <c r="Z87" i="3"/>
  <c r="AE87" i="3"/>
  <c r="O89" i="3"/>
  <c r="W87" i="3"/>
  <c r="X87" i="3"/>
  <c r="N89" i="3"/>
  <c r="V183" i="3" l="1"/>
  <c r="AC182" i="3"/>
  <c r="V88" i="3"/>
  <c r="S89" i="3"/>
  <c r="O90" i="3"/>
  <c r="AB88" i="3"/>
  <c r="AD88" i="3"/>
  <c r="Y88" i="3"/>
  <c r="AA88" i="3"/>
  <c r="AC88" i="3"/>
  <c r="AE88" i="3"/>
  <c r="Z88" i="3"/>
  <c r="X88" i="3"/>
  <c r="W88" i="3"/>
  <c r="N90" i="3"/>
  <c r="W89" i="3"/>
  <c r="X89" i="3"/>
  <c r="V184" i="3" l="1"/>
  <c r="AC183" i="3"/>
  <c r="S90" i="3"/>
  <c r="V89" i="3"/>
  <c r="Z89" i="3"/>
  <c r="AD89" i="3"/>
  <c r="AB89" i="3"/>
  <c r="Y89" i="3"/>
  <c r="AA89" i="3"/>
  <c r="AC89" i="3"/>
  <c r="AE89" i="3"/>
  <c r="O91" i="3"/>
  <c r="N91" i="3"/>
  <c r="W90" i="3"/>
  <c r="V185" i="3" l="1"/>
  <c r="AC184" i="3"/>
  <c r="S91" i="3"/>
  <c r="V90" i="3"/>
  <c r="AE90" i="3"/>
  <c r="AB90" i="3"/>
  <c r="AD90" i="3"/>
  <c r="Y90" i="3"/>
  <c r="AC90" i="3"/>
  <c r="AA90" i="3"/>
  <c r="Z90" i="3"/>
  <c r="O92" i="3"/>
  <c r="X90" i="3"/>
  <c r="N92" i="3"/>
  <c r="V186" i="3" l="1"/>
  <c r="AC185" i="3"/>
  <c r="S92" i="3"/>
  <c r="V91" i="3"/>
  <c r="O93" i="3"/>
  <c r="Z91" i="3"/>
  <c r="AE91" i="3"/>
  <c r="AB91" i="3"/>
  <c r="AD91" i="3"/>
  <c r="Y91" i="3"/>
  <c r="AA91" i="3"/>
  <c r="AC91" i="3"/>
  <c r="W91" i="3"/>
  <c r="X91" i="3"/>
  <c r="N93" i="3"/>
  <c r="W92" i="3"/>
  <c r="V187" i="3" l="1"/>
  <c r="AC186" i="3"/>
  <c r="S93" i="3"/>
  <c r="V92" i="3"/>
  <c r="AC92" i="3"/>
  <c r="Z92" i="3"/>
  <c r="AB92" i="3"/>
  <c r="AE92" i="3"/>
  <c r="AD92" i="3"/>
  <c r="Y92" i="3"/>
  <c r="AA92" i="3"/>
  <c r="X92" i="3"/>
  <c r="O94" i="3"/>
  <c r="N94" i="3"/>
  <c r="V188" i="3" l="1"/>
  <c r="AC187" i="3"/>
  <c r="S94" i="3"/>
  <c r="V93" i="3"/>
  <c r="AE93" i="3"/>
  <c r="Z93" i="3"/>
  <c r="AB93" i="3"/>
  <c r="AD93" i="3"/>
  <c r="Y93" i="3"/>
  <c r="AA93" i="3"/>
  <c r="AC93" i="3"/>
  <c r="O95" i="3"/>
  <c r="W93" i="3"/>
  <c r="X93" i="3"/>
  <c r="N95" i="3"/>
  <c r="V189" i="3" l="1"/>
  <c r="AC188" i="3"/>
  <c r="S95" i="3"/>
  <c r="V94" i="3"/>
  <c r="O96" i="3"/>
  <c r="AA94" i="3"/>
  <c r="AE94" i="3"/>
  <c r="Z94" i="3"/>
  <c r="Y94" i="3"/>
  <c r="AB94" i="3"/>
  <c r="AC94" i="3"/>
  <c r="AD94" i="3"/>
  <c r="X94" i="3"/>
  <c r="W94" i="3"/>
  <c r="N96" i="3"/>
  <c r="W95" i="3"/>
  <c r="X95" i="3"/>
  <c r="V190" i="3" l="1"/>
  <c r="AC189" i="3"/>
  <c r="S96" i="3"/>
  <c r="V95" i="3"/>
  <c r="AC95" i="3"/>
  <c r="AE95" i="3"/>
  <c r="Z95" i="3"/>
  <c r="AD95" i="3"/>
  <c r="AB95" i="3"/>
  <c r="Y95" i="3"/>
  <c r="AA95" i="3"/>
  <c r="O97" i="3"/>
  <c r="N97" i="3"/>
  <c r="W96" i="3"/>
  <c r="V191" i="3" l="1"/>
  <c r="AC190" i="3"/>
  <c r="S97" i="3"/>
  <c r="V96" i="3"/>
  <c r="Y96" i="3"/>
  <c r="AC96" i="3"/>
  <c r="AE96" i="3"/>
  <c r="Z96" i="3"/>
  <c r="AA96" i="3"/>
  <c r="AB96" i="3"/>
  <c r="AD96" i="3"/>
  <c r="O98" i="3"/>
  <c r="X96" i="3"/>
  <c r="N98" i="3"/>
  <c r="V192" i="3" l="1"/>
  <c r="V193" i="3" s="1"/>
  <c r="V194" i="3" s="1"/>
  <c r="AC191" i="3"/>
  <c r="S98" i="3"/>
  <c r="V97" i="3"/>
  <c r="AD97" i="3"/>
  <c r="Y97" i="3"/>
  <c r="AA97" i="3"/>
  <c r="AB97" i="3"/>
  <c r="AC97" i="3"/>
  <c r="AE97" i="3"/>
  <c r="Z97" i="3"/>
  <c r="O99" i="3"/>
  <c r="X97" i="3"/>
  <c r="W97" i="3"/>
  <c r="N99" i="3"/>
  <c r="V195" i="3" l="1"/>
  <c r="AC194" i="3"/>
  <c r="AC193" i="3"/>
  <c r="AC192" i="3"/>
  <c r="V98" i="3"/>
  <c r="S99" i="3"/>
  <c r="AA98" i="3"/>
  <c r="AC98" i="3"/>
  <c r="AE98" i="3"/>
  <c r="Z98" i="3"/>
  <c r="Y98" i="3"/>
  <c r="AB98" i="3"/>
  <c r="AD98" i="3"/>
  <c r="O100" i="3"/>
  <c r="X98" i="3"/>
  <c r="W98" i="3"/>
  <c r="N100" i="3"/>
  <c r="V196" i="3" l="1"/>
  <c r="AC195" i="3"/>
  <c r="V99" i="3"/>
  <c r="S100" i="3"/>
  <c r="O101" i="3"/>
  <c r="AB99" i="3"/>
  <c r="Y99" i="3"/>
  <c r="AA99" i="3"/>
  <c r="Z99" i="3"/>
  <c r="AD99" i="3"/>
  <c r="AC99" i="3"/>
  <c r="AE99" i="3"/>
  <c r="X99" i="3"/>
  <c r="W99" i="3"/>
  <c r="N101" i="3"/>
  <c r="W100" i="3"/>
  <c r="X100" i="3"/>
  <c r="V197" i="3" l="1"/>
  <c r="AC196" i="3"/>
  <c r="V100" i="3"/>
  <c r="S101" i="3"/>
  <c r="AD100" i="3"/>
  <c r="Y100" i="3"/>
  <c r="AA100" i="3"/>
  <c r="AC100" i="3"/>
  <c r="AE100" i="3"/>
  <c r="Z100" i="3"/>
  <c r="AB100" i="3"/>
  <c r="O102" i="3"/>
  <c r="N102" i="3"/>
  <c r="W101" i="3"/>
  <c r="V198" i="3" l="1"/>
  <c r="AC197" i="3"/>
  <c r="S102" i="3"/>
  <c r="V101" i="3"/>
  <c r="O103" i="3"/>
  <c r="X102" i="3"/>
  <c r="Z101" i="3"/>
  <c r="AB101" i="3"/>
  <c r="AD101" i="3"/>
  <c r="Y101" i="3"/>
  <c r="AA101" i="3"/>
  <c r="AC101" i="3"/>
  <c r="AE101" i="3"/>
  <c r="X101" i="3"/>
  <c r="N103" i="3"/>
  <c r="V199" i="3" l="1"/>
  <c r="AC198" i="3"/>
  <c r="V102" i="3"/>
  <c r="S103" i="3"/>
  <c r="AE102" i="3"/>
  <c r="Z102" i="3"/>
  <c r="AB102" i="3"/>
  <c r="AD102" i="3"/>
  <c r="Y102" i="3"/>
  <c r="AA102" i="3"/>
  <c r="AC102" i="3"/>
  <c r="W102" i="3"/>
  <c r="O104" i="3"/>
  <c r="N104" i="3"/>
  <c r="V200" i="3" l="1"/>
  <c r="AC199" i="3"/>
  <c r="S104" i="3"/>
  <c r="V103" i="3"/>
  <c r="AE103" i="3"/>
  <c r="Z103" i="3"/>
  <c r="AB103" i="3"/>
  <c r="AD103" i="3"/>
  <c r="Y103" i="3"/>
  <c r="AA103" i="3"/>
  <c r="AC103" i="3"/>
  <c r="O105" i="3"/>
  <c r="W103" i="3"/>
  <c r="X103" i="3"/>
  <c r="N105" i="3"/>
  <c r="V201" i="3" l="1"/>
  <c r="AC200" i="3"/>
  <c r="S105" i="3"/>
  <c r="V104" i="3"/>
  <c r="O106" i="3"/>
  <c r="AC104" i="3"/>
  <c r="Z104" i="3"/>
  <c r="AB104" i="3"/>
  <c r="AD104" i="3"/>
  <c r="AA104" i="3"/>
  <c r="Y104" i="3"/>
  <c r="AE104" i="3"/>
  <c r="W104" i="3"/>
  <c r="X104" i="3"/>
  <c r="N106" i="3"/>
  <c r="X105" i="3"/>
  <c r="V202" i="3" l="1"/>
  <c r="AC201" i="3"/>
  <c r="V105" i="3"/>
  <c r="S106" i="3"/>
  <c r="AE105" i="3"/>
  <c r="Z105" i="3"/>
  <c r="AB105" i="3"/>
  <c r="AD105" i="3"/>
  <c r="Y105" i="3"/>
  <c r="AA105" i="3"/>
  <c r="AC105" i="3"/>
  <c r="W105" i="3"/>
  <c r="O107" i="3"/>
  <c r="N107" i="3"/>
  <c r="V203" i="3" l="1"/>
  <c r="AC202" i="3"/>
  <c r="S107" i="3"/>
  <c r="V106" i="3"/>
  <c r="AA106" i="3"/>
  <c r="AE106" i="3"/>
  <c r="Z106" i="3"/>
  <c r="AB106" i="3"/>
  <c r="AC106" i="3"/>
  <c r="Y106" i="3"/>
  <c r="AD106" i="3"/>
  <c r="O108" i="3"/>
  <c r="X106" i="3"/>
  <c r="W106" i="3"/>
  <c r="N108" i="3"/>
  <c r="V204" i="3" l="1"/>
  <c r="AC203" i="3"/>
  <c r="S108" i="3"/>
  <c r="V107" i="3"/>
  <c r="AA107" i="3"/>
  <c r="AC107" i="3"/>
  <c r="AE107" i="3"/>
  <c r="Z107" i="3"/>
  <c r="AB107" i="3"/>
  <c r="AD107" i="3"/>
  <c r="Y107" i="3"/>
  <c r="O109" i="3"/>
  <c r="X108" i="3"/>
  <c r="W107" i="3"/>
  <c r="X107" i="3"/>
  <c r="N109" i="3"/>
  <c r="V205" i="3" l="1"/>
  <c r="AC204" i="3"/>
  <c r="S109" i="3"/>
  <c r="V108" i="3"/>
  <c r="O110" i="3"/>
  <c r="O111" i="3" s="1"/>
  <c r="Y108" i="3"/>
  <c r="AC108" i="3"/>
  <c r="AA108" i="3"/>
  <c r="AE108" i="3"/>
  <c r="Z108" i="3"/>
  <c r="AB108" i="3"/>
  <c r="AD108" i="3"/>
  <c r="W108" i="3"/>
  <c r="V206" i="3" l="1"/>
  <c r="AC2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<sst xmlns="http://schemas.openxmlformats.org/spreadsheetml/2006/main" count="1709" uniqueCount="948">
  <si>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</si>
  <si>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</si>
  <si>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</si>
  <si>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</si>
  <si>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</si>
  <si>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</si>
  <si>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</si>
  <si>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</si>
  <si>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</si>
  <si>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</si>
  <si>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</si>
  <si>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</si>
  <si>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</si>
  <si>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</si>
  <si>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</si>
  <si>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</si>
  <si>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</si>
  <si>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</si>
  <si>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</si>
  <si>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</si>
  <si>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</si>
  <si>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</si>
  <si>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</si>
  <si>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</si>
  <si>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</si>
  <si>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</si>
  <si>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</si>
  <si>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</si>
  <si>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</si>
  <si>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</si>
  <si>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</si>
  <si>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</si>
  <si>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</si>
  <si>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</si>
  <si>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</si>
  <si>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</si>
  <si>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</si>
  <si>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</si>
  <si>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</si>
  <si>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</si>
  <si>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</si>
  <si>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</si>
  <si>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</si>
  <si>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</si>
  <si>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</si>
  <si>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</si>
  <si>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</si>
  <si>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</si>
  <si>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</si>
  <si>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</si>
  <si>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</si>
  <si>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</si>
  <si>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</si>
  <si>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</si>
  <si>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</si>
  <si>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</si>
  <si>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</si>
  <si>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</si>
  <si>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</si>
  <si>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</si>
  <si>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</si>
  <si>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</si>
  <si>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</si>
  <si>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</si>
  <si>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</si>
  <si>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</si>
  <si>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</si>
  <si>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</si>
  <si>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</si>
  <si>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</si>
  <si>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</si>
  <si>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</si>
  <si>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</si>
  <si>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</si>
  <si>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</si>
  <si>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</si>
  <si>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</si>
  <si>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</si>
  <si>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</si>
  <si>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</si>
  <si>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</si>
  <si>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</si>
  <si>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</si>
  <si>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</si>
  <si>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</si>
  <si>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</si>
  <si>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</si>
  <si>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</si>
  <si>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</si>
  <si>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</si>
  <si>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</si>
  <si>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</si>
  <si>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</si>
  <si>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</si>
  <si>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</si>
  <si>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</si>
  <si>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</si>
  <si>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</si>
  <si>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</si>
  <si>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</si>
  <si>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</si>
  <si>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</si>
  <si>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</si>
  <si>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</si>
  <si>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</si>
  <si>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</si>
  <si>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</si>
  <si>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</si>
  <si>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</si>
  <si>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</si>
  <si>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</si>
  <si>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</si>
  <si>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</si>
  <si>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</si>
  <si>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</si>
  <si>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</si>
  <si>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</si>
  <si>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</si>
  <si>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</si>
  <si>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</si>
  <si>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</si>
  <si>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</si>
  <si>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</si>
  <si>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</si>
  <si>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</si>
  <si>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</si>
  <si>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</si>
  <si>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</si>
  <si>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</si>
  <si>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</si>
  <si>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</si>
  <si>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</si>
  <si>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</si>
  <si>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</si>
  <si>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</si>
  <si>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</si>
  <si>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</si>
  <si>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</si>
  <si>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</si>
  <si>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</si>
  <si>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</si>
  <si>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</si>
  <si>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</si>
  <si>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</si>
  <si>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</si>
  <si>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</si>
  <si>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</si>
  <si>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</si>
  <si>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</si>
  <si>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</si>
  <si>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</si>
  <si>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</si>
  <si>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</si>
  <si>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</si>
  <si>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</si>
  <si>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</si>
  <si>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</si>
  <si>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</si>
  <si>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</si>
  <si>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</si>
  <si>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</si>
  <si>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</si>
  <si>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</si>
  <si>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</si>
  <si>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</si>
  <si>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</si>
  <si>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</si>
  <si>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</si>
  <si>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</si>
  <si>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</si>
  <si>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</si>
  <si>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</si>
  <si>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</si>
  <si>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</si>
  <si>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</si>
  <si>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</si>
  <si>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</si>
  <si>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</si>
  <si>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</si>
  <si>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</si>
  <si>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</si>
  <si>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</si>
  <si>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</si>
  <si>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</si>
  <si>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</si>
  <si>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</si>
  <si>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</si>
  <si>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</si>
  <si>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</si>
  <si>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</si>
  <si>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</si>
  <si>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</si>
  <si>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</si>
  <si>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</si>
  <si>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</si>
  <si>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</si>
  <si>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</si>
  <si>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</si>
  <si>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</si>
  <si>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</si>
  <si>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</si>
  <si>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</si>
  <si>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</si>
  <si>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</si>
  <si>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</si>
  <si>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</si>
  <si>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</si>
  <si>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</si>
  <si>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</si>
  <si>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</si>
  <si>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</si>
  <si>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</si>
  <si>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</si>
  <si>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</si>
  <si>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</si>
  <si>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</si>
  <si>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</si>
  <si>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</si>
  <si>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</si>
  <si>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</si>
  <si>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</si>
  <si>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</si>
  <si>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</si>
  <si>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</si>
  <si>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</si>
  <si>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</si>
  <si>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</si>
  <si>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</si>
  <si>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</si>
  <si>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</si>
  <si>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</si>
  <si>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</si>
  <si>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</si>
  <si>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</si>
  <si>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</si>
  <si>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</si>
  <si>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</si>
  <si>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</si>
  <si>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</si>
  <si>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</si>
  <si>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</si>
  <si>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</si>
  <si>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</si>
  <si>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</si>
  <si>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</si>
  <si>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</si>
  <si>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</si>
  <si>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</si>
  <si>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</si>
  <si>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</si>
  <si>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</si>
  <si>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</si>
  <si>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</si>
  <si>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</si>
  <si>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</si>
  <si>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</si>
  <si>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</si>
  <si>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</si>
  <si>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</si>
  <si>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</si>
  <si>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</si>
  <si>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</si>
  <si>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</si>
  <si>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</si>
  <si>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</si>
  <si>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</si>
  <si>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</si>
  <si>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</si>
  <si>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</si>
  <si>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</si>
  <si>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</si>
  <si>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</si>
  <si>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</si>
  <si>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</si>
  <si>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</si>
  <si>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</si>
  <si>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</si>
  <si>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</si>
  <si>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</si>
  <si>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</si>
  <si>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</si>
  <si>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</si>
  <si>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</si>
  <si>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</si>
  <si>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</si>
  <si>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</si>
  <si>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</si>
  <si>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</si>
  <si>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</si>
  <si>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</si>
  <si>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</si>
  <si>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</si>
  <si>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</si>
  <si>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</si>
  <si>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</si>
  <si>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</si>
  <si>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</si>
  <si>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</si>
  <si>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</si>
  <si>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</si>
  <si>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</si>
  <si>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</si>
  <si>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</si>
  <si>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</si>
  <si>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</si>
  <si>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</si>
  <si>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</si>
  <si>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</si>
  <si>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</si>
  <si>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</si>
  <si>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</si>
  <si>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</si>
  <si>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</si>
  <si>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</si>
  <si>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</si>
  <si>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</si>
  <si>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</si>
  <si>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</si>
  <si>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</si>
  <si>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</si>
  <si>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</si>
  <si>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</si>
  <si>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</si>
  <si>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</si>
  <si>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</si>
  <si>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</si>
  <si>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</si>
  <si>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</si>
  <si>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</si>
  <si>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</si>
  <si>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</si>
  <si>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</si>
  <si>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</si>
  <si>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</si>
  <si>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</si>
  <si>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</si>
  <si>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</si>
  <si>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</si>
  <si>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</si>
  <si>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</si>
  <si>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</si>
  <si>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</si>
  <si>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</si>
  <si>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</si>
  <si>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</si>
  <si>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</si>
  <si>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</si>
  <si>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</si>
  <si>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</si>
  <si>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</si>
  <si>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</si>
  <si>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</si>
  <si>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</si>
  <si>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</si>
  <si>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</si>
  <si>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</si>
  <si>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</si>
  <si>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</si>
  <si>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</si>
  <si>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</si>
  <si>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</si>
  <si>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</si>
  <si>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</si>
  <si>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</si>
  <si>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</si>
  <si>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</si>
  <si>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</si>
  <si>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</si>
  <si>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</si>
  <si>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</si>
  <si>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</si>
  <si>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</si>
  <si>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</si>
  <si>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</si>
  <si>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</si>
  <si>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</si>
  <si>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</si>
  <si>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</si>
  <si>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</si>
  <si>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</si>
  <si>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</si>
  <si>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</si>
  <si>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</si>
  <si>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</si>
  <si>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</si>
  <si>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</si>
  <si>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</si>
  <si>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</si>
  <si>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</si>
  <si>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</si>
  <si>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</si>
  <si>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</si>
  <si>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</si>
  <si>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</si>
  <si>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</si>
  <si>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</si>
  <si>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</si>
  <si>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</si>
  <si>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</si>
  <si>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</si>
  <si>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</si>
  <si>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</si>
  <si>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</si>
  <si>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</si>
  <si>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</si>
  <si>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</si>
  <si>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</si>
  <si>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</si>
  <si>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</si>
  <si>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</si>
  <si>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</si>
  <si>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</si>
  <si>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</si>
  <si>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</si>
  <si>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</si>
  <si>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</si>
  <si>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</si>
  <si>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</si>
  <si>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</si>
  <si>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</si>
  <si>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</si>
  <si>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</si>
  <si>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</si>
  <si>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</si>
  <si>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</si>
  <si>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</si>
  <si>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</si>
  <si>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</si>
  <si>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</si>
  <si>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</si>
  <si>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</si>
  <si>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</si>
  <si>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</si>
  <si>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</si>
  <si>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</si>
  <si>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</si>
  <si>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</si>
  <si>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</si>
  <si>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</si>
  <si>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</si>
  <si>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</si>
  <si>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</si>
  <si>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</si>
  <si>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</si>
  <si>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</si>
  <si>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</si>
  <si>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</si>
  <si>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</si>
  <si>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</si>
  <si>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</si>
  <si>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</si>
  <si>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</si>
  <si>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</si>
  <si>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</si>
  <si>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</si>
  <si>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</si>
  <si>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</si>
  <si>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</si>
  <si>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</si>
  <si>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</si>
  <si>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</si>
  <si>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</si>
  <si>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</si>
  <si>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</si>
  <si>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</si>
  <si>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</si>
  <si>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</si>
  <si>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</si>
  <si>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</si>
  <si>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</si>
  <si>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</si>
  <si>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</si>
  <si>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</si>
  <si>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</si>
  <si>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</si>
  <si>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</si>
  <si>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</si>
  <si>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</si>
  <si>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</si>
  <si>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</si>
  <si>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</si>
  <si>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</si>
  <si>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</si>
  <si>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</si>
  <si>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</si>
  <si>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</si>
  <si>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</si>
  <si>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</si>
  <si>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</si>
  <si>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</si>
  <si>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</si>
  <si>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</si>
  <si>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</si>
  <si>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</si>
  <si>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</si>
  <si>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</si>
  <si>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</si>
  <si>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</si>
  <si>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</si>
  <si>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</si>
  <si>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</si>
  <si>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</si>
  <si>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</si>
  <si>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</si>
  <si>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</si>
  <si>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</si>
  <si>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</si>
  <si>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</si>
  <si>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</si>
  <si>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</si>
  <si>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</si>
  <si>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</si>
  <si>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</si>
  <si>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</si>
  <si>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</si>
  <si>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</si>
  <si>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</si>
  <si>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</si>
  <si>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</si>
  <si>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</si>
  <si>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</si>
  <si>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</si>
  <si>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</si>
  <si>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</si>
  <si>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</si>
  <si>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</si>
  <si>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</si>
  <si>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</si>
  <si>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</si>
  <si>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</si>
  <si>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</si>
  <si>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</si>
  <si>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</si>
  <si>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</si>
  <si>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</si>
  <si>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</si>
  <si>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</si>
  <si>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</si>
  <si>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</si>
  <si>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</si>
  <si>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</si>
  <si>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</si>
  <si>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</si>
  <si>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</si>
  <si>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</si>
  <si>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</si>
  <si>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</si>
  <si>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</si>
  <si>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</si>
  <si>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</si>
  <si>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</si>
  <si>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</si>
  <si>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</si>
  <si>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</si>
  <si>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</si>
  <si>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</si>
  <si>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</si>
  <si>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</si>
  <si>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</si>
  <si>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</si>
  <si>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</si>
  <si>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</si>
  <si>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</si>
  <si>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</si>
  <si>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</si>
  <si>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</si>
  <si>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</si>
  <si>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</si>
  <si>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</si>
  <si>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</si>
  <si>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</si>
  <si>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</si>
  <si>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</si>
  <si>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</si>
  <si>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</si>
  <si>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</si>
  <si>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</si>
  <si>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</si>
  <si>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</si>
  <si>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</si>
  <si>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</si>
  <si>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</si>
  <si>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</si>
  <si>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</si>
  <si>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</si>
  <si>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</si>
  <si>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</si>
  <si>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</si>
  <si>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</si>
  <si>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</si>
  <si>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</si>
  <si>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</si>
  <si>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</si>
  <si>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</si>
  <si>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</si>
  <si>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</si>
  <si>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</si>
  <si>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</si>
  <si>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</si>
  <si>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</si>
  <si>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</si>
  <si>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</si>
  <si>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</si>
  <si>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</si>
  <si>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</si>
  <si>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</si>
  <si>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</si>
  <si>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</si>
  <si>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</si>
  <si>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</si>
  <si>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</si>
  <si>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</si>
  <si>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</si>
  <si>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</si>
  <si>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</si>
  <si>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</si>
  <si>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</si>
  <si>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</si>
  <si>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</si>
  <si>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</si>
  <si>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</si>
  <si>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</si>
  <si>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</si>
  <si>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</si>
  <si>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</si>
  <si>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</si>
  <si>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</si>
  <si>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</si>
  <si>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</si>
  <si>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</si>
  <si>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</si>
  <si>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</si>
  <si>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</si>
  <si>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</si>
  <si>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</si>
  <si>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</si>
  <si>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</si>
  <si>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</si>
  <si>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</si>
  <si>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</si>
  <si>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</si>
  <si>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</si>
  <si>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</si>
  <si>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</si>
  <si>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</si>
  <si>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</si>
  <si>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</si>
  <si>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</si>
  <si>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</si>
  <si>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</si>
  <si>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</si>
  <si>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</si>
  <si>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</si>
  <si>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</si>
  <si>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</si>
  <si>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</si>
  <si>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</si>
  <si>
    <t>캐릭터 목숨 넣을것인가?</t>
    <phoneticPr fontId="1" type="noConversion"/>
  </si>
  <si>
    <t>ㄴ넣는다면 몇 개?</t>
    <phoneticPr fontId="1" type="noConversion"/>
  </si>
  <si>
    <t>무기,캐릭터 공격 별 LV을 부여해서 공격의 탄막 수 증가에 대해 조절할것인가?</t>
    <phoneticPr fontId="1" type="noConversion"/>
  </si>
  <si>
    <t>장비</t>
    <phoneticPr fontId="1" type="noConversion"/>
  </si>
  <si>
    <t>태초 5성 캐릭터의 스텟이 됨</t>
    <phoneticPr fontId="1" type="noConversion"/>
  </si>
  <si>
    <t>ㄴ후순위</t>
    <phoneticPr fontId="1" type="noConversion"/>
  </si>
  <si>
    <t>ㄴ의미없음</t>
    <phoneticPr fontId="1" type="noConversion"/>
  </si>
  <si>
    <t>4성+1식으로 +N으로 스텟강화</t>
    <phoneticPr fontId="1" type="noConversion"/>
  </si>
  <si>
    <t>속성 데미지관련해서 이야기하기</t>
    <phoneticPr fontId="1" type="noConversion"/>
  </si>
  <si>
    <t>6월23일</t>
    <phoneticPr fontId="1" type="noConversion"/>
  </si>
  <si>
    <t xml:space="preserve"> </t>
    <phoneticPr fontId="1" type="noConversion"/>
  </si>
  <si>
    <t>일반몹</t>
    <phoneticPr fontId="1" type="noConversion"/>
  </si>
  <si>
    <t>앨리트</t>
    <phoneticPr fontId="1" type="noConversion"/>
  </si>
  <si>
    <t>보스</t>
    <phoneticPr fontId="1" type="noConversion"/>
  </si>
  <si>
    <t>상성O</t>
    <phoneticPr fontId="1" type="noConversion"/>
  </si>
  <si>
    <t>역상성</t>
    <phoneticPr fontId="1" type="noConversion"/>
  </si>
  <si>
    <t>데미지 관련</t>
    <phoneticPr fontId="1" type="noConversion"/>
  </si>
  <si>
    <t>상성 유무</t>
    <phoneticPr fontId="1" type="noConversion"/>
  </si>
  <si>
    <t>공격 횟수</t>
    <phoneticPr fontId="1" type="noConversion"/>
  </si>
  <si>
    <t>N번</t>
    <phoneticPr fontId="1" type="noConversion"/>
  </si>
  <si>
    <t>1번</t>
    <phoneticPr fontId="1" type="noConversion"/>
  </si>
  <si>
    <t>2~3번</t>
    <phoneticPr fontId="1" type="noConversion"/>
  </si>
  <si>
    <t>N+a번</t>
    <phoneticPr fontId="1" type="noConversion"/>
  </si>
  <si>
    <t>메인테이블</t>
    <phoneticPr fontId="1" type="noConversion"/>
  </si>
  <si>
    <t>더미용이라서 캐릭별로 패링효과를 지정하자</t>
    <phoneticPr fontId="1" type="noConversion"/>
  </si>
  <si>
    <t>패링타입</t>
    <phoneticPr fontId="1" type="noConversion"/>
  </si>
  <si>
    <t>컷씬</t>
    <phoneticPr fontId="1" type="noConversion"/>
  </si>
  <si>
    <t>캐릭터이미지</t>
    <phoneticPr fontId="1" type="noConversion"/>
  </si>
  <si>
    <t>스킬</t>
    <phoneticPr fontId="1" type="noConversion"/>
  </si>
  <si>
    <t>ID</t>
    <phoneticPr fontId="1" type="noConversion"/>
  </si>
  <si>
    <t>에셋 이름</t>
    <phoneticPr fontId="1" type="noConversion"/>
  </si>
  <si>
    <t>인챈트 테이블</t>
    <phoneticPr fontId="1" type="noConversion"/>
  </si>
  <si>
    <t>셋트 아이템</t>
    <phoneticPr fontId="1" type="noConversion"/>
  </si>
  <si>
    <t>탄막</t>
    <phoneticPr fontId="1" type="noConversion"/>
  </si>
  <si>
    <t>이미지</t>
    <phoneticPr fontId="1" type="noConversion"/>
  </si>
  <si>
    <t>쿨타임</t>
    <phoneticPr fontId="1" type="noConversion"/>
  </si>
  <si>
    <t>아이템</t>
    <phoneticPr fontId="1" type="noConversion"/>
  </si>
  <si>
    <t>효과음</t>
    <phoneticPr fontId="1" type="noConversion"/>
  </si>
  <si>
    <t>특성 트리 테이블</t>
    <phoneticPr fontId="1" type="noConversion"/>
  </si>
  <si>
    <t>캐릭터 시스템 기획 하기</t>
    <phoneticPr fontId="1" type="noConversion"/>
  </si>
  <si>
    <t>1.캐릭터 시스템 구성</t>
    <phoneticPr fontId="1" type="noConversion"/>
  </si>
  <si>
    <t>ㄴ체력&gt;공격력&gt;공격속도&gt;이동속도</t>
    <phoneticPr fontId="1" type="noConversion"/>
  </si>
  <si>
    <t>2.장비 시스템 구성</t>
    <phoneticPr fontId="1" type="noConversion"/>
  </si>
  <si>
    <t>ㄴ장비 수</t>
    <phoneticPr fontId="1" type="noConversion"/>
  </si>
  <si>
    <t>ㄴ장비 단위 당 고유  스텟(공&gt;공속&gt;체력)</t>
    <phoneticPr fontId="1" type="noConversion"/>
  </si>
  <si>
    <t>3.패링</t>
    <phoneticPr fontId="1" type="noConversion"/>
  </si>
  <si>
    <t>ㄴ탄막&gt;궁극기</t>
    <phoneticPr fontId="1" type="noConversion"/>
  </si>
  <si>
    <t>ㄴ패링스킬A</t>
    <phoneticPr fontId="1" type="noConversion"/>
  </si>
  <si>
    <t>ㄴ패링스킬B</t>
    <phoneticPr fontId="1" type="noConversion"/>
  </si>
  <si>
    <t>ㄴ패링스킬C</t>
    <phoneticPr fontId="1" type="noConversion"/>
  </si>
  <si>
    <t>ㄴ패링스킬D</t>
    <phoneticPr fontId="1" type="noConversion"/>
  </si>
  <si>
    <t>파워형 딜러</t>
    <phoneticPr fontId="1" type="noConversion"/>
  </si>
  <si>
    <t>4.특성 트리</t>
    <phoneticPr fontId="1" type="noConversion"/>
  </si>
  <si>
    <t xml:space="preserve">ㄴ컨셉에 따른 특성 </t>
    <phoneticPr fontId="1" type="noConversion"/>
  </si>
  <si>
    <t>작업중</t>
    <phoneticPr fontId="1" type="noConversion"/>
  </si>
  <si>
    <t>https://bdragon1727.itch.io/free-effect-bullet-impact-explosion-32x32</t>
  </si>
  <si>
    <t>https://bdragon1727.itch.io/1050-rpg-effects-64x64</t>
  </si>
  <si>
    <t>https://bdragon1727.itch.io/free-effect-and-bullet-16x16</t>
  </si>
  <si>
    <t>https://bdragon1727.itch.io/fire-pixel-bullet-16x16</t>
  </si>
  <si>
    <t>UI</t>
    <phoneticPr fontId="1" type="noConversion"/>
  </si>
  <si>
    <t>https://toffeecraft.itch.io/ui-user-interface-pack-cozy-coffee</t>
  </si>
  <si>
    <t>텍스쳐</t>
    <phoneticPr fontId="1" type="noConversion"/>
  </si>
  <si>
    <t>https://screamingbrainstudios.itch.io/tiny-texture-pack-3</t>
  </si>
  <si>
    <t>https://codemanu.itch.io/pixelart-effect-pack</t>
  </si>
  <si>
    <t>https://bdragon1727.itch.io/500-pixel-bullet-24x24</t>
  </si>
  <si>
    <t>https://frostwindz.itch.io/pixel-art-skill-animations-warrior</t>
  </si>
  <si>
    <t>https://frostwindz.itch.io/pixel-art-slashes</t>
  </si>
  <si>
    <t>포즈</t>
    <phoneticPr fontId="1" type="noConversion"/>
  </si>
  <si>
    <t>https://razielnozac.itch.io/reference-poses</t>
  </si>
  <si>
    <t>https://tortor-collective.itch.io/cybersamurai</t>
  </si>
  <si>
    <t>https://untiedgames.itch.io/five-free-pixel-explosions</t>
  </si>
  <si>
    <t>피드백용</t>
    <phoneticPr fontId="1" type="noConversion"/>
  </si>
  <si>
    <t>https://bdragon1727.itch.io/effect-and-fx-pixel-part-12</t>
  </si>
  <si>
    <t>https://sungraphica.itch.io/flat-game-user-interface-asset-pack</t>
  </si>
  <si>
    <t>https://spikerman.itch.io/sword-slashes</t>
  </si>
  <si>
    <t>https://yhukimhuri.itch.io/anime-demon-girl</t>
  </si>
  <si>
    <t>아이콘</t>
    <phoneticPr fontId="1" type="noConversion"/>
  </si>
  <si>
    <t>https://horihoripixel.itch.io/20000-icons-rpg</t>
  </si>
  <si>
    <t>https://byandrox.itch.io/pixel-art-rpg-gui</t>
  </si>
  <si>
    <t>비행기</t>
    <phoneticPr fontId="1" type="noConversion"/>
  </si>
  <si>
    <t>https://technistguru.itch.io/voxel-spaceships</t>
  </si>
  <si>
    <t>https://majadroid.itch.io/3d-lowpoly-spaceships-and-components-cc0</t>
  </si>
  <si>
    <t>로딩</t>
    <phoneticPr fontId="1" type="noConversion"/>
  </si>
  <si>
    <t>https://bdragon1727.itch.io/basic-pixel-loading</t>
  </si>
  <si>
    <t>마우스UI</t>
    <phoneticPr fontId="1" type="noConversion"/>
  </si>
  <si>
    <t>https://toumeya.itch.io/cosmica-chrome-cursor-pack</t>
  </si>
  <si>
    <t>사운드</t>
    <phoneticPr fontId="1" type="noConversion"/>
  </si>
  <si>
    <t>https://bluejosh.itch.io/platinumsoundeffectspack</t>
  </si>
  <si>
    <t>https://momiziba.itch.io/free-japanese-music-pack</t>
  </si>
  <si>
    <t>https://hizumi-tail.itch.io/twilight-battlefree-music</t>
  </si>
  <si>
    <t>https://lushvalleysound.itch.io/arenas-call</t>
  </si>
  <si>
    <t>https://kotatsuakira.itch.io/bfx2015simple-8bit</t>
  </si>
  <si>
    <t>실드 회복</t>
  </si>
  <si>
    <t>실드 회복</t>
    <phoneticPr fontId="1" type="noConversion"/>
  </si>
  <si>
    <t>장비효과받음</t>
    <phoneticPr fontId="1" type="noConversion"/>
  </si>
  <si>
    <t>인챈트</t>
  </si>
  <si>
    <t>Q</t>
    <phoneticPr fontId="1" type="noConversion"/>
  </si>
  <si>
    <t>1,2</t>
    <phoneticPr fontId="1" type="noConversion"/>
  </si>
  <si>
    <t>아이템 사용</t>
    <phoneticPr fontId="1" type="noConversion"/>
  </si>
  <si>
    <t>E or F</t>
    <phoneticPr fontId="1" type="noConversion"/>
  </si>
  <si>
    <t>V</t>
    <phoneticPr fontId="1" type="noConversion"/>
  </si>
  <si>
    <t>쿨타임식 궁</t>
    <phoneticPr fontId="1" type="noConversion"/>
  </si>
  <si>
    <t>https://stealthix.itch.io/animated-fires</t>
    <phoneticPr fontId="1" type="noConversion"/>
  </si>
  <si>
    <t>공격력</t>
  </si>
  <si>
    <t>공격 속도</t>
  </si>
  <si>
    <t>미동 속도</t>
  </si>
  <si>
    <t>실드</t>
  </si>
  <si>
    <t>탄막을 N회 방어해준다</t>
  </si>
  <si>
    <t>실드를 N초 후에 다시 재활성화 한다</t>
  </si>
  <si>
    <t>탄막 속도</t>
  </si>
  <si>
    <t>탄막의 이동 속도</t>
  </si>
  <si>
    <t>추가 탄막</t>
  </si>
  <si>
    <t>한번 쏠 때 탄막이 추가로 N발이 좌우로 같이 나간다</t>
  </si>
  <si>
    <t>캐릭터에게 셋트 아이템의 효과를 부여해준다 ex) 바람의 무기+바람의 방어구+바람의 악세사리 = 바람의 셋트(공속,이속 증가)</t>
  </si>
  <si>
    <t>패링 쿨타임</t>
  </si>
  <si>
    <t>패링을 다시 재활성화 할 때 까지의 시간에 영향을 준다</t>
  </si>
  <si>
    <t>스킬 쿨타임</t>
  </si>
  <si>
    <t>스킬을 다시 재활성화 할 때 까지의 시간에 영향을 준다</t>
  </si>
  <si>
    <t>적 제거</t>
  </si>
  <si>
    <t>탄막 제거</t>
  </si>
  <si>
    <t>부스터</t>
  </si>
  <si>
    <t>공속 증가</t>
  </si>
  <si>
    <t>물약</t>
  </si>
  <si>
    <t>일시 무적</t>
  </si>
  <si>
    <t>궁극기 포션</t>
  </si>
  <si>
    <t>일시 정지</t>
  </si>
  <si>
    <t>공격력 증가</t>
  </si>
  <si>
    <t>캐릭터 공격력 증가</t>
  </si>
  <si>
    <t>캐릭터 공격 속도 증가</t>
  </si>
  <si>
    <t>캐릭터의 이동속도 증가</t>
  </si>
  <si>
    <t>주변 탄막 제거</t>
  </si>
  <si>
    <t>캐릭터의 체력을 회복</t>
  </si>
  <si>
    <t>캐릭터가 일정 시간동안 무적</t>
  </si>
  <si>
    <t>궁극기 게이지를 풀로 채워줌</t>
  </si>
  <si>
    <t>일정 시간동안 화면 내의 적과 탄막을 멈춤</t>
  </si>
  <si>
    <t>지속 시간 동안 공격력 50%증가</t>
  </si>
  <si>
    <t>지속 시간 동안 공격 속도 50%증가</t>
  </si>
  <si>
    <t>지속 시간 동안 이동 속도 50%증가</t>
  </si>
  <si>
    <t>-</t>
  </si>
  <si>
    <t>주변 적에게만 데미지</t>
  </si>
  <si>
    <t>현재 출현한 적에게 300의 데미지</t>
  </si>
  <si>
    <t>현재 출현한 탄막 전부 제거</t>
  </si>
  <si>
    <t>폭탄</t>
  </si>
  <si>
    <t>주변의 탄막 제거, 적에게 데미지</t>
  </si>
  <si>
    <t>현재 출현한 적에게 300의 데미지와 탄막 전부 제거</t>
  </si>
  <si>
    <t>플레이어의 체력을 100회복</t>
  </si>
  <si>
    <t>10초간 무적</t>
  </si>
  <si>
    <t>플레이어 캐릭터의 궁극기를 즉시 사용 가능한 형태로 변경</t>
  </si>
  <si>
    <t>플레이어와 인게임 타이머를 제외한 모든 것이 10초간 일시정지</t>
  </si>
  <si>
    <t>방어막</t>
  </si>
  <si>
    <t>패링 후 캐릭터의 전면방어</t>
  </si>
  <si>
    <t>캐릭터 에게 3회 탄막 방어 실드 부여</t>
  </si>
  <si>
    <t>무적</t>
  </si>
  <si>
    <t>패링 후 일시 무적</t>
  </si>
  <si>
    <t>1초 무적</t>
  </si>
  <si>
    <t>제거A</t>
  </si>
  <si>
    <t>패링 후 주변 적 제거</t>
  </si>
  <si>
    <t>히트박스 x 2 크기 주변의 적 제거</t>
  </si>
  <si>
    <t>제거B</t>
  </si>
  <si>
    <t>패링 후 주변 탄막 제거</t>
  </si>
  <si>
    <t>히트박스 x 2 크기 주변의 탄막 제거</t>
  </si>
  <si>
    <t>반사A</t>
  </si>
  <si>
    <t>패링 후 반사</t>
  </si>
  <si>
    <t>탄막의 이동 방향을 반대로 변경</t>
  </si>
  <si>
    <t>반사B</t>
  </si>
  <si>
    <t>패링 후 반사 + 적 탄막이 내꺼가 됨</t>
  </si>
  <si>
    <t>탄막의 이동 방향을 반대로 바꾸며 방향이 바낀 탄막에 적이 닿을 시 데미지</t>
  </si>
  <si>
    <t>반사C</t>
  </si>
  <si>
    <t>패링 후 탄막이 적을 추적</t>
  </si>
  <si>
    <t>탄막의 이동 방향을 적에게 유도</t>
  </si>
  <si>
    <r>
      <rPr>
        <sz val="12"/>
        <color theme="1"/>
        <rFont val="맑은 고딕"/>
        <family val="2"/>
        <charset val="129"/>
      </rPr>
      <t>장비</t>
    </r>
    <phoneticPr fontId="1" type="noConversion"/>
  </si>
  <si>
    <r>
      <rPr>
        <sz val="12"/>
        <color theme="1"/>
        <rFont val="맑은 고딕"/>
        <family val="2"/>
        <charset val="129"/>
      </rPr>
      <t>플레이어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캐릭터에게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스텟을추가해주는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추가요소</t>
    </r>
    <phoneticPr fontId="1" type="noConversion"/>
  </si>
  <si>
    <r>
      <t xml:space="preserve">캐릭터에게 </t>
    </r>
    <r>
      <rPr>
        <b/>
        <sz val="12"/>
        <color theme="1"/>
        <rFont val="Arial"/>
        <family val="2"/>
      </rPr>
      <t>공격력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</si>
  <si>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공격 속도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</si>
  <si>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이동 속도</t>
    </r>
    <r>
      <rPr>
        <sz val="12"/>
        <color theme="1"/>
        <rFont val="Arial"/>
        <family val="2"/>
      </rPr>
      <t>를 추가로 부여한다</t>
    </r>
  </si>
  <si>
    <r>
      <rPr>
        <sz val="12"/>
        <color theme="1"/>
        <rFont val="맑은 고딕"/>
        <family val="2"/>
        <charset val="129"/>
      </rPr>
      <t>아이템</t>
    </r>
    <phoneticPr fontId="1" type="noConversion"/>
  </si>
  <si>
    <r>
      <rPr>
        <sz val="12"/>
        <color theme="1"/>
        <rFont val="맑은 고딕"/>
        <family val="2"/>
        <charset val="129"/>
      </rPr>
      <t>스코어</t>
    </r>
    <phoneticPr fontId="1" type="noConversion"/>
  </si>
  <si>
    <r>
      <rPr>
        <sz val="12"/>
        <color theme="1"/>
        <rFont val="맑은 고딕"/>
        <family val="2"/>
        <charset val="129"/>
      </rPr>
      <t>초당</t>
    </r>
    <r>
      <rPr>
        <sz val="12"/>
        <color theme="1"/>
        <rFont val="Arial"/>
        <family val="2"/>
      </rPr>
      <t xml:space="preserve"> N</t>
    </r>
    <r>
      <rPr>
        <sz val="12"/>
        <color theme="1"/>
        <rFont val="맑은 고딕"/>
        <family val="2"/>
        <charset val="129"/>
      </rPr>
      <t>점</t>
    </r>
    <phoneticPr fontId="1" type="noConversion"/>
  </si>
  <si>
    <r>
      <t>10</t>
    </r>
    <r>
      <rPr>
        <sz val="12"/>
        <color theme="1"/>
        <rFont val="맑은 고딕"/>
        <family val="3"/>
        <charset val="129"/>
      </rPr>
      <t>점</t>
    </r>
    <phoneticPr fontId="1" type="noConversion"/>
  </si>
  <si>
    <r>
      <rPr>
        <sz val="12"/>
        <color theme="1"/>
        <rFont val="맑은 고딕"/>
        <family val="2"/>
        <charset val="129"/>
      </rPr>
      <t>일반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r>
      <rPr>
        <sz val="12"/>
        <color theme="1"/>
        <rFont val="Arial"/>
        <family val="2"/>
      </rPr>
      <t xml:space="preserve"> 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</si>
  <si>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500</t>
    </r>
    <phoneticPr fontId="1" type="noConversion"/>
  </si>
  <si>
    <r>
      <rPr>
        <sz val="12"/>
        <color theme="1"/>
        <rFont val="맑은 고딕"/>
        <family val="2"/>
        <charset val="129"/>
      </rPr>
      <t>앨리트몹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</si>
  <si>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1000</t>
    </r>
    <phoneticPr fontId="1" type="noConversion"/>
  </si>
  <si>
    <r>
      <rPr>
        <sz val="12"/>
        <color theme="1"/>
        <rFont val="맑은 고딕"/>
        <family val="2"/>
        <charset val="129"/>
      </rPr>
      <t>보스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</si>
  <si>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20000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</si>
  <si>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</si>
  <si>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스택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당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시간점수에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</t>
    </r>
    <phoneticPr fontId="1" type="noConversion"/>
  </si>
  <si>
    <r>
      <rPr>
        <sz val="12"/>
        <color theme="1"/>
        <rFont val="맑은 고딕"/>
        <family val="2"/>
        <charset val="129"/>
      </rPr>
      <t>ㄴ</t>
    </r>
    <r>
      <rPr>
        <sz val="12"/>
        <color theme="1"/>
        <rFont val="Arial"/>
        <family val="2"/>
      </rPr>
      <t>5</t>
    </r>
    <r>
      <rPr>
        <sz val="12"/>
        <color theme="1"/>
        <rFont val="맑은 고딕"/>
        <family val="2"/>
        <charset val="129"/>
      </rPr>
      <t>초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안에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적을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히트하지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않을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초기화</t>
    </r>
    <phoneticPr fontId="1" type="noConversion"/>
  </si>
  <si>
    <r>
      <rPr>
        <sz val="12"/>
        <color theme="1"/>
        <rFont val="맑은 고딕"/>
        <family val="2"/>
        <charset val="129"/>
      </rPr>
      <t>패링</t>
    </r>
    <phoneticPr fontId="1" type="noConversion"/>
  </si>
  <si>
    <r>
      <rPr>
        <sz val="12"/>
        <color theme="1"/>
        <rFont val="맑은 고딕"/>
        <family val="2"/>
        <charset val="129"/>
      </rPr>
      <t>스킬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타입</t>
    </r>
    <phoneticPr fontId="1" type="noConversion"/>
  </si>
  <si>
    <r>
      <rPr>
        <sz val="12"/>
        <color theme="1"/>
        <rFont val="맑은 고딕"/>
        <family val="2"/>
        <charset val="129"/>
      </rPr>
      <t>패시브</t>
    </r>
    <phoneticPr fontId="1" type="noConversion"/>
  </si>
  <si>
    <t>효과 타입</t>
    <phoneticPr fontId="1" type="noConversion"/>
  </si>
  <si>
    <t>공격 속도 증가</t>
    <phoneticPr fontId="1" type="noConversion"/>
  </si>
  <si>
    <t>탄만 개수 증가</t>
    <phoneticPr fontId="1" type="noConversion"/>
  </si>
  <si>
    <t>탄막 확산 각도</t>
    <phoneticPr fontId="1" type="noConversion"/>
  </si>
  <si>
    <r>
      <rPr>
        <sz val="12"/>
        <color theme="1"/>
        <rFont val="Arial Unicode MS"/>
        <family val="2"/>
        <charset val="129"/>
      </rPr>
      <t>탄막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 Unicode MS"/>
        <family val="2"/>
        <charset val="129"/>
      </rPr>
      <t>크기</t>
    </r>
    <phoneticPr fontId="1" type="noConversion"/>
  </si>
  <si>
    <t>실드 횟수 증가</t>
    <phoneticPr fontId="1" type="noConversion"/>
  </si>
  <si>
    <t>실드 회복 속도</t>
    <phoneticPr fontId="1" type="noConversion"/>
  </si>
  <si>
    <t>피해 감소</t>
    <phoneticPr fontId="1" type="noConversion"/>
  </si>
  <si>
    <t>피격시 무적</t>
    <phoneticPr fontId="1" type="noConversion"/>
  </si>
  <si>
    <t>부활</t>
    <phoneticPr fontId="1" type="noConversion"/>
  </si>
  <si>
    <t>탄막 반사</t>
    <phoneticPr fontId="1" type="noConversion"/>
  </si>
  <si>
    <t>이동 속도 증가</t>
    <phoneticPr fontId="1" type="noConversion"/>
  </si>
  <si>
    <t>패링 쿨타임 감소</t>
    <phoneticPr fontId="1" type="noConversion"/>
  </si>
  <si>
    <t>스킬 쿨타임 감소</t>
    <phoneticPr fontId="1" type="noConversion"/>
  </si>
  <si>
    <t>체력 회복</t>
    <phoneticPr fontId="1" type="noConversion"/>
  </si>
  <si>
    <t>재화 추가 획득</t>
    <phoneticPr fontId="1" type="noConversion"/>
  </si>
  <si>
    <t xml:space="preserve">캐릭터 레벨은 5까지 </t>
    <phoneticPr fontId="1" type="noConversion"/>
  </si>
  <si>
    <t>특성 포인트 최대 5</t>
    <phoneticPr fontId="1" type="noConversion"/>
  </si>
  <si>
    <t>다양성을 위한 트리?</t>
    <phoneticPr fontId="1" type="noConversion"/>
  </si>
  <si>
    <r>
      <t>1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</si>
  <si>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2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</si>
  <si>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3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</si>
  <si>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4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</si>
  <si>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5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</si>
  <si>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t>유도</t>
    <phoneticPr fontId="1" type="noConversion"/>
  </si>
  <si>
    <t>기타</t>
    <phoneticPr fontId="1" type="noConversion"/>
  </si>
  <si>
    <t>궁극기 게이지 충전 속도</t>
    <phoneticPr fontId="1" type="noConversion"/>
  </si>
  <si>
    <r>
      <t>궁극기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게이지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충전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속도</t>
    </r>
  </si>
  <si>
    <t>캐릭터 1랩당 특성 포인트 몇 개?</t>
    <phoneticPr fontId="1" type="noConversion"/>
  </si>
  <si>
    <t>패링 효과의 지속시간 증가</t>
    <phoneticPr fontId="1" type="noConversion"/>
  </si>
  <si>
    <t>탄막 크기</t>
    <phoneticPr fontId="1" type="noConversion"/>
  </si>
  <si>
    <t>https://gabrielaguiarprod.itch.io/unique-magic-abilities-vol2</t>
  </si>
  <si>
    <t>에셋 검색</t>
    <phoneticPr fontId="1" type="noConversion"/>
  </si>
  <si>
    <t>https://manugamingcreations.itch.io/water-orb-projectile-impact</t>
  </si>
  <si>
    <t>에어탄</t>
    <phoneticPr fontId="1" type="noConversion"/>
  </si>
  <si>
    <t>https://nulltale.itch.io/glitchfx</t>
  </si>
  <si>
    <t>https://nulltale.itch.io/asciifx</t>
  </si>
  <si>
    <t>https://lunareyesstudio.itch.io/lunarexvee</t>
  </si>
  <si>
    <t>https://walcz.itch.io/witch</t>
  </si>
  <si>
    <t>마녀</t>
    <phoneticPr fontId="1" type="noConversion"/>
  </si>
  <si>
    <t>https://gabrielaguiarprod.itch.io/unique-projectiles-vol4</t>
    <phoneticPr fontId="1" type="noConversion"/>
  </si>
  <si>
    <t>화살</t>
    <phoneticPr fontId="1" type="noConversion"/>
  </si>
  <si>
    <t>지형</t>
    <phoneticPr fontId="1" type="noConversion"/>
  </si>
  <si>
    <t>https://thcatella-tatassticot.itch.io/worldmachine-valley-in-2h30</t>
  </si>
  <si>
    <t>https://veloriax.itch.io/isle-of-ducks</t>
  </si>
  <si>
    <t>투척용</t>
    <phoneticPr fontId="1" type="noConversion"/>
  </si>
  <si>
    <t>https://masuone.itch.io/halloween-girls-sprite-pack</t>
  </si>
  <si>
    <t>4성 공통</t>
    <phoneticPr fontId="1" type="noConversion"/>
  </si>
  <si>
    <t>LV</t>
    <phoneticPr fontId="1" type="noConversion"/>
  </si>
  <si>
    <t>4성 공격력</t>
    <phoneticPr fontId="1" type="noConversion"/>
  </si>
  <si>
    <t>몬스터의 체력</t>
    <phoneticPr fontId="1" type="noConversion"/>
  </si>
  <si>
    <t>5성 공격력 + ssr 장비</t>
    <phoneticPr fontId="1" type="noConversion"/>
  </si>
  <si>
    <t>5성 ssr 장비 x</t>
    <phoneticPr fontId="1" type="noConversion"/>
  </si>
  <si>
    <t>4tjd ssr 장비 o</t>
    <phoneticPr fontId="1" type="noConversion"/>
  </si>
  <si>
    <t>합계</t>
  </si>
  <si>
    <t>평균</t>
    <phoneticPr fontId="1" type="noConversion"/>
  </si>
  <si>
    <t>누계</t>
    <phoneticPr fontId="1" type="noConversion"/>
  </si>
  <si>
    <t>개수</t>
    <phoneticPr fontId="1" type="noConversion"/>
  </si>
  <si>
    <t>lv</t>
    <phoneticPr fontId="1" type="noConversion"/>
  </si>
  <si>
    <t>4성</t>
    <phoneticPr fontId="1" type="noConversion"/>
  </si>
  <si>
    <t>5성ssr 접대 x</t>
    <phoneticPr fontId="1" type="noConversion"/>
  </si>
  <si>
    <t>접대 5성x</t>
    <phoneticPr fontId="1" type="noConversion"/>
  </si>
  <si>
    <t>4성o</t>
    <phoneticPr fontId="1" type="noConversion"/>
  </si>
  <si>
    <t>접대 5성 + 4성 장비</t>
    <phoneticPr fontId="1" type="noConversion"/>
  </si>
  <si>
    <t>4성 장비 스텟</t>
    <phoneticPr fontId="1" type="noConversion"/>
  </si>
  <si>
    <t>접대 5성</t>
    <phoneticPr fontId="1" type="noConversion"/>
  </si>
  <si>
    <t>일반 5성</t>
    <phoneticPr fontId="1" type="noConversion"/>
  </si>
  <si>
    <t>일반 4성</t>
    <phoneticPr fontId="1" type="noConversion"/>
  </si>
  <si>
    <t>ssr장비</t>
    <phoneticPr fontId="1" type="noConversion"/>
  </si>
  <si>
    <t>sr장비</t>
    <phoneticPr fontId="1" type="noConversion"/>
  </si>
  <si>
    <t>몬스터 체력</t>
    <phoneticPr fontId="1" type="noConversion"/>
  </si>
  <si>
    <t>접대 5성의 장비</t>
    <phoneticPr fontId="1" type="noConversion"/>
  </si>
  <si>
    <t>데미지 밸런스</t>
    <phoneticPr fontId="1" type="noConversion"/>
  </si>
  <si>
    <t>5 접대 ssr</t>
    <phoneticPr fontId="1" type="noConversion"/>
  </si>
  <si>
    <t>5 접대 sr</t>
    <phoneticPr fontId="1" type="noConversion"/>
  </si>
  <si>
    <t>5 접대 x</t>
    <phoneticPr fontId="1" type="noConversion"/>
  </si>
  <si>
    <t>5 ssr</t>
    <phoneticPr fontId="1" type="noConversion"/>
  </si>
  <si>
    <t>5 sr</t>
    <phoneticPr fontId="1" type="noConversion"/>
  </si>
  <si>
    <t>5 o</t>
    <phoneticPr fontId="1" type="noConversion"/>
  </si>
  <si>
    <t>4 ssr</t>
    <phoneticPr fontId="1" type="noConversion"/>
  </si>
  <si>
    <t>4 sr</t>
    <phoneticPr fontId="1" type="noConversion"/>
  </si>
  <si>
    <t>4 o</t>
    <phoneticPr fontId="1" type="noConversion"/>
  </si>
  <si>
    <t>4 접대 ssr</t>
    <phoneticPr fontId="1" type="noConversion"/>
  </si>
  <si>
    <t>4접대 sr</t>
    <phoneticPr fontId="1" type="noConversion"/>
  </si>
  <si>
    <t>4접대</t>
    <phoneticPr fontId="1" type="noConversion"/>
  </si>
  <si>
    <t>구 픽업</t>
    <phoneticPr fontId="1" type="noConversion"/>
  </si>
  <si>
    <t>신규 픽업</t>
    <phoneticPr fontId="1" type="noConversion"/>
  </si>
  <si>
    <t>구 장비</t>
    <phoneticPr fontId="1" type="noConversion"/>
  </si>
  <si>
    <t>신규 장비</t>
    <phoneticPr fontId="1" type="noConversion"/>
  </si>
  <si>
    <t>기존 몬스터 체력</t>
    <phoneticPr fontId="1" type="noConversion"/>
  </si>
  <si>
    <t>신 픽업</t>
    <phoneticPr fontId="1" type="noConversion"/>
  </si>
  <si>
    <t>밸런스 화긴</t>
    <phoneticPr fontId="1" type="noConversion"/>
  </si>
  <si>
    <t>&lt;스테이지 몹 체력의 규칙을 깨고 의도적으로 수치를 추가</t>
    <phoneticPr fontId="1" type="noConversion"/>
  </si>
  <si>
    <t>기존 픽업 캐릭터가 접대 캐릭터와 동일한 성능을 낼 수 없도록 의도적인 파워 밸런스 패치</t>
    <phoneticPr fontId="1" type="noConversion"/>
  </si>
  <si>
    <t>레벨</t>
    <phoneticPr fontId="1" type="noConversion"/>
  </si>
  <si>
    <t>5성</t>
    <phoneticPr fontId="1" type="noConversion"/>
  </si>
  <si>
    <t>노멀 장비</t>
    <phoneticPr fontId="1" type="noConversion"/>
  </si>
  <si>
    <t>몹 공격력</t>
    <phoneticPr fontId="1" type="noConversion"/>
  </si>
  <si>
    <t>5성 +ssr</t>
    <phoneticPr fontId="1" type="noConversion"/>
  </si>
  <si>
    <t>4sr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</si>
</sst>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Arial"/>
      <family val="2"/>
    </font>
    <font>
      <sz val="12"/>
      <color theme="1"/>
      <name val="맑은 고딕"/>
      <family val="2"/>
      <charset val="129"/>
    </font>
    <font>
      <b/>
      <sz val="12"/>
      <color theme="1"/>
      <name val="Arial"/>
      <family val="2"/>
    </font>
    <font>
      <sz val="12"/>
      <color theme="1"/>
      <name val="맑은 고딕"/>
      <family val="3"/>
      <charset val="129"/>
    </font>
    <font>
      <u/>
      <sz val="12"/>
      <color theme="10"/>
      <name val="Arial"/>
      <family val="2"/>
    </font>
    <font>
      <sz val="12"/>
      <color theme="1"/>
      <name val="Arial Unicode MS"/>
      <family val="2"/>
      <charset val="129"/>
    </font>
    <font>
      <sz val="12"/>
      <color theme="1"/>
      <name val="돋움"/>
      <family val="3"/>
      <charset val="129"/>
    </font>
    <font>
      <sz val="12"/>
      <color theme="1"/>
      <name val="굴림"/>
      <family val="2"/>
      <charset val="129"/>
    </font>
    <font>
      <sz val="12"/>
      <color theme="1"/>
      <name val="돋움"/>
      <family val="2"/>
      <charset val="129"/>
    </font>
    <font>
      <sz val="12"/>
      <color theme="1"/>
      <name val="Arial"/>
      <family val="2"/>
      <charset val="129"/>
    </font>
    <font>
      <b/>
      <sz val="12"/>
      <color theme="1"/>
      <name val="Arial Unicode MS"/>
      <family val="2"/>
      <charset val="129"/>
    </font>
    <font>
      <b/>
      <sz val="12"/>
      <color theme="1"/>
      <name val="맑은 고딕"/>
      <family val="2"/>
      <charset val="129"/>
    </font>
    <font>
      <b/>
      <sz val="12"/>
      <color theme="1"/>
      <name val="말은 고딕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27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0" fillId="27" borderId="0" xfId="0" applyFill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25" fillId="27" borderId="0" xfId="0" applyFont="1" applyFill="1">
      <alignment vertical="center"/>
    </xf>
    <xf numFmtId="0" fontId="0" fillId="27" borderId="3" xfId="0" applyFill="1" applyBorder="1">
      <alignment vertical="center"/>
    </xf>
    <xf numFmtId="0" fontId="0" fillId="5" borderId="3" xfId="0" applyFill="1" applyBorder="1" applyAlignment="1">
      <alignment horizontal="center" vertical="center"/>
    </xf>
    <xf numFmtId="0" fontId="0" fillId="27" borderId="15" xfId="0" applyFill="1" applyBorder="1">
      <alignment vertical="center"/>
    </xf>
    <xf numFmtId="0" fontId="5" fillId="27" borderId="14" xfId="0" applyFont="1" applyFill="1" applyBorder="1">
      <alignment vertical="center"/>
    </xf>
    <xf numFmtId="0" fontId="0" fillId="27" borderId="6" xfId="0" applyFill="1" applyBorder="1">
      <alignment vertical="center"/>
    </xf>
    <xf numFmtId="0" fontId="0" fillId="28" borderId="0" xfId="0" applyFill="1">
      <alignment vertical="center"/>
    </xf>
    <xf numFmtId="0" fontId="0" fillId="0" borderId="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9" fillId="29" borderId="0" xfId="0" applyFont="1" applyFill="1">
      <alignment vertical="center"/>
    </xf>
    <xf numFmtId="0" fontId="20" fillId="29" borderId="0" xfId="0" applyFont="1" applyFill="1">
      <alignment vertical="center"/>
    </xf>
    <xf numFmtId="0" fontId="0" fillId="0" borderId="12" xfId="0" applyBorder="1" applyAlignment="1">
      <alignment horizontal="center" vertical="center"/>
    </xf>
    <xf numFmtId="0" fontId="30" fillId="0" borderId="0" xfId="1">
      <alignment vertical="center"/>
    </xf>
    <xf numFmtId="0" fontId="31" fillId="0" borderId="3" xfId="0" applyFont="1" applyBorder="1">
      <alignment vertical="center"/>
    </xf>
    <xf numFmtId="0" fontId="31" fillId="0" borderId="15" xfId="0" applyFont="1" applyBorder="1">
      <alignment vertical="center"/>
    </xf>
    <xf numFmtId="0" fontId="31" fillId="0" borderId="16" xfId="0" applyFont="1" applyBorder="1">
      <alignment vertical="center"/>
    </xf>
    <xf numFmtId="0" fontId="31" fillId="0" borderId="30" xfId="0" applyFont="1" applyBorder="1">
      <alignment vertical="center"/>
    </xf>
    <xf numFmtId="0" fontId="31" fillId="0" borderId="10" xfId="0" applyFont="1" applyBorder="1">
      <alignment vertical="center"/>
    </xf>
    <xf numFmtId="0" fontId="31" fillId="0" borderId="29" xfId="0" applyFont="1" applyBorder="1">
      <alignment vertical="center"/>
    </xf>
    <xf numFmtId="0" fontId="31" fillId="0" borderId="15" xfId="0" applyFont="1" applyBorder="1" applyAlignment="1"/>
    <xf numFmtId="0" fontId="31" fillId="0" borderId="16" xfId="0" applyFont="1" applyBorder="1" applyAlignment="1"/>
    <xf numFmtId="0" fontId="31" fillId="0" borderId="29" xfId="0" applyFont="1" applyBorder="1" applyAlignment="1"/>
    <xf numFmtId="0" fontId="31" fillId="0" borderId="9" xfId="0" applyFont="1" applyBorder="1" applyAlignment="1"/>
    <xf numFmtId="0" fontId="31" fillId="0" borderId="10" xfId="0" applyFont="1" applyBorder="1" applyAlignment="1"/>
    <xf numFmtId="0" fontId="31" fillId="0" borderId="30" xfId="0" applyFont="1" applyBorder="1" applyAlignment="1"/>
    <xf numFmtId="0" fontId="31" fillId="0" borderId="31" xfId="0" applyFont="1" applyBorder="1" applyAlignment="1"/>
    <xf numFmtId="0" fontId="31" fillId="0" borderId="4" xfId="0" applyFont="1" applyBorder="1">
      <alignment vertical="center"/>
    </xf>
    <xf numFmtId="0" fontId="31" fillId="0" borderId="9" xfId="0" applyFont="1" applyBorder="1">
      <alignment vertical="center"/>
    </xf>
    <xf numFmtId="0" fontId="31" fillId="0" borderId="0" xfId="0" applyFont="1">
      <alignment vertical="center"/>
    </xf>
    <xf numFmtId="0" fontId="31" fillId="0" borderId="12" xfId="0" applyFont="1" applyBorder="1" applyAlignment="1"/>
    <xf numFmtId="0" fontId="31" fillId="0" borderId="5" xfId="0" applyFont="1" applyBorder="1" applyAlignment="1"/>
    <xf numFmtId="0" fontId="31" fillId="0" borderId="4" xfId="0" applyFont="1" applyBorder="1" applyAlignment="1"/>
    <xf numFmtId="0" fontId="31" fillId="0" borderId="3" xfId="0" applyFont="1" applyBorder="1" applyAlignment="1"/>
    <xf numFmtId="0" fontId="31" fillId="0" borderId="0" xfId="0" applyFont="1" applyAlignment="1"/>
    <xf numFmtId="0" fontId="31" fillId="0" borderId="14" xfId="0" applyFont="1" applyBorder="1">
      <alignment vertical="center"/>
    </xf>
    <xf numFmtId="0" fontId="31" fillId="0" borderId="11" xfId="0" applyFont="1" applyBorder="1">
      <alignment vertical="center"/>
    </xf>
    <xf numFmtId="9" fontId="31" fillId="0" borderId="15" xfId="0" applyNumberFormat="1" applyFont="1" applyBorder="1" applyAlignment="1"/>
    <xf numFmtId="0" fontId="31" fillId="0" borderId="6" xfId="0" applyFont="1" applyBorder="1">
      <alignment vertical="center"/>
    </xf>
    <xf numFmtId="0" fontId="31" fillId="0" borderId="5" xfId="0" applyFont="1" applyBorder="1">
      <alignment vertical="center"/>
    </xf>
    <xf numFmtId="0" fontId="31" fillId="5" borderId="0" xfId="0" applyFont="1" applyFill="1">
      <alignment vertical="center"/>
    </xf>
    <xf numFmtId="0" fontId="35" fillId="0" borderId="0" xfId="1" applyFont="1" applyAlignment="1">
      <alignment vertical="center"/>
    </xf>
    <xf numFmtId="0" fontId="31" fillId="0" borderId="0" xfId="0" applyFont="1" applyAlignment="1">
      <alignment horizontal="left" vertical="top"/>
    </xf>
    <xf numFmtId="0" fontId="38" fillId="0" borderId="0" xfId="0" applyFont="1" applyAlignment="1">
      <alignment horizontal="left" vertical="top"/>
    </xf>
    <xf numFmtId="0" fontId="38" fillId="0" borderId="0" xfId="0" applyFont="1">
      <alignment vertical="center"/>
    </xf>
    <xf numFmtId="0" fontId="36" fillId="0" borderId="15" xfId="0" applyFont="1" applyBorder="1" applyAlignment="1">
      <alignment horizontal="left" vertical="top"/>
    </xf>
    <xf numFmtId="0" fontId="38" fillId="0" borderId="15" xfId="0" applyFont="1" applyBorder="1">
      <alignment vertical="center"/>
    </xf>
    <xf numFmtId="0" fontId="38" fillId="0" borderId="15" xfId="0" applyFont="1" applyBorder="1" applyAlignment="1">
      <alignment horizontal="left" vertical="top"/>
    </xf>
    <xf numFmtId="0" fontId="36" fillId="0" borderId="15" xfId="0" applyFont="1" applyBorder="1">
      <alignment vertical="center"/>
    </xf>
    <xf numFmtId="0" fontId="40" fillId="0" borderId="15" xfId="0" applyFont="1" applyBorder="1" applyAlignment="1">
      <alignment horizontal="left" vertical="top"/>
    </xf>
    <xf numFmtId="0" fontId="39" fillId="0" borderId="15" xfId="0" applyFont="1" applyBorder="1" applyAlignment="1"/>
    <xf numFmtId="0" fontId="36" fillId="0" borderId="0" xfId="0" applyFont="1" applyAlignment="1"/>
    <xf numFmtId="0" fontId="37" fillId="0" borderId="0" xfId="0" applyFont="1" applyAlignment="1"/>
    <xf numFmtId="0" fontId="37" fillId="0" borderId="15" xfId="0" applyFont="1" applyBorder="1" applyAlignment="1"/>
    <xf numFmtId="0" fontId="32" fillId="0" borderId="0" xfId="0" applyFont="1">
      <alignment vertical="center"/>
    </xf>
    <xf numFmtId="0" fontId="41" fillId="0" borderId="0" xfId="0" applyFont="1" applyAlignment="1">
      <alignment horizontal="left" vertical="top"/>
    </xf>
    <xf numFmtId="0" fontId="33" fillId="0" borderId="0" xfId="0" applyFont="1">
      <alignment vertical="center"/>
    </xf>
    <xf numFmtId="0" fontId="42" fillId="0" borderId="0" xfId="0" applyFont="1">
      <alignment vertical="center"/>
    </xf>
    <xf numFmtId="0" fontId="43" fillId="0" borderId="0" xfId="0" applyFont="1" applyAlignment="1">
      <alignment horizontal="left" vertical="top"/>
    </xf>
    <xf numFmtId="0" fontId="43" fillId="0" borderId="0" xfId="0" applyFont="1">
      <alignment vertical="center"/>
    </xf>
    <xf numFmtId="0" fontId="32" fillId="0" borderId="15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참고!$N$11</c:f>
              <c:strCache>
                <c:ptCount val="1"/>
                <c:pt idx="0">
                  <c:v>5성 공격력 + ssr 장비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참고!$L$12:$M$42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참고!$N$12:$N$42</c:f>
              <c:numCache>
                <c:formatCode>General</c:formatCode>
                <c:ptCount val="31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  <c:pt idx="5">
                  <c:v>140</c:v>
                </c:pt>
                <c:pt idx="6">
                  <c:v>160</c:v>
                </c:pt>
                <c:pt idx="7">
                  <c:v>180</c:v>
                </c:pt>
                <c:pt idx="8">
                  <c:v>200</c:v>
                </c:pt>
                <c:pt idx="9">
                  <c:v>220</c:v>
                </c:pt>
                <c:pt idx="10">
                  <c:v>240</c:v>
                </c:pt>
                <c:pt idx="11">
                  <c:v>260</c:v>
                </c:pt>
                <c:pt idx="12">
                  <c:v>280</c:v>
                </c:pt>
                <c:pt idx="13">
                  <c:v>300</c:v>
                </c:pt>
                <c:pt idx="14">
                  <c:v>320</c:v>
                </c:pt>
                <c:pt idx="15">
                  <c:v>340</c:v>
                </c:pt>
                <c:pt idx="16">
                  <c:v>360</c:v>
                </c:pt>
                <c:pt idx="17">
                  <c:v>380</c:v>
                </c:pt>
                <c:pt idx="18">
                  <c:v>400</c:v>
                </c:pt>
                <c:pt idx="19">
                  <c:v>420</c:v>
                </c:pt>
                <c:pt idx="20">
                  <c:v>440</c:v>
                </c:pt>
                <c:pt idx="21">
                  <c:v>460</c:v>
                </c:pt>
                <c:pt idx="22">
                  <c:v>480</c:v>
                </c:pt>
                <c:pt idx="23">
                  <c:v>500</c:v>
                </c:pt>
                <c:pt idx="24">
                  <c:v>520</c:v>
                </c:pt>
                <c:pt idx="25">
                  <c:v>540</c:v>
                </c:pt>
                <c:pt idx="26">
                  <c:v>560</c:v>
                </c:pt>
                <c:pt idx="27">
                  <c:v>580</c:v>
                </c:pt>
                <c:pt idx="28">
                  <c:v>600</c:v>
                </c:pt>
                <c:pt idx="29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7-46D3-A1BF-F8F891DA86CF}"/>
            </c:ext>
          </c:extLst>
        </c:ser>
        <c:ser>
          <c:idx val="1"/>
          <c:order val="1"/>
          <c:tx>
            <c:strRef>
              <c:f>참고!$O$11</c:f>
              <c:strCache>
                <c:ptCount val="1"/>
                <c:pt idx="0">
                  <c:v>4성 공격력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참고!$L$12:$M$42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참고!$O$12:$O$42</c:f>
              <c:numCache>
                <c:formatCode>General</c:formatCode>
                <c:ptCount val="31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60</c:v>
                </c:pt>
                <c:pt idx="11">
                  <c:v>65</c:v>
                </c:pt>
                <c:pt idx="12">
                  <c:v>70</c:v>
                </c:pt>
                <c:pt idx="13">
                  <c:v>75</c:v>
                </c:pt>
                <c:pt idx="14">
                  <c:v>80</c:v>
                </c:pt>
                <c:pt idx="15">
                  <c:v>85</c:v>
                </c:pt>
                <c:pt idx="16">
                  <c:v>90</c:v>
                </c:pt>
                <c:pt idx="17">
                  <c:v>95</c:v>
                </c:pt>
                <c:pt idx="18">
                  <c:v>100</c:v>
                </c:pt>
                <c:pt idx="19">
                  <c:v>105</c:v>
                </c:pt>
                <c:pt idx="20">
                  <c:v>110</c:v>
                </c:pt>
                <c:pt idx="21">
                  <c:v>115</c:v>
                </c:pt>
                <c:pt idx="22">
                  <c:v>120</c:v>
                </c:pt>
                <c:pt idx="23">
                  <c:v>125</c:v>
                </c:pt>
                <c:pt idx="24">
                  <c:v>130</c:v>
                </c:pt>
                <c:pt idx="25">
                  <c:v>135</c:v>
                </c:pt>
                <c:pt idx="26">
                  <c:v>140</c:v>
                </c:pt>
                <c:pt idx="27">
                  <c:v>145</c:v>
                </c:pt>
                <c:pt idx="28">
                  <c:v>150</c:v>
                </c:pt>
                <c:pt idx="29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7-46D3-A1BF-F8F891DA86CF}"/>
            </c:ext>
          </c:extLst>
        </c:ser>
        <c:ser>
          <c:idx val="2"/>
          <c:order val="2"/>
          <c:tx>
            <c:strRef>
              <c:f>참고!$P$11</c:f>
              <c:strCache>
                <c:ptCount val="1"/>
                <c:pt idx="0">
                  <c:v>몬스터의 체력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참고!$L$12:$M$42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참고!$P$12:$P$42</c:f>
              <c:numCache>
                <c:formatCode>General</c:formatCode>
                <c:ptCount val="31"/>
                <c:pt idx="0">
                  <c:v>48</c:v>
                </c:pt>
                <c:pt idx="1">
                  <c:v>72</c:v>
                </c:pt>
                <c:pt idx="2">
                  <c:v>96</c:v>
                </c:pt>
                <c:pt idx="3">
                  <c:v>120</c:v>
                </c:pt>
                <c:pt idx="4">
                  <c:v>144</c:v>
                </c:pt>
                <c:pt idx="5">
                  <c:v>168</c:v>
                </c:pt>
                <c:pt idx="6">
                  <c:v>192</c:v>
                </c:pt>
                <c:pt idx="7">
                  <c:v>216</c:v>
                </c:pt>
                <c:pt idx="8">
                  <c:v>240</c:v>
                </c:pt>
                <c:pt idx="9">
                  <c:v>264</c:v>
                </c:pt>
                <c:pt idx="10">
                  <c:v>288</c:v>
                </c:pt>
                <c:pt idx="11">
                  <c:v>312</c:v>
                </c:pt>
                <c:pt idx="12">
                  <c:v>336</c:v>
                </c:pt>
                <c:pt idx="13">
                  <c:v>360</c:v>
                </c:pt>
                <c:pt idx="14">
                  <c:v>384</c:v>
                </c:pt>
                <c:pt idx="15">
                  <c:v>408</c:v>
                </c:pt>
                <c:pt idx="16">
                  <c:v>432</c:v>
                </c:pt>
                <c:pt idx="17">
                  <c:v>456</c:v>
                </c:pt>
                <c:pt idx="18">
                  <c:v>480</c:v>
                </c:pt>
                <c:pt idx="19">
                  <c:v>504</c:v>
                </c:pt>
                <c:pt idx="20">
                  <c:v>528</c:v>
                </c:pt>
                <c:pt idx="21">
                  <c:v>552</c:v>
                </c:pt>
                <c:pt idx="22">
                  <c:v>576</c:v>
                </c:pt>
                <c:pt idx="23">
                  <c:v>600</c:v>
                </c:pt>
                <c:pt idx="24">
                  <c:v>624</c:v>
                </c:pt>
                <c:pt idx="25">
                  <c:v>648</c:v>
                </c:pt>
                <c:pt idx="26">
                  <c:v>672</c:v>
                </c:pt>
                <c:pt idx="27">
                  <c:v>696</c:v>
                </c:pt>
                <c:pt idx="28">
                  <c:v>720</c:v>
                </c:pt>
                <c:pt idx="29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7-46D3-A1BF-F8F891DA86CF}"/>
            </c:ext>
          </c:extLst>
        </c:ser>
        <c:ser>
          <c:idx val="3"/>
          <c:order val="3"/>
          <c:tx>
            <c:strRef>
              <c:f>참고!$Q$11</c:f>
              <c:strCache>
                <c:ptCount val="1"/>
                <c:pt idx="0">
                  <c:v>5성 ssr 장비 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참고!$L$12:$M$42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참고!$Q$12:$Q$42</c:f>
              <c:numCache>
                <c:formatCode>General</c:formatCode>
                <c:ptCount val="31"/>
                <c:pt idx="0">
                  <c:v>24</c:v>
                </c:pt>
                <c:pt idx="1">
                  <c:v>36</c:v>
                </c:pt>
                <c:pt idx="2">
                  <c:v>48</c:v>
                </c:pt>
                <c:pt idx="3">
                  <c:v>60</c:v>
                </c:pt>
                <c:pt idx="4">
                  <c:v>72</c:v>
                </c:pt>
                <c:pt idx="5">
                  <c:v>84</c:v>
                </c:pt>
                <c:pt idx="6">
                  <c:v>96</c:v>
                </c:pt>
                <c:pt idx="7">
                  <c:v>108</c:v>
                </c:pt>
                <c:pt idx="8">
                  <c:v>120</c:v>
                </c:pt>
                <c:pt idx="9">
                  <c:v>132</c:v>
                </c:pt>
                <c:pt idx="10">
                  <c:v>144</c:v>
                </c:pt>
                <c:pt idx="11">
                  <c:v>156</c:v>
                </c:pt>
                <c:pt idx="12">
                  <c:v>168</c:v>
                </c:pt>
                <c:pt idx="13">
                  <c:v>180</c:v>
                </c:pt>
                <c:pt idx="14">
                  <c:v>192</c:v>
                </c:pt>
                <c:pt idx="15">
                  <c:v>204</c:v>
                </c:pt>
                <c:pt idx="16">
                  <c:v>216</c:v>
                </c:pt>
                <c:pt idx="17">
                  <c:v>228</c:v>
                </c:pt>
                <c:pt idx="18">
                  <c:v>240</c:v>
                </c:pt>
                <c:pt idx="19">
                  <c:v>252</c:v>
                </c:pt>
                <c:pt idx="20">
                  <c:v>264</c:v>
                </c:pt>
                <c:pt idx="21">
                  <c:v>276</c:v>
                </c:pt>
                <c:pt idx="22">
                  <c:v>288</c:v>
                </c:pt>
                <c:pt idx="23">
                  <c:v>300</c:v>
                </c:pt>
                <c:pt idx="24">
                  <c:v>312</c:v>
                </c:pt>
                <c:pt idx="25">
                  <c:v>324</c:v>
                </c:pt>
                <c:pt idx="26">
                  <c:v>336</c:v>
                </c:pt>
                <c:pt idx="27">
                  <c:v>348</c:v>
                </c:pt>
                <c:pt idx="28">
                  <c:v>360</c:v>
                </c:pt>
                <c:pt idx="29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7-46D3-A1BF-F8F891DA86CF}"/>
            </c:ext>
          </c:extLst>
        </c:ser>
        <c:ser>
          <c:idx val="4"/>
          <c:order val="4"/>
          <c:tx>
            <c:strRef>
              <c:f>참고!$R$11</c:f>
              <c:strCache>
                <c:ptCount val="1"/>
                <c:pt idx="0">
                  <c:v>4tjd ssr 장비 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참고!$L$12:$M$42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참고!$R$12:$R$42</c:f>
              <c:numCache>
                <c:formatCode>General</c:formatCode>
                <c:ptCount val="31"/>
                <c:pt idx="0">
                  <c:v>30</c:v>
                </c:pt>
                <c:pt idx="1">
                  <c:v>45</c:v>
                </c:pt>
                <c:pt idx="2">
                  <c:v>60</c:v>
                </c:pt>
                <c:pt idx="3">
                  <c:v>75</c:v>
                </c:pt>
                <c:pt idx="4">
                  <c:v>90</c:v>
                </c:pt>
                <c:pt idx="5">
                  <c:v>105</c:v>
                </c:pt>
                <c:pt idx="6">
                  <c:v>120</c:v>
                </c:pt>
                <c:pt idx="7">
                  <c:v>135</c:v>
                </c:pt>
                <c:pt idx="8">
                  <c:v>150</c:v>
                </c:pt>
                <c:pt idx="9">
                  <c:v>165</c:v>
                </c:pt>
                <c:pt idx="10">
                  <c:v>180</c:v>
                </c:pt>
                <c:pt idx="11">
                  <c:v>195</c:v>
                </c:pt>
                <c:pt idx="12">
                  <c:v>210</c:v>
                </c:pt>
                <c:pt idx="13">
                  <c:v>225</c:v>
                </c:pt>
                <c:pt idx="14">
                  <c:v>240</c:v>
                </c:pt>
                <c:pt idx="15">
                  <c:v>255</c:v>
                </c:pt>
                <c:pt idx="16">
                  <c:v>270</c:v>
                </c:pt>
                <c:pt idx="17">
                  <c:v>285</c:v>
                </c:pt>
                <c:pt idx="18">
                  <c:v>300</c:v>
                </c:pt>
                <c:pt idx="19">
                  <c:v>315</c:v>
                </c:pt>
                <c:pt idx="20">
                  <c:v>330</c:v>
                </c:pt>
                <c:pt idx="21">
                  <c:v>345</c:v>
                </c:pt>
                <c:pt idx="22">
                  <c:v>360</c:v>
                </c:pt>
                <c:pt idx="23">
                  <c:v>375</c:v>
                </c:pt>
                <c:pt idx="24">
                  <c:v>390</c:v>
                </c:pt>
                <c:pt idx="25">
                  <c:v>405</c:v>
                </c:pt>
                <c:pt idx="26">
                  <c:v>420</c:v>
                </c:pt>
                <c:pt idx="27">
                  <c:v>435</c:v>
                </c:pt>
                <c:pt idx="28">
                  <c:v>450</c:v>
                </c:pt>
                <c:pt idx="29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7-46D3-A1BF-F8F891DA8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466904"/>
        <c:axId val="2079465464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참고!$S$11</c15:sqref>
                        </c15:formulaRef>
                      </c:ext>
                    </c:extLst>
                    <c:strCache>
                      <c:ptCount val="1"/>
                      <c:pt idx="0">
                        <c:v>4성 장비 스텟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참고!$L$12:$M$42</c15:sqref>
                        </c15:formulaRef>
                      </c:ext>
                    </c:extLst>
                    <c:strCache>
                      <c:ptCount val="3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참고!$S$12:$S$42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</c:v>
                      </c:pt>
                      <c:pt idx="1">
                        <c:v>15</c:v>
                      </c:pt>
                      <c:pt idx="2">
                        <c:v>20</c:v>
                      </c:pt>
                      <c:pt idx="3">
                        <c:v>25</c:v>
                      </c:pt>
                      <c:pt idx="4">
                        <c:v>30</c:v>
                      </c:pt>
                      <c:pt idx="5">
                        <c:v>35</c:v>
                      </c:pt>
                      <c:pt idx="6">
                        <c:v>40</c:v>
                      </c:pt>
                      <c:pt idx="7">
                        <c:v>45</c:v>
                      </c:pt>
                      <c:pt idx="8">
                        <c:v>50</c:v>
                      </c:pt>
                      <c:pt idx="9">
                        <c:v>55</c:v>
                      </c:pt>
                      <c:pt idx="10">
                        <c:v>60</c:v>
                      </c:pt>
                      <c:pt idx="11">
                        <c:v>65</c:v>
                      </c:pt>
                      <c:pt idx="12">
                        <c:v>70</c:v>
                      </c:pt>
                      <c:pt idx="13">
                        <c:v>75</c:v>
                      </c:pt>
                      <c:pt idx="14">
                        <c:v>80</c:v>
                      </c:pt>
                      <c:pt idx="15">
                        <c:v>85</c:v>
                      </c:pt>
                      <c:pt idx="16">
                        <c:v>90</c:v>
                      </c:pt>
                      <c:pt idx="17">
                        <c:v>95</c:v>
                      </c:pt>
                      <c:pt idx="18">
                        <c:v>100</c:v>
                      </c:pt>
                      <c:pt idx="19">
                        <c:v>105</c:v>
                      </c:pt>
                      <c:pt idx="20">
                        <c:v>110</c:v>
                      </c:pt>
                      <c:pt idx="21">
                        <c:v>115</c:v>
                      </c:pt>
                      <c:pt idx="22">
                        <c:v>120</c:v>
                      </c:pt>
                      <c:pt idx="23">
                        <c:v>125</c:v>
                      </c:pt>
                      <c:pt idx="24">
                        <c:v>130</c:v>
                      </c:pt>
                      <c:pt idx="25">
                        <c:v>135</c:v>
                      </c:pt>
                      <c:pt idx="26">
                        <c:v>140</c:v>
                      </c:pt>
                      <c:pt idx="27">
                        <c:v>145</c:v>
                      </c:pt>
                      <c:pt idx="28">
                        <c:v>150</c:v>
                      </c:pt>
                      <c:pt idx="29">
                        <c:v>155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D07-46D3-A1BF-F8F891DA86CF}"/>
                  </c:ext>
                </c:extLst>
              </c15:ser>
            </c15:filteredLineSeries>
          </c:ext>
        </c:extLst>
      </c:lineChart>
      <c:catAx>
        <c:axId val="207946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9465464"/>
        <c:crosses val="autoZero"/>
        <c:auto val="1"/>
        <c:lblAlgn val="ctr"/>
        <c:lblOffset val="100"/>
        <c:noMultiLvlLbl val="0"/>
      </c:catAx>
      <c:valAx>
        <c:axId val="207946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946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18" Type="http://schemas.openxmlformats.org/officeDocument/2006/relationships/image" Target="../media/image18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8048625" y="6203950"/>
          <a:ext cx="920750" cy="1139825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934325" y="8112125"/>
          <a:ext cx="1073150" cy="10414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648200" y="17710150"/>
          <a:ext cx="884858" cy="9395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533900" y="19608800"/>
          <a:ext cx="1073150" cy="10414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88</xdr:row>
      <xdr:rowOff>44450</xdr:rowOff>
    </xdr:from>
    <xdr:to>
      <xdr:col>4</xdr:col>
      <xdr:colOff>488950</xdr:colOff>
      <xdr:row>94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88</xdr:row>
      <xdr:rowOff>30553</xdr:rowOff>
    </xdr:from>
    <xdr:to>
      <xdr:col>7</xdr:col>
      <xdr:colOff>508000</xdr:colOff>
      <xdr:row>94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71</xdr:row>
      <xdr:rowOff>19050</xdr:rowOff>
    </xdr:from>
    <xdr:to>
      <xdr:col>5</xdr:col>
      <xdr:colOff>273050</xdr:colOff>
      <xdr:row>82</xdr:row>
      <xdr:rowOff>215274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DA63AC-67B1-44FE-9E7A-FD9320FC1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51" b="16298"/>
        <a:stretch/>
      </xdr:blipFill>
      <xdr:spPr>
        <a:xfrm>
          <a:off x="1314450" y="15671800"/>
          <a:ext cx="2273300" cy="25774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44</xdr:row>
      <xdr:rowOff>36045</xdr:rowOff>
    </xdr:from>
    <xdr:to>
      <xdr:col>6</xdr:col>
      <xdr:colOff>556171</xdr:colOff>
      <xdr:row>57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47</xdr:row>
      <xdr:rowOff>2191</xdr:rowOff>
    </xdr:from>
    <xdr:to>
      <xdr:col>4</xdr:col>
      <xdr:colOff>602155</xdr:colOff>
      <xdr:row>48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47</xdr:row>
      <xdr:rowOff>65691</xdr:rowOff>
    </xdr:from>
    <xdr:to>
      <xdr:col>5</xdr:col>
      <xdr:colOff>236482</xdr:colOff>
      <xdr:row>48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46</xdr:row>
      <xdr:rowOff>163214</xdr:rowOff>
    </xdr:from>
    <xdr:to>
      <xdr:col>5</xdr:col>
      <xdr:colOff>569310</xdr:colOff>
      <xdr:row>48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63</xdr:row>
      <xdr:rowOff>17518</xdr:rowOff>
    </xdr:from>
    <xdr:to>
      <xdr:col>6</xdr:col>
      <xdr:colOff>472966</xdr:colOff>
      <xdr:row>76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67</xdr:row>
      <xdr:rowOff>144517</xdr:rowOff>
    </xdr:from>
    <xdr:to>
      <xdr:col>4</xdr:col>
      <xdr:colOff>446690</xdr:colOff>
      <xdr:row>68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70</xdr:row>
      <xdr:rowOff>161158</xdr:rowOff>
    </xdr:from>
    <xdr:to>
      <xdr:col>4</xdr:col>
      <xdr:colOff>178676</xdr:colOff>
      <xdr:row>71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71</xdr:row>
      <xdr:rowOff>94593</xdr:rowOff>
    </xdr:from>
    <xdr:to>
      <xdr:col>5</xdr:col>
      <xdr:colOff>186559</xdr:colOff>
      <xdr:row>72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72</xdr:row>
      <xdr:rowOff>13138</xdr:rowOff>
    </xdr:from>
    <xdr:to>
      <xdr:col>4</xdr:col>
      <xdr:colOff>486103</xdr:colOff>
      <xdr:row>73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83</xdr:row>
      <xdr:rowOff>65688</xdr:rowOff>
    </xdr:from>
    <xdr:to>
      <xdr:col>6</xdr:col>
      <xdr:colOff>166413</xdr:colOff>
      <xdr:row>94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86</xdr:row>
      <xdr:rowOff>52552</xdr:rowOff>
    </xdr:from>
    <xdr:to>
      <xdr:col>6</xdr:col>
      <xdr:colOff>35034</xdr:colOff>
      <xdr:row>90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86</xdr:row>
      <xdr:rowOff>157655</xdr:rowOff>
    </xdr:from>
    <xdr:to>
      <xdr:col>4</xdr:col>
      <xdr:colOff>420414</xdr:colOff>
      <xdr:row>87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103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106</xdr:row>
      <xdr:rowOff>2191</xdr:rowOff>
    </xdr:from>
    <xdr:to>
      <xdr:col>4</xdr:col>
      <xdr:colOff>602155</xdr:colOff>
      <xdr:row>107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106</xdr:row>
      <xdr:rowOff>65691</xdr:rowOff>
    </xdr:from>
    <xdr:to>
      <xdr:col>5</xdr:col>
      <xdr:colOff>236482</xdr:colOff>
      <xdr:row>107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105</xdr:row>
      <xdr:rowOff>163214</xdr:rowOff>
    </xdr:from>
    <xdr:to>
      <xdr:col>5</xdr:col>
      <xdr:colOff>569310</xdr:colOff>
      <xdr:row>107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8</xdr:row>
      <xdr:rowOff>107950</xdr:rowOff>
    </xdr:from>
    <xdr:to>
      <xdr:col>6</xdr:col>
      <xdr:colOff>408608</xdr:colOff>
      <xdr:row>12</xdr:row>
      <xdr:rowOff>171174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CCBC91-50C3-4C0A-91A7-FAFCF8C437BB}"/>
            </a:ext>
          </a:extLst>
        </xdr:cNvPr>
        <xdr:cNvGrpSpPr/>
      </xdr:nvGrpSpPr>
      <xdr:grpSpPr>
        <a:xfrm>
          <a:off x="4371975" y="1822450"/>
          <a:ext cx="1018208" cy="939524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6B6114D-9423-5CB7-EAF3-450094594CB2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3988ABF1-D548-91F9-B5E6-6C4050CC7807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3FC120-59BE-A898-941D-9C488048A10B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264555F3-160F-5513-33B2-E154EEBE8B04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D2DC18E-760F-4B52-A264-A1FA2116AF1C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CA8E88C9-05A2-EEA2-E38E-8BB443677990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6DD7B86-BD1A-272A-5C56-73C0EB2ACE57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963958F-36FD-6205-8730-570E694A2B80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8C95E16F-7CB3-10E9-667B-FF5C089C131E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55DE9E20-436C-602F-5024-06BEBB65B38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F16EB317-95EB-81CB-6415-258CCEBF84A8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4E272966-D53B-5F6F-EBA9-D2E53DD35F4D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16</xdr:col>
      <xdr:colOff>166414</xdr:colOff>
      <xdr:row>25</xdr:row>
      <xdr:rowOff>17518</xdr:rowOff>
    </xdr:from>
    <xdr:to>
      <xdr:col>20</xdr:col>
      <xdr:colOff>472966</xdr:colOff>
      <xdr:row>38</xdr:row>
      <xdr:rowOff>116053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3E7C4B6-8511-49D2-A7A9-7AE3D513A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64" y="13822418"/>
          <a:ext cx="2948152" cy="2968735"/>
        </a:xfrm>
        <a:prstGeom prst="rect">
          <a:avLst/>
        </a:prstGeom>
      </xdr:spPr>
    </xdr:pic>
    <xdr:clientData/>
  </xdr:twoCellAnchor>
  <xdr:twoCellAnchor>
    <xdr:from>
      <xdr:col>18</xdr:col>
      <xdr:colOff>245241</xdr:colOff>
      <xdr:row>29</xdr:row>
      <xdr:rowOff>144517</xdr:rowOff>
    </xdr:from>
    <xdr:to>
      <xdr:col>18</xdr:col>
      <xdr:colOff>446690</xdr:colOff>
      <xdr:row>30</xdr:row>
      <xdr:rowOff>118242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500000B-6D0C-4837-99DA-19F6D0D9AB0E}"/>
            </a:ext>
          </a:extLst>
        </xdr:cNvPr>
        <xdr:cNvSpPr/>
      </xdr:nvSpPr>
      <xdr:spPr>
        <a:xfrm>
          <a:off x="2728091" y="14813017"/>
          <a:ext cx="201449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638503</xdr:colOff>
      <xdr:row>32</xdr:row>
      <xdr:rowOff>161158</xdr:rowOff>
    </xdr:from>
    <xdr:to>
      <xdr:col>18</xdr:col>
      <xdr:colOff>178676</xdr:colOff>
      <xdr:row>33</xdr:row>
      <xdr:rowOff>134883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AAB17CD-CA34-44AB-8424-B221D90D4D61}"/>
            </a:ext>
          </a:extLst>
        </xdr:cNvPr>
        <xdr:cNvSpPr/>
      </xdr:nvSpPr>
      <xdr:spPr>
        <a:xfrm>
          <a:off x="2460953" y="15477358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646386</xdr:colOff>
      <xdr:row>33</xdr:row>
      <xdr:rowOff>94593</xdr:rowOff>
    </xdr:from>
    <xdr:to>
      <xdr:col>19</xdr:col>
      <xdr:colOff>186559</xdr:colOff>
      <xdr:row>34</xdr:row>
      <xdr:rowOff>68318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38F3F97-5E39-43AC-8DF4-2261AE8532BC}"/>
            </a:ext>
          </a:extLst>
        </xdr:cNvPr>
        <xdr:cNvSpPr/>
      </xdr:nvSpPr>
      <xdr:spPr>
        <a:xfrm>
          <a:off x="3129236" y="15626693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205828</xdr:colOff>
      <xdr:row>34</xdr:row>
      <xdr:rowOff>13138</xdr:rowOff>
    </xdr:from>
    <xdr:to>
      <xdr:col>18</xdr:col>
      <xdr:colOff>486103</xdr:colOff>
      <xdr:row>35</xdr:row>
      <xdr:rowOff>65690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FBE64A3-E7E8-409D-9CE4-0E1EDE89B521}"/>
            </a:ext>
          </a:extLst>
        </xdr:cNvPr>
        <xdr:cNvSpPr/>
      </xdr:nvSpPr>
      <xdr:spPr>
        <a:xfrm>
          <a:off x="2688678" y="15761138"/>
          <a:ext cx="280275" cy="268452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381000</xdr:colOff>
      <xdr:row>31</xdr:row>
      <xdr:rowOff>192190</xdr:rowOff>
    </xdr:from>
    <xdr:to>
      <xdr:col>10</xdr:col>
      <xdr:colOff>203200</xdr:colOff>
      <xdr:row>44</xdr:row>
      <xdr:rowOff>184150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5D2AEB6-C5DF-167A-0233-49BA1300B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6599340"/>
          <a:ext cx="1803400" cy="26780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8020050" y="737428"/>
          <a:ext cx="922407" cy="1121189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905750" y="2603776"/>
          <a:ext cx="1074807" cy="1026491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8</xdr:row>
      <xdr:rowOff>57150</xdr:rowOff>
    </xdr:from>
    <xdr:to>
      <xdr:col>10</xdr:col>
      <xdr:colOff>333375</xdr:colOff>
      <xdr:row>38</xdr:row>
      <xdr:rowOff>28575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B837055-FAF2-0D3C-EAFC-965B3AE8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gabrielaguiarprod.itch.io/unique-projectiles-vol4" TargetMode="External"/><Relationship Id="rId1" Type="http://schemas.openxmlformats.org/officeDocument/2006/relationships/hyperlink" Target="https://stealthix.itch.io/animated-fir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topLeftCell="A16" zoomScale="130" zoomScaleNormal="130" workbookViewId="0">
      <selection activeCell="E30" sqref="E30"/>
    </sheetView>
  </sheetViews>
  <sheetFormatPr defaultColWidth="8.625" defaultRowHeight="16.5"/>
  <cols>
    <col min="1" max="1" width="4.875" style="1" customWidth="1"/>
    <col min="2" max="2" width="26.25" style="1" customWidth="1"/>
    <col min="3" max="3" width="31.875" style="1" customWidth="1"/>
    <col min="4" max="4" width="46.375" style="1" customWidth="1"/>
    <col min="5" max="5" width="20.375" style="1" customWidth="1"/>
    <col min="6" max="6" width="10.5" style="1" customWidth="1"/>
    <col min="7" max="7" width="20.125" style="1" customWidth="1"/>
    <col min="8" max="16384" width="8.625" style="1"/>
  </cols>
  <sheetData>
    <row r="2" spans="2:9" ht="25.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.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.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.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212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212"/>
      <c r="E38" s="2"/>
      <c r="F38" s="2"/>
      <c r="G38" s="2"/>
      <c r="H38" s="2"/>
      <c r="I38" s="4"/>
    </row>
    <row r="39" spans="2:9">
      <c r="B39" s="2"/>
      <c r="C39" s="2" t="s">
        <v>60</v>
      </c>
      <c r="D39" s="212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zoomScaleNormal="100" workbookViewId="0">
      <selection activeCell="M183" sqref="C153:M183"/>
    </sheetView>
  </sheetViews>
  <sheetFormatPr defaultRowHeight="16.5"/>
  <cols>
    <col min="1" max="1" width="3.875" customWidth="1"/>
    <col min="3" max="3" width="14.5" customWidth="1"/>
    <col min="4" max="4" width="12.875" customWidth="1"/>
    <col min="9" max="9" width="8.625" customWidth="1"/>
  </cols>
  <sheetData>
    <row r="1" spans="2:19" ht="17.25" thickBot="1"/>
    <row r="2" spans="2:19" ht="17.25" thickBot="1">
      <c r="B2" s="13" t="s">
        <v>181</v>
      </c>
      <c r="C2" s="74">
        <v>45828</v>
      </c>
    </row>
    <row r="3" spans="2:19" ht="17.25" thickBot="1">
      <c r="C3" s="77"/>
    </row>
    <row r="4" spans="2:19" ht="17.2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2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25" thickBot="1">
      <c r="C6" s="18" t="s">
        <v>211</v>
      </c>
      <c r="D6" s="19"/>
      <c r="E6" s="19"/>
      <c r="F6" s="19"/>
      <c r="G6" s="19"/>
      <c r="H6" s="16"/>
    </row>
    <row r="7" spans="2:19" ht="17.25" thickBot="1"/>
    <row r="8" spans="2:19" ht="17.2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213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25" thickBot="1">
      <c r="B10" s="214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214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25" thickBot="1">
      <c r="B12" s="214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25" thickBot="1">
      <c r="B13" s="214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25" thickBot="1">
      <c r="B14" s="214"/>
      <c r="C14" s="225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25" thickBot="1">
      <c r="B15" s="214"/>
      <c r="C15" s="226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25" thickBot="1">
      <c r="B16" s="214"/>
      <c r="C16" s="226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25" thickBot="1">
      <c r="B17" s="214"/>
      <c r="C17" s="226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25" thickBot="1">
      <c r="B18" s="214"/>
      <c r="C18" s="218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25" thickBot="1">
      <c r="B19" s="214"/>
      <c r="R19" s="34" t="s">
        <v>124</v>
      </c>
      <c r="S19" s="13" t="s">
        <v>108</v>
      </c>
    </row>
    <row r="20" spans="2:19" ht="17.25" thickBot="1">
      <c r="B20" s="214"/>
      <c r="P20" s="44"/>
      <c r="R20" s="34" t="s">
        <v>125</v>
      </c>
      <c r="S20" s="13" t="s">
        <v>109</v>
      </c>
    </row>
    <row r="21" spans="2:19" ht="17.25" thickBot="1">
      <c r="B21" s="214"/>
      <c r="R21" s="34" t="s">
        <v>126</v>
      </c>
      <c r="S21" s="13" t="s">
        <v>110</v>
      </c>
    </row>
    <row r="22" spans="2:19" ht="17.25" thickBot="1">
      <c r="B22" s="214"/>
      <c r="R22" s="34" t="s">
        <v>127</v>
      </c>
      <c r="S22" s="13" t="s">
        <v>111</v>
      </c>
    </row>
    <row r="23" spans="2:19" ht="17.25" thickBot="1">
      <c r="B23" s="35"/>
      <c r="R23" s="34" t="s">
        <v>128</v>
      </c>
      <c r="S23" s="13" t="s">
        <v>112</v>
      </c>
    </row>
    <row r="26" spans="2:19" ht="17.25" thickBot="1"/>
    <row r="27" spans="2:19" ht="17.25" thickBot="1">
      <c r="B27" s="14" t="s">
        <v>197</v>
      </c>
      <c r="C27" s="18" t="s">
        <v>182</v>
      </c>
      <c r="D27" s="19"/>
      <c r="E27" s="16"/>
      <c r="O27" s="44"/>
    </row>
    <row r="28" spans="2:19" ht="17.25" thickBot="1">
      <c r="B28" s="230" t="s">
        <v>201</v>
      </c>
      <c r="C28" t="s">
        <v>184</v>
      </c>
      <c r="O28" s="44"/>
    </row>
    <row r="29" spans="2:19" ht="17.25" thickBot="1">
      <c r="B29" s="231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25" thickBot="1">
      <c r="B30" s="231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25" thickBot="1">
      <c r="B31" s="231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25" thickBot="1">
      <c r="B32" s="231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25" thickBot="1">
      <c r="B33" s="231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25" thickBot="1">
      <c r="B34" s="231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25" thickBot="1">
      <c r="B35" s="231"/>
      <c r="C35" t="s">
        <v>198</v>
      </c>
      <c r="L35" s="227" t="s">
        <v>101</v>
      </c>
      <c r="M35" s="228"/>
      <c r="N35" t="s">
        <v>185</v>
      </c>
      <c r="O35" s="44"/>
    </row>
    <row r="36" spans="2:17" ht="17.25" thickBot="1">
      <c r="B36" s="231"/>
      <c r="L36" s="31"/>
      <c r="M36" s="31"/>
    </row>
    <row r="37" spans="2:17" ht="17.25" thickBot="1">
      <c r="B37" s="231"/>
      <c r="C37" s="33" t="s">
        <v>102</v>
      </c>
      <c r="D37" s="13" t="s">
        <v>77</v>
      </c>
      <c r="G37" s="14" t="s">
        <v>78</v>
      </c>
    </row>
    <row r="38" spans="2:17" ht="17.25" thickBot="1">
      <c r="B38" s="231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25" thickBot="1">
      <c r="B39" s="231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25" thickBot="1">
      <c r="B40" s="231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25" thickBot="1">
      <c r="B41" s="231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25" thickBot="1">
      <c r="B42" s="231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25" thickBot="1">
      <c r="B43" s="231"/>
      <c r="C43" t="s">
        <v>171</v>
      </c>
      <c r="L43" s="219" t="s">
        <v>100</v>
      </c>
      <c r="M43" s="221"/>
      <c r="O43" s="45"/>
      <c r="P43" s="13" t="s">
        <v>104</v>
      </c>
      <c r="Q43" s="13"/>
    </row>
    <row r="44" spans="2:17">
      <c r="B44" s="231"/>
    </row>
    <row r="45" spans="2:17">
      <c r="B45" s="231"/>
      <c r="C45" t="s">
        <v>186</v>
      </c>
      <c r="D45" t="s">
        <v>189</v>
      </c>
    </row>
    <row r="46" spans="2:17">
      <c r="B46" s="231"/>
      <c r="C46" t="s">
        <v>187</v>
      </c>
      <c r="D46" t="s">
        <v>188</v>
      </c>
    </row>
    <row r="47" spans="2:17">
      <c r="B47" s="231"/>
    </row>
    <row r="48" spans="2:17" ht="17.25" thickBot="1">
      <c r="B48" s="231"/>
      <c r="C48" t="s">
        <v>183</v>
      </c>
    </row>
    <row r="49" spans="2:6" ht="17.25" thickBot="1">
      <c r="B49" s="231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25" thickBot="1">
      <c r="B50" s="231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25" thickBot="1">
      <c r="B51" s="231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25" thickBot="1">
      <c r="B52" s="231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25" thickBot="1">
      <c r="B53" s="231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25" thickBot="1">
      <c r="B54" s="231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25" thickBot="1">
      <c r="B55" s="231"/>
      <c r="E55" s="34" t="s">
        <v>124</v>
      </c>
      <c r="F55" s="13" t="s">
        <v>108</v>
      </c>
    </row>
    <row r="56" spans="2:6" ht="17.25" thickBot="1">
      <c r="B56" s="231"/>
      <c r="E56" s="34" t="s">
        <v>125</v>
      </c>
      <c r="F56" s="13" t="s">
        <v>109</v>
      </c>
    </row>
    <row r="57" spans="2:6" ht="17.25" thickBot="1">
      <c r="B57" s="231"/>
      <c r="E57" s="34" t="s">
        <v>126</v>
      </c>
      <c r="F57" s="13" t="s">
        <v>110</v>
      </c>
    </row>
    <row r="58" spans="2:6" ht="17.25" thickBot="1">
      <c r="B58" s="231"/>
      <c r="E58" s="34" t="s">
        <v>127</v>
      </c>
      <c r="F58" s="13" t="s">
        <v>111</v>
      </c>
    </row>
    <row r="59" spans="2:6" ht="17.25" thickBot="1">
      <c r="B59" s="231"/>
      <c r="E59" s="34" t="s">
        <v>128</v>
      </c>
      <c r="F59" s="13" t="s">
        <v>112</v>
      </c>
    </row>
    <row r="60" spans="2:6">
      <c r="B60" s="231"/>
      <c r="C60" t="s">
        <v>199</v>
      </c>
    </row>
    <row r="61" spans="2:6">
      <c r="B61" s="231"/>
    </row>
    <row r="62" spans="2:6">
      <c r="B62" s="231"/>
      <c r="C62" t="s">
        <v>190</v>
      </c>
      <c r="D62" t="s">
        <v>191</v>
      </c>
    </row>
    <row r="63" spans="2:6">
      <c r="B63" s="231"/>
    </row>
    <row r="64" spans="2:6" ht="17.25" thickBot="1">
      <c r="B64" s="231"/>
      <c r="C64" t="s">
        <v>202</v>
      </c>
    </row>
    <row r="65" spans="2:17" ht="17.25" thickBot="1">
      <c r="B65" s="231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25" thickBot="1">
      <c r="B66" s="231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25" thickBot="1">
      <c r="B67" s="231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25" thickBot="1">
      <c r="B68" s="231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25" thickBot="1">
      <c r="B69" s="231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25" thickBot="1">
      <c r="B70" s="231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25" thickBot="1">
      <c r="B71" s="231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25" thickBot="1">
      <c r="B72" s="231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25" thickBot="1">
      <c r="B73" s="231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25" thickBot="1">
      <c r="B74" s="231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25" thickBot="1">
      <c r="B75" s="231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25" thickBot="1">
      <c r="B76" s="231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231"/>
    </row>
    <row r="78" spans="2:17">
      <c r="B78" s="231"/>
    </row>
    <row r="79" spans="2:17">
      <c r="B79" s="231"/>
    </row>
    <row r="80" spans="2:17" ht="17.25" thickBot="1">
      <c r="B80" s="231"/>
      <c r="C80" s="108" t="s">
        <v>306</v>
      </c>
      <c r="M80" s="44"/>
      <c r="Q80" s="44"/>
    </row>
    <row r="81" spans="2:17" ht="17.25" thickBot="1">
      <c r="B81" s="231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219" t="s">
        <v>295</v>
      </c>
      <c r="K81" s="220"/>
      <c r="L81" s="221"/>
      <c r="M81" s="151" t="s">
        <v>303</v>
      </c>
    </row>
    <row r="82" spans="2:17" ht="17.25" thickBot="1">
      <c r="B82" s="231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308</v>
      </c>
      <c r="J82" s="10" t="s">
        <v>301</v>
      </c>
      <c r="K82" s="47"/>
      <c r="L82" s="12"/>
      <c r="M82" s="151" t="s">
        <v>304</v>
      </c>
    </row>
    <row r="83" spans="2:17" ht="17.25" thickBot="1">
      <c r="B83" s="231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305</v>
      </c>
      <c r="J83" s="233" t="s">
        <v>307</v>
      </c>
      <c r="K83" s="234"/>
      <c r="L83" s="234"/>
      <c r="M83" s="235"/>
    </row>
    <row r="84" spans="2:17" ht="17.25" thickBot="1">
      <c r="B84" s="231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25" thickBot="1">
      <c r="B85" s="231"/>
      <c r="C85" s="61" t="s">
        <v>72</v>
      </c>
      <c r="D85" s="18" t="s">
        <v>298</v>
      </c>
      <c r="E85" s="18" t="s">
        <v>298</v>
      </c>
      <c r="F85" s="7"/>
      <c r="G85" s="8"/>
      <c r="H85" s="9"/>
      <c r="J85" t="s">
        <v>665</v>
      </c>
    </row>
    <row r="86" spans="2:17" ht="17.25" thickBot="1">
      <c r="B86" s="231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25" thickBot="1">
      <c r="B87" s="231"/>
      <c r="G87" s="219" t="s">
        <v>302</v>
      </c>
      <c r="H87" s="221"/>
      <c r="I87" s="44"/>
    </row>
    <row r="88" spans="2:17">
      <c r="B88" s="231"/>
      <c r="Q88" s="44"/>
    </row>
    <row r="89" spans="2:17" ht="17.25" thickBot="1">
      <c r="B89" s="231"/>
      <c r="Q89" s="44"/>
    </row>
    <row r="90" spans="2:17" ht="17.25" thickBot="1">
      <c r="B90" s="231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219" t="s">
        <v>295</v>
      </c>
      <c r="K90" s="220"/>
      <c r="L90" s="221"/>
      <c r="M90" s="151" t="s">
        <v>303</v>
      </c>
    </row>
    <row r="91" spans="2:17" ht="17.25" thickBot="1">
      <c r="B91" s="231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308</v>
      </c>
      <c r="J91" s="10" t="s">
        <v>301</v>
      </c>
      <c r="K91" s="47"/>
      <c r="L91" s="12"/>
      <c r="M91" s="151" t="s">
        <v>304</v>
      </c>
    </row>
    <row r="92" spans="2:17" ht="17.25" thickBot="1">
      <c r="B92" s="231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305</v>
      </c>
      <c r="J92" s="233" t="s">
        <v>307</v>
      </c>
      <c r="K92" s="234"/>
      <c r="L92" s="234"/>
      <c r="M92" s="235"/>
    </row>
    <row r="93" spans="2:17" ht="17.25" thickBot="1">
      <c r="B93" s="231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25" thickBot="1">
      <c r="B94" s="231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25" thickBot="1">
      <c r="B95" s="231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25" thickBot="1">
      <c r="B96" s="232"/>
      <c r="G96" s="219" t="s">
        <v>302</v>
      </c>
      <c r="H96" s="221"/>
    </row>
    <row r="97" spans="2:17 16384:16384">
      <c r="Q97" s="44"/>
    </row>
    <row r="98" spans="2:17 16384:16384">
      <c r="Q98" s="44"/>
    </row>
    <row r="100" spans="2:17 16384:16384" ht="17.25" thickBot="1"/>
    <row r="101" spans="2:17 16384:16384" ht="17.25" thickBot="1">
      <c r="B101" s="13" t="s">
        <v>197</v>
      </c>
      <c r="C101" s="13" t="s">
        <v>208</v>
      </c>
    </row>
    <row r="102" spans="2:17 16384:16384" ht="17.25" thickBot="1">
      <c r="B102" s="213" t="s">
        <v>201</v>
      </c>
      <c r="C102" s="13" t="s">
        <v>228</v>
      </c>
      <c r="D102" s="13" t="s">
        <v>221</v>
      </c>
    </row>
    <row r="103" spans="2:17 16384:16384" ht="17.25" thickBot="1">
      <c r="B103" s="214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25" thickBot="1">
      <c r="B104" s="214"/>
      <c r="C104" s="13" t="s">
        <v>209</v>
      </c>
      <c r="D104" s="13" t="s">
        <v>217</v>
      </c>
    </row>
    <row r="105" spans="2:17 16384:16384" ht="17.25" thickBot="1">
      <c r="B105" s="214"/>
      <c r="C105" s="13" t="s">
        <v>225</v>
      </c>
      <c r="D105" s="13" t="s">
        <v>224</v>
      </c>
    </row>
    <row r="106" spans="2:17 16384:16384" ht="17.25" thickBot="1">
      <c r="B106" s="214"/>
    </row>
    <row r="107" spans="2:17 16384:16384" ht="17.25" thickBot="1">
      <c r="B107" s="229"/>
      <c r="C107" s="18" t="s">
        <v>222</v>
      </c>
      <c r="D107" s="19" t="s">
        <v>227</v>
      </c>
      <c r="E107" s="16"/>
    </row>
    <row r="108" spans="2:17 16384:16384" ht="17.25" thickBot="1">
      <c r="B108" s="214"/>
      <c r="C108" s="35" t="s">
        <v>223</v>
      </c>
      <c r="D108" s="57" t="s">
        <v>218</v>
      </c>
    </row>
    <row r="109" spans="2:17 16384:16384" ht="17.25" thickBot="1">
      <c r="B109" s="214"/>
      <c r="C109" s="13" t="s">
        <v>226</v>
      </c>
      <c r="D109" s="18" t="s">
        <v>220</v>
      </c>
      <c r="E109" s="19"/>
      <c r="F109" s="16"/>
    </row>
    <row r="110" spans="2:17 16384:16384" ht="17.25" thickBot="1">
      <c r="B110" s="214"/>
      <c r="C110" s="18" t="s">
        <v>282</v>
      </c>
      <c r="D110" s="19"/>
      <c r="E110" s="19"/>
      <c r="F110" s="16"/>
    </row>
    <row r="111" spans="2:17 16384:16384" ht="17.25" thickBot="1">
      <c r="B111" s="214"/>
      <c r="C111" s="18" t="s">
        <v>229</v>
      </c>
      <c r="D111" s="19"/>
      <c r="E111" s="19"/>
      <c r="F111" s="16"/>
      <c r="G111" s="1" t="s">
        <v>283</v>
      </c>
    </row>
    <row r="112" spans="2:17 16384:16384" ht="17.25" thickBot="1">
      <c r="B112" s="215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25" thickBot="1">
      <c r="I114" s="37"/>
      <c r="J114" s="37"/>
      <c r="K114" s="37"/>
    </row>
    <row r="115" spans="2:12" ht="17.25" thickBot="1">
      <c r="B115" s="13" t="s">
        <v>293</v>
      </c>
      <c r="C115" t="s">
        <v>292</v>
      </c>
      <c r="I115" s="37"/>
      <c r="J115" s="37"/>
      <c r="K115" s="37"/>
    </row>
    <row r="116" spans="2:12" ht="17.25" thickBot="1">
      <c r="B116" s="213" t="s">
        <v>294</v>
      </c>
      <c r="D116" t="s">
        <v>180</v>
      </c>
      <c r="I116" s="37"/>
      <c r="J116" s="37"/>
      <c r="K116" s="37"/>
    </row>
    <row r="117" spans="2:12" ht="17.25" thickBot="1">
      <c r="B117" s="214"/>
      <c r="C117" s="69" t="s">
        <v>228</v>
      </c>
      <c r="D117" s="222" t="s">
        <v>237</v>
      </c>
      <c r="E117" s="223"/>
      <c r="F117" s="223"/>
      <c r="G117" s="223"/>
      <c r="H117" s="223"/>
      <c r="I117" s="223"/>
      <c r="J117" s="223"/>
      <c r="K117" s="223"/>
      <c r="L117" s="224"/>
    </row>
    <row r="118" spans="2:12" ht="17.25" thickBot="1">
      <c r="B118" s="214"/>
      <c r="C118" s="13" t="s">
        <v>233</v>
      </c>
      <c r="D118" s="219" t="s">
        <v>238</v>
      </c>
      <c r="E118" s="220"/>
      <c r="F118" s="220"/>
      <c r="G118" s="220"/>
      <c r="H118" s="220"/>
      <c r="I118" s="220"/>
      <c r="J118" s="220"/>
      <c r="K118" s="220"/>
      <c r="L118" s="221"/>
    </row>
    <row r="119" spans="2:12" ht="17.25" thickBot="1">
      <c r="B119" s="214"/>
      <c r="C119" s="13" t="s">
        <v>239</v>
      </c>
      <c r="D119" s="219" t="s">
        <v>240</v>
      </c>
      <c r="E119" s="220"/>
      <c r="F119" s="220"/>
      <c r="G119" s="220"/>
      <c r="H119" s="220"/>
      <c r="I119" s="220"/>
      <c r="J119" s="220"/>
      <c r="K119" s="220"/>
      <c r="L119" s="221"/>
    </row>
    <row r="120" spans="2:12" ht="17.25" thickBot="1">
      <c r="B120" s="214"/>
      <c r="C120" s="13" t="s">
        <v>234</v>
      </c>
      <c r="D120" s="219" t="s">
        <v>241</v>
      </c>
      <c r="E120" s="220"/>
      <c r="F120" s="220"/>
      <c r="G120" s="220"/>
      <c r="H120" s="220"/>
      <c r="I120" s="220"/>
      <c r="J120" s="220"/>
      <c r="K120" s="220"/>
      <c r="L120" s="221"/>
    </row>
    <row r="121" spans="2:12" ht="17.25" thickBot="1">
      <c r="B121" s="214"/>
      <c r="C121" s="13" t="s">
        <v>235</v>
      </c>
      <c r="D121" s="219" t="s">
        <v>242</v>
      </c>
      <c r="E121" s="220"/>
      <c r="F121" s="220"/>
      <c r="G121" s="220"/>
      <c r="H121" s="220"/>
      <c r="I121" s="220"/>
      <c r="J121" s="220"/>
      <c r="K121" s="220"/>
      <c r="L121" s="221"/>
    </row>
    <row r="122" spans="2:12" ht="17.25" thickBot="1">
      <c r="B122" s="214"/>
      <c r="C122" s="13" t="s">
        <v>236</v>
      </c>
      <c r="D122" s="219" t="s">
        <v>243</v>
      </c>
      <c r="E122" s="220"/>
      <c r="F122" s="220"/>
      <c r="G122" s="220"/>
      <c r="H122" s="220"/>
      <c r="I122" s="220"/>
      <c r="J122" s="220"/>
      <c r="K122" s="220"/>
      <c r="L122" s="221"/>
    </row>
    <row r="123" spans="2:12" ht="17.25" thickBot="1">
      <c r="B123" s="214"/>
      <c r="C123" s="13" t="s">
        <v>244</v>
      </c>
      <c r="D123" s="219" t="s">
        <v>251</v>
      </c>
      <c r="E123" s="220"/>
      <c r="F123" s="220"/>
      <c r="G123" s="220"/>
      <c r="H123" s="220"/>
      <c r="I123" s="220"/>
      <c r="J123" s="220"/>
      <c r="K123" s="220"/>
      <c r="L123" s="221"/>
    </row>
    <row r="124" spans="2:12" ht="17.25" thickBot="1">
      <c r="B124" s="214"/>
      <c r="C124" s="27" t="s">
        <v>269</v>
      </c>
      <c r="D124" s="219" t="s">
        <v>277</v>
      </c>
      <c r="E124" s="220"/>
      <c r="F124" s="220"/>
      <c r="G124" s="220"/>
      <c r="H124" s="220"/>
      <c r="I124" s="220"/>
      <c r="J124" s="220"/>
      <c r="K124" s="220"/>
      <c r="L124" s="221"/>
    </row>
    <row r="125" spans="2:12" ht="17.25" thickBot="1">
      <c r="B125" s="214"/>
      <c r="C125" s="27" t="s">
        <v>279</v>
      </c>
      <c r="D125" s="219" t="s">
        <v>280</v>
      </c>
      <c r="E125" s="220"/>
      <c r="F125" s="220"/>
      <c r="G125" s="220"/>
      <c r="H125" s="220"/>
      <c r="I125" s="220"/>
      <c r="J125" s="220"/>
      <c r="K125" s="220"/>
      <c r="L125" s="221"/>
    </row>
    <row r="126" spans="2:12">
      <c r="B126" s="214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25" thickBot="1">
      <c r="B127" s="214"/>
      <c r="C127" t="s">
        <v>180</v>
      </c>
    </row>
    <row r="128" spans="2:12" ht="17.25" thickBot="1">
      <c r="B128" s="214"/>
      <c r="C128" s="219" t="s">
        <v>252</v>
      </c>
      <c r="D128" s="220"/>
      <c r="E128" s="220"/>
      <c r="F128" s="220"/>
      <c r="G128" s="220"/>
      <c r="H128" s="220"/>
      <c r="I128" s="221"/>
    </row>
    <row r="129" spans="2:13" ht="17.25" thickBot="1">
      <c r="B129" s="214"/>
      <c r="C129" s="219" t="s">
        <v>268</v>
      </c>
      <c r="D129" s="220"/>
      <c r="E129" s="220"/>
      <c r="F129" s="220"/>
      <c r="G129" s="220"/>
      <c r="H129" s="220"/>
      <c r="I129" s="221"/>
    </row>
    <row r="130" spans="2:13" ht="17.25" thickBot="1">
      <c r="B130" s="214"/>
      <c r="C130" s="27" t="s">
        <v>214</v>
      </c>
      <c r="D130" s="27" t="s">
        <v>272</v>
      </c>
      <c r="E130" s="219" t="s">
        <v>274</v>
      </c>
      <c r="F130" s="220"/>
      <c r="G130" s="220"/>
      <c r="H130" s="220"/>
      <c r="I130" s="221"/>
    </row>
    <row r="131" spans="2:13" ht="17.25" thickBot="1">
      <c r="B131" s="214"/>
      <c r="C131" s="27" t="s">
        <v>217</v>
      </c>
      <c r="D131" s="27" t="s">
        <v>272</v>
      </c>
      <c r="E131" s="219" t="s">
        <v>275</v>
      </c>
      <c r="F131" s="220"/>
      <c r="G131" s="220"/>
      <c r="H131" s="220"/>
      <c r="I131" s="221"/>
    </row>
    <row r="132" spans="2:13" ht="17.25" thickBot="1">
      <c r="B132" s="214"/>
      <c r="C132" s="27" t="s">
        <v>215</v>
      </c>
      <c r="D132" s="27" t="s">
        <v>273</v>
      </c>
      <c r="E132" s="219" t="s">
        <v>276</v>
      </c>
      <c r="F132" s="220"/>
      <c r="G132" s="220"/>
      <c r="H132" s="220"/>
      <c r="I132" s="221"/>
    </row>
    <row r="133" spans="2:13" ht="17.25" thickBot="1">
      <c r="B133" s="214"/>
      <c r="C133" s="27" t="s">
        <v>245</v>
      </c>
      <c r="D133" s="27" t="s">
        <v>245</v>
      </c>
      <c r="E133" s="219" t="s">
        <v>263</v>
      </c>
      <c r="F133" s="220"/>
      <c r="G133" s="220"/>
      <c r="H133" s="220"/>
      <c r="I133" s="221"/>
      <c r="K133" s="44"/>
      <c r="L133" s="44"/>
      <c r="M133" s="44"/>
    </row>
    <row r="134" spans="2:13" ht="17.25" thickBot="1">
      <c r="B134" s="214"/>
      <c r="C134" s="38" t="s">
        <v>253</v>
      </c>
      <c r="D134" s="27" t="s">
        <v>246</v>
      </c>
      <c r="E134" s="219" t="s">
        <v>262</v>
      </c>
      <c r="F134" s="220"/>
      <c r="G134" s="220"/>
      <c r="H134" s="220"/>
      <c r="I134" s="221"/>
      <c r="K134" s="44"/>
      <c r="L134" s="44"/>
      <c r="M134" s="44"/>
    </row>
    <row r="135" spans="2:13" ht="17.25" thickBot="1">
      <c r="B135" s="214"/>
      <c r="C135" s="38" t="s">
        <v>254</v>
      </c>
      <c r="D135" s="27" t="s">
        <v>247</v>
      </c>
      <c r="E135" s="219" t="s">
        <v>261</v>
      </c>
      <c r="F135" s="220"/>
      <c r="G135" s="220"/>
      <c r="H135" s="220"/>
      <c r="I135" s="221"/>
      <c r="M135" s="44"/>
    </row>
    <row r="136" spans="2:13" ht="17.25" thickBot="1">
      <c r="B136" s="214"/>
      <c r="C136" s="38" t="s">
        <v>255</v>
      </c>
      <c r="D136" s="27" t="s">
        <v>248</v>
      </c>
      <c r="E136" s="219" t="s">
        <v>260</v>
      </c>
      <c r="F136" s="220"/>
      <c r="G136" s="220"/>
      <c r="H136" s="220"/>
      <c r="I136" s="221"/>
      <c r="K136" s="13" t="s">
        <v>269</v>
      </c>
      <c r="L136" s="13"/>
      <c r="M136" s="44"/>
    </row>
    <row r="137" spans="2:13" ht="17.25" thickBot="1">
      <c r="B137" s="214"/>
      <c r="C137" s="38" t="s">
        <v>256</v>
      </c>
      <c r="D137" s="27" t="s">
        <v>250</v>
      </c>
      <c r="E137" s="219" t="s">
        <v>249</v>
      </c>
      <c r="F137" s="220"/>
      <c r="G137" s="220"/>
      <c r="H137" s="220"/>
      <c r="I137" s="221"/>
      <c r="K137" t="s">
        <v>230</v>
      </c>
      <c r="M137" s="44"/>
    </row>
    <row r="138" spans="2:13" ht="17.25" thickBot="1">
      <c r="B138" s="214"/>
      <c r="C138" s="27" t="s">
        <v>257</v>
      </c>
      <c r="D138" s="27" t="s">
        <v>258</v>
      </c>
      <c r="E138" s="219" t="s">
        <v>259</v>
      </c>
      <c r="F138" s="220"/>
      <c r="G138" s="220"/>
      <c r="H138" s="220"/>
      <c r="I138" s="221"/>
      <c r="K138" t="s">
        <v>231</v>
      </c>
      <c r="M138" s="44"/>
    </row>
    <row r="139" spans="2:13" ht="17.25" thickBot="1">
      <c r="B139" s="214"/>
      <c r="C139" s="219" t="s">
        <v>264</v>
      </c>
      <c r="D139" s="220"/>
      <c r="E139" s="220"/>
      <c r="F139" s="220"/>
      <c r="G139" s="220"/>
      <c r="H139" s="220"/>
      <c r="I139" s="221"/>
      <c r="K139" t="s">
        <v>232</v>
      </c>
      <c r="M139" s="44"/>
    </row>
    <row r="140" spans="2:13">
      <c r="B140" s="214"/>
      <c r="C140" s="236" t="s">
        <v>265</v>
      </c>
      <c r="D140" s="237"/>
      <c r="E140" s="237"/>
      <c r="F140" s="237"/>
      <c r="G140" s="237"/>
      <c r="H140" s="237"/>
      <c r="I140" s="225"/>
    </row>
    <row r="141" spans="2:13">
      <c r="B141" s="214"/>
      <c r="C141" s="238" t="s">
        <v>278</v>
      </c>
      <c r="D141" s="239"/>
      <c r="E141" s="239"/>
      <c r="F141" s="239"/>
      <c r="G141" s="239"/>
      <c r="H141" s="239"/>
      <c r="I141" s="240"/>
    </row>
    <row r="142" spans="2:13">
      <c r="B142" s="214"/>
      <c r="C142" s="229" t="s">
        <v>270</v>
      </c>
      <c r="D142" s="241"/>
      <c r="E142" s="241"/>
      <c r="F142" s="241"/>
      <c r="G142" s="241"/>
      <c r="H142" s="241"/>
      <c r="I142" s="226"/>
    </row>
    <row r="143" spans="2:13" ht="17.25" thickBot="1">
      <c r="B143" s="214"/>
      <c r="C143" s="216" t="s">
        <v>271</v>
      </c>
      <c r="D143" s="217"/>
      <c r="E143" s="217"/>
      <c r="F143" s="217"/>
      <c r="G143" s="217"/>
      <c r="H143" s="217"/>
      <c r="I143" s="218"/>
    </row>
    <row r="144" spans="2:13">
      <c r="B144" s="214"/>
      <c r="C144" s="236" t="s">
        <v>266</v>
      </c>
      <c r="D144" s="237"/>
      <c r="E144" s="237"/>
      <c r="F144" s="237"/>
      <c r="G144" s="237"/>
      <c r="H144" s="237"/>
      <c r="I144" s="225"/>
    </row>
    <row r="145" spans="2:13" ht="17.25" thickBot="1">
      <c r="B145" s="215"/>
      <c r="C145" s="216" t="s">
        <v>267</v>
      </c>
      <c r="D145" s="217"/>
      <c r="E145" s="217"/>
      <c r="F145" s="217"/>
      <c r="G145" s="217"/>
      <c r="H145" s="217"/>
      <c r="I145" s="218"/>
    </row>
    <row r="148" spans="2:13" s="108" customFormat="1"/>
    <row r="150" spans="2:13" ht="17.25" thickBot="1"/>
    <row r="151" spans="2:13" ht="17.25" thickBot="1">
      <c r="B151" s="13" t="s">
        <v>293</v>
      </c>
      <c r="C151" s="13" t="s">
        <v>285</v>
      </c>
    </row>
    <row r="152" spans="2:13" ht="17.25" thickBot="1"/>
    <row r="153" spans="2:13" ht="17.25" thickBot="1">
      <c r="B153" t="s">
        <v>294</v>
      </c>
      <c r="C153" s="18" t="s">
        <v>316</v>
      </c>
      <c r="D153" s="16"/>
    </row>
    <row r="154" spans="2:13" ht="17.25" thickBot="1">
      <c r="C154" s="18" t="s">
        <v>314</v>
      </c>
      <c r="D154" s="19"/>
      <c r="E154" s="16"/>
      <c r="F154" s="5" t="s">
        <v>332</v>
      </c>
      <c r="G154" s="6"/>
      <c r="H154" s="6"/>
      <c r="I154" s="6"/>
      <c r="J154" s="6"/>
      <c r="K154" s="6"/>
      <c r="L154" s="6"/>
      <c r="M154" s="7"/>
    </row>
    <row r="155" spans="2:13" ht="17.25" thickBot="1">
      <c r="C155" s="10" t="s">
        <v>315</v>
      </c>
      <c r="D155" s="11"/>
      <c r="E155" s="12"/>
      <c r="F155" s="5" t="s">
        <v>320</v>
      </c>
      <c r="G155" s="6"/>
      <c r="H155" s="6"/>
      <c r="I155" s="6"/>
      <c r="J155" s="6"/>
      <c r="K155" s="6"/>
      <c r="L155" s="6"/>
      <c r="M155" s="7"/>
    </row>
    <row r="156" spans="2:13" ht="17.25" thickBot="1">
      <c r="B156" s="1" t="s">
        <v>310</v>
      </c>
      <c r="C156" s="10" t="s">
        <v>286</v>
      </c>
      <c r="D156" s="79"/>
      <c r="E156" s="12"/>
      <c r="F156" s="5" t="s">
        <v>321</v>
      </c>
      <c r="G156" s="6"/>
      <c r="H156" s="6"/>
      <c r="I156" s="6"/>
      <c r="J156" s="6"/>
      <c r="K156" s="6"/>
      <c r="L156" s="6"/>
      <c r="M156" s="7"/>
    </row>
    <row r="157" spans="2:13" ht="17.25" thickBot="1">
      <c r="B157" s="1" t="s">
        <v>317</v>
      </c>
      <c r="C157" s="10" t="s">
        <v>287</v>
      </c>
      <c r="D157" s="11"/>
      <c r="E157" s="12"/>
      <c r="F157" s="5" t="s">
        <v>322</v>
      </c>
      <c r="G157" s="6"/>
      <c r="H157" s="6"/>
      <c r="I157" s="6"/>
      <c r="J157" s="6"/>
      <c r="K157" s="6"/>
      <c r="L157" s="6"/>
      <c r="M157" s="7"/>
    </row>
    <row r="158" spans="2:13" ht="17.25" thickBot="1">
      <c r="B158" s="1" t="s">
        <v>310</v>
      </c>
      <c r="C158" s="10" t="s">
        <v>318</v>
      </c>
      <c r="D158" s="11"/>
      <c r="E158" s="12"/>
      <c r="F158" s="18" t="s">
        <v>323</v>
      </c>
      <c r="G158" s="19"/>
      <c r="H158" s="19"/>
      <c r="I158" s="19"/>
      <c r="J158" s="19"/>
      <c r="K158" s="19"/>
      <c r="L158" s="19"/>
      <c r="M158" s="16"/>
    </row>
    <row r="159" spans="2:13" ht="17.25" thickBot="1">
      <c r="F159" s="1"/>
    </row>
    <row r="160" spans="2:13" ht="17.25" thickBot="1">
      <c r="C160" s="13" t="s">
        <v>319</v>
      </c>
      <c r="D160" s="18" t="s">
        <v>327</v>
      </c>
      <c r="E160" s="19"/>
      <c r="F160" s="25"/>
      <c r="G160" s="16"/>
    </row>
    <row r="161" spans="2:10">
      <c r="C161" s="213" t="s">
        <v>328</v>
      </c>
      <c r="D161" s="5" t="s">
        <v>329</v>
      </c>
      <c r="E161" s="6"/>
      <c r="F161" s="26"/>
      <c r="G161" s="6"/>
      <c r="H161" s="7"/>
    </row>
    <row r="162" spans="2:10" ht="17.25" thickBot="1">
      <c r="C162" s="215"/>
      <c r="D162" s="10" t="s">
        <v>330</v>
      </c>
      <c r="E162" s="11"/>
      <c r="F162" s="79"/>
      <c r="G162" s="11"/>
      <c r="H162" s="12"/>
    </row>
    <row r="163" spans="2:10" ht="17.25" thickBot="1">
      <c r="C163" s="14" t="s">
        <v>288</v>
      </c>
      <c r="D163" s="35" t="s">
        <v>326</v>
      </c>
      <c r="F163" s="1"/>
    </row>
    <row r="164" spans="2:10" ht="17.25" thickBot="1">
      <c r="C164" s="14" t="s">
        <v>331</v>
      </c>
      <c r="D164" s="57" t="s">
        <v>332</v>
      </c>
      <c r="F164" s="1"/>
    </row>
    <row r="165" spans="2:10" ht="17.25" thickBot="1">
      <c r="C165" s="13" t="s">
        <v>289</v>
      </c>
      <c r="D165" s="14" t="s">
        <v>325</v>
      </c>
    </row>
    <row r="166" spans="2:10" ht="17.25" thickBot="1">
      <c r="C166" s="13" t="s">
        <v>290</v>
      </c>
      <c r="D166" s="5" t="s">
        <v>320</v>
      </c>
      <c r="E166" s="6"/>
      <c r="F166" s="80"/>
    </row>
    <row r="167" spans="2:10">
      <c r="C167" s="213" t="s">
        <v>291</v>
      </c>
      <c r="D167" s="5" t="s">
        <v>321</v>
      </c>
      <c r="E167" s="6"/>
      <c r="F167" s="26"/>
      <c r="G167" s="6"/>
      <c r="H167" s="6"/>
      <c r="I167" s="6"/>
      <c r="J167" s="7"/>
    </row>
    <row r="168" spans="2:10">
      <c r="C168" s="214"/>
      <c r="D168" s="8" t="s">
        <v>322</v>
      </c>
      <c r="F168" s="1"/>
      <c r="J168" s="9"/>
    </row>
    <row r="169" spans="2:10" ht="17.25" thickBot="1">
      <c r="C169" s="215"/>
      <c r="D169" s="10" t="s">
        <v>323</v>
      </c>
      <c r="E169" s="11"/>
      <c r="F169" s="79"/>
      <c r="G169" s="11"/>
      <c r="H169" s="11"/>
      <c r="I169" s="11"/>
      <c r="J169" s="12"/>
    </row>
    <row r="171" spans="2:10" ht="17.25" thickBot="1"/>
    <row r="172" spans="2:10" ht="17.25" thickBot="1">
      <c r="B172" s="13" t="s">
        <v>293</v>
      </c>
      <c r="C172" s="14" t="s">
        <v>423</v>
      </c>
    </row>
    <row r="173" spans="2:10">
      <c r="B173" t="s">
        <v>309</v>
      </c>
      <c r="C173" s="5" t="s">
        <v>311</v>
      </c>
      <c r="D173" s="6"/>
      <c r="E173" s="6"/>
      <c r="F173" s="6"/>
      <c r="G173" s="6"/>
      <c r="H173" s="7"/>
    </row>
    <row r="174" spans="2:10">
      <c r="C174" s="8" t="s">
        <v>420</v>
      </c>
      <c r="H174" s="9"/>
    </row>
    <row r="175" spans="2:10" ht="17.25" thickBot="1">
      <c r="C175" s="10" t="s">
        <v>506</v>
      </c>
      <c r="D175" s="11"/>
      <c r="E175" s="11"/>
      <c r="F175" s="11"/>
      <c r="G175" s="11"/>
      <c r="H175" s="12"/>
    </row>
    <row r="176" spans="2:10" ht="17.25" thickBot="1">
      <c r="C176" s="216" t="s">
        <v>424</v>
      </c>
      <c r="D176" s="217"/>
      <c r="E176" s="218"/>
    </row>
    <row r="177" spans="3:10" ht="17.25" thickBot="1">
      <c r="C177" s="13" t="s">
        <v>422</v>
      </c>
      <c r="D177" s="13" t="s">
        <v>421</v>
      </c>
      <c r="E177" s="7"/>
    </row>
    <row r="178" spans="3:10" ht="17.25" thickBot="1">
      <c r="C178" s="8" t="s">
        <v>313</v>
      </c>
      <c r="D178" s="18" t="s">
        <v>324</v>
      </c>
      <c r="E178" s="16"/>
    </row>
    <row r="179" spans="3:10" ht="17.25" thickBot="1">
      <c r="C179" s="13" t="s">
        <v>312</v>
      </c>
      <c r="D179" s="57" t="s">
        <v>288</v>
      </c>
    </row>
    <row r="180" spans="3:10" ht="17.25" thickBot="1">
      <c r="D180" s="14" t="s">
        <v>331</v>
      </c>
    </row>
    <row r="181" spans="3:10" ht="17.25" thickBot="1">
      <c r="D181" s="13" t="s">
        <v>289</v>
      </c>
    </row>
    <row r="182" spans="3:10" ht="17.25" thickBot="1">
      <c r="D182" s="13" t="s">
        <v>290</v>
      </c>
    </row>
    <row r="183" spans="3:10" ht="17.25" thickBot="1">
      <c r="D183" s="13" t="s">
        <v>291</v>
      </c>
    </row>
    <row r="185" spans="3:10" s="108" customFormat="1"/>
    <row r="186" spans="3:10">
      <c r="C186" t="s">
        <v>425</v>
      </c>
    </row>
    <row r="187" spans="3:10" ht="17.25" thickBot="1">
      <c r="C187" t="s">
        <v>426</v>
      </c>
      <c r="E187" t="s">
        <v>438</v>
      </c>
    </row>
    <row r="188" spans="3:10" ht="17.25" thickBot="1">
      <c r="E188" s="13" t="s">
        <v>437</v>
      </c>
      <c r="F188" s="13"/>
    </row>
    <row r="189" spans="3:10" ht="17.25" thickBot="1">
      <c r="C189" t="s">
        <v>427</v>
      </c>
    </row>
    <row r="190" spans="3:10" ht="17.25" thickBot="1">
      <c r="C190" t="s">
        <v>428</v>
      </c>
      <c r="D190" s="18" t="s">
        <v>429</v>
      </c>
      <c r="E190" s="19"/>
      <c r="F190" s="19"/>
      <c r="G190" s="19"/>
      <c r="H190" s="19"/>
      <c r="I190" s="19"/>
      <c r="J190" s="16"/>
    </row>
    <row r="191" spans="3:10" ht="17.25" thickBot="1"/>
    <row r="192" spans="3:10" ht="17.25" thickBot="1">
      <c r="C192" t="s">
        <v>430</v>
      </c>
      <c r="D192" s="18" t="s">
        <v>431</v>
      </c>
      <c r="E192" s="19"/>
      <c r="F192" s="19"/>
      <c r="G192" s="19"/>
      <c r="H192" s="16"/>
    </row>
    <row r="193" spans="3:8" ht="17.25" thickBot="1">
      <c r="D193" s="18" t="s">
        <v>432</v>
      </c>
      <c r="E193" s="19"/>
      <c r="F193" s="19"/>
      <c r="G193" s="19"/>
      <c r="H193" s="16"/>
    </row>
    <row r="195" spans="3:8">
      <c r="C195" t="s">
        <v>433</v>
      </c>
    </row>
    <row r="196" spans="3:8">
      <c r="C196" t="s">
        <v>435</v>
      </c>
      <c r="D196" t="s">
        <v>439</v>
      </c>
    </row>
  </sheetData>
  <mergeCells count="43">
    <mergeCell ref="C144:I144"/>
    <mergeCell ref="C145:I145"/>
    <mergeCell ref="C141:I141"/>
    <mergeCell ref="C142:I142"/>
    <mergeCell ref="C143:I143"/>
    <mergeCell ref="E136:I136"/>
    <mergeCell ref="E137:I137"/>
    <mergeCell ref="E138:I138"/>
    <mergeCell ref="C139:I139"/>
    <mergeCell ref="C140:I140"/>
    <mergeCell ref="D124:L124"/>
    <mergeCell ref="D119:L119"/>
    <mergeCell ref="D120:L120"/>
    <mergeCell ref="D121:L121"/>
    <mergeCell ref="D118:L118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21"/>
  <sheetViews>
    <sheetView topLeftCell="A32" zoomScaleNormal="100" workbookViewId="0">
      <selection activeCell="J78" sqref="J78"/>
    </sheetView>
  </sheetViews>
  <sheetFormatPr defaultRowHeight="16.5"/>
  <cols>
    <col min="1" max="1" width="3.625" customWidth="1"/>
    <col min="2" max="2" width="13" customWidth="1"/>
    <col min="3" max="3" width="9.625" customWidth="1"/>
  </cols>
  <sheetData>
    <row r="1" spans="2:13" ht="17.25" thickBot="1"/>
    <row r="2" spans="2:13" ht="17.25" thickBot="1">
      <c r="B2" s="13" t="s">
        <v>436</v>
      </c>
      <c r="C2" s="111" t="s">
        <v>568</v>
      </c>
    </row>
    <row r="3" spans="2:13" ht="17.25" thickBot="1">
      <c r="B3" s="13" t="s">
        <v>440</v>
      </c>
      <c r="C3" s="18" t="s">
        <v>513</v>
      </c>
      <c r="D3" s="13"/>
    </row>
    <row r="4" spans="2:13" ht="17.25" thickBot="1"/>
    <row r="5" spans="2:13" ht="17.25" thickBot="1">
      <c r="B5" s="13" t="s">
        <v>514</v>
      </c>
      <c r="C5" s="13" t="s">
        <v>505</v>
      </c>
      <c r="D5" s="5" t="s">
        <v>517</v>
      </c>
      <c r="E5" s="6"/>
      <c r="F5" s="7"/>
    </row>
    <row r="6" spans="2:13" ht="17.25" thickBot="1">
      <c r="C6" s="13" t="s">
        <v>504</v>
      </c>
      <c r="D6" s="18" t="s">
        <v>518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25" thickBot="1">
      <c r="C7" s="13" t="s">
        <v>285</v>
      </c>
      <c r="D7" s="10" t="s">
        <v>515</v>
      </c>
      <c r="E7" s="11"/>
      <c r="F7" s="11"/>
      <c r="G7" s="11"/>
      <c r="H7" s="12"/>
    </row>
    <row r="8" spans="2:13" ht="17.25" thickBot="1"/>
    <row r="9" spans="2:13" ht="17.25" thickBot="1">
      <c r="B9" s="13" t="s">
        <v>434</v>
      </c>
      <c r="C9" s="37"/>
    </row>
    <row r="10" spans="2:13" ht="17.25" thickBot="1">
      <c r="B10" s="13" t="s">
        <v>497</v>
      </c>
      <c r="C10" s="27" t="s">
        <v>498</v>
      </c>
      <c r="D10" s="27" t="s">
        <v>499</v>
      </c>
    </row>
    <row r="11" spans="2:13" ht="17.25" thickBot="1">
      <c r="B11" s="13" t="s">
        <v>496</v>
      </c>
      <c r="C11" s="27" t="s">
        <v>500</v>
      </c>
      <c r="D11" s="27" t="s">
        <v>503</v>
      </c>
    </row>
    <row r="12" spans="2:13" ht="17.25" thickBot="1">
      <c r="B12" s="13" t="s">
        <v>285</v>
      </c>
      <c r="C12" s="27" t="s">
        <v>501</v>
      </c>
      <c r="D12" s="27" t="s">
        <v>754</v>
      </c>
    </row>
    <row r="13" spans="2:13" ht="17.25" thickBot="1">
      <c r="B13" s="13" t="s">
        <v>758</v>
      </c>
      <c r="C13" s="27" t="s">
        <v>502</v>
      </c>
      <c r="D13" s="27" t="s">
        <v>753</v>
      </c>
    </row>
    <row r="14" spans="2:13" ht="17.25" thickBot="1">
      <c r="B14" s="13" t="s">
        <v>755</v>
      </c>
      <c r="C14" s="27" t="s">
        <v>757</v>
      </c>
      <c r="D14" s="27" t="s">
        <v>756</v>
      </c>
    </row>
    <row r="15" spans="2:13" ht="17.25" thickBot="1"/>
    <row r="16" spans="2:13" ht="17.25" thickBot="1">
      <c r="B16" s="13" t="s">
        <v>441</v>
      </c>
      <c r="C16" s="27">
        <v>6</v>
      </c>
      <c r="D16" t="s">
        <v>506</v>
      </c>
    </row>
    <row r="17" spans="1:20" ht="17.25" thickBot="1">
      <c r="B17" s="13" t="s">
        <v>516</v>
      </c>
      <c r="C17" s="152" t="s">
        <v>519</v>
      </c>
      <c r="D17" s="27" t="s">
        <v>520</v>
      </c>
    </row>
    <row r="18" spans="1:20">
      <c r="C18" s="37"/>
      <c r="D18" s="37"/>
    </row>
    <row r="19" spans="1:20" ht="17.25" thickBot="1">
      <c r="B19" t="s">
        <v>422</v>
      </c>
      <c r="C19" s="37" t="s">
        <v>528</v>
      </c>
    </row>
    <row r="20" spans="1:20" ht="17.25" thickBot="1">
      <c r="B20" t="s">
        <v>482</v>
      </c>
      <c r="C20" s="219" t="s">
        <v>481</v>
      </c>
      <c r="D20" s="220"/>
      <c r="E20" s="220"/>
      <c r="F20" s="220"/>
      <c r="G20" s="220"/>
      <c r="H20" s="220"/>
      <c r="I20" s="220"/>
      <c r="J20" s="221"/>
      <c r="L20" s="219" t="s">
        <v>480</v>
      </c>
      <c r="M20" s="220"/>
      <c r="N20" s="220"/>
      <c r="O20" s="220"/>
      <c r="P20" s="220"/>
      <c r="Q20" s="220"/>
      <c r="R20" s="220"/>
      <c r="S20" s="221"/>
    </row>
    <row r="21" spans="1:20" ht="17.25" thickBot="1">
      <c r="B21" t="s">
        <v>144</v>
      </c>
      <c r="C21" s="119" t="s">
        <v>442</v>
      </c>
      <c r="D21" s="118"/>
      <c r="F21" s="117" t="s">
        <v>444</v>
      </c>
      <c r="G21" s="112"/>
      <c r="I21" s="245" t="s">
        <v>454</v>
      </c>
      <c r="J21" s="246"/>
      <c r="L21" s="247" t="s">
        <v>461</v>
      </c>
      <c r="M21" s="248"/>
      <c r="O21" s="113" t="s">
        <v>470</v>
      </c>
      <c r="P21" s="114"/>
      <c r="R21" s="115" t="s">
        <v>477</v>
      </c>
      <c r="S21" s="116"/>
    </row>
    <row r="22" spans="1:20" ht="17.25" thickBot="1">
      <c r="B22" t="s">
        <v>443</v>
      </c>
      <c r="C22" s="219" t="s">
        <v>475</v>
      </c>
      <c r="D22" s="221"/>
      <c r="F22" s="219" t="s">
        <v>456</v>
      </c>
      <c r="G22" s="221"/>
      <c r="I22" s="219" t="s">
        <v>455</v>
      </c>
      <c r="J22" s="221"/>
      <c r="L22" s="236" t="s">
        <v>462</v>
      </c>
      <c r="M22" s="225"/>
      <c r="O22" s="219" t="s">
        <v>474</v>
      </c>
      <c r="P22" s="221"/>
      <c r="R22" s="219" t="s">
        <v>708</v>
      </c>
      <c r="S22" s="221"/>
    </row>
    <row r="23" spans="1:20" ht="17.25" thickBot="1">
      <c r="B23" t="s">
        <v>490</v>
      </c>
      <c r="C23" s="219" t="s">
        <v>491</v>
      </c>
      <c r="D23" s="221"/>
      <c r="F23" s="219" t="s">
        <v>492</v>
      </c>
      <c r="G23" s="221"/>
      <c r="I23" s="219" t="s">
        <v>493</v>
      </c>
      <c r="J23" s="221"/>
      <c r="L23" s="219" t="s">
        <v>494</v>
      </c>
      <c r="M23" s="221"/>
      <c r="O23" s="219" t="s">
        <v>495</v>
      </c>
      <c r="P23" s="221"/>
      <c r="R23" s="219" t="s">
        <v>493</v>
      </c>
      <c r="S23" s="221"/>
    </row>
    <row r="24" spans="1:20" ht="17.25" thickBot="1">
      <c r="B24" t="s">
        <v>445</v>
      </c>
      <c r="C24" s="219" t="s">
        <v>446</v>
      </c>
      <c r="D24" s="221"/>
      <c r="F24" s="219" t="s">
        <v>451</v>
      </c>
      <c r="G24" s="221"/>
      <c r="I24" s="219" t="s">
        <v>457</v>
      </c>
      <c r="J24" s="221"/>
      <c r="L24" s="219" t="s">
        <v>469</v>
      </c>
      <c r="M24" s="221"/>
      <c r="O24" s="219" t="s">
        <v>471</v>
      </c>
      <c r="P24" s="221"/>
      <c r="R24" s="219" t="s">
        <v>478</v>
      </c>
      <c r="S24" s="221"/>
    </row>
    <row r="25" spans="1:20" ht="17.25" thickBot="1">
      <c r="A25" s="135"/>
      <c r="B25" s="126" t="s">
        <v>447</v>
      </c>
      <c r="C25" s="243" t="s">
        <v>448</v>
      </c>
      <c r="D25" s="244"/>
      <c r="E25" s="126"/>
      <c r="F25" s="243" t="s">
        <v>452</v>
      </c>
      <c r="G25" s="244"/>
      <c r="H25" s="126"/>
      <c r="I25" s="243" t="s">
        <v>460</v>
      </c>
      <c r="J25" s="244"/>
      <c r="K25" s="126"/>
      <c r="L25" s="243" t="s">
        <v>468</v>
      </c>
      <c r="M25" s="244"/>
      <c r="N25" s="126"/>
      <c r="O25" s="243" t="s">
        <v>472</v>
      </c>
      <c r="P25" s="244"/>
      <c r="Q25" s="126"/>
      <c r="R25" s="243" t="s">
        <v>479</v>
      </c>
      <c r="S25" s="244"/>
      <c r="T25" s="126"/>
    </row>
    <row r="26" spans="1:20" ht="17.25" thickBot="1">
      <c r="B26" t="s">
        <v>449</v>
      </c>
      <c r="C26" s="219" t="s">
        <v>450</v>
      </c>
      <c r="D26" s="221"/>
      <c r="F26" s="219" t="s">
        <v>453</v>
      </c>
      <c r="G26" s="221"/>
      <c r="I26" s="219" t="s">
        <v>458</v>
      </c>
      <c r="J26" s="221"/>
      <c r="L26" s="219" t="s">
        <v>463</v>
      </c>
      <c r="M26" s="221"/>
      <c r="O26" s="219" t="s">
        <v>473</v>
      </c>
      <c r="P26" s="221"/>
      <c r="R26" s="219" t="s">
        <v>453</v>
      </c>
      <c r="S26" s="221"/>
    </row>
    <row r="27" spans="1:20" ht="17.25" thickBot="1">
      <c r="B27" t="s">
        <v>215</v>
      </c>
      <c r="C27" s="219" t="s">
        <v>464</v>
      </c>
      <c r="D27" s="221"/>
      <c r="F27" s="219" t="s">
        <v>465</v>
      </c>
      <c r="G27" s="221"/>
      <c r="I27" s="219" t="s">
        <v>466</v>
      </c>
      <c r="J27" s="221"/>
      <c r="L27" s="219" t="s">
        <v>467</v>
      </c>
      <c r="M27" s="221"/>
      <c r="O27" s="219" t="s">
        <v>476</v>
      </c>
      <c r="P27" s="221"/>
      <c r="R27" s="219" t="s">
        <v>465</v>
      </c>
      <c r="S27" s="221"/>
    </row>
    <row r="28" spans="1:20" ht="17.25" thickBot="1">
      <c r="B28" t="s">
        <v>224</v>
      </c>
      <c r="C28" s="219" t="s">
        <v>466</v>
      </c>
      <c r="D28" s="221"/>
      <c r="F28" s="219" t="s">
        <v>467</v>
      </c>
      <c r="G28" s="221"/>
      <c r="I28" s="219" t="s">
        <v>488</v>
      </c>
      <c r="J28" s="221"/>
      <c r="L28" s="219" t="s">
        <v>467</v>
      </c>
      <c r="M28" s="221"/>
      <c r="O28" s="219" t="s">
        <v>466</v>
      </c>
      <c r="P28" s="221"/>
      <c r="R28" s="219" t="s">
        <v>467</v>
      </c>
      <c r="S28" s="221"/>
    </row>
    <row r="29" spans="1:20" ht="17.25" thickBot="1">
      <c r="B29" t="s">
        <v>489</v>
      </c>
      <c r="C29" s="219" t="s">
        <v>484</v>
      </c>
      <c r="D29" s="221"/>
      <c r="F29" s="219" t="s">
        <v>484</v>
      </c>
      <c r="G29" s="221"/>
      <c r="I29" s="219" t="s">
        <v>485</v>
      </c>
      <c r="J29" s="221"/>
      <c r="L29" s="219" t="s">
        <v>486</v>
      </c>
      <c r="M29" s="221"/>
      <c r="O29" s="219" t="s">
        <v>487</v>
      </c>
      <c r="P29" s="221"/>
      <c r="R29" s="219" t="s">
        <v>484</v>
      </c>
      <c r="S29" s="221"/>
    </row>
    <row r="30" spans="1:20" ht="17.25" thickBot="1">
      <c r="B30" t="s">
        <v>504</v>
      </c>
      <c r="C30" s="219" t="s">
        <v>507</v>
      </c>
      <c r="D30" s="221"/>
      <c r="F30" s="219" t="s">
        <v>508</v>
      </c>
      <c r="G30" s="221"/>
      <c r="I30" s="219" t="s">
        <v>509</v>
      </c>
      <c r="J30" s="221"/>
      <c r="L30" s="219" t="s">
        <v>549</v>
      </c>
      <c r="M30" s="221"/>
      <c r="O30" s="219" t="s">
        <v>511</v>
      </c>
      <c r="P30" s="221"/>
      <c r="R30" s="219" t="s">
        <v>512</v>
      </c>
      <c r="S30" s="221"/>
    </row>
    <row r="31" spans="1:20" ht="17.25" thickBot="1"/>
    <row r="32" spans="1:20" ht="17.25" thickBot="1">
      <c r="B32" t="s">
        <v>522</v>
      </c>
      <c r="C32" s="13" t="s">
        <v>421</v>
      </c>
      <c r="D32" s="13"/>
      <c r="E32" s="16"/>
    </row>
    <row r="33" spans="2:19" ht="17.25" thickBot="1"/>
    <row r="34" spans="2:19" ht="17.25" thickBot="1">
      <c r="C34" s="27" t="s">
        <v>285</v>
      </c>
      <c r="I34" s="27" t="s">
        <v>523</v>
      </c>
    </row>
    <row r="35" spans="2:19" ht="17.25" thickBot="1">
      <c r="C35" s="120" t="s">
        <v>69</v>
      </c>
      <c r="D35" s="14" t="s">
        <v>331</v>
      </c>
      <c r="E35" s="6" t="s">
        <v>530</v>
      </c>
      <c r="F35" s="6"/>
      <c r="G35" s="7"/>
      <c r="I35" s="120" t="s">
        <v>69</v>
      </c>
      <c r="J35" s="18" t="s">
        <v>524</v>
      </c>
      <c r="K35" s="19"/>
      <c r="L35" s="19"/>
      <c r="M35" s="16"/>
      <c r="N35" s="108"/>
    </row>
    <row r="36" spans="2:19" ht="17.25" thickBot="1">
      <c r="C36" s="121" t="s">
        <v>70</v>
      </c>
      <c r="D36" s="14" t="s">
        <v>288</v>
      </c>
      <c r="E36" s="6" t="s">
        <v>531</v>
      </c>
      <c r="F36" s="6"/>
      <c r="G36" s="7"/>
      <c r="I36" s="121" t="s">
        <v>70</v>
      </c>
      <c r="J36" s="18" t="s">
        <v>525</v>
      </c>
      <c r="K36" s="19"/>
      <c r="L36" s="19"/>
      <c r="M36" s="16"/>
      <c r="N36" s="108"/>
    </row>
    <row r="37" spans="2:19" ht="17.25" thickBot="1">
      <c r="C37" s="122" t="s">
        <v>71</v>
      </c>
      <c r="D37" s="13" t="s">
        <v>290</v>
      </c>
      <c r="E37" s="19" t="s">
        <v>532</v>
      </c>
      <c r="F37" s="19"/>
      <c r="G37" s="16"/>
      <c r="I37" s="122" t="s">
        <v>71</v>
      </c>
      <c r="J37" s="18" t="s">
        <v>526</v>
      </c>
      <c r="K37" s="19"/>
      <c r="L37" s="19"/>
      <c r="M37" s="16"/>
      <c r="N37" s="108"/>
    </row>
    <row r="38" spans="2:19" ht="17.25" thickBot="1">
      <c r="C38" s="123" t="s">
        <v>521</v>
      </c>
      <c r="D38" s="13" t="s">
        <v>291</v>
      </c>
      <c r="E38" s="19" t="s">
        <v>534</v>
      </c>
      <c r="F38" s="19"/>
      <c r="G38" s="16"/>
      <c r="I38" s="123" t="s">
        <v>521</v>
      </c>
      <c r="J38" s="10" t="s">
        <v>527</v>
      </c>
      <c r="K38" s="11"/>
      <c r="L38" s="11"/>
      <c r="M38" s="12"/>
      <c r="N38" s="108"/>
    </row>
    <row r="39" spans="2:19" ht="17.25" thickBot="1">
      <c r="C39" s="124" t="s">
        <v>73</v>
      </c>
      <c r="D39" s="13" t="s">
        <v>291</v>
      </c>
      <c r="E39" s="19" t="s">
        <v>533</v>
      </c>
      <c r="F39" s="19"/>
      <c r="G39" s="16"/>
      <c r="I39" s="124" t="s">
        <v>73</v>
      </c>
      <c r="J39" s="10" t="s">
        <v>529</v>
      </c>
      <c r="K39" s="11"/>
      <c r="L39" s="11"/>
      <c r="M39" s="12"/>
      <c r="N39" s="108"/>
    </row>
    <row r="42" spans="2:19" ht="17.25" thickBot="1">
      <c r="B42" t="s">
        <v>459</v>
      </c>
    </row>
    <row r="43" spans="2:19" ht="17.25" thickBot="1">
      <c r="B43" s="13" t="s">
        <v>496</v>
      </c>
      <c r="C43" s="219" t="s">
        <v>442</v>
      </c>
      <c r="D43" s="221"/>
      <c r="F43" s="219" t="s">
        <v>444</v>
      </c>
      <c r="G43" s="221"/>
      <c r="I43" s="219" t="s">
        <v>454</v>
      </c>
      <c r="J43" s="221"/>
      <c r="L43" s="219" t="s">
        <v>461</v>
      </c>
      <c r="M43" s="221"/>
      <c r="O43" s="219" t="s">
        <v>470</v>
      </c>
      <c r="P43" s="221"/>
      <c r="R43" s="219" t="s">
        <v>477</v>
      </c>
      <c r="S43" s="221"/>
    </row>
    <row r="44" spans="2:19">
      <c r="B44" t="s">
        <v>557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2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236"/>
      <c r="D46" s="225"/>
      <c r="F46" s="236"/>
      <c r="G46" s="225"/>
      <c r="I46" s="236"/>
      <c r="J46" s="225"/>
      <c r="L46" s="236"/>
      <c r="M46" s="225"/>
      <c r="O46" s="236"/>
      <c r="P46" s="225"/>
      <c r="R46" s="236"/>
      <c r="S46" s="225"/>
    </row>
    <row r="47" spans="2:19">
      <c r="C47" s="229"/>
      <c r="D47" s="226"/>
      <c r="F47" s="229"/>
      <c r="G47" s="226"/>
      <c r="I47" s="229"/>
      <c r="J47" s="226"/>
      <c r="L47" s="229"/>
      <c r="M47" s="226"/>
      <c r="O47" s="229"/>
      <c r="P47" s="226"/>
      <c r="R47" s="229"/>
      <c r="S47" s="226"/>
    </row>
    <row r="48" spans="2:19">
      <c r="C48" s="229"/>
      <c r="D48" s="226"/>
      <c r="F48" s="229"/>
      <c r="G48" s="226"/>
      <c r="I48" s="229"/>
      <c r="J48" s="226"/>
      <c r="L48" s="229"/>
      <c r="M48" s="226"/>
      <c r="O48" s="229"/>
      <c r="P48" s="226"/>
      <c r="R48" s="229"/>
      <c r="S48" s="226"/>
    </row>
    <row r="49" spans="2:19">
      <c r="C49" s="229"/>
      <c r="D49" s="226"/>
      <c r="F49" s="229"/>
      <c r="G49" s="226"/>
      <c r="I49" s="229"/>
      <c r="J49" s="226"/>
      <c r="L49" s="229"/>
      <c r="M49" s="226"/>
      <c r="O49" s="229"/>
      <c r="P49" s="226"/>
      <c r="R49" s="229"/>
      <c r="S49" s="226"/>
    </row>
    <row r="50" spans="2:19" ht="17.25" thickBot="1">
      <c r="C50" s="216"/>
      <c r="D50" s="218"/>
      <c r="F50" s="216"/>
      <c r="G50" s="218"/>
      <c r="I50" s="216"/>
      <c r="J50" s="218"/>
      <c r="L50" s="216"/>
      <c r="M50" s="218"/>
      <c r="O50" s="216"/>
      <c r="P50" s="218"/>
      <c r="R50" s="216"/>
      <c r="S50" s="218"/>
    </row>
    <row r="51" spans="2:19" ht="17.25" thickBot="1">
      <c r="C51" s="219" t="s">
        <v>484</v>
      </c>
      <c r="D51" s="221"/>
      <c r="F51" s="219" t="s">
        <v>484</v>
      </c>
      <c r="G51" s="221"/>
      <c r="I51" s="219" t="s">
        <v>485</v>
      </c>
      <c r="J51" s="221"/>
      <c r="L51" s="219" t="s">
        <v>486</v>
      </c>
      <c r="M51" s="221"/>
      <c r="O51" s="219" t="s">
        <v>483</v>
      </c>
      <c r="P51" s="221"/>
      <c r="R51" s="219" t="s">
        <v>484</v>
      </c>
      <c r="S51" s="221"/>
    </row>
    <row r="52" spans="2:19" ht="17.2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25" thickBot="1">
      <c r="B53" s="13" t="s">
        <v>543</v>
      </c>
      <c r="C53" s="236" t="s">
        <v>507</v>
      </c>
      <c r="D53" s="225"/>
      <c r="F53" s="236"/>
      <c r="G53" s="225"/>
      <c r="I53" s="236"/>
      <c r="J53" s="225"/>
      <c r="L53" s="236"/>
      <c r="M53" s="225"/>
      <c r="O53" s="236"/>
      <c r="P53" s="225"/>
      <c r="R53" s="236"/>
      <c r="S53" s="225"/>
    </row>
    <row r="54" spans="2:19">
      <c r="B54" t="s">
        <v>554</v>
      </c>
      <c r="C54" s="229"/>
      <c r="D54" s="226"/>
      <c r="F54" s="229"/>
      <c r="G54" s="226"/>
      <c r="I54" s="229"/>
      <c r="J54" s="226"/>
      <c r="L54" s="229"/>
      <c r="M54" s="226"/>
      <c r="O54" s="229"/>
      <c r="P54" s="226"/>
      <c r="R54" s="229"/>
      <c r="S54" s="226"/>
    </row>
    <row r="55" spans="2:19">
      <c r="C55" s="229"/>
      <c r="D55" s="226"/>
      <c r="F55" s="229"/>
      <c r="G55" s="226"/>
      <c r="I55" s="229"/>
      <c r="J55" s="226"/>
      <c r="L55" s="229"/>
      <c r="M55" s="226"/>
      <c r="O55" s="229"/>
      <c r="P55" s="226"/>
      <c r="R55" s="229"/>
      <c r="S55" s="226"/>
    </row>
    <row r="56" spans="2:19">
      <c r="C56" s="229"/>
      <c r="D56" s="226"/>
      <c r="F56" s="229"/>
      <c r="G56" s="226"/>
      <c r="I56" s="229"/>
      <c r="J56" s="226"/>
      <c r="L56" s="229"/>
      <c r="M56" s="226"/>
      <c r="O56" s="229"/>
      <c r="P56" s="226"/>
      <c r="R56" s="229"/>
      <c r="S56" s="226"/>
    </row>
    <row r="57" spans="2:19">
      <c r="C57" s="229"/>
      <c r="D57" s="226"/>
      <c r="F57" s="229"/>
      <c r="G57" s="226"/>
      <c r="I57" s="229"/>
      <c r="J57" s="226"/>
      <c r="L57" s="229"/>
      <c r="M57" s="226"/>
      <c r="O57" s="229"/>
      <c r="P57" s="226"/>
      <c r="R57" s="229"/>
      <c r="S57" s="226"/>
    </row>
    <row r="58" spans="2:19" ht="17.25" thickBot="1">
      <c r="C58" s="216"/>
      <c r="D58" s="218"/>
      <c r="F58" s="216"/>
      <c r="G58" s="218"/>
      <c r="I58" s="216"/>
      <c r="J58" s="218"/>
      <c r="L58" s="216"/>
      <c r="M58" s="218"/>
      <c r="O58" s="216"/>
      <c r="P58" s="218"/>
      <c r="R58" s="216"/>
      <c r="S58" s="218"/>
    </row>
    <row r="59" spans="2:19" ht="17.25" thickBot="1">
      <c r="C59" s="219" t="s">
        <v>555</v>
      </c>
      <c r="D59" s="221"/>
      <c r="F59" s="219" t="s">
        <v>508</v>
      </c>
      <c r="G59" s="221"/>
      <c r="I59" s="219" t="s">
        <v>509</v>
      </c>
      <c r="J59" s="221"/>
      <c r="L59" s="219" t="s">
        <v>510</v>
      </c>
      <c r="M59" s="221"/>
      <c r="O59" s="219" t="s">
        <v>544</v>
      </c>
      <c r="P59" s="221"/>
      <c r="R59" s="219" t="s">
        <v>512</v>
      </c>
      <c r="S59" s="221"/>
    </row>
    <row r="60" spans="2:19" ht="17.25" thickBot="1">
      <c r="C60" s="5"/>
      <c r="D60" s="7"/>
      <c r="E60" s="37"/>
      <c r="F60" s="125"/>
      <c r="H60" s="37"/>
      <c r="I60" s="242" t="s">
        <v>546</v>
      </c>
      <c r="J60" s="242"/>
      <c r="L60" s="242" t="s">
        <v>546</v>
      </c>
      <c r="M60" s="242"/>
    </row>
    <row r="61" spans="2:19">
      <c r="C61" s="8"/>
      <c r="D61" s="9"/>
      <c r="E61" s="37"/>
      <c r="F61" s="37"/>
      <c r="H61" s="37"/>
      <c r="I61" s="236"/>
      <c r="J61" s="225"/>
      <c r="L61" s="236"/>
      <c r="M61" s="225"/>
    </row>
    <row r="62" spans="2:19">
      <c r="C62" s="8"/>
      <c r="D62" s="9"/>
      <c r="E62" s="37"/>
      <c r="F62" s="37"/>
      <c r="G62" s="37"/>
      <c r="H62" s="37"/>
      <c r="I62" s="229"/>
      <c r="J62" s="226"/>
      <c r="L62" s="229"/>
      <c r="M62" s="226"/>
    </row>
    <row r="63" spans="2:19">
      <c r="C63" s="8"/>
      <c r="D63" s="9"/>
      <c r="E63" s="37"/>
      <c r="F63" s="37"/>
      <c r="G63" s="37"/>
      <c r="H63" s="37"/>
      <c r="I63" s="229"/>
      <c r="J63" s="226"/>
      <c r="L63" s="229"/>
      <c r="M63" s="226"/>
    </row>
    <row r="64" spans="2:19">
      <c r="C64" s="8"/>
      <c r="D64" s="9"/>
      <c r="E64" s="37"/>
      <c r="F64" s="37"/>
      <c r="G64" s="37"/>
      <c r="H64" s="37"/>
      <c r="I64" s="229"/>
      <c r="J64" s="226"/>
      <c r="L64" s="229"/>
      <c r="M64" s="226"/>
    </row>
    <row r="65" spans="2:13">
      <c r="C65" s="8"/>
      <c r="D65" s="9"/>
      <c r="E65" s="37"/>
      <c r="F65" s="37"/>
      <c r="G65" s="37"/>
      <c r="H65" s="37"/>
      <c r="I65" s="229"/>
      <c r="J65" s="226"/>
      <c r="L65" s="229"/>
      <c r="M65" s="226"/>
    </row>
    <row r="66" spans="2:13" ht="17.25" thickBot="1">
      <c r="C66" s="10"/>
      <c r="D66" s="12"/>
      <c r="E66" s="37"/>
      <c r="F66" s="37"/>
      <c r="I66" s="216"/>
      <c r="J66" s="218"/>
      <c r="L66" s="216"/>
      <c r="M66" s="218"/>
    </row>
    <row r="67" spans="2:13" ht="17.25" thickBot="1">
      <c r="E67" s="37"/>
      <c r="F67" s="37"/>
      <c r="I67" s="219" t="s">
        <v>545</v>
      </c>
      <c r="J67" s="221"/>
      <c r="L67" s="219" t="s">
        <v>548</v>
      </c>
      <c r="M67" s="221"/>
    </row>
    <row r="68" spans="2:13">
      <c r="E68" s="37"/>
      <c r="F68" s="37"/>
      <c r="I68" s="37"/>
      <c r="J68" s="37"/>
      <c r="L68" s="37"/>
      <c r="M68" s="37"/>
    </row>
    <row r="69" spans="2:13">
      <c r="E69" s="37"/>
      <c r="F69" s="37"/>
      <c r="I69" s="37"/>
      <c r="J69" s="37"/>
      <c r="L69" s="37"/>
      <c r="M69" s="37"/>
    </row>
    <row r="70" spans="2:13">
      <c r="E70" s="37"/>
      <c r="F70" s="37"/>
      <c r="I70" s="37"/>
      <c r="J70" s="37"/>
      <c r="L70" s="37"/>
      <c r="M70" s="37"/>
    </row>
    <row r="71" spans="2:13" ht="17.25" thickBot="1">
      <c r="E71" s="37"/>
      <c r="F71" s="37"/>
      <c r="I71" s="37"/>
      <c r="J71" s="37"/>
      <c r="L71" s="37"/>
      <c r="M71" s="37"/>
    </row>
    <row r="72" spans="2:13" ht="17.25" thickBot="1">
      <c r="B72" s="13" t="s">
        <v>895</v>
      </c>
      <c r="E72" s="37"/>
      <c r="F72" s="37"/>
      <c r="I72" s="37"/>
      <c r="J72" s="37"/>
      <c r="L72" s="37"/>
      <c r="M72" s="37"/>
    </row>
    <row r="73" spans="2:13">
      <c r="E73" s="37"/>
      <c r="F73" s="37"/>
      <c r="I73" s="37"/>
      <c r="J73" s="37"/>
      <c r="L73" s="37"/>
      <c r="M73" s="37"/>
    </row>
    <row r="74" spans="2:13">
      <c r="E74" s="37"/>
      <c r="F74" s="37"/>
      <c r="I74" s="37"/>
      <c r="J74" s="37"/>
      <c r="L74" s="37"/>
      <c r="M74" s="37"/>
    </row>
    <row r="75" spans="2:13">
      <c r="E75" s="37"/>
      <c r="F75" s="37"/>
      <c r="I75" s="37"/>
      <c r="J75" s="37"/>
      <c r="L75" s="37"/>
      <c r="M75" s="37"/>
    </row>
    <row r="76" spans="2:13">
      <c r="E76" s="37"/>
      <c r="F76" s="37"/>
      <c r="I76" s="37"/>
      <c r="J76" s="37"/>
      <c r="L76" s="37"/>
      <c r="M76" s="37"/>
    </row>
    <row r="77" spans="2:13">
      <c r="E77" s="37"/>
      <c r="F77" s="37"/>
      <c r="I77" s="37"/>
      <c r="J77" s="37"/>
      <c r="L77" s="37"/>
      <c r="M77" s="37"/>
    </row>
    <row r="78" spans="2:13">
      <c r="E78" s="37"/>
      <c r="F78" s="37"/>
      <c r="I78" s="37"/>
      <c r="J78" s="37"/>
      <c r="L78" s="37"/>
      <c r="M78" s="37"/>
    </row>
    <row r="79" spans="2:13">
      <c r="E79" s="37"/>
      <c r="F79" s="37"/>
      <c r="I79" s="37"/>
      <c r="J79" s="37"/>
      <c r="L79" s="37"/>
      <c r="M79" s="37"/>
    </row>
    <row r="80" spans="2:13">
      <c r="E80" s="37"/>
      <c r="F80" s="37"/>
      <c r="I80" s="37"/>
      <c r="J80" s="37"/>
      <c r="L80" s="37"/>
      <c r="M80" s="37"/>
    </row>
    <row r="81" spans="1:13">
      <c r="E81" s="37"/>
      <c r="F81" s="37"/>
      <c r="I81" s="37"/>
      <c r="J81" s="37"/>
      <c r="L81" s="37"/>
      <c r="M81" s="37"/>
    </row>
    <row r="82" spans="1:13">
      <c r="E82" s="37"/>
      <c r="F82" s="37"/>
      <c r="I82" s="37"/>
      <c r="J82" s="37"/>
      <c r="L82" s="37"/>
      <c r="M82" s="37"/>
    </row>
    <row r="83" spans="1:13">
      <c r="E83" s="37"/>
      <c r="F83" s="37"/>
      <c r="I83" s="37"/>
      <c r="J83" s="37"/>
      <c r="L83" s="37"/>
      <c r="M83" s="37"/>
    </row>
    <row r="84" spans="1:13">
      <c r="E84" s="37"/>
      <c r="F84" s="37"/>
      <c r="I84" s="37"/>
      <c r="J84" s="37"/>
      <c r="L84" s="37"/>
      <c r="M84" s="37"/>
    </row>
    <row r="85" spans="1:13">
      <c r="E85" s="37"/>
      <c r="F85" s="37"/>
      <c r="I85" s="37"/>
      <c r="J85" s="37"/>
      <c r="L85" s="37"/>
      <c r="M85" s="37"/>
    </row>
    <row r="86" spans="1:13" ht="17.25" thickBot="1">
      <c r="E86" s="37"/>
      <c r="F86" s="37"/>
      <c r="I86" s="37"/>
      <c r="J86" s="37"/>
      <c r="L86" s="37"/>
      <c r="M86" s="37"/>
    </row>
    <row r="87" spans="1:13" ht="17.25" thickBot="1">
      <c r="A87" s="135"/>
      <c r="B87" s="13" t="s">
        <v>565</v>
      </c>
      <c r="E87" s="37"/>
      <c r="F87" s="37"/>
    </row>
    <row r="88" spans="1:13">
      <c r="A88" s="135"/>
      <c r="B88" s="8" t="s">
        <v>558</v>
      </c>
      <c r="C88" s="6"/>
      <c r="D88" s="6"/>
      <c r="E88" s="109"/>
      <c r="F88" s="109"/>
      <c r="G88" s="6"/>
      <c r="H88" s="6"/>
      <c r="I88" s="6"/>
      <c r="J88" s="7"/>
    </row>
    <row r="89" spans="1:13">
      <c r="A89" s="135"/>
      <c r="B89" s="8"/>
      <c r="E89" s="37"/>
      <c r="F89" s="37"/>
      <c r="J89" s="9"/>
    </row>
    <row r="90" spans="1:13">
      <c r="A90" s="135"/>
      <c r="B90" s="8"/>
      <c r="E90" s="37"/>
      <c r="F90" s="37"/>
      <c r="J90" s="9"/>
    </row>
    <row r="91" spans="1:13">
      <c r="A91" s="135"/>
      <c r="B91" s="8"/>
      <c r="E91" s="37"/>
      <c r="F91" s="37"/>
      <c r="J91" s="9"/>
    </row>
    <row r="92" spans="1:13">
      <c r="A92" s="135"/>
      <c r="B92" s="8"/>
      <c r="E92" s="37"/>
      <c r="F92" s="37"/>
      <c r="J92" s="9"/>
    </row>
    <row r="93" spans="1:13">
      <c r="A93" s="135"/>
      <c r="B93" s="8"/>
      <c r="E93" s="37"/>
      <c r="F93" s="37"/>
      <c r="J93" s="9"/>
    </row>
    <row r="94" spans="1:13">
      <c r="A94" s="135"/>
      <c r="B94" s="8"/>
      <c r="E94" s="37"/>
      <c r="F94" s="37"/>
      <c r="J94" s="9"/>
    </row>
    <row r="95" spans="1:13">
      <c r="A95" s="135"/>
      <c r="B95" s="8"/>
      <c r="E95" s="37"/>
      <c r="F95" s="37"/>
      <c r="J95" s="9"/>
    </row>
    <row r="96" spans="1:13">
      <c r="A96" s="135"/>
      <c r="B96" s="8"/>
      <c r="E96" s="37"/>
      <c r="F96" s="37"/>
      <c r="J96" s="9"/>
    </row>
    <row r="97" spans="1:10">
      <c r="A97" s="135"/>
      <c r="B97" s="8"/>
      <c r="C97" t="s">
        <v>556</v>
      </c>
      <c r="E97" s="37"/>
      <c r="F97" s="37"/>
      <c r="J97" s="9"/>
    </row>
    <row r="98" spans="1:10" ht="17.25" thickBot="1">
      <c r="A98" s="135"/>
      <c r="B98" s="10"/>
      <c r="C98" s="11"/>
      <c r="D98" s="11"/>
      <c r="E98" s="110"/>
      <c r="F98" s="110"/>
      <c r="G98" s="11"/>
      <c r="H98" s="11"/>
      <c r="I98" s="11"/>
      <c r="J98" s="12"/>
    </row>
    <row r="99" spans="1:10">
      <c r="E99" s="37"/>
      <c r="F99" s="37"/>
    </row>
    <row r="100" spans="1:10">
      <c r="E100" s="37"/>
      <c r="F100" s="37"/>
    </row>
    <row r="101" spans="1:10">
      <c r="E101" s="37"/>
      <c r="F101" s="37"/>
    </row>
    <row r="102" spans="1:10">
      <c r="E102" s="37"/>
      <c r="F102" s="37"/>
    </row>
    <row r="103" spans="1:10">
      <c r="E103" s="37"/>
      <c r="F103" s="37"/>
    </row>
    <row r="104" spans="1:10" ht="17.25" thickBot="1">
      <c r="E104" s="37"/>
      <c r="F104" s="37"/>
    </row>
    <row r="105" spans="1:10" ht="17.25" thickBot="1">
      <c r="A105" s="135"/>
      <c r="B105" s="13" t="s">
        <v>547</v>
      </c>
      <c r="E105" s="37"/>
      <c r="F105" s="37"/>
      <c r="I105" s="44"/>
    </row>
    <row r="106" spans="1:10">
      <c r="A106" s="135"/>
      <c r="B106" t="s">
        <v>559</v>
      </c>
      <c r="E106" s="37"/>
      <c r="F106" s="37"/>
      <c r="I106" s="44"/>
    </row>
    <row r="107" spans="1:10" ht="17.25" thickBot="1">
      <c r="A107" s="135"/>
      <c r="D107" t="s">
        <v>560</v>
      </c>
      <c r="E107" s="37"/>
      <c r="F107" s="37"/>
      <c r="I107" s="44"/>
    </row>
    <row r="108" spans="1:10" ht="17.25" thickBot="1">
      <c r="A108" s="135"/>
      <c r="B108" s="18" t="s">
        <v>535</v>
      </c>
      <c r="C108" s="19"/>
      <c r="D108" s="16"/>
      <c r="I108" s="44"/>
    </row>
    <row r="109" spans="1:10">
      <c r="A109" s="135"/>
      <c r="B109" t="s">
        <v>540</v>
      </c>
      <c r="I109" s="44"/>
    </row>
    <row r="110" spans="1:10" ht="17.25" thickBot="1">
      <c r="A110" s="135"/>
      <c r="D110" t="s">
        <v>561</v>
      </c>
      <c r="I110" s="44"/>
    </row>
    <row r="111" spans="1:10" ht="17.25" thickBot="1">
      <c r="A111" s="135"/>
      <c r="B111" s="18" t="s">
        <v>542</v>
      </c>
      <c r="C111" s="19"/>
      <c r="D111" s="16"/>
      <c r="I111" s="44"/>
    </row>
    <row r="112" spans="1:10">
      <c r="A112" s="135"/>
      <c r="B112" t="s">
        <v>541</v>
      </c>
      <c r="I112" s="44"/>
    </row>
    <row r="113" spans="1:10" ht="17.25" thickBot="1">
      <c r="A113" s="135"/>
      <c r="E113" t="s">
        <v>562</v>
      </c>
      <c r="I113" s="44"/>
    </row>
    <row r="114" spans="1:10" ht="17.25" thickBot="1">
      <c r="B114" s="127" t="s">
        <v>536</v>
      </c>
      <c r="C114" s="128"/>
      <c r="D114" s="129"/>
      <c r="E114" s="130"/>
      <c r="F114" s="130"/>
      <c r="G114" s="129"/>
      <c r="H114" s="130"/>
      <c r="I114" s="130"/>
      <c r="J114" s="130"/>
    </row>
    <row r="115" spans="1:10">
      <c r="B115" s="129" t="s">
        <v>537</v>
      </c>
      <c r="C115" s="129"/>
      <c r="D115" s="129"/>
      <c r="E115" s="130"/>
      <c r="F115" s="130"/>
      <c r="G115" s="129"/>
      <c r="H115" s="130"/>
      <c r="I115" s="130"/>
      <c r="J115" s="130"/>
    </row>
    <row r="116" spans="1:10">
      <c r="B116" s="129" t="s">
        <v>538</v>
      </c>
      <c r="C116" s="129"/>
      <c r="D116" s="129"/>
      <c r="E116" s="130"/>
      <c r="F116" s="130"/>
      <c r="G116" s="129"/>
      <c r="H116" s="130"/>
      <c r="I116" s="130"/>
      <c r="J116" s="130"/>
    </row>
    <row r="117" spans="1:10">
      <c r="B117" s="129"/>
      <c r="C117" s="129" t="s">
        <v>563</v>
      </c>
      <c r="D117" s="129"/>
      <c r="E117" s="130"/>
      <c r="F117" s="130"/>
      <c r="G117" s="130"/>
      <c r="H117" s="130"/>
      <c r="I117" s="130"/>
      <c r="J117" s="130"/>
    </row>
    <row r="118" spans="1:10">
      <c r="B118" s="129"/>
      <c r="C118" s="129" t="s">
        <v>566</v>
      </c>
      <c r="D118" s="129"/>
      <c r="E118" s="130"/>
      <c r="F118" s="130"/>
      <c r="G118" s="130"/>
      <c r="H118" s="130"/>
      <c r="I118" s="130"/>
      <c r="J118" s="130"/>
    </row>
    <row r="119" spans="1:10" ht="17.25" thickBot="1">
      <c r="B119" s="133" t="s">
        <v>539</v>
      </c>
      <c r="C119" s="134"/>
      <c r="D119" s="131"/>
      <c r="E119" s="132"/>
      <c r="F119" s="132"/>
      <c r="G119" s="131"/>
      <c r="H119" s="131"/>
      <c r="I119" s="131"/>
    </row>
    <row r="120" spans="1:10">
      <c r="B120" s="131"/>
      <c r="C120" s="131" t="s">
        <v>564</v>
      </c>
      <c r="D120" s="131"/>
      <c r="E120" s="132"/>
      <c r="F120" s="132"/>
      <c r="G120" s="131"/>
      <c r="H120" s="131"/>
      <c r="I120" s="131"/>
    </row>
    <row r="121" spans="1:10">
      <c r="B121" s="131"/>
      <c r="C121" s="131"/>
      <c r="D121" s="131"/>
      <c r="E121" s="131"/>
      <c r="F121" s="131"/>
      <c r="G121" s="131"/>
      <c r="H121" s="131"/>
      <c r="I121" s="131"/>
    </row>
  </sheetData>
  <mergeCells count="94">
    <mergeCell ref="F22:G22"/>
    <mergeCell ref="F24:G24"/>
    <mergeCell ref="F25:G25"/>
    <mergeCell ref="F26:G26"/>
    <mergeCell ref="C22:D22"/>
    <mergeCell ref="C24:D24"/>
    <mergeCell ref="C25:D25"/>
    <mergeCell ref="C26:D26"/>
    <mergeCell ref="L21:M21"/>
    <mergeCell ref="L22:M22"/>
    <mergeCell ref="L24:M24"/>
    <mergeCell ref="L25:M25"/>
    <mergeCell ref="L26:M26"/>
    <mergeCell ref="I21:J21"/>
    <mergeCell ref="I22:J22"/>
    <mergeCell ref="I24:J24"/>
    <mergeCell ref="I25:J25"/>
    <mergeCell ref="I26:J26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O30:P30"/>
    <mergeCell ref="R30:S30"/>
    <mergeCell ref="L28:M28"/>
    <mergeCell ref="I28:J28"/>
    <mergeCell ref="F28:G28"/>
    <mergeCell ref="F46:G50"/>
    <mergeCell ref="I46:J50"/>
    <mergeCell ref="L46:M50"/>
    <mergeCell ref="C30:D30"/>
    <mergeCell ref="F30:G30"/>
    <mergeCell ref="I30:J30"/>
    <mergeCell ref="L30:M30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C59:D59"/>
    <mergeCell ref="C53:D58"/>
    <mergeCell ref="F59:G59"/>
    <mergeCell ref="F53:G58"/>
    <mergeCell ref="I53:J58"/>
    <mergeCell ref="I59:J59"/>
    <mergeCell ref="L59:M59"/>
    <mergeCell ref="O53:P58"/>
    <mergeCell ref="O59:P59"/>
    <mergeCell ref="R53:S58"/>
    <mergeCell ref="R59:S59"/>
    <mergeCell ref="I67:J67"/>
    <mergeCell ref="I60:J60"/>
    <mergeCell ref="L60:M60"/>
    <mergeCell ref="L61:M66"/>
    <mergeCell ref="L67:M67"/>
    <mergeCell ref="I61:J6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7"/>
  <sheetViews>
    <sheetView zoomScaleNormal="100" workbookViewId="0">
      <selection activeCell="H35" sqref="D34:H35"/>
    </sheetView>
  </sheetViews>
  <sheetFormatPr defaultRowHeight="16.5"/>
  <cols>
    <col min="1" max="1" width="4.875" customWidth="1"/>
    <col min="2" max="2" width="10.375" customWidth="1"/>
    <col min="8" max="8" width="10.875" customWidth="1"/>
    <col min="9" max="9" width="8.625" customWidth="1"/>
  </cols>
  <sheetData>
    <row r="1" spans="1:11" ht="17.25" thickBot="1"/>
    <row r="2" spans="1:11" ht="17.25" thickBot="1">
      <c r="B2" s="13" t="s">
        <v>436</v>
      </c>
      <c r="C2" s="111" t="s">
        <v>567</v>
      </c>
    </row>
    <row r="3" spans="1:11" ht="17.25" thickBot="1">
      <c r="B3" s="18" t="s">
        <v>440</v>
      </c>
      <c r="C3" s="18" t="s">
        <v>602</v>
      </c>
      <c r="D3" s="16"/>
    </row>
    <row r="4" spans="1:11" ht="17.25" thickBot="1"/>
    <row r="5" spans="1:11" ht="17.25" thickBot="1">
      <c r="B5" s="13" t="s">
        <v>523</v>
      </c>
      <c r="D5" s="13" t="s">
        <v>594</v>
      </c>
    </row>
    <row r="6" spans="1:11">
      <c r="B6" t="s">
        <v>217</v>
      </c>
      <c r="C6" s="37" t="s">
        <v>579</v>
      </c>
      <c r="D6" t="s">
        <v>587</v>
      </c>
    </row>
    <row r="7" spans="1:11">
      <c r="B7" t="s">
        <v>580</v>
      </c>
      <c r="C7" s="37" t="s">
        <v>597</v>
      </c>
      <c r="D7" t="s">
        <v>593</v>
      </c>
    </row>
    <row r="8" spans="1:11">
      <c r="B8" t="s">
        <v>591</v>
      </c>
      <c r="C8" s="37" t="s">
        <v>575</v>
      </c>
      <c r="D8" t="s">
        <v>592</v>
      </c>
    </row>
    <row r="9" spans="1:11">
      <c r="B9" t="s">
        <v>214</v>
      </c>
      <c r="C9" s="139" t="s">
        <v>570</v>
      </c>
      <c r="D9" s="138" t="s">
        <v>584</v>
      </c>
      <c r="E9" s="136"/>
    </row>
    <row r="10" spans="1:11">
      <c r="B10" t="s">
        <v>569</v>
      </c>
      <c r="C10" s="37" t="s">
        <v>571</v>
      </c>
      <c r="D10" t="s">
        <v>585</v>
      </c>
      <c r="G10" t="s">
        <v>599</v>
      </c>
    </row>
    <row r="11" spans="1:11" ht="17.25" thickBot="1">
      <c r="B11" t="s">
        <v>215</v>
      </c>
      <c r="C11" s="37" t="s">
        <v>572</v>
      </c>
      <c r="D11" t="s">
        <v>586</v>
      </c>
    </row>
    <row r="12" spans="1:11" ht="17.25" thickBot="1">
      <c r="A12" s="140" t="s">
        <v>574</v>
      </c>
      <c r="B12" s="141" t="s">
        <v>573</v>
      </c>
      <c r="C12" s="142" t="s">
        <v>578</v>
      </c>
      <c r="D12" s="141" t="s">
        <v>588</v>
      </c>
      <c r="E12" s="141"/>
      <c r="F12" s="141"/>
      <c r="G12" s="141" t="s">
        <v>598</v>
      </c>
      <c r="H12" s="141"/>
      <c r="I12" s="141"/>
      <c r="J12" s="143"/>
      <c r="K12" s="137"/>
    </row>
    <row r="13" spans="1:11">
      <c r="A13" s="37"/>
      <c r="B13" t="s">
        <v>257</v>
      </c>
      <c r="C13" s="37" t="s">
        <v>575</v>
      </c>
      <c r="D13" t="s">
        <v>589</v>
      </c>
      <c r="G13" t="s">
        <v>601</v>
      </c>
    </row>
    <row r="14" spans="1:11">
      <c r="A14" s="37"/>
      <c r="B14" t="s">
        <v>583</v>
      </c>
      <c r="C14" s="37" t="s">
        <v>575</v>
      </c>
      <c r="D14" t="s">
        <v>590</v>
      </c>
      <c r="G14" t="s">
        <v>600</v>
      </c>
    </row>
    <row r="15" spans="1:11">
      <c r="B15" t="s">
        <v>576</v>
      </c>
      <c r="C15" s="37" t="s">
        <v>581</v>
      </c>
      <c r="D15" t="s">
        <v>595</v>
      </c>
    </row>
    <row r="16" spans="1:11">
      <c r="B16" t="s">
        <v>577</v>
      </c>
      <c r="C16" s="37" t="s">
        <v>582</v>
      </c>
      <c r="D16" t="s">
        <v>596</v>
      </c>
    </row>
    <row r="17" spans="1:12" ht="17.25" thickBot="1">
      <c r="C17" s="37"/>
    </row>
    <row r="18" spans="1:12" ht="17.25" thickBot="1">
      <c r="B18" s="13" t="s">
        <v>77</v>
      </c>
      <c r="C18" s="37"/>
      <c r="E18" s="13" t="s">
        <v>603</v>
      </c>
      <c r="H18" s="13" t="s">
        <v>660</v>
      </c>
      <c r="I18" s="13"/>
      <c r="K18" s="13" t="s">
        <v>660</v>
      </c>
      <c r="L18" s="13"/>
    </row>
    <row r="19" spans="1:12" ht="17.25" thickBot="1">
      <c r="B19" s="13" t="s">
        <v>217</v>
      </c>
      <c r="C19" s="163" t="s">
        <v>629</v>
      </c>
      <c r="E19" s="13" t="s">
        <v>217</v>
      </c>
      <c r="F19" s="27" t="s">
        <v>605</v>
      </c>
      <c r="H19" s="13" t="s">
        <v>214</v>
      </c>
      <c r="I19" s="13"/>
      <c r="K19" s="13" t="s">
        <v>214</v>
      </c>
      <c r="L19" s="13"/>
    </row>
    <row r="20" spans="1:12" ht="17.25" thickBot="1">
      <c r="B20" s="13" t="s">
        <v>580</v>
      </c>
      <c r="C20" s="157" t="s">
        <v>751</v>
      </c>
      <c r="D20" s="16"/>
      <c r="E20" s="13" t="s">
        <v>580</v>
      </c>
      <c r="F20" s="27" t="s">
        <v>606</v>
      </c>
      <c r="H20" s="13" t="s">
        <v>569</v>
      </c>
      <c r="I20" s="13"/>
      <c r="K20" s="13" t="s">
        <v>569</v>
      </c>
      <c r="L20" s="13"/>
    </row>
    <row r="21" spans="1:12" ht="17.25" thickBot="1">
      <c r="B21" s="13" t="s">
        <v>750</v>
      </c>
      <c r="C21" s="157" t="s">
        <v>751</v>
      </c>
      <c r="D21" s="16"/>
      <c r="E21" s="13" t="s">
        <v>214</v>
      </c>
      <c r="F21" s="27" t="s">
        <v>605</v>
      </c>
      <c r="H21" s="13" t="s">
        <v>580</v>
      </c>
      <c r="I21" s="13"/>
      <c r="K21" s="13" t="s">
        <v>580</v>
      </c>
      <c r="L21" s="13"/>
    </row>
    <row r="22" spans="1:12" ht="17.25" thickBot="1">
      <c r="B22" s="13" t="s">
        <v>214</v>
      </c>
      <c r="C22" s="38" t="s">
        <v>629</v>
      </c>
      <c r="E22" s="13" t="s">
        <v>569</v>
      </c>
      <c r="F22" s="27" t="s">
        <v>606</v>
      </c>
      <c r="H22" s="13" t="s">
        <v>750</v>
      </c>
      <c r="I22" s="13"/>
      <c r="K22" s="13" t="s">
        <v>750</v>
      </c>
      <c r="L22" s="13"/>
    </row>
    <row r="23" spans="1:12" ht="17.25" thickBot="1">
      <c r="B23" s="13" t="s">
        <v>569</v>
      </c>
      <c r="C23" s="27" t="s">
        <v>629</v>
      </c>
      <c r="E23" s="13" t="s">
        <v>215</v>
      </c>
      <c r="F23" s="27" t="s">
        <v>606</v>
      </c>
      <c r="H23" s="13" t="s">
        <v>215</v>
      </c>
      <c r="I23" s="13"/>
      <c r="K23" s="13" t="s">
        <v>215</v>
      </c>
      <c r="L23" s="13"/>
    </row>
    <row r="24" spans="1:12" ht="17.25" thickBot="1">
      <c r="B24" s="13" t="s">
        <v>215</v>
      </c>
      <c r="C24" s="27" t="s">
        <v>629</v>
      </c>
      <c r="E24" s="13" t="s">
        <v>257</v>
      </c>
      <c r="F24" s="27" t="s">
        <v>606</v>
      </c>
      <c r="H24" s="13" t="s">
        <v>257</v>
      </c>
      <c r="I24" s="13"/>
      <c r="K24" s="13" t="s">
        <v>257</v>
      </c>
      <c r="L24" s="13"/>
    </row>
    <row r="25" spans="1:12" ht="17.25" thickBot="1">
      <c r="B25" s="13" t="s">
        <v>257</v>
      </c>
      <c r="C25" s="27" t="s">
        <v>629</v>
      </c>
      <c r="E25" s="13" t="s">
        <v>583</v>
      </c>
      <c r="F25" s="27" t="s">
        <v>606</v>
      </c>
      <c r="H25" s="13" t="s">
        <v>583</v>
      </c>
      <c r="I25" s="13"/>
      <c r="K25" s="13" t="s">
        <v>583</v>
      </c>
      <c r="L25" s="13"/>
    </row>
    <row r="26" spans="1:12" ht="17.25" thickBot="1">
      <c r="B26" s="13" t="s">
        <v>583</v>
      </c>
      <c r="C26" s="27" t="s">
        <v>629</v>
      </c>
      <c r="F26" s="37"/>
      <c r="H26" s="13" t="s">
        <v>576</v>
      </c>
      <c r="I26" s="27"/>
      <c r="K26" s="13" t="s">
        <v>576</v>
      </c>
      <c r="L26" s="27"/>
    </row>
    <row r="27" spans="1:12" ht="17.25" thickBot="1">
      <c r="B27" s="13" t="s">
        <v>576</v>
      </c>
      <c r="C27" s="27" t="s">
        <v>629</v>
      </c>
      <c r="H27" s="13" t="s">
        <v>577</v>
      </c>
      <c r="I27" s="27"/>
      <c r="K27" s="13" t="s">
        <v>577</v>
      </c>
      <c r="L27" s="27"/>
    </row>
    <row r="28" spans="1:12" ht="17.25" thickBot="1">
      <c r="B28" s="13" t="s">
        <v>577</v>
      </c>
      <c r="C28" s="27" t="s">
        <v>629</v>
      </c>
    </row>
    <row r="29" spans="1:12" ht="17.25" thickBot="1">
      <c r="A29" s="156"/>
      <c r="B29" s="13" t="s">
        <v>608</v>
      </c>
      <c r="C29" s="37"/>
      <c r="E29" s="18" t="s">
        <v>607</v>
      </c>
      <c r="F29" s="19"/>
      <c r="G29" s="19"/>
      <c r="H29" s="16"/>
    </row>
    <row r="30" spans="1:12" ht="17.25" thickBot="1">
      <c r="A30" s="156"/>
      <c r="B30" s="13" t="s">
        <v>682</v>
      </c>
      <c r="C30" s="37"/>
    </row>
    <row r="32" spans="1:12">
      <c r="B32" t="s">
        <v>609</v>
      </c>
      <c r="C32" s="125" t="s">
        <v>610</v>
      </c>
    </row>
    <row r="33" spans="2:14" ht="17.25" thickBot="1"/>
    <row r="34" spans="2:14">
      <c r="B34" t="s">
        <v>173</v>
      </c>
      <c r="C34" s="14" t="s">
        <v>611</v>
      </c>
      <c r="D34" s="37" t="s">
        <v>627</v>
      </c>
      <c r="K34" s="108"/>
    </row>
    <row r="35" spans="2:14">
      <c r="C35" s="57" t="s">
        <v>613</v>
      </c>
      <c r="D35" t="s">
        <v>630</v>
      </c>
      <c r="F35" t="s">
        <v>664</v>
      </c>
      <c r="K35" s="108"/>
    </row>
    <row r="36" spans="2:14" ht="17.25" thickBot="1">
      <c r="C36" s="35" t="s">
        <v>614</v>
      </c>
      <c r="D36" s="37" t="s">
        <v>631</v>
      </c>
      <c r="K36" s="108"/>
    </row>
    <row r="37" spans="2:14">
      <c r="D37" s="125" t="s">
        <v>632</v>
      </c>
      <c r="K37" s="108"/>
    </row>
    <row r="38" spans="2:14" ht="17.25" thickBot="1">
      <c r="D38" s="125"/>
      <c r="K38" s="108"/>
    </row>
    <row r="39" spans="2:14">
      <c r="B39" t="s">
        <v>77</v>
      </c>
      <c r="C39" s="14" t="s">
        <v>611</v>
      </c>
      <c r="D39" s="37" t="s">
        <v>627</v>
      </c>
      <c r="K39" s="108"/>
    </row>
    <row r="40" spans="2:14">
      <c r="C40" s="57" t="s">
        <v>613</v>
      </c>
      <c r="D40" t="s">
        <v>630</v>
      </c>
      <c r="F40" t="s">
        <v>664</v>
      </c>
      <c r="K40" s="108"/>
    </row>
    <row r="41" spans="2:14" ht="17.25" thickBot="1">
      <c r="C41" s="35" t="s">
        <v>614</v>
      </c>
      <c r="D41" s="37" t="s">
        <v>631</v>
      </c>
      <c r="K41" s="108"/>
    </row>
    <row r="42" spans="2:14">
      <c r="D42" s="125" t="s">
        <v>633</v>
      </c>
      <c r="K42" s="108"/>
    </row>
    <row r="43" spans="2:14">
      <c r="D43" s="125"/>
      <c r="K43" s="108"/>
    </row>
    <row r="44" spans="2:14" ht="17.25" thickBot="1">
      <c r="B44" t="s">
        <v>608</v>
      </c>
      <c r="C44" t="s">
        <v>621</v>
      </c>
      <c r="D44" t="s">
        <v>628</v>
      </c>
    </row>
    <row r="45" spans="2:14">
      <c r="C45" s="5"/>
      <c r="D45" s="6"/>
      <c r="E45" s="6"/>
      <c r="F45" s="6"/>
      <c r="G45" s="7"/>
    </row>
    <row r="46" spans="2:14">
      <c r="C46" s="8"/>
      <c r="G46" s="9"/>
    </row>
    <row r="47" spans="2:14">
      <c r="C47" s="8"/>
      <c r="G47" s="9"/>
      <c r="I47" s="147" t="s">
        <v>616</v>
      </c>
      <c r="J47" s="135"/>
      <c r="K47" s="135"/>
      <c r="L47" s="135"/>
      <c r="M47" s="135"/>
      <c r="N47" s="44"/>
    </row>
    <row r="48" spans="2:14">
      <c r="C48" s="8"/>
      <c r="G48" s="9"/>
      <c r="I48" s="146" t="s">
        <v>617</v>
      </c>
      <c r="J48" s="135"/>
      <c r="K48" s="135"/>
      <c r="L48" s="135"/>
      <c r="M48" s="135"/>
      <c r="N48" s="44"/>
    </row>
    <row r="49" spans="1:14">
      <c r="C49" s="8"/>
      <c r="G49" s="9"/>
      <c r="I49" s="135"/>
      <c r="J49" s="135"/>
      <c r="K49" s="135"/>
      <c r="L49" s="135"/>
      <c r="M49" s="135"/>
      <c r="N49" s="44"/>
    </row>
    <row r="50" spans="1:14">
      <c r="C50" s="8"/>
      <c r="G50" s="9"/>
      <c r="I50" s="144" t="s">
        <v>618</v>
      </c>
      <c r="J50" s="135"/>
      <c r="K50" s="135"/>
      <c r="L50" s="135"/>
      <c r="M50" s="135"/>
      <c r="N50" s="44"/>
    </row>
    <row r="51" spans="1:14">
      <c r="C51" s="8"/>
      <c r="G51" s="9"/>
      <c r="I51" s="146" t="s">
        <v>619</v>
      </c>
      <c r="J51" s="135"/>
      <c r="K51" s="135"/>
      <c r="L51" s="135"/>
      <c r="M51" s="135"/>
      <c r="N51" s="44"/>
    </row>
    <row r="52" spans="1:14">
      <c r="C52" s="8"/>
      <c r="G52" s="9"/>
      <c r="I52" s="135"/>
      <c r="J52" s="135"/>
      <c r="K52" s="135"/>
      <c r="L52" s="135"/>
      <c r="M52" s="135"/>
      <c r="N52" s="44"/>
    </row>
    <row r="53" spans="1:14">
      <c r="C53" s="8"/>
      <c r="G53" s="9"/>
      <c r="I53" s="145" t="s">
        <v>620</v>
      </c>
      <c r="J53" s="135"/>
      <c r="K53" s="135"/>
      <c r="L53" s="135"/>
      <c r="M53" s="135"/>
      <c r="N53" s="44"/>
    </row>
    <row r="54" spans="1:14">
      <c r="C54" s="8"/>
      <c r="G54" s="9"/>
      <c r="I54" s="146" t="s">
        <v>641</v>
      </c>
      <c r="J54" s="135"/>
      <c r="K54" s="135"/>
      <c r="L54" s="135"/>
      <c r="M54" s="135"/>
      <c r="N54" s="44"/>
    </row>
    <row r="55" spans="1:14">
      <c r="C55" s="8"/>
      <c r="G55" s="9"/>
    </row>
    <row r="56" spans="1:14">
      <c r="C56" s="8"/>
      <c r="G56" s="9"/>
    </row>
    <row r="57" spans="1:14">
      <c r="C57" s="8"/>
      <c r="G57" s="9"/>
    </row>
    <row r="58" spans="1:14" ht="17.25" thickBot="1">
      <c r="C58" s="10"/>
      <c r="D58" s="11"/>
      <c r="E58" s="11"/>
      <c r="F58" s="11"/>
      <c r="G58" s="12"/>
    </row>
    <row r="59" spans="1:14" ht="17.25" thickBot="1"/>
    <row r="60" spans="1:14" ht="17.25" thickBot="1">
      <c r="C60" s="13" t="s">
        <v>186</v>
      </c>
      <c r="D60" s="5" t="s">
        <v>623</v>
      </c>
      <c r="E60" s="6"/>
      <c r="F60" s="6"/>
      <c r="G60" s="6"/>
      <c r="H60" s="6"/>
      <c r="I60" s="6"/>
      <c r="J60" s="6"/>
      <c r="K60" s="7"/>
    </row>
    <row r="61" spans="1:14" ht="17.25" thickBot="1">
      <c r="C61" s="13" t="s">
        <v>187</v>
      </c>
      <c r="D61" s="5" t="s">
        <v>624</v>
      </c>
      <c r="E61" s="6"/>
      <c r="F61" s="6"/>
      <c r="G61" s="6"/>
      <c r="H61" s="6"/>
      <c r="I61" s="6"/>
      <c r="J61" s="6"/>
      <c r="K61" s="7"/>
    </row>
    <row r="62" spans="1:14" ht="17.25" thickBot="1">
      <c r="C62" s="27" t="s">
        <v>575</v>
      </c>
      <c r="D62" s="18" t="s">
        <v>625</v>
      </c>
      <c r="E62" s="19"/>
      <c r="F62" s="19"/>
      <c r="G62" s="19"/>
      <c r="H62" s="19"/>
      <c r="I62" s="19"/>
      <c r="J62" s="19"/>
      <c r="K62" s="16"/>
    </row>
    <row r="63" spans="1:14" ht="17.25" thickBot="1">
      <c r="A63" s="135"/>
      <c r="C63" t="s">
        <v>622</v>
      </c>
    </row>
    <row r="64" spans="1:14">
      <c r="A64" s="135"/>
      <c r="C64" s="5"/>
      <c r="D64" s="6"/>
      <c r="E64" s="6"/>
      <c r="F64" s="6"/>
      <c r="G64" s="7"/>
    </row>
    <row r="65" spans="1:13">
      <c r="A65" s="135"/>
      <c r="C65" s="8"/>
      <c r="G65" s="9"/>
      <c r="I65" s="148"/>
      <c r="J65" s="148"/>
      <c r="K65" s="148"/>
      <c r="L65" s="148"/>
      <c r="M65" s="148"/>
    </row>
    <row r="66" spans="1:13">
      <c r="A66" s="135"/>
      <c r="C66" s="8"/>
      <c r="G66" s="9"/>
      <c r="I66" s="148" t="s">
        <v>626</v>
      </c>
      <c r="J66" s="148"/>
      <c r="K66" s="148"/>
      <c r="L66" s="148"/>
      <c r="M66" s="148"/>
    </row>
    <row r="67" spans="1:13">
      <c r="A67" s="135"/>
      <c r="C67" s="8"/>
      <c r="G67" s="9"/>
      <c r="I67" s="146" t="s">
        <v>636</v>
      </c>
      <c r="J67" s="148"/>
      <c r="K67" s="148"/>
      <c r="L67" s="148"/>
      <c r="M67" s="148"/>
    </row>
    <row r="68" spans="1:13">
      <c r="A68" s="135"/>
      <c r="C68" s="8"/>
      <c r="G68" s="9"/>
      <c r="I68" s="148"/>
      <c r="J68" s="148"/>
      <c r="K68" s="148"/>
      <c r="L68" s="148"/>
      <c r="M68" s="148"/>
    </row>
    <row r="69" spans="1:13">
      <c r="A69" s="135"/>
      <c r="C69" s="8"/>
      <c r="G69" s="9"/>
      <c r="I69" s="149" t="s">
        <v>634</v>
      </c>
      <c r="J69" s="148"/>
      <c r="K69" s="148"/>
      <c r="L69" s="148"/>
      <c r="M69" s="148"/>
    </row>
    <row r="70" spans="1:13">
      <c r="A70" s="135"/>
      <c r="C70" s="8"/>
      <c r="G70" s="9"/>
      <c r="I70" s="146" t="s">
        <v>635</v>
      </c>
      <c r="J70" s="148"/>
      <c r="K70" s="148"/>
      <c r="L70" s="148"/>
      <c r="M70" s="148"/>
    </row>
    <row r="71" spans="1:13">
      <c r="A71" s="135"/>
      <c r="C71" s="8"/>
      <c r="G71" s="9"/>
      <c r="I71" s="148"/>
      <c r="J71" s="148"/>
      <c r="K71" s="148"/>
      <c r="L71" s="148"/>
      <c r="M71" s="148"/>
    </row>
    <row r="72" spans="1:13">
      <c r="A72" s="135"/>
      <c r="C72" s="8"/>
      <c r="G72" s="9"/>
      <c r="I72" s="148"/>
      <c r="J72" s="148"/>
      <c r="K72" s="148"/>
      <c r="L72" s="148"/>
      <c r="M72" s="148"/>
    </row>
    <row r="73" spans="1:13">
      <c r="A73" s="135"/>
      <c r="C73" s="8"/>
      <c r="G73" s="9"/>
      <c r="I73" s="148"/>
      <c r="J73" s="148"/>
      <c r="K73" s="148"/>
      <c r="L73" s="148"/>
      <c r="M73" s="148"/>
    </row>
    <row r="74" spans="1:13">
      <c r="A74" s="135"/>
      <c r="C74" s="8"/>
      <c r="G74" s="9"/>
      <c r="I74" s="148"/>
      <c r="J74" s="148"/>
      <c r="K74" s="148"/>
      <c r="L74" s="148"/>
      <c r="M74" s="148"/>
    </row>
    <row r="75" spans="1:13">
      <c r="A75" s="135"/>
      <c r="C75" s="8"/>
      <c r="G75" s="9"/>
      <c r="I75" s="148"/>
      <c r="J75" s="148"/>
      <c r="K75" s="148"/>
      <c r="L75" s="148"/>
      <c r="M75" s="148"/>
    </row>
    <row r="76" spans="1:13">
      <c r="A76" s="135"/>
      <c r="C76" s="8"/>
      <c r="G76" s="9"/>
    </row>
    <row r="77" spans="1:13" ht="17.25" thickBot="1">
      <c r="A77" s="135"/>
      <c r="C77" s="10"/>
      <c r="D77" s="11"/>
      <c r="E77" s="11"/>
      <c r="F77" s="11"/>
      <c r="G77" s="12"/>
    </row>
    <row r="78" spans="1:13" ht="17.25" thickBot="1">
      <c r="A78" s="135"/>
    </row>
    <row r="79" spans="1:13" ht="17.25" thickBot="1">
      <c r="A79" s="135"/>
      <c r="C79" s="13" t="s">
        <v>186</v>
      </c>
      <c r="D79" t="s">
        <v>640</v>
      </c>
    </row>
    <row r="80" spans="1:13" ht="17.25" thickBot="1">
      <c r="A80" s="135"/>
      <c r="C80" s="13" t="s">
        <v>187</v>
      </c>
      <c r="D80" t="s">
        <v>638</v>
      </c>
    </row>
    <row r="81" spans="1:13" ht="17.25" thickBot="1">
      <c r="A81" s="135"/>
      <c r="C81" s="27" t="s">
        <v>575</v>
      </c>
      <c r="D81" t="s">
        <v>639</v>
      </c>
    </row>
    <row r="82" spans="1:13">
      <c r="A82" s="135"/>
      <c r="C82" s="37"/>
    </row>
    <row r="83" spans="1:13" ht="17.25" thickBot="1">
      <c r="A83" s="135"/>
      <c r="C83" t="s">
        <v>612</v>
      </c>
      <c r="E83" t="s">
        <v>615</v>
      </c>
    </row>
    <row r="84" spans="1:13">
      <c r="A84" s="135"/>
      <c r="C84" s="5"/>
      <c r="D84" s="6"/>
      <c r="E84" s="6"/>
      <c r="F84" s="6"/>
      <c r="G84" s="7"/>
    </row>
    <row r="85" spans="1:13">
      <c r="A85" s="135"/>
      <c r="C85" s="8"/>
      <c r="G85" s="9"/>
    </row>
    <row r="86" spans="1:13">
      <c r="A86" s="135"/>
      <c r="C86" s="8"/>
      <c r="G86" s="9"/>
      <c r="I86" s="150"/>
      <c r="J86" s="135"/>
      <c r="K86" s="135"/>
      <c r="L86" s="135"/>
      <c r="M86" s="135"/>
    </row>
    <row r="87" spans="1:13">
      <c r="A87" s="135"/>
      <c r="C87" s="8"/>
      <c r="G87" s="9"/>
      <c r="I87" s="150" t="s">
        <v>642</v>
      </c>
      <c r="J87" s="135"/>
      <c r="K87" s="135"/>
      <c r="L87" s="135"/>
      <c r="M87" s="135"/>
    </row>
    <row r="88" spans="1:13">
      <c r="A88" s="135"/>
      <c r="C88" s="8"/>
      <c r="G88" s="9"/>
      <c r="I88" s="135"/>
      <c r="J88" s="135"/>
      <c r="K88" s="135"/>
      <c r="L88" s="135"/>
      <c r="M88" s="135"/>
    </row>
    <row r="89" spans="1:13">
      <c r="A89" s="135"/>
      <c r="C89" s="8"/>
      <c r="G89" s="9"/>
      <c r="I89" s="135"/>
      <c r="J89" s="135"/>
      <c r="K89" s="135"/>
      <c r="L89" s="135"/>
      <c r="M89" s="135"/>
    </row>
    <row r="90" spans="1:13">
      <c r="A90" s="135"/>
      <c r="C90" s="8"/>
      <c r="G90" s="9"/>
      <c r="I90" s="145" t="s">
        <v>643</v>
      </c>
      <c r="J90" s="135"/>
      <c r="K90" s="135"/>
      <c r="L90" s="135"/>
      <c r="M90" s="135"/>
    </row>
    <row r="91" spans="1:13">
      <c r="A91" s="135"/>
      <c r="C91" s="8"/>
      <c r="G91" s="9"/>
      <c r="I91" s="135"/>
      <c r="J91" s="135"/>
      <c r="K91" s="135"/>
      <c r="L91" s="135"/>
      <c r="M91" s="135"/>
    </row>
    <row r="92" spans="1:13">
      <c r="A92" s="135"/>
      <c r="C92" s="8"/>
      <c r="G92" s="9"/>
      <c r="I92" s="135"/>
      <c r="J92" s="135"/>
      <c r="K92" s="135"/>
      <c r="L92" s="135"/>
      <c r="M92" s="135"/>
    </row>
    <row r="93" spans="1:13">
      <c r="A93" s="135"/>
      <c r="C93" s="8"/>
      <c r="G93" s="9"/>
      <c r="I93" s="135"/>
      <c r="J93" s="135"/>
      <c r="K93" s="135"/>
      <c r="L93" s="135"/>
      <c r="M93" s="135"/>
    </row>
    <row r="94" spans="1:13">
      <c r="A94" s="135"/>
      <c r="C94" s="8"/>
      <c r="G94" s="9"/>
      <c r="I94" s="135"/>
      <c r="J94" s="135"/>
      <c r="K94" s="135"/>
      <c r="L94" s="135"/>
      <c r="M94" s="135"/>
    </row>
    <row r="95" spans="1:13" ht="17.25" thickBot="1">
      <c r="A95" s="135"/>
      <c r="C95" s="10"/>
      <c r="D95" s="11"/>
      <c r="E95" s="11"/>
      <c r="F95" s="11"/>
      <c r="G95" s="12"/>
    </row>
    <row r="96" spans="1:13" ht="17.25" thickBot="1">
      <c r="A96" s="135"/>
    </row>
    <row r="97" spans="1:14" ht="17.25" thickBot="1">
      <c r="A97" s="135"/>
      <c r="C97" s="13" t="s">
        <v>186</v>
      </c>
      <c r="D97" t="s">
        <v>644</v>
      </c>
    </row>
    <row r="98" spans="1:14" ht="17.25" thickBot="1">
      <c r="A98" s="135"/>
      <c r="C98" s="13" t="s">
        <v>187</v>
      </c>
      <c r="D98" t="s">
        <v>646</v>
      </c>
    </row>
    <row r="99" spans="1:14" ht="17.25" thickBot="1">
      <c r="A99" s="135"/>
      <c r="C99" s="27" t="s">
        <v>575</v>
      </c>
      <c r="D99" t="s">
        <v>645</v>
      </c>
    </row>
    <row r="100" spans="1:14" ht="17.25" thickBot="1"/>
    <row r="101" spans="1:14">
      <c r="B101" s="5" t="s">
        <v>647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1:14">
      <c r="B102" s="8"/>
      <c r="N102" s="9"/>
    </row>
    <row r="103" spans="1:14" ht="17.25" thickBot="1">
      <c r="B103" s="8"/>
      <c r="C103" t="s">
        <v>621</v>
      </c>
      <c r="N103" s="9"/>
    </row>
    <row r="104" spans="1:14">
      <c r="B104" s="8"/>
      <c r="C104" s="5"/>
      <c r="D104" s="6"/>
      <c r="E104" s="6"/>
      <c r="F104" s="6"/>
      <c r="G104" s="7"/>
      <c r="N104" s="9"/>
    </row>
    <row r="105" spans="1:14">
      <c r="B105" s="8"/>
      <c r="C105" s="8"/>
      <c r="G105" s="9"/>
      <c r="N105" s="9"/>
    </row>
    <row r="106" spans="1:14">
      <c r="B106" s="8"/>
      <c r="C106" s="8"/>
      <c r="G106" s="9"/>
      <c r="I106" s="147" t="s">
        <v>616</v>
      </c>
      <c r="J106" s="135"/>
      <c r="K106" s="135"/>
      <c r="L106" s="135"/>
      <c r="M106" s="135"/>
      <c r="N106" s="9"/>
    </row>
    <row r="107" spans="1:14">
      <c r="B107" s="8"/>
      <c r="C107" s="8"/>
      <c r="G107" s="9"/>
      <c r="I107" s="146" t="s">
        <v>649</v>
      </c>
      <c r="J107" s="135"/>
      <c r="K107" s="135"/>
      <c r="L107" s="135"/>
      <c r="M107" s="135"/>
      <c r="N107" s="9"/>
    </row>
    <row r="108" spans="1:14">
      <c r="B108" s="8"/>
      <c r="C108" s="8"/>
      <c r="G108" s="9"/>
      <c r="I108" s="135"/>
      <c r="J108" s="135"/>
      <c r="K108" s="135"/>
      <c r="L108" s="135"/>
      <c r="M108" s="135"/>
      <c r="N108" s="9"/>
    </row>
    <row r="109" spans="1:14">
      <c r="B109" s="8"/>
      <c r="C109" s="8"/>
      <c r="G109" s="9"/>
      <c r="I109" s="144" t="s">
        <v>618</v>
      </c>
      <c r="J109" s="135"/>
      <c r="K109" s="135"/>
      <c r="L109" s="135"/>
      <c r="M109" s="135"/>
      <c r="N109" s="9"/>
    </row>
    <row r="110" spans="1:14">
      <c r="B110" s="8"/>
      <c r="C110" s="8"/>
      <c r="G110" s="9"/>
      <c r="I110" s="146" t="s">
        <v>650</v>
      </c>
      <c r="J110" s="135"/>
      <c r="K110" s="135"/>
      <c r="L110" s="135"/>
      <c r="M110" s="135"/>
      <c r="N110" s="9"/>
    </row>
    <row r="111" spans="1:14">
      <c r="B111" s="8"/>
      <c r="C111" s="8"/>
      <c r="G111" s="9"/>
      <c r="I111" s="135"/>
      <c r="J111" s="135"/>
      <c r="K111" s="135"/>
      <c r="L111" s="135"/>
      <c r="M111" s="135"/>
      <c r="N111" s="9"/>
    </row>
    <row r="112" spans="1:14">
      <c r="B112" s="8"/>
      <c r="C112" s="8"/>
      <c r="G112" s="9"/>
      <c r="I112" s="145" t="s">
        <v>620</v>
      </c>
      <c r="J112" s="135"/>
      <c r="K112" s="135"/>
      <c r="L112" s="135"/>
      <c r="M112" s="135"/>
      <c r="N112" s="9"/>
    </row>
    <row r="113" spans="2:14">
      <c r="B113" s="8"/>
      <c r="C113" s="8"/>
      <c r="G113" s="9"/>
      <c r="I113" s="146" t="s">
        <v>651</v>
      </c>
      <c r="J113" s="135"/>
      <c r="K113" s="135"/>
      <c r="L113" s="135"/>
      <c r="M113" s="135"/>
      <c r="N113" s="9"/>
    </row>
    <row r="114" spans="2:14">
      <c r="B114" s="8"/>
      <c r="C114" s="8"/>
      <c r="G114" s="9"/>
      <c r="N114" s="9"/>
    </row>
    <row r="115" spans="2:14">
      <c r="B115" s="8"/>
      <c r="C115" s="8"/>
      <c r="G115" s="9"/>
      <c r="N115" s="9"/>
    </row>
    <row r="116" spans="2:14">
      <c r="B116" s="8"/>
      <c r="C116" s="8"/>
      <c r="G116" s="9"/>
      <c r="N116" s="9"/>
    </row>
    <row r="117" spans="2:14" ht="17.25" thickBot="1">
      <c r="B117" s="8"/>
      <c r="C117" s="10"/>
      <c r="D117" s="11"/>
      <c r="E117" s="11"/>
      <c r="F117" s="11"/>
      <c r="G117" s="12"/>
      <c r="N117" s="9"/>
    </row>
    <row r="118" spans="2:14" ht="17.25" thickBot="1">
      <c r="B118" s="8"/>
      <c r="N118" s="9"/>
    </row>
    <row r="119" spans="2:14" ht="17.25" thickBot="1">
      <c r="B119" s="8"/>
      <c r="C119" s="13" t="s">
        <v>186</v>
      </c>
      <c r="D119" s="5" t="s">
        <v>623</v>
      </c>
      <c r="E119" s="6"/>
      <c r="F119" s="6"/>
      <c r="G119" s="6"/>
      <c r="H119" s="6"/>
      <c r="I119" s="6"/>
      <c r="J119" s="6"/>
      <c r="K119" s="7"/>
      <c r="N119" s="9"/>
    </row>
    <row r="120" spans="2:14" ht="17.25" thickBot="1">
      <c r="B120" s="8"/>
      <c r="C120" s="13" t="s">
        <v>187</v>
      </c>
      <c r="D120" s="5" t="s">
        <v>624</v>
      </c>
      <c r="E120" s="6"/>
      <c r="F120" s="6"/>
      <c r="G120" s="6"/>
      <c r="H120" s="6"/>
      <c r="I120" s="6"/>
      <c r="J120" s="6"/>
      <c r="K120" s="7"/>
      <c r="N120" s="9"/>
    </row>
    <row r="121" spans="2:14" ht="17.25" thickBot="1">
      <c r="B121" s="8"/>
      <c r="C121" s="27" t="s">
        <v>575</v>
      </c>
      <c r="D121" s="18" t="s">
        <v>625</v>
      </c>
      <c r="E121" s="19"/>
      <c r="F121" s="19"/>
      <c r="G121" s="19"/>
      <c r="H121" s="19"/>
      <c r="I121" s="19"/>
      <c r="J121" s="19"/>
      <c r="K121" s="16"/>
      <c r="N121" s="9"/>
    </row>
    <row r="122" spans="2:14">
      <c r="B122" s="8"/>
      <c r="N122" s="9"/>
    </row>
    <row r="123" spans="2:14">
      <c r="B123" s="8"/>
      <c r="C123" t="s">
        <v>648</v>
      </c>
      <c r="N123" s="9"/>
    </row>
    <row r="124" spans="2:14">
      <c r="B124" s="8"/>
      <c r="C124" t="s">
        <v>661</v>
      </c>
      <c r="N124" s="9"/>
    </row>
    <row r="125" spans="2:14" ht="17.25" thickBot="1">
      <c r="B125" s="10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2"/>
    </row>
    <row r="128" spans="2:14">
      <c r="B128" t="s">
        <v>653</v>
      </c>
    </row>
    <row r="129" spans="1:10">
      <c r="B129" t="s">
        <v>656</v>
      </c>
    </row>
    <row r="131" spans="1:10" ht="17.25" thickBot="1"/>
    <row r="132" spans="1:10">
      <c r="B132" s="5" t="s">
        <v>652</v>
      </c>
      <c r="C132" s="6"/>
      <c r="D132" s="6"/>
      <c r="E132" s="6"/>
      <c r="F132" s="6"/>
      <c r="G132" s="6"/>
      <c r="H132" s="6"/>
      <c r="I132" s="6"/>
      <c r="J132" s="7"/>
    </row>
    <row r="133" spans="1:10">
      <c r="B133" s="8" t="s">
        <v>654</v>
      </c>
      <c r="J133" s="9"/>
    </row>
    <row r="134" spans="1:10" ht="17.25" thickBot="1">
      <c r="B134" s="10" t="s">
        <v>655</v>
      </c>
      <c r="C134" s="11"/>
      <c r="D134" s="11"/>
      <c r="E134" s="11"/>
      <c r="F134" s="11"/>
      <c r="G134" s="11"/>
      <c r="H134" s="11"/>
      <c r="I134" s="11"/>
      <c r="J134" s="12"/>
    </row>
    <row r="136" spans="1:10">
      <c r="A136" s="135"/>
      <c r="B136" t="s">
        <v>657</v>
      </c>
    </row>
    <row r="137" spans="1:10">
      <c r="A137" s="135"/>
      <c r="B137" t="s">
        <v>658</v>
      </c>
    </row>
    <row r="138" spans="1:10">
      <c r="A138" s="135"/>
      <c r="B138" t="s">
        <v>663</v>
      </c>
    </row>
    <row r="140" spans="1:10">
      <c r="B140" t="s">
        <v>659</v>
      </c>
    </row>
    <row r="141" spans="1:10">
      <c r="B141" t="s">
        <v>662</v>
      </c>
    </row>
    <row r="1048107" spans="6:6">
      <c r="F1048107" t="s">
        <v>604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85C5-25E6-49A9-8AA6-2A8ED1532936}">
  <dimension ref="B1:XFD61"/>
  <sheetViews>
    <sheetView workbookViewId="0">
      <selection activeCell="T47" sqref="T47"/>
    </sheetView>
  </sheetViews>
  <sheetFormatPr defaultRowHeight="16.5"/>
  <cols>
    <col min="2" max="2" width="12.5" customWidth="1"/>
    <col min="3" max="3" width="11.75" customWidth="1"/>
    <col min="5" max="5" width="12.375" customWidth="1"/>
    <col min="6" max="6" width="10.75" customWidth="1"/>
  </cols>
  <sheetData>
    <row r="1" spans="2:23 16384:16384" ht="17.25" thickBot="1"/>
    <row r="2" spans="2:23 16384:16384" ht="17.25" thickBot="1">
      <c r="B2" s="13" t="s">
        <v>436</v>
      </c>
      <c r="C2" s="13" t="s">
        <v>666</v>
      </c>
      <c r="XFD2" t="s">
        <v>666</v>
      </c>
    </row>
    <row r="7" spans="2:23 16384:16384" ht="17.25" thickBot="1"/>
    <row r="8" spans="2:23 16384:16384" ht="17.25" thickBot="1">
      <c r="B8" s="27" t="s">
        <v>296</v>
      </c>
      <c r="C8" s="14" t="s">
        <v>77</v>
      </c>
      <c r="D8" s="13" t="s">
        <v>297</v>
      </c>
      <c r="F8" s="13" t="s">
        <v>299</v>
      </c>
      <c r="H8" s="13" t="s">
        <v>300</v>
      </c>
      <c r="I8" s="219" t="s">
        <v>295</v>
      </c>
      <c r="J8" s="220"/>
      <c r="K8" s="221"/>
      <c r="L8" s="151" t="s">
        <v>116</v>
      </c>
    </row>
    <row r="9" spans="2:23 16384:16384" ht="17.25" thickBot="1">
      <c r="B9" s="17" t="s">
        <v>69</v>
      </c>
      <c r="C9" s="18" t="s">
        <v>298</v>
      </c>
      <c r="D9" s="153" t="s">
        <v>298</v>
      </c>
      <c r="E9" s="154"/>
      <c r="F9" s="5"/>
      <c r="G9" s="7"/>
      <c r="H9" s="13" t="s">
        <v>308</v>
      </c>
      <c r="I9" s="10" t="s">
        <v>301</v>
      </c>
      <c r="J9" s="47"/>
      <c r="K9" s="12"/>
      <c r="L9" s="151" t="s">
        <v>304</v>
      </c>
    </row>
    <row r="10" spans="2:23 16384:16384" ht="17.25" thickBot="1">
      <c r="B10" s="20" t="s">
        <v>70</v>
      </c>
      <c r="C10" s="18" t="s">
        <v>298</v>
      </c>
      <c r="D10" s="153" t="s">
        <v>298</v>
      </c>
      <c r="E10" s="155"/>
      <c r="F10" s="8"/>
      <c r="G10" s="9"/>
      <c r="H10" s="78" t="s">
        <v>305</v>
      </c>
      <c r="I10" s="233" t="s">
        <v>307</v>
      </c>
      <c r="J10" s="234"/>
      <c r="K10" s="234"/>
      <c r="L10" s="235"/>
    </row>
    <row r="11" spans="2:23 16384:16384" ht="17.25" thickBot="1">
      <c r="B11" s="21" t="s">
        <v>71</v>
      </c>
      <c r="C11" s="18" t="s">
        <v>298</v>
      </c>
      <c r="D11" s="153" t="s">
        <v>298</v>
      </c>
      <c r="E11" s="155"/>
      <c r="F11" s="8"/>
      <c r="G11" s="9"/>
    </row>
    <row r="12" spans="2:23 16384:16384" ht="17.25" thickBot="1">
      <c r="B12" s="22" t="s">
        <v>72</v>
      </c>
      <c r="C12" s="18" t="s">
        <v>298</v>
      </c>
      <c r="D12" s="153" t="s">
        <v>298</v>
      </c>
      <c r="E12" s="155"/>
      <c r="F12" s="8"/>
      <c r="G12" s="9"/>
    </row>
    <row r="13" spans="2:23 16384:16384" ht="17.25" thickBot="1">
      <c r="B13" s="15" t="s">
        <v>73</v>
      </c>
      <c r="C13" s="18" t="s">
        <v>298</v>
      </c>
      <c r="D13" s="153" t="s">
        <v>298</v>
      </c>
      <c r="E13" s="143"/>
      <c r="F13" s="8"/>
      <c r="G13" s="9"/>
    </row>
    <row r="14" spans="2:23 16384:16384" ht="17.25" thickBot="1">
      <c r="D14" s="249" t="s">
        <v>302</v>
      </c>
      <c r="E14" s="250"/>
      <c r="F14" s="249" t="s">
        <v>302</v>
      </c>
      <c r="G14" s="250"/>
      <c r="H14" s="44" t="s">
        <v>667</v>
      </c>
      <c r="Q14" s="13" t="s">
        <v>319</v>
      </c>
      <c r="R14" s="5" t="s">
        <v>327</v>
      </c>
      <c r="S14" s="6"/>
      <c r="T14" s="26"/>
      <c r="U14" s="7"/>
    </row>
    <row r="15" spans="2:23 16384:16384" ht="17.25" thickBot="1">
      <c r="Q15" s="213" t="s">
        <v>328</v>
      </c>
      <c r="R15" s="5" t="s">
        <v>329</v>
      </c>
      <c r="S15" s="6"/>
      <c r="T15" s="26"/>
      <c r="U15" s="6"/>
      <c r="V15" s="7"/>
      <c r="W15" s="7"/>
    </row>
    <row r="16" spans="2:23 16384:16384" ht="17.25" thickBot="1">
      <c r="B16" s="13" t="s">
        <v>673</v>
      </c>
      <c r="C16" s="13" t="s">
        <v>674</v>
      </c>
      <c r="D16" s="13" t="s">
        <v>675</v>
      </c>
      <c r="G16" s="27" t="s">
        <v>285</v>
      </c>
      <c r="Q16" s="215"/>
      <c r="R16" s="10" t="s">
        <v>330</v>
      </c>
      <c r="S16" s="11"/>
      <c r="T16" s="79"/>
      <c r="U16" s="11"/>
      <c r="V16" s="12"/>
      <c r="W16" s="12"/>
    </row>
    <row r="17" spans="2:27" ht="17.25" thickBot="1">
      <c r="B17" s="213" t="s">
        <v>668</v>
      </c>
      <c r="C17" s="13" t="s">
        <v>671</v>
      </c>
      <c r="D17" s="13" t="s">
        <v>677</v>
      </c>
      <c r="G17" s="120" t="s">
        <v>69</v>
      </c>
      <c r="H17" s="14" t="s">
        <v>331</v>
      </c>
      <c r="I17" s="6" t="s">
        <v>530</v>
      </c>
      <c r="J17" s="6"/>
      <c r="K17" s="7"/>
      <c r="L17" t="s">
        <v>681</v>
      </c>
      <c r="Q17" s="14" t="s">
        <v>288</v>
      </c>
      <c r="R17" s="35" t="s">
        <v>326</v>
      </c>
      <c r="S17" s="12"/>
      <c r="T17" s="1"/>
    </row>
    <row r="18" spans="2:27" ht="17.25" thickBot="1">
      <c r="B18" s="215"/>
      <c r="C18" s="13" t="s">
        <v>672</v>
      </c>
      <c r="D18" s="13" t="s">
        <v>678</v>
      </c>
      <c r="G18" s="121" t="s">
        <v>70</v>
      </c>
      <c r="H18" s="14" t="s">
        <v>288</v>
      </c>
      <c r="I18" s="6" t="s">
        <v>531</v>
      </c>
      <c r="J18" s="6"/>
      <c r="K18" s="7"/>
      <c r="Q18" s="14" t="s">
        <v>331</v>
      </c>
      <c r="R18" s="13" t="s">
        <v>332</v>
      </c>
      <c r="S18" s="16"/>
      <c r="T18" s="1"/>
    </row>
    <row r="19" spans="2:27" ht="17.25" thickBot="1">
      <c r="B19" s="213" t="s">
        <v>669</v>
      </c>
      <c r="C19" s="13" t="s">
        <v>671</v>
      </c>
      <c r="D19" s="13" t="s">
        <v>676</v>
      </c>
      <c r="G19" s="122" t="s">
        <v>71</v>
      </c>
      <c r="H19" s="13" t="s">
        <v>290</v>
      </c>
      <c r="I19" s="19" t="s">
        <v>532</v>
      </c>
      <c r="J19" s="19"/>
      <c r="K19" s="16"/>
      <c r="Q19" s="13" t="s">
        <v>289</v>
      </c>
      <c r="R19" s="13" t="s">
        <v>325</v>
      </c>
      <c r="S19" s="16"/>
    </row>
    <row r="20" spans="2:27" ht="17.25" thickBot="1">
      <c r="B20" s="215"/>
      <c r="C20" s="13" t="s">
        <v>672</v>
      </c>
      <c r="D20" s="13" t="s">
        <v>679</v>
      </c>
      <c r="G20" s="123" t="s">
        <v>521</v>
      </c>
      <c r="H20" s="13" t="s">
        <v>291</v>
      </c>
      <c r="I20" s="19" t="s">
        <v>534</v>
      </c>
      <c r="J20" s="19"/>
      <c r="K20" s="16"/>
      <c r="Q20" s="13" t="s">
        <v>290</v>
      </c>
      <c r="R20" s="5" t="s">
        <v>320</v>
      </c>
      <c r="S20" s="6"/>
      <c r="T20" s="80"/>
    </row>
    <row r="21" spans="2:27" ht="17.25" thickBot="1">
      <c r="B21" s="213" t="s">
        <v>670</v>
      </c>
      <c r="C21" s="13" t="s">
        <v>671</v>
      </c>
      <c r="D21" s="13" t="s">
        <v>676</v>
      </c>
      <c r="G21" s="124" t="s">
        <v>73</v>
      </c>
      <c r="H21" s="13" t="s">
        <v>291</v>
      </c>
      <c r="I21" s="19" t="s">
        <v>533</v>
      </c>
      <c r="J21" s="19"/>
      <c r="K21" s="16"/>
      <c r="Q21" s="213" t="s">
        <v>291</v>
      </c>
      <c r="R21" s="5" t="s">
        <v>321</v>
      </c>
      <c r="S21" s="6"/>
      <c r="T21" s="26"/>
      <c r="U21" s="6"/>
      <c r="V21" s="6"/>
      <c r="W21" s="6"/>
      <c r="X21" s="7"/>
    </row>
    <row r="22" spans="2:27" ht="17.25" thickBot="1">
      <c r="B22" s="215"/>
      <c r="C22" s="13" t="s">
        <v>672</v>
      </c>
      <c r="D22" s="13" t="s">
        <v>679</v>
      </c>
      <c r="Q22" s="214"/>
      <c r="R22" s="8" t="s">
        <v>322</v>
      </c>
      <c r="T22" s="1"/>
      <c r="X22" s="9"/>
    </row>
    <row r="23" spans="2:27" ht="17.25" thickBot="1">
      <c r="I23" t="s">
        <v>689</v>
      </c>
      <c r="Q23" s="215"/>
      <c r="R23" s="10" t="s">
        <v>323</v>
      </c>
      <c r="S23" s="11"/>
      <c r="T23" s="79"/>
      <c r="U23" s="11"/>
      <c r="V23" s="11"/>
      <c r="W23" s="11"/>
      <c r="X23" s="12"/>
    </row>
    <row r="24" spans="2:27" ht="17.25" thickBot="1">
      <c r="B24" s="27" t="s">
        <v>680</v>
      </c>
      <c r="C24" s="27" t="s">
        <v>77</v>
      </c>
      <c r="D24" s="27" t="s">
        <v>603</v>
      </c>
      <c r="E24" s="27" t="s">
        <v>660</v>
      </c>
      <c r="F24" s="27" t="s">
        <v>285</v>
      </c>
      <c r="G24" s="158" t="s">
        <v>695</v>
      </c>
      <c r="H24" s="33"/>
      <c r="I24" s="158" t="s">
        <v>688</v>
      </c>
      <c r="J24" s="16"/>
      <c r="K24" s="13" t="s">
        <v>690</v>
      </c>
      <c r="L24" s="157" t="s">
        <v>685</v>
      </c>
      <c r="M24" s="13" t="s">
        <v>693</v>
      </c>
      <c r="N24" s="13" t="s">
        <v>694</v>
      </c>
      <c r="Q24" t="s">
        <v>622</v>
      </c>
    </row>
    <row r="25" spans="2:27" ht="17.25" thickBot="1">
      <c r="B25" s="157" t="s">
        <v>686</v>
      </c>
      <c r="C25" s="157" t="s">
        <v>686</v>
      </c>
      <c r="D25" s="157" t="s">
        <v>686</v>
      </c>
      <c r="E25" s="157" t="s">
        <v>686</v>
      </c>
      <c r="F25" s="157" t="s">
        <v>686</v>
      </c>
      <c r="G25" s="219" t="s">
        <v>686</v>
      </c>
      <c r="H25" s="221"/>
      <c r="I25" s="219" t="s">
        <v>686</v>
      </c>
      <c r="J25" s="221"/>
      <c r="K25" s="157" t="s">
        <v>686</v>
      </c>
      <c r="L25" s="157" t="s">
        <v>686</v>
      </c>
      <c r="M25" s="157" t="s">
        <v>686</v>
      </c>
      <c r="N25" s="157" t="s">
        <v>686</v>
      </c>
      <c r="O25" s="37"/>
      <c r="P25" s="37"/>
    </row>
    <row r="26" spans="2:27" ht="17.25" thickBot="1">
      <c r="B26" s="157" t="s">
        <v>77</v>
      </c>
      <c r="C26" s="157" t="s">
        <v>144</v>
      </c>
      <c r="D26" s="157" t="s">
        <v>144</v>
      </c>
      <c r="E26" s="157" t="s">
        <v>144</v>
      </c>
      <c r="F26" s="159" t="s">
        <v>144</v>
      </c>
      <c r="G26" s="219" t="s">
        <v>144</v>
      </c>
      <c r="H26" s="221"/>
      <c r="I26" s="219" t="s">
        <v>144</v>
      </c>
      <c r="J26" s="221"/>
      <c r="K26" s="159" t="s">
        <v>144</v>
      </c>
      <c r="L26" s="159" t="s">
        <v>144</v>
      </c>
      <c r="M26" s="159" t="s">
        <v>144</v>
      </c>
      <c r="N26" s="159" t="s">
        <v>144</v>
      </c>
      <c r="O26" s="37"/>
      <c r="P26" s="37"/>
      <c r="Q26" s="5"/>
      <c r="R26" s="6"/>
      <c r="S26" s="6"/>
      <c r="T26" s="6"/>
      <c r="U26" s="7"/>
    </row>
    <row r="27" spans="2:27" ht="17.25" thickBot="1">
      <c r="B27" s="160" t="s">
        <v>603</v>
      </c>
      <c r="C27" s="157" t="s">
        <v>217</v>
      </c>
      <c r="D27" s="157" t="s">
        <v>217</v>
      </c>
      <c r="E27" s="157" t="s">
        <v>214</v>
      </c>
      <c r="F27" s="159" t="s">
        <v>118</v>
      </c>
      <c r="G27" s="219" t="s">
        <v>118</v>
      </c>
      <c r="H27" s="221"/>
      <c r="I27" s="219" t="s">
        <v>118</v>
      </c>
      <c r="J27" s="221"/>
      <c r="K27" s="157" t="s">
        <v>118</v>
      </c>
      <c r="L27" s="159" t="s">
        <v>692</v>
      </c>
      <c r="M27" s="157" t="s">
        <v>118</v>
      </c>
      <c r="N27" s="157" t="s">
        <v>118</v>
      </c>
      <c r="O27" s="37"/>
      <c r="P27" s="37"/>
      <c r="Q27" s="8"/>
      <c r="U27" s="9"/>
      <c r="W27" s="148"/>
      <c r="X27" s="148"/>
      <c r="Y27" s="148"/>
      <c r="Z27" s="148"/>
      <c r="AA27" s="148"/>
    </row>
    <row r="28" spans="2:27" ht="17.25" thickBot="1">
      <c r="B28" s="157" t="s">
        <v>660</v>
      </c>
      <c r="C28" s="157" t="s">
        <v>214</v>
      </c>
      <c r="D28" s="157" t="s">
        <v>580</v>
      </c>
      <c r="E28" s="157" t="s">
        <v>569</v>
      </c>
      <c r="F28" s="157" t="s">
        <v>594</v>
      </c>
      <c r="I28" s="125"/>
      <c r="J28" s="125"/>
      <c r="K28" s="157" t="s">
        <v>691</v>
      </c>
      <c r="L28" s="157" t="s">
        <v>118</v>
      </c>
      <c r="M28" s="157" t="s">
        <v>691</v>
      </c>
      <c r="N28" s="157" t="s">
        <v>594</v>
      </c>
      <c r="O28" s="125"/>
      <c r="P28" s="125"/>
      <c r="Q28" s="8"/>
      <c r="U28" s="9"/>
      <c r="W28" s="148" t="s">
        <v>626</v>
      </c>
      <c r="X28" s="148"/>
      <c r="Y28" s="148"/>
      <c r="Z28" s="148"/>
      <c r="AA28" s="148"/>
    </row>
    <row r="29" spans="2:27" ht="17.25" thickBot="1">
      <c r="B29" s="157" t="s">
        <v>285</v>
      </c>
      <c r="C29" s="157" t="s">
        <v>569</v>
      </c>
      <c r="D29" s="157" t="s">
        <v>214</v>
      </c>
      <c r="E29" s="157" t="s">
        <v>217</v>
      </c>
      <c r="F29" s="157" t="s">
        <v>692</v>
      </c>
      <c r="K29" s="157" t="s">
        <v>594</v>
      </c>
      <c r="L29" s="157" t="s">
        <v>691</v>
      </c>
      <c r="M29" s="157" t="s">
        <v>594</v>
      </c>
      <c r="N29" s="125"/>
      <c r="Q29" s="8"/>
      <c r="U29" s="9"/>
      <c r="W29" s="146" t="s">
        <v>636</v>
      </c>
      <c r="X29" s="148"/>
      <c r="Y29" s="148"/>
      <c r="Z29" s="148"/>
      <c r="AA29" s="148"/>
    </row>
    <row r="30" spans="2:27" ht="17.25" thickBot="1">
      <c r="B30" s="157" t="s">
        <v>683</v>
      </c>
      <c r="C30" s="157" t="s">
        <v>215</v>
      </c>
      <c r="D30" s="158" t="s">
        <v>569</v>
      </c>
      <c r="E30" s="157" t="s">
        <v>688</v>
      </c>
      <c r="F30" s="125"/>
      <c r="L30" s="157" t="s">
        <v>594</v>
      </c>
      <c r="Q30" s="8"/>
      <c r="U30" s="9"/>
      <c r="W30" s="148"/>
      <c r="X30" s="148"/>
      <c r="Y30" s="148"/>
      <c r="Z30" s="148"/>
      <c r="AA30" s="148"/>
    </row>
    <row r="31" spans="2:27" ht="17.25" thickBot="1">
      <c r="B31" s="157" t="s">
        <v>608</v>
      </c>
      <c r="C31" s="157" t="s">
        <v>684</v>
      </c>
      <c r="D31" s="157" t="s">
        <v>215</v>
      </c>
      <c r="E31" s="125"/>
      <c r="F31" s="125"/>
      <c r="Q31" s="8"/>
      <c r="U31" s="9"/>
      <c r="W31" s="149" t="s">
        <v>634</v>
      </c>
      <c r="X31" s="148"/>
      <c r="Y31" s="148"/>
      <c r="Z31" s="148"/>
      <c r="AA31" s="148"/>
    </row>
    <row r="32" spans="2:27" ht="17.25" thickBot="1">
      <c r="B32" s="157" t="s">
        <v>687</v>
      </c>
      <c r="C32" s="157" t="s">
        <v>504</v>
      </c>
      <c r="D32" s="157" t="s">
        <v>257</v>
      </c>
      <c r="E32" s="125"/>
      <c r="F32" s="125"/>
      <c r="Q32" s="8"/>
      <c r="U32" s="9"/>
      <c r="W32" s="146" t="s">
        <v>635</v>
      </c>
      <c r="X32" s="148"/>
      <c r="Y32" s="148"/>
      <c r="Z32" s="148"/>
      <c r="AA32" s="148"/>
    </row>
    <row r="33" spans="2:27" ht="17.25" thickBot="1">
      <c r="B33" s="13" t="s">
        <v>694</v>
      </c>
      <c r="C33" s="157" t="s">
        <v>690</v>
      </c>
      <c r="D33" s="157" t="s">
        <v>583</v>
      </c>
      <c r="F33" s="125"/>
      <c r="Q33" s="8"/>
      <c r="U33" s="9"/>
      <c r="W33" s="148"/>
      <c r="X33" s="148"/>
      <c r="Y33" s="148"/>
      <c r="Z33" s="148"/>
      <c r="AA33" s="148"/>
    </row>
    <row r="34" spans="2:27" ht="17.25" thickBot="1">
      <c r="B34" s="125"/>
      <c r="C34" s="157" t="s">
        <v>608</v>
      </c>
      <c r="D34" s="125"/>
      <c r="E34" s="125"/>
      <c r="F34" s="125"/>
      <c r="Q34" s="8"/>
      <c r="U34" s="9"/>
      <c r="W34" s="148"/>
      <c r="X34" s="148"/>
      <c r="Y34" s="148"/>
      <c r="Z34" s="148"/>
      <c r="AA34" s="148"/>
    </row>
    <row r="35" spans="2:27" ht="17.25" thickBot="1">
      <c r="B35" s="125"/>
      <c r="C35" s="157" t="s">
        <v>285</v>
      </c>
      <c r="D35" s="125"/>
      <c r="E35" s="125"/>
      <c r="F35" s="125"/>
      <c r="Q35" s="8"/>
      <c r="U35" s="9"/>
      <c r="W35" s="148"/>
      <c r="X35" s="148"/>
      <c r="Y35" s="148"/>
      <c r="Z35" s="148"/>
      <c r="AA35" s="148"/>
    </row>
    <row r="36" spans="2:27">
      <c r="B36" s="125"/>
      <c r="C36" s="125"/>
      <c r="D36" s="125"/>
      <c r="E36" s="125"/>
      <c r="F36" s="125"/>
      <c r="Q36" s="8"/>
      <c r="U36" s="9"/>
      <c r="W36" s="148"/>
      <c r="X36" s="148"/>
      <c r="Y36" s="148"/>
      <c r="Z36" s="148"/>
      <c r="AA36" s="148"/>
    </row>
    <row r="37" spans="2:27">
      <c r="D37" s="125"/>
      <c r="E37" s="125"/>
      <c r="F37" s="125"/>
      <c r="Q37" s="8"/>
      <c r="U37" s="9"/>
      <c r="W37" s="148"/>
      <c r="X37" s="148"/>
      <c r="Y37" s="148"/>
      <c r="Z37" s="148"/>
      <c r="AA37" s="148"/>
    </row>
    <row r="38" spans="2:27">
      <c r="D38" s="125"/>
      <c r="E38" s="125"/>
      <c r="F38" s="125"/>
      <c r="Q38" s="8"/>
      <c r="U38" s="9"/>
    </row>
    <row r="39" spans="2:27" ht="17.25" thickBot="1">
      <c r="D39" s="125"/>
      <c r="E39" s="125"/>
      <c r="F39" s="125"/>
      <c r="Q39" s="10"/>
      <c r="R39" s="11"/>
      <c r="S39" s="11"/>
      <c r="T39" s="11"/>
      <c r="U39" s="12"/>
    </row>
    <row r="40" spans="2:27" ht="17.25" thickBot="1"/>
    <row r="41" spans="2:27" ht="17.25" thickBot="1">
      <c r="Q41" s="13" t="s">
        <v>186</v>
      </c>
      <c r="R41" t="s">
        <v>640</v>
      </c>
    </row>
    <row r="42" spans="2:27" ht="17.25" thickBot="1">
      <c r="Q42" s="13" t="s">
        <v>187</v>
      </c>
      <c r="R42" t="s">
        <v>638</v>
      </c>
    </row>
    <row r="43" spans="2:27" ht="17.25" thickBot="1">
      <c r="Q43" s="27" t="s">
        <v>575</v>
      </c>
      <c r="R43" t="s">
        <v>639</v>
      </c>
    </row>
    <row r="44" spans="2:27" s="108" customFormat="1" ht="16.5" customHeight="1"/>
    <row r="45" spans="2:27">
      <c r="B45" t="s">
        <v>696</v>
      </c>
    </row>
    <row r="47" spans="2:27">
      <c r="B47" t="s">
        <v>697</v>
      </c>
    </row>
    <row r="48" spans="2:27">
      <c r="B48" t="s">
        <v>698</v>
      </c>
    </row>
    <row r="49" spans="2:7">
      <c r="B49" s="161" t="s">
        <v>703</v>
      </c>
      <c r="C49" s="162"/>
      <c r="D49" s="162"/>
      <c r="E49" s="162"/>
      <c r="F49" s="162"/>
      <c r="G49" s="162" t="s">
        <v>711</v>
      </c>
    </row>
    <row r="50" spans="2:7">
      <c r="B50" t="s">
        <v>699</v>
      </c>
    </row>
    <row r="51" spans="2:7">
      <c r="B51" t="s">
        <v>700</v>
      </c>
    </row>
    <row r="52" spans="2:7">
      <c r="B52" t="s">
        <v>701</v>
      </c>
    </row>
    <row r="53" spans="2:7">
      <c r="B53" t="s">
        <v>702</v>
      </c>
    </row>
    <row r="54" spans="2:7">
      <c r="B54" t="s">
        <v>704</v>
      </c>
    </row>
    <row r="55" spans="2:7">
      <c r="B55" t="s">
        <v>705</v>
      </c>
    </row>
    <row r="56" spans="2:7">
      <c r="B56" t="s">
        <v>706</v>
      </c>
    </row>
    <row r="57" spans="2:7">
      <c r="B57" t="s">
        <v>707</v>
      </c>
      <c r="F57" t="s">
        <v>667</v>
      </c>
    </row>
    <row r="58" spans="2:7">
      <c r="B58" t="s">
        <v>709</v>
      </c>
    </row>
    <row r="59" spans="2:7">
      <c r="B59" t="s">
        <v>710</v>
      </c>
    </row>
    <row r="61" spans="2:7" s="108" customFormat="1"/>
  </sheetData>
  <mergeCells count="15">
    <mergeCell ref="B21:B22"/>
    <mergeCell ref="D14:E14"/>
    <mergeCell ref="Q15:Q16"/>
    <mergeCell ref="Q21:Q23"/>
    <mergeCell ref="I8:K8"/>
    <mergeCell ref="I10:L10"/>
    <mergeCell ref="F14:G14"/>
    <mergeCell ref="B17:B18"/>
    <mergeCell ref="B19:B20"/>
    <mergeCell ref="G25:H25"/>
    <mergeCell ref="G26:H26"/>
    <mergeCell ref="G27:H27"/>
    <mergeCell ref="I25:J25"/>
    <mergeCell ref="I26:J26"/>
    <mergeCell ref="I27:J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741D-5D2B-461D-9CD4-71214379765F}">
  <dimension ref="B4:N91"/>
  <sheetViews>
    <sheetView topLeftCell="A22" workbookViewId="0">
      <selection activeCell="B39" sqref="B37:B39"/>
    </sheetView>
  </sheetViews>
  <sheetFormatPr defaultColWidth="8.625" defaultRowHeight="15"/>
  <cols>
    <col min="1" max="1" width="8.625" style="180"/>
    <col min="2" max="2" width="13.5" style="180" customWidth="1"/>
    <col min="3" max="5" width="8.625" style="180"/>
    <col min="6" max="6" width="8.625" style="180" customWidth="1"/>
    <col min="7" max="16384" width="8.625" style="180"/>
  </cols>
  <sheetData>
    <row r="4" spans="2:13" ht="15.75" thickBot="1"/>
    <row r="5" spans="2:13" ht="18" thickBot="1">
      <c r="B5" s="165" t="s">
        <v>827</v>
      </c>
      <c r="C5" s="166" t="s">
        <v>828</v>
      </c>
      <c r="D5" s="167"/>
      <c r="E5" s="167"/>
      <c r="F5" s="167"/>
      <c r="G5" s="167"/>
      <c r="H5" s="167"/>
      <c r="I5" s="167"/>
      <c r="J5" s="167"/>
      <c r="K5" s="167"/>
      <c r="L5" s="167"/>
      <c r="M5" s="186"/>
    </row>
    <row r="6" spans="2:13" ht="16.5" thickBot="1">
      <c r="B6" s="165" t="s">
        <v>760</v>
      </c>
      <c r="C6" s="168" t="s">
        <v>829</v>
      </c>
      <c r="D6" s="169"/>
      <c r="E6" s="169"/>
      <c r="F6" s="169"/>
      <c r="G6" s="169"/>
      <c r="H6" s="169"/>
      <c r="I6" s="169"/>
      <c r="J6" s="169"/>
      <c r="K6" s="169"/>
      <c r="L6" s="169"/>
      <c r="M6" s="187"/>
    </row>
    <row r="7" spans="2:13" ht="16.5" thickBot="1">
      <c r="B7" s="165" t="s">
        <v>761</v>
      </c>
      <c r="C7" s="170" t="s">
        <v>830</v>
      </c>
      <c r="D7" s="167"/>
      <c r="E7" s="167"/>
      <c r="F7" s="167"/>
      <c r="G7" s="167"/>
      <c r="H7" s="167"/>
      <c r="I7" s="167"/>
      <c r="J7" s="167"/>
      <c r="K7" s="167"/>
      <c r="L7" s="167"/>
      <c r="M7" s="186"/>
    </row>
    <row r="8" spans="2:13" ht="16.5" thickBot="1">
      <c r="B8" s="165" t="s">
        <v>762</v>
      </c>
      <c r="C8" s="168" t="s">
        <v>831</v>
      </c>
      <c r="D8" s="169"/>
      <c r="E8" s="169"/>
      <c r="F8" s="169"/>
      <c r="G8" s="169"/>
      <c r="H8" s="169"/>
      <c r="I8" s="169"/>
      <c r="J8" s="169"/>
      <c r="K8" s="169"/>
      <c r="L8" s="169"/>
      <c r="M8" s="187"/>
    </row>
    <row r="9" spans="2:13" ht="15.75" thickBot="1">
      <c r="B9" s="165" t="s">
        <v>763</v>
      </c>
      <c r="C9" s="168" t="s">
        <v>764</v>
      </c>
      <c r="D9" s="169"/>
      <c r="E9" s="169"/>
      <c r="F9" s="169"/>
      <c r="G9" s="169"/>
      <c r="H9" s="169"/>
      <c r="I9" s="169"/>
      <c r="J9" s="169"/>
      <c r="K9" s="169"/>
      <c r="L9" s="169"/>
      <c r="M9" s="187"/>
    </row>
    <row r="10" spans="2:13" ht="15.75" thickBot="1">
      <c r="B10" s="165" t="s">
        <v>749</v>
      </c>
      <c r="C10" s="168" t="s">
        <v>765</v>
      </c>
      <c r="D10" s="169"/>
      <c r="E10" s="169"/>
      <c r="F10" s="169"/>
      <c r="G10" s="169"/>
      <c r="H10" s="169"/>
      <c r="I10" s="169"/>
      <c r="J10" s="169"/>
      <c r="K10" s="169"/>
      <c r="L10" s="169"/>
      <c r="M10" s="187"/>
    </row>
    <row r="11" spans="2:13" ht="15.75" thickBot="1">
      <c r="B11" s="165" t="s">
        <v>766</v>
      </c>
      <c r="C11" s="168" t="s">
        <v>767</v>
      </c>
      <c r="D11" s="169"/>
      <c r="E11" s="169"/>
      <c r="F11" s="169"/>
      <c r="G11" s="169"/>
      <c r="H11" s="169"/>
      <c r="I11" s="169"/>
      <c r="J11" s="169"/>
      <c r="K11" s="169"/>
      <c r="L11" s="169"/>
      <c r="M11" s="187"/>
    </row>
    <row r="12" spans="2:13" ht="15.75" thickBot="1">
      <c r="B12" s="165" t="s">
        <v>768</v>
      </c>
      <c r="C12" s="168" t="s">
        <v>769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87"/>
    </row>
    <row r="13" spans="2:13" ht="15.75" thickBot="1">
      <c r="B13" s="165" t="s">
        <v>752</v>
      </c>
      <c r="C13" s="170" t="s">
        <v>770</v>
      </c>
      <c r="D13" s="167"/>
      <c r="E13" s="167"/>
      <c r="F13" s="167"/>
      <c r="G13" s="167"/>
      <c r="H13" s="167"/>
      <c r="I13" s="167"/>
      <c r="J13" s="167"/>
      <c r="K13" s="167"/>
      <c r="L13" s="167"/>
      <c r="M13" s="186"/>
    </row>
    <row r="14" spans="2:13" ht="15.75" thickBot="1">
      <c r="B14" s="165" t="s">
        <v>771</v>
      </c>
      <c r="C14" s="168" t="s">
        <v>772</v>
      </c>
      <c r="D14" s="169"/>
      <c r="E14" s="169"/>
      <c r="F14" s="169"/>
      <c r="G14" s="169"/>
      <c r="H14" s="169"/>
      <c r="I14" s="169"/>
      <c r="J14" s="169"/>
      <c r="K14" s="169"/>
      <c r="L14" s="169"/>
      <c r="M14" s="187"/>
    </row>
    <row r="15" spans="2:13" ht="15.75" thickBot="1">
      <c r="B15" s="165" t="s">
        <v>773</v>
      </c>
      <c r="C15" s="168" t="s">
        <v>774</v>
      </c>
      <c r="D15" s="169"/>
      <c r="E15" s="169"/>
      <c r="F15" s="169"/>
      <c r="G15" s="169"/>
      <c r="H15" s="169"/>
      <c r="I15" s="169"/>
      <c r="J15" s="169"/>
      <c r="K15" s="169"/>
      <c r="L15" s="169"/>
      <c r="M15" s="187"/>
    </row>
    <row r="16" spans="2:13" ht="15.75" thickBot="1"/>
    <row r="17" spans="2:14" ht="18" thickBot="1">
      <c r="B17" s="165" t="s">
        <v>832</v>
      </c>
    </row>
    <row r="18" spans="2:14" ht="15.75" thickBot="1">
      <c r="B18" s="184" t="s">
        <v>783</v>
      </c>
      <c r="C18" s="184">
        <v>10</v>
      </c>
      <c r="D18" s="188">
        <v>0.5</v>
      </c>
      <c r="E18" s="171" t="s">
        <v>784</v>
      </c>
      <c r="F18" s="172"/>
      <c r="G18" s="172"/>
      <c r="H18" s="186"/>
      <c r="I18" s="173" t="s">
        <v>792</v>
      </c>
      <c r="J18" s="167"/>
      <c r="K18" s="167"/>
      <c r="L18" s="167"/>
      <c r="M18" s="167"/>
      <c r="N18" s="186"/>
    </row>
    <row r="19" spans="2:14" ht="15.75" thickBot="1">
      <c r="B19" s="184" t="s">
        <v>778</v>
      </c>
      <c r="C19" s="184">
        <v>10</v>
      </c>
      <c r="D19" s="188">
        <v>0.5</v>
      </c>
      <c r="E19" s="174" t="s">
        <v>785</v>
      </c>
      <c r="F19" s="175"/>
      <c r="G19" s="175"/>
      <c r="H19" s="187"/>
      <c r="I19" s="176" t="s">
        <v>793</v>
      </c>
      <c r="J19" s="169"/>
      <c r="K19" s="169"/>
      <c r="L19" s="169"/>
      <c r="M19" s="169"/>
      <c r="N19" s="187"/>
    </row>
    <row r="20" spans="2:14" ht="15.75" thickBot="1">
      <c r="B20" s="184" t="s">
        <v>777</v>
      </c>
      <c r="C20" s="184">
        <v>10</v>
      </c>
      <c r="D20" s="188">
        <v>0.5</v>
      </c>
      <c r="E20" s="174" t="s">
        <v>786</v>
      </c>
      <c r="F20" s="175"/>
      <c r="G20" s="175"/>
      <c r="H20" s="187"/>
      <c r="I20" s="176" t="s">
        <v>794</v>
      </c>
      <c r="J20" s="169"/>
      <c r="K20" s="169"/>
      <c r="L20" s="169"/>
      <c r="M20" s="169"/>
      <c r="N20" s="187"/>
    </row>
    <row r="21" spans="2:14" ht="15.75" thickBot="1">
      <c r="B21" s="184" t="s">
        <v>775</v>
      </c>
      <c r="C21" s="184" t="s">
        <v>795</v>
      </c>
      <c r="D21" s="171">
        <v>300</v>
      </c>
      <c r="E21" s="174" t="s">
        <v>796</v>
      </c>
      <c r="F21" s="175"/>
      <c r="G21" s="175"/>
      <c r="H21" s="187"/>
      <c r="I21" s="176" t="s">
        <v>797</v>
      </c>
      <c r="J21" s="169"/>
      <c r="K21" s="169"/>
      <c r="L21" s="169"/>
      <c r="M21" s="169"/>
      <c r="N21" s="187"/>
    </row>
    <row r="22" spans="2:14" ht="15.75" thickBot="1">
      <c r="B22" s="184" t="s">
        <v>776</v>
      </c>
      <c r="C22" s="184" t="s">
        <v>795</v>
      </c>
      <c r="D22" s="171" t="s">
        <v>795</v>
      </c>
      <c r="E22" s="174" t="s">
        <v>787</v>
      </c>
      <c r="F22" s="175"/>
      <c r="G22" s="175"/>
      <c r="H22" s="187"/>
      <c r="I22" s="176" t="s">
        <v>798</v>
      </c>
      <c r="J22" s="169"/>
      <c r="K22" s="169"/>
      <c r="L22" s="169"/>
      <c r="M22" s="169"/>
      <c r="N22" s="187"/>
    </row>
    <row r="23" spans="2:14" ht="15.75" thickBot="1">
      <c r="B23" s="184" t="s">
        <v>799</v>
      </c>
      <c r="C23" s="184" t="s">
        <v>795</v>
      </c>
      <c r="D23" s="171">
        <v>300</v>
      </c>
      <c r="E23" s="174" t="s">
        <v>800</v>
      </c>
      <c r="F23" s="175"/>
      <c r="G23" s="175"/>
      <c r="H23" s="187"/>
      <c r="I23" s="176" t="s">
        <v>801</v>
      </c>
      <c r="J23" s="169"/>
      <c r="K23" s="169"/>
      <c r="L23" s="169"/>
      <c r="M23" s="169"/>
      <c r="N23" s="187"/>
    </row>
    <row r="24" spans="2:14" ht="15.75" thickBot="1">
      <c r="B24" s="184" t="s">
        <v>779</v>
      </c>
      <c r="C24" s="184" t="s">
        <v>795</v>
      </c>
      <c r="D24" s="171">
        <v>100</v>
      </c>
      <c r="E24" s="174" t="s">
        <v>788</v>
      </c>
      <c r="F24" s="175"/>
      <c r="G24" s="175"/>
      <c r="H24" s="187"/>
      <c r="I24" s="176" t="s">
        <v>802</v>
      </c>
      <c r="J24" s="169"/>
      <c r="K24" s="169"/>
      <c r="L24" s="169"/>
      <c r="M24" s="169"/>
      <c r="N24" s="187"/>
    </row>
    <row r="25" spans="2:14" ht="15.75" thickBot="1">
      <c r="B25" s="184" t="s">
        <v>780</v>
      </c>
      <c r="C25" s="184">
        <v>10</v>
      </c>
      <c r="D25" s="171" t="s">
        <v>795</v>
      </c>
      <c r="E25" s="174" t="s">
        <v>789</v>
      </c>
      <c r="F25" s="175"/>
      <c r="G25" s="175"/>
      <c r="H25" s="187"/>
      <c r="I25" s="176" t="s">
        <v>803</v>
      </c>
      <c r="J25" s="169"/>
      <c r="K25" s="169"/>
      <c r="L25" s="169"/>
      <c r="M25" s="169"/>
      <c r="N25" s="187"/>
    </row>
    <row r="26" spans="2:14" ht="15.75" thickBot="1">
      <c r="B26" s="184" t="s">
        <v>781</v>
      </c>
      <c r="C26" s="184" t="s">
        <v>795</v>
      </c>
      <c r="D26" s="171" t="s">
        <v>795</v>
      </c>
      <c r="E26" s="174" t="s">
        <v>790</v>
      </c>
      <c r="F26" s="175"/>
      <c r="G26" s="175"/>
      <c r="H26" s="187"/>
      <c r="I26" s="176" t="s">
        <v>804</v>
      </c>
      <c r="J26" s="169"/>
      <c r="K26" s="169"/>
      <c r="L26" s="169"/>
      <c r="M26" s="169"/>
      <c r="N26" s="187"/>
    </row>
    <row r="27" spans="2:14" ht="15.75" thickBot="1">
      <c r="B27" s="184" t="s">
        <v>782</v>
      </c>
      <c r="C27" s="184">
        <v>10</v>
      </c>
      <c r="D27" s="171" t="s">
        <v>795</v>
      </c>
      <c r="E27" s="174" t="s">
        <v>791</v>
      </c>
      <c r="F27" s="175"/>
      <c r="G27" s="175"/>
      <c r="H27" s="187"/>
      <c r="I27" s="176" t="s">
        <v>805</v>
      </c>
      <c r="J27" s="169"/>
      <c r="K27" s="177"/>
      <c r="L27" s="169"/>
      <c r="M27" s="169"/>
      <c r="N27" s="187"/>
    </row>
    <row r="28" spans="2:14" ht="15.75" thickBot="1"/>
    <row r="29" spans="2:14" ht="18" thickBot="1">
      <c r="B29" s="165" t="s">
        <v>833</v>
      </c>
    </row>
    <row r="30" spans="2:14" ht="18" thickBot="1">
      <c r="B30" s="165" t="s">
        <v>834</v>
      </c>
      <c r="C30" s="178" t="s">
        <v>835</v>
      </c>
      <c r="D30" s="189"/>
    </row>
    <row r="31" spans="2:14" ht="18" thickBot="1">
      <c r="B31" s="165" t="s">
        <v>836</v>
      </c>
      <c r="C31" s="166" t="s">
        <v>837</v>
      </c>
      <c r="D31" s="186"/>
    </row>
    <row r="32" spans="2:14" ht="18" thickBot="1">
      <c r="B32" s="165" t="s">
        <v>838</v>
      </c>
      <c r="C32" s="166" t="s">
        <v>839</v>
      </c>
      <c r="D32" s="186"/>
    </row>
    <row r="33" spans="2:6" ht="18" thickBot="1">
      <c r="B33" s="165" t="s">
        <v>840</v>
      </c>
      <c r="C33" s="179" t="s">
        <v>841</v>
      </c>
      <c r="D33" s="187"/>
    </row>
    <row r="34" spans="2:6" ht="18" thickBot="1">
      <c r="B34" s="166" t="s">
        <v>842</v>
      </c>
      <c r="C34" s="178" t="s">
        <v>843</v>
      </c>
      <c r="D34" s="190"/>
      <c r="E34" s="190"/>
      <c r="F34" s="189"/>
    </row>
    <row r="35" spans="2:6" ht="18" thickBot="1">
      <c r="C35" s="179" t="s">
        <v>844</v>
      </c>
      <c r="D35" s="169"/>
      <c r="E35" s="169"/>
      <c r="F35" s="187"/>
    </row>
    <row r="52" spans="2:14" s="191" customFormat="1"/>
    <row r="53" spans="2:14" ht="15.75" thickBot="1">
      <c r="B53" s="192"/>
    </row>
    <row r="54" spans="2:14" ht="18" thickBot="1">
      <c r="B54" s="165" t="s">
        <v>845</v>
      </c>
    </row>
    <row r="55" spans="2:14" ht="15.75" thickBot="1">
      <c r="B55" s="181" t="s">
        <v>806</v>
      </c>
      <c r="C55" s="182" t="s">
        <v>807</v>
      </c>
      <c r="D55" s="182"/>
      <c r="E55" s="182"/>
      <c r="F55" s="190"/>
      <c r="G55" s="183" t="s">
        <v>808</v>
      </c>
      <c r="H55" s="190"/>
      <c r="I55" s="190"/>
      <c r="J55" s="190"/>
      <c r="K55" s="190"/>
      <c r="L55" s="190"/>
      <c r="M55" s="189"/>
      <c r="N55" s="181">
        <v>10</v>
      </c>
    </row>
    <row r="56" spans="2:14" ht="15.75" thickBot="1">
      <c r="B56" s="181" t="s">
        <v>809</v>
      </c>
      <c r="C56" s="182" t="s">
        <v>810</v>
      </c>
      <c r="D56" s="182"/>
      <c r="E56" s="182"/>
      <c r="F56" s="190"/>
      <c r="G56" s="183" t="s">
        <v>811</v>
      </c>
      <c r="H56" s="190"/>
      <c r="I56" s="190"/>
      <c r="J56" s="190"/>
      <c r="K56" s="190"/>
      <c r="L56" s="190"/>
      <c r="M56" s="189"/>
      <c r="N56" s="181">
        <v>3</v>
      </c>
    </row>
    <row r="57" spans="2:14" ht="15.75" thickBot="1">
      <c r="B57" s="181" t="s">
        <v>812</v>
      </c>
      <c r="C57" s="182" t="s">
        <v>813</v>
      </c>
      <c r="D57" s="182"/>
      <c r="E57" s="182"/>
      <c r="F57" s="190"/>
      <c r="G57" s="183" t="s">
        <v>814</v>
      </c>
      <c r="H57" s="190"/>
      <c r="I57" s="190"/>
      <c r="J57" s="190"/>
      <c r="K57" s="190"/>
      <c r="L57" s="190"/>
      <c r="M57" s="189"/>
      <c r="N57" s="181">
        <v>5</v>
      </c>
    </row>
    <row r="58" spans="2:14" ht="15.75" thickBot="1">
      <c r="B58" s="181" t="s">
        <v>815</v>
      </c>
      <c r="C58" s="182" t="s">
        <v>816</v>
      </c>
      <c r="D58" s="182"/>
      <c r="E58" s="182"/>
      <c r="F58" s="190"/>
      <c r="G58" s="183" t="s">
        <v>817</v>
      </c>
      <c r="H58" s="190"/>
      <c r="I58" s="190"/>
      <c r="J58" s="190"/>
      <c r="K58" s="190"/>
      <c r="L58" s="190"/>
      <c r="M58" s="189"/>
      <c r="N58" s="181">
        <v>5</v>
      </c>
    </row>
    <row r="59" spans="2:14" ht="15.75" thickBot="1">
      <c r="B59" s="181" t="s">
        <v>818</v>
      </c>
      <c r="C59" s="182" t="s">
        <v>819</v>
      </c>
      <c r="D59" s="182"/>
      <c r="E59" s="182"/>
      <c r="F59" s="190"/>
      <c r="G59" s="183" t="s">
        <v>820</v>
      </c>
      <c r="H59" s="190"/>
      <c r="I59" s="190"/>
      <c r="J59" s="190"/>
      <c r="K59" s="190"/>
      <c r="L59" s="190"/>
      <c r="M59" s="189"/>
      <c r="N59" s="181">
        <v>5</v>
      </c>
    </row>
    <row r="60" spans="2:14" ht="15.75" thickBot="1">
      <c r="B60" s="181" t="s">
        <v>821</v>
      </c>
      <c r="C60" s="182" t="s">
        <v>822</v>
      </c>
      <c r="D60" s="182"/>
      <c r="E60" s="182"/>
      <c r="F60" s="190"/>
      <c r="G60" s="183" t="s">
        <v>823</v>
      </c>
      <c r="H60" s="190"/>
      <c r="I60" s="190"/>
      <c r="J60" s="190"/>
      <c r="K60" s="190"/>
      <c r="L60" s="190"/>
      <c r="M60" s="189"/>
      <c r="N60" s="181">
        <v>5</v>
      </c>
    </row>
    <row r="61" spans="2:14" ht="15.75" thickBot="1">
      <c r="B61" s="184" t="s">
        <v>824</v>
      </c>
      <c r="C61" s="172" t="s">
        <v>825</v>
      </c>
      <c r="D61" s="172"/>
      <c r="E61" s="172"/>
      <c r="F61" s="167"/>
      <c r="G61" s="171" t="s">
        <v>826</v>
      </c>
      <c r="H61" s="167"/>
      <c r="I61" s="167"/>
      <c r="J61" s="167"/>
      <c r="K61" s="167"/>
      <c r="L61" s="167"/>
      <c r="M61" s="186"/>
      <c r="N61" s="184">
        <v>5</v>
      </c>
    </row>
    <row r="62" spans="2:14">
      <c r="N62" s="185"/>
    </row>
    <row r="63" spans="2:14">
      <c r="N63" s="185"/>
    </row>
    <row r="64" spans="2:14">
      <c r="B64" s="195" t="s">
        <v>864</v>
      </c>
      <c r="N64" s="185"/>
    </row>
    <row r="65" spans="2:14">
      <c r="B65" s="195" t="s">
        <v>865</v>
      </c>
    </row>
    <row r="66" spans="2:14" ht="15.75" thickBot="1">
      <c r="B66" s="195" t="s">
        <v>876</v>
      </c>
    </row>
    <row r="67" spans="2:14" ht="18" thickBot="1">
      <c r="B67" s="195" t="s">
        <v>866</v>
      </c>
      <c r="G67" s="180" t="s">
        <v>867</v>
      </c>
      <c r="I67" s="194"/>
      <c r="J67" s="198" t="s">
        <v>524</v>
      </c>
      <c r="K67" s="186"/>
    </row>
    <row r="68" spans="2:14" ht="15.75" thickBot="1">
      <c r="B68" s="195"/>
    </row>
    <row r="69" spans="2:14" ht="18" thickBot="1">
      <c r="B69" s="193"/>
      <c r="C69" s="193" t="s">
        <v>846</v>
      </c>
      <c r="D69" s="206" t="s">
        <v>848</v>
      </c>
      <c r="E69" s="207"/>
      <c r="G69" s="180" t="s">
        <v>868</v>
      </c>
      <c r="H69" s="196" t="s">
        <v>849</v>
      </c>
      <c r="I69" s="186"/>
      <c r="J69" s="197" t="s">
        <v>859</v>
      </c>
      <c r="K69" s="186"/>
      <c r="L69" s="198" t="s">
        <v>853</v>
      </c>
      <c r="M69" s="186"/>
    </row>
    <row r="70" spans="2:14" ht="18" thickBot="1">
      <c r="B70" s="193"/>
      <c r="C70" s="193" t="s">
        <v>847</v>
      </c>
      <c r="D70" s="209" t="s">
        <v>524</v>
      </c>
      <c r="E70" s="207"/>
    </row>
    <row r="71" spans="2:14" ht="18" thickBot="1">
      <c r="B71" s="193"/>
      <c r="C71" s="193"/>
      <c r="D71" s="209" t="s">
        <v>849</v>
      </c>
      <c r="E71" s="207"/>
      <c r="G71" s="180" t="s">
        <v>869</v>
      </c>
      <c r="H71" s="198" t="s">
        <v>850</v>
      </c>
      <c r="I71" s="186"/>
      <c r="J71" s="197" t="s">
        <v>860</v>
      </c>
      <c r="K71" s="186"/>
      <c r="L71" s="198" t="s">
        <v>854</v>
      </c>
      <c r="M71" s="186"/>
    </row>
    <row r="72" spans="2:14" ht="16.5" thickBot="1">
      <c r="B72" s="193"/>
      <c r="C72" s="193"/>
      <c r="D72" s="209" t="s">
        <v>850</v>
      </c>
      <c r="E72" s="207"/>
    </row>
    <row r="73" spans="2:14" ht="18" thickBot="1">
      <c r="B73" s="193"/>
      <c r="C73" s="193"/>
      <c r="D73" s="209" t="s">
        <v>851</v>
      </c>
      <c r="E73" s="207"/>
      <c r="G73" s="180" t="s">
        <v>870</v>
      </c>
      <c r="H73" s="200" t="s">
        <v>852</v>
      </c>
      <c r="I73" s="186"/>
      <c r="J73" s="197" t="s">
        <v>861</v>
      </c>
      <c r="K73" s="186"/>
      <c r="L73" s="199" t="s">
        <v>855</v>
      </c>
      <c r="M73" s="186"/>
    </row>
    <row r="74" spans="2:14" ht="16.5" thickBot="1">
      <c r="B74" s="193"/>
      <c r="C74" s="193"/>
      <c r="D74" s="209" t="s">
        <v>878</v>
      </c>
      <c r="E74" s="207"/>
    </row>
    <row r="75" spans="2:14" ht="18" thickBot="1">
      <c r="B75" s="193"/>
      <c r="C75" s="193"/>
      <c r="D75" s="209" t="s">
        <v>92</v>
      </c>
      <c r="E75" s="207"/>
      <c r="G75" s="185" t="s">
        <v>871</v>
      </c>
      <c r="H75" s="198" t="s">
        <v>92</v>
      </c>
      <c r="I75" s="186"/>
      <c r="J75" s="197" t="s">
        <v>862</v>
      </c>
      <c r="K75" s="186"/>
      <c r="L75" s="197" t="s">
        <v>856</v>
      </c>
      <c r="M75" s="186"/>
    </row>
    <row r="76" spans="2:14" ht="16.5" thickBot="1">
      <c r="B76" s="193"/>
      <c r="C76" s="193"/>
      <c r="D76" s="209" t="s">
        <v>853</v>
      </c>
      <c r="E76" s="207"/>
      <c r="G76" s="185"/>
      <c r="H76" s="185"/>
    </row>
    <row r="77" spans="2:14" ht="18" thickBot="1">
      <c r="B77" s="193"/>
      <c r="C77" s="193"/>
      <c r="D77" s="209" t="s">
        <v>854</v>
      </c>
      <c r="E77" s="207"/>
      <c r="G77" s="202" t="s">
        <v>873</v>
      </c>
      <c r="H77" s="201" t="s">
        <v>872</v>
      </c>
      <c r="I77" s="186"/>
      <c r="J77" s="199" t="s">
        <v>863</v>
      </c>
      <c r="K77" s="186"/>
      <c r="L77" s="197" t="s">
        <v>877</v>
      </c>
      <c r="M77" s="186"/>
      <c r="N77" s="186"/>
    </row>
    <row r="78" spans="2:14" ht="18" thickBot="1">
      <c r="D78" s="210" t="s">
        <v>855</v>
      </c>
      <c r="E78" s="207"/>
      <c r="G78" s="202"/>
      <c r="H78" s="195"/>
    </row>
    <row r="79" spans="2:14" ht="18" thickBot="1">
      <c r="D79" s="210" t="s">
        <v>856</v>
      </c>
      <c r="E79" s="207"/>
      <c r="G79" s="202" t="s">
        <v>873</v>
      </c>
      <c r="H79" s="198" t="s">
        <v>851</v>
      </c>
      <c r="I79" s="186"/>
      <c r="J79" s="211" t="s">
        <v>858</v>
      </c>
      <c r="K79" s="186"/>
      <c r="L79" s="197" t="s">
        <v>857</v>
      </c>
      <c r="M79" s="186"/>
    </row>
    <row r="80" spans="2:14" ht="16.5" thickBot="1">
      <c r="D80" s="210" t="s">
        <v>857</v>
      </c>
      <c r="E80" s="207"/>
      <c r="G80" s="185"/>
      <c r="H80" s="185"/>
    </row>
    <row r="81" spans="2:12" ht="18" thickBot="1">
      <c r="D81" s="210" t="s">
        <v>858</v>
      </c>
      <c r="E81" s="207"/>
      <c r="G81" s="202" t="s">
        <v>873</v>
      </c>
      <c r="H81" s="203"/>
      <c r="I81" s="204" t="s">
        <v>875</v>
      </c>
      <c r="J81" s="167"/>
      <c r="K81" s="167"/>
      <c r="L81" s="186"/>
    </row>
    <row r="82" spans="2:12" ht="15.75">
      <c r="D82" s="210" t="s">
        <v>859</v>
      </c>
      <c r="E82" s="207"/>
    </row>
    <row r="83" spans="2:12" ht="15.75">
      <c r="D83" s="210" t="s">
        <v>860</v>
      </c>
      <c r="E83" s="207"/>
    </row>
    <row r="84" spans="2:12" ht="15.75">
      <c r="D84" s="210" t="s">
        <v>861</v>
      </c>
      <c r="E84" s="207"/>
    </row>
    <row r="85" spans="2:12" ht="15.75">
      <c r="D85" s="210" t="s">
        <v>862</v>
      </c>
      <c r="E85" s="207"/>
    </row>
    <row r="87" spans="2:12" ht="15.75">
      <c r="D87" s="210" t="s">
        <v>874</v>
      </c>
      <c r="E87" s="207"/>
    </row>
    <row r="88" spans="2:12" ht="17.25">
      <c r="D88" s="208"/>
      <c r="E88" s="207"/>
    </row>
    <row r="89" spans="2:12" ht="17.25">
      <c r="B89" s="205" t="s">
        <v>880</v>
      </c>
      <c r="D89" s="207"/>
      <c r="E89" s="207"/>
    </row>
    <row r="90" spans="2:12" ht="15.75">
      <c r="D90" s="207"/>
      <c r="E90" s="207"/>
    </row>
    <row r="91" spans="2:12" ht="15.75">
      <c r="D91" s="207"/>
      <c r="E91" s="20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topLeftCell="A16" zoomScale="115" zoomScaleNormal="115" workbookViewId="0">
      <selection activeCell="I22" sqref="I22"/>
    </sheetView>
  </sheetViews>
  <sheetFormatPr defaultRowHeight="16.5"/>
  <cols>
    <col min="4" max="4" width="12.25" customWidth="1"/>
  </cols>
  <sheetData>
    <row r="3" spans="3:16" ht="17.25" thickBot="1"/>
    <row r="4" spans="3:16" ht="17.2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2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2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2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2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2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.100000000000001" customHeight="1" thickBot="1">
      <c r="C10" t="s">
        <v>170</v>
      </c>
      <c r="L10" s="227" t="s">
        <v>101</v>
      </c>
      <c r="M10" s="228"/>
    </row>
    <row r="11" spans="3:16" ht="17.25" thickBot="1">
      <c r="L11" s="31"/>
      <c r="M11" s="31"/>
    </row>
    <row r="12" spans="3:16" ht="17.25" thickBot="1">
      <c r="C12" s="27" t="s">
        <v>102</v>
      </c>
      <c r="D12" s="13" t="s">
        <v>77</v>
      </c>
      <c r="G12" s="14" t="s">
        <v>78</v>
      </c>
    </row>
    <row r="13" spans="3:16" ht="17.2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2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2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2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2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25" thickBot="1">
      <c r="C18" t="s">
        <v>171</v>
      </c>
      <c r="L18" s="219" t="s">
        <v>100</v>
      </c>
      <c r="M18" s="221"/>
    </row>
    <row r="19" spans="3:13" ht="17.25" thickBot="1"/>
    <row r="20" spans="3:13" ht="17.2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2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2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2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2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2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25" thickBot="1">
      <c r="E26" s="34" t="s">
        <v>124</v>
      </c>
      <c r="F26" s="13" t="s">
        <v>108</v>
      </c>
    </row>
    <row r="27" spans="3:13" ht="17.25" thickBot="1">
      <c r="E27" s="34" t="s">
        <v>125</v>
      </c>
      <c r="F27" s="13" t="s">
        <v>109</v>
      </c>
    </row>
    <row r="28" spans="3:13" ht="17.25" thickBot="1">
      <c r="E28" s="34" t="s">
        <v>126</v>
      </c>
      <c r="F28" s="13" t="s">
        <v>110</v>
      </c>
    </row>
    <row r="29" spans="3:13" ht="17.25" thickBot="1">
      <c r="E29" s="34" t="s">
        <v>127</v>
      </c>
      <c r="F29" s="13" t="s">
        <v>111</v>
      </c>
    </row>
    <row r="30" spans="3:13" ht="17.2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25" thickBot="1"/>
    <row r="34" spans="3:18" ht="17.2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25" thickBot="1">
      <c r="C35" s="213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25" thickBot="1">
      <c r="C36" s="214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25" thickBot="1">
      <c r="C37" s="214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25" thickBot="1">
      <c r="C38" s="214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25" thickBot="1">
      <c r="C39" s="215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25" thickBot="1">
      <c r="C40" s="37"/>
      <c r="E40" s="45"/>
      <c r="O40" s="34" t="s">
        <v>124</v>
      </c>
      <c r="P40" s="13" t="s">
        <v>108</v>
      </c>
    </row>
    <row r="41" spans="3:18" ht="17.25" thickBot="1">
      <c r="C41" s="213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25" thickBot="1">
      <c r="C42" s="214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25" thickBot="1">
      <c r="C43" s="214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25" thickBot="1">
      <c r="C44" s="214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25" thickBot="1">
      <c r="C45" s="215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25" thickBot="1">
      <c r="C46" s="37"/>
      <c r="E46" s="45"/>
    </row>
    <row r="47" spans="3:18" ht="17.25" thickBot="1">
      <c r="C47" s="213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25" thickBot="1">
      <c r="C48" s="214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25" thickBot="1">
      <c r="C49" s="214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25" thickBot="1">
      <c r="C50" s="214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25" thickBot="1">
      <c r="C51" s="215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25" thickBot="1">
      <c r="C52" s="37"/>
      <c r="E52" s="45"/>
      <c r="N52" s="45"/>
      <c r="O52" s="44"/>
      <c r="P52" s="44"/>
      <c r="Q52" s="49"/>
      <c r="R52" s="44"/>
    </row>
    <row r="53" spans="2:18" ht="17.25" thickBot="1">
      <c r="C53" s="213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25" thickBot="1">
      <c r="C54" s="214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25" thickBot="1">
      <c r="C55" s="214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25" thickBot="1">
      <c r="C56" s="214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25" thickBot="1">
      <c r="C57" s="215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2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25" thickBot="1">
      <c r="C59" s="213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25" thickBot="1">
      <c r="C60" s="214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25" thickBot="1">
      <c r="C61" s="214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25" thickBot="1">
      <c r="C62" s="214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25" thickBot="1">
      <c r="C63" s="215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251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251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251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251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251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FB350-1D8B-4C21-84C3-556D1273ED43}">
  <dimension ref="B3:G58"/>
  <sheetViews>
    <sheetView workbookViewId="0">
      <selection activeCell="G55" sqref="G55"/>
    </sheetView>
  </sheetViews>
  <sheetFormatPr defaultRowHeight="16.5"/>
  <sheetData>
    <row r="3" spans="2:3">
      <c r="B3" t="s">
        <v>690</v>
      </c>
      <c r="C3" s="164" t="s">
        <v>759</v>
      </c>
    </row>
    <row r="4" spans="2:3">
      <c r="C4" t="s">
        <v>712</v>
      </c>
    </row>
    <row r="5" spans="2:3">
      <c r="C5" t="s">
        <v>713</v>
      </c>
    </row>
    <row r="6" spans="2:3">
      <c r="C6" t="s">
        <v>714</v>
      </c>
    </row>
    <row r="7" spans="2:3">
      <c r="C7" t="s">
        <v>715</v>
      </c>
    </row>
    <row r="8" spans="2:3">
      <c r="C8" t="s">
        <v>720</v>
      </c>
    </row>
    <row r="9" spans="2:3">
      <c r="C9" t="s">
        <v>721</v>
      </c>
    </row>
    <row r="10" spans="2:3">
      <c r="C10" t="s">
        <v>722</v>
      </c>
    </row>
    <row r="11" spans="2:3">
      <c r="C11" t="s">
        <v>723</v>
      </c>
    </row>
    <row r="12" spans="2:3">
      <c r="C12" t="s">
        <v>729</v>
      </c>
    </row>
    <row r="13" spans="2:3">
      <c r="C13" t="s">
        <v>731</v>
      </c>
    </row>
    <row r="14" spans="2:3">
      <c r="C14" t="s">
        <v>748</v>
      </c>
    </row>
    <row r="15" spans="2:3">
      <c r="B15" t="s">
        <v>882</v>
      </c>
      <c r="C15" t="s">
        <v>881</v>
      </c>
    </row>
    <row r="16" spans="2:3">
      <c r="B16" t="s">
        <v>889</v>
      </c>
      <c r="C16" s="164" t="s">
        <v>888</v>
      </c>
    </row>
    <row r="20" spans="2:7">
      <c r="C20" t="s">
        <v>884</v>
      </c>
    </row>
    <row r="21" spans="2:7">
      <c r="C21" t="s">
        <v>883</v>
      </c>
    </row>
    <row r="22" spans="2:7">
      <c r="B22" t="s">
        <v>728</v>
      </c>
      <c r="C22" t="s">
        <v>727</v>
      </c>
    </row>
    <row r="23" spans="2:7">
      <c r="C23" t="s">
        <v>879</v>
      </c>
    </row>
    <row r="24" spans="2:7">
      <c r="B24" t="s">
        <v>716</v>
      </c>
      <c r="C24" t="s">
        <v>717</v>
      </c>
    </row>
    <row r="25" spans="2:7">
      <c r="C25" t="s">
        <v>730</v>
      </c>
    </row>
    <row r="27" spans="2:7">
      <c r="B27" t="s">
        <v>77</v>
      </c>
      <c r="C27" t="s">
        <v>732</v>
      </c>
    </row>
    <row r="28" spans="2:7">
      <c r="C28" t="s">
        <v>885</v>
      </c>
    </row>
    <row r="29" spans="2:7">
      <c r="C29" t="s">
        <v>886</v>
      </c>
      <c r="G29" t="s">
        <v>887</v>
      </c>
    </row>
    <row r="31" spans="2:7">
      <c r="B31" t="s">
        <v>890</v>
      </c>
      <c r="C31" t="s">
        <v>891</v>
      </c>
    </row>
    <row r="32" spans="2:7">
      <c r="C32" t="s">
        <v>892</v>
      </c>
    </row>
    <row r="36" spans="2:3">
      <c r="B36" t="s">
        <v>579</v>
      </c>
      <c r="C36" t="s">
        <v>735</v>
      </c>
    </row>
    <row r="38" spans="2:3">
      <c r="B38" t="s">
        <v>718</v>
      </c>
      <c r="C38" t="s">
        <v>719</v>
      </c>
    </row>
    <row r="39" spans="2:3">
      <c r="B39" t="s">
        <v>736</v>
      </c>
      <c r="C39" t="s">
        <v>737</v>
      </c>
    </row>
    <row r="40" spans="2:3">
      <c r="C40" t="s">
        <v>738</v>
      </c>
    </row>
    <row r="41" spans="2:3">
      <c r="B41" t="s">
        <v>739</v>
      </c>
      <c r="C41" t="s">
        <v>740</v>
      </c>
    </row>
    <row r="44" spans="2:3">
      <c r="B44" t="s">
        <v>724</v>
      </c>
      <c r="C44" t="s">
        <v>725</v>
      </c>
    </row>
    <row r="46" spans="2:3">
      <c r="B46" t="s">
        <v>77</v>
      </c>
      <c r="C46" t="s">
        <v>726</v>
      </c>
    </row>
    <row r="48" spans="2:3">
      <c r="B48" t="s">
        <v>733</v>
      </c>
      <c r="C48" t="s">
        <v>734</v>
      </c>
    </row>
    <row r="50" spans="2:3">
      <c r="B50" t="s">
        <v>741</v>
      </c>
      <c r="C50" t="s">
        <v>742</v>
      </c>
    </row>
    <row r="52" spans="2:3">
      <c r="B52" t="s">
        <v>743</v>
      </c>
      <c r="C52" t="s">
        <v>744</v>
      </c>
    </row>
    <row r="53" spans="2:3">
      <c r="C53" t="s">
        <v>745</v>
      </c>
    </row>
    <row r="54" spans="2:3">
      <c r="C54" t="s">
        <v>746</v>
      </c>
    </row>
    <row r="55" spans="2:3">
      <c r="C55" t="s">
        <v>747</v>
      </c>
    </row>
    <row r="58" spans="2:3">
      <c r="B58" t="s">
        <v>893</v>
      </c>
      <c r="C58" t="s">
        <v>894</v>
      </c>
    </row>
  </sheetData>
  <phoneticPr fontId="1" type="noConversion"/>
  <hyperlinks>
    <hyperlink ref="C3" r:id="rId1" xr:uid="{B1ACA9A7-4F3B-4D53-82D6-D8CB18A1FBB5}"/>
    <hyperlink ref="C16" r:id="rId2" xr:uid="{97E6F584-8C13-4717-ADB5-0B7D3322B17C}"/>
  </hyperlinks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D6" sqref="D6"/>
    </sheetView>
  </sheetViews>
  <sheetFormatPr defaultRowHeight="17.100000000000001" customHeight="1"/>
  <cols>
    <col min="2" max="2" width="2.625" customWidth="1"/>
    <col min="3" max="3" width="20" customWidth="1"/>
    <col min="4" max="4" width="24.25" customWidth="1"/>
    <col min="5" max="5" width="35.625" customWidth="1"/>
  </cols>
  <sheetData>
    <row r="3" spans="3:6" ht="17.100000000000001" customHeight="1" thickBot="1"/>
    <row r="4" spans="3:6" ht="17.100000000000001" customHeight="1" thickBot="1">
      <c r="C4" s="255" t="s">
        <v>411</v>
      </c>
      <c r="D4" s="81" t="s">
        <v>333</v>
      </c>
      <c r="E4" s="82" t="s">
        <v>334</v>
      </c>
      <c r="F4" s="83" t="s">
        <v>335</v>
      </c>
    </row>
    <row r="5" spans="3:6" ht="17.100000000000001" customHeight="1" thickBot="1">
      <c r="C5" s="256"/>
      <c r="D5" s="84" t="s">
        <v>336</v>
      </c>
      <c r="E5" s="85" t="s">
        <v>337</v>
      </c>
      <c r="F5" s="86">
        <v>0</v>
      </c>
    </row>
    <row r="6" spans="3:6" ht="17.100000000000001" customHeight="1" thickBot="1">
      <c r="C6" s="256"/>
      <c r="D6" s="84" t="s">
        <v>338</v>
      </c>
      <c r="E6" s="85" t="s">
        <v>339</v>
      </c>
      <c r="F6" s="86">
        <v>1</v>
      </c>
    </row>
    <row r="7" spans="3:6" ht="17.100000000000001" customHeight="1" thickBot="1">
      <c r="C7" s="256"/>
      <c r="D7" s="84" t="s">
        <v>340</v>
      </c>
      <c r="E7" s="85" t="s">
        <v>341</v>
      </c>
      <c r="F7" s="86">
        <v>0</v>
      </c>
    </row>
    <row r="8" spans="3:6" ht="17.100000000000001" customHeight="1" thickBot="1">
      <c r="C8" s="256"/>
      <c r="D8" s="84" t="s">
        <v>342</v>
      </c>
      <c r="E8" s="85" t="s">
        <v>343</v>
      </c>
      <c r="F8" s="86">
        <v>2</v>
      </c>
    </row>
    <row r="9" spans="3:6" ht="17.100000000000001" customHeight="1" thickBot="1">
      <c r="C9" s="257"/>
      <c r="D9" s="87" t="s">
        <v>344</v>
      </c>
      <c r="E9" s="88" t="s">
        <v>345</v>
      </c>
      <c r="F9" s="89">
        <v>3</v>
      </c>
    </row>
    <row r="10" spans="3:6" ht="17.100000000000001" customHeight="1" thickBot="1">
      <c r="C10" s="258" t="s">
        <v>412</v>
      </c>
      <c r="D10" s="90" t="s">
        <v>333</v>
      </c>
      <c r="E10" s="91" t="s">
        <v>334</v>
      </c>
      <c r="F10" s="89" t="s">
        <v>335</v>
      </c>
    </row>
    <row r="11" spans="3:6" ht="17.100000000000001" customHeight="1" thickBot="1">
      <c r="C11" s="259"/>
      <c r="D11" s="92" t="s">
        <v>346</v>
      </c>
      <c r="E11" s="93" t="s">
        <v>347</v>
      </c>
      <c r="F11" s="86">
        <v>1</v>
      </c>
    </row>
    <row r="12" spans="3:6" ht="17.100000000000001" customHeight="1" thickBot="1">
      <c r="C12" s="259"/>
      <c r="D12" s="92" t="s">
        <v>348</v>
      </c>
      <c r="E12" s="93" t="s">
        <v>349</v>
      </c>
      <c r="F12" s="86">
        <v>2</v>
      </c>
    </row>
    <row r="13" spans="3:6" ht="17.100000000000001" customHeight="1" thickBot="1">
      <c r="C13" s="259"/>
      <c r="D13" s="92" t="s">
        <v>350</v>
      </c>
      <c r="E13" s="93" t="s">
        <v>351</v>
      </c>
      <c r="F13" s="86">
        <v>3</v>
      </c>
    </row>
    <row r="14" spans="3:6" ht="17.100000000000001" customHeight="1" thickBot="1">
      <c r="C14" s="259"/>
      <c r="D14" s="92" t="s">
        <v>352</v>
      </c>
      <c r="E14" s="93" t="s">
        <v>353</v>
      </c>
      <c r="F14" s="86">
        <v>1</v>
      </c>
    </row>
    <row r="15" spans="3:6" ht="17.100000000000001" customHeight="1" thickBot="1">
      <c r="C15" s="259"/>
      <c r="D15" s="92" t="s">
        <v>354</v>
      </c>
      <c r="E15" s="93" t="s">
        <v>355</v>
      </c>
      <c r="F15" s="86">
        <v>3</v>
      </c>
    </row>
    <row r="16" spans="3:6" ht="17.100000000000001" customHeight="1" thickBot="1">
      <c r="C16" s="259"/>
      <c r="D16" s="92" t="s">
        <v>356</v>
      </c>
      <c r="E16" s="93" t="s">
        <v>357</v>
      </c>
      <c r="F16" s="86">
        <v>2</v>
      </c>
    </row>
    <row r="17" spans="3:6" ht="17.100000000000001" customHeight="1" thickBot="1">
      <c r="C17" s="259"/>
      <c r="D17" s="92" t="s">
        <v>358</v>
      </c>
      <c r="E17" s="93" t="s">
        <v>359</v>
      </c>
      <c r="F17" s="86">
        <v>3</v>
      </c>
    </row>
    <row r="18" spans="3:6" ht="17.100000000000001" customHeight="1" thickBot="1">
      <c r="C18" s="260"/>
      <c r="D18" s="94" t="s">
        <v>360</v>
      </c>
      <c r="E18" s="95" t="s">
        <v>361</v>
      </c>
      <c r="F18" s="89" t="s">
        <v>362</v>
      </c>
    </row>
    <row r="19" spans="3:6" ht="17.100000000000001" customHeight="1" thickBot="1">
      <c r="C19" s="261" t="s">
        <v>413</v>
      </c>
      <c r="D19" s="90" t="s">
        <v>333</v>
      </c>
      <c r="E19" s="91" t="s">
        <v>334</v>
      </c>
      <c r="F19" s="89" t="s">
        <v>335</v>
      </c>
    </row>
    <row r="20" spans="3:6" ht="17.100000000000001" customHeight="1" thickBot="1">
      <c r="C20" s="262"/>
      <c r="D20" s="92" t="s">
        <v>363</v>
      </c>
      <c r="E20" s="93" t="s">
        <v>364</v>
      </c>
      <c r="F20" s="86">
        <v>3</v>
      </c>
    </row>
    <row r="21" spans="3:6" ht="17.100000000000001" customHeight="1" thickBot="1">
      <c r="C21" s="262"/>
      <c r="D21" s="92" t="s">
        <v>365</v>
      </c>
      <c r="E21" s="93" t="s">
        <v>366</v>
      </c>
      <c r="F21" s="86">
        <v>2</v>
      </c>
    </row>
    <row r="22" spans="3:6" ht="17.100000000000001" customHeight="1" thickBot="1">
      <c r="C22" s="262"/>
      <c r="D22" s="92" t="s">
        <v>367</v>
      </c>
      <c r="E22" s="93" t="s">
        <v>368</v>
      </c>
      <c r="F22" s="86">
        <v>1</v>
      </c>
    </row>
    <row r="23" spans="3:6" ht="17.100000000000001" customHeight="1" thickBot="1">
      <c r="C23" s="263"/>
      <c r="D23" s="94" t="s">
        <v>369</v>
      </c>
      <c r="E23" s="95" t="s">
        <v>370</v>
      </c>
      <c r="F23" s="89" t="s">
        <v>362</v>
      </c>
    </row>
    <row r="24" spans="3:6" ht="17.100000000000001" customHeight="1" thickBot="1">
      <c r="C24" s="264" t="s">
        <v>414</v>
      </c>
      <c r="D24" s="90" t="s">
        <v>333</v>
      </c>
      <c r="E24" s="91" t="s">
        <v>334</v>
      </c>
      <c r="F24" s="89" t="s">
        <v>335</v>
      </c>
    </row>
    <row r="25" spans="3:6" ht="17.100000000000001" customHeight="1" thickBot="1">
      <c r="C25" s="265"/>
      <c r="D25" s="92" t="s">
        <v>371</v>
      </c>
      <c r="E25" s="93" t="s">
        <v>372</v>
      </c>
      <c r="F25" s="86">
        <v>3</v>
      </c>
    </row>
    <row r="26" spans="3:6" ht="17.100000000000001" customHeight="1" thickBot="1">
      <c r="C26" s="265"/>
      <c r="D26" s="92" t="s">
        <v>373</v>
      </c>
      <c r="E26" s="93" t="s">
        <v>374</v>
      </c>
      <c r="F26" s="86">
        <v>3</v>
      </c>
    </row>
    <row r="27" spans="3:6" ht="17.100000000000001" customHeight="1" thickBot="1">
      <c r="C27" s="265"/>
      <c r="D27" s="92" t="s">
        <v>375</v>
      </c>
      <c r="E27" s="93" t="s">
        <v>376</v>
      </c>
      <c r="F27" s="86">
        <v>3</v>
      </c>
    </row>
    <row r="28" spans="3:6" ht="17.100000000000001" customHeight="1" thickBot="1">
      <c r="C28" s="266"/>
      <c r="D28" s="94" t="s">
        <v>377</v>
      </c>
      <c r="E28" s="95" t="s">
        <v>378</v>
      </c>
      <c r="F28" s="89">
        <v>3</v>
      </c>
    </row>
    <row r="29" spans="3:6" ht="17.100000000000001" customHeight="1" thickBot="1">
      <c r="C29" s="267" t="s">
        <v>415</v>
      </c>
      <c r="D29" s="90" t="s">
        <v>333</v>
      </c>
      <c r="E29" s="91" t="s">
        <v>334</v>
      </c>
      <c r="F29" s="89" t="s">
        <v>335</v>
      </c>
    </row>
    <row r="30" spans="3:6" ht="17.100000000000001" customHeight="1" thickBot="1">
      <c r="C30" s="268"/>
      <c r="D30" s="92" t="s">
        <v>379</v>
      </c>
      <c r="E30" s="93" t="s">
        <v>380</v>
      </c>
      <c r="F30" s="86">
        <v>2</v>
      </c>
    </row>
    <row r="31" spans="3:6" ht="17.100000000000001" customHeight="1" thickBot="1">
      <c r="C31" s="269"/>
      <c r="D31" s="94" t="s">
        <v>381</v>
      </c>
      <c r="E31" s="95" t="s">
        <v>382</v>
      </c>
      <c r="F31" s="89">
        <v>3</v>
      </c>
    </row>
    <row r="32" spans="3:6" ht="17.100000000000001" customHeight="1" thickBot="1">
      <c r="C32" s="96"/>
      <c r="D32" s="96"/>
      <c r="E32" s="96"/>
      <c r="F32" s="96"/>
    </row>
    <row r="33" spans="3:6" ht="17.100000000000001" customHeight="1" thickBot="1">
      <c r="C33" s="252" t="s">
        <v>416</v>
      </c>
      <c r="D33" s="97" t="s">
        <v>383</v>
      </c>
      <c r="E33" s="98" t="s">
        <v>334</v>
      </c>
      <c r="F33" s="98" t="s">
        <v>384</v>
      </c>
    </row>
    <row r="34" spans="3:6" ht="17.100000000000001" customHeight="1" thickBot="1">
      <c r="C34" s="253"/>
      <c r="D34" s="99" t="s">
        <v>385</v>
      </c>
      <c r="E34" s="100" t="s">
        <v>386</v>
      </c>
      <c r="F34" s="101"/>
    </row>
    <row r="35" spans="3:6" ht="17.100000000000001" customHeight="1" thickBot="1">
      <c r="C35" s="253"/>
      <c r="D35" s="99" t="s">
        <v>387</v>
      </c>
      <c r="E35" s="102" t="s">
        <v>388</v>
      </c>
      <c r="F35" s="101"/>
    </row>
    <row r="36" spans="3:6" ht="17.100000000000001" customHeight="1" thickBot="1">
      <c r="C36" s="253"/>
      <c r="D36" s="99" t="s">
        <v>389</v>
      </c>
      <c r="E36" s="100" t="s">
        <v>390</v>
      </c>
      <c r="F36" s="101"/>
    </row>
    <row r="37" spans="3:6" ht="17.100000000000001" customHeight="1" thickBot="1">
      <c r="C37" s="253"/>
      <c r="D37" s="99" t="s">
        <v>391</v>
      </c>
      <c r="E37" s="100" t="s">
        <v>392</v>
      </c>
      <c r="F37" s="101"/>
    </row>
    <row r="38" spans="3:6" ht="17.100000000000001" customHeight="1" thickBot="1">
      <c r="C38" s="254"/>
      <c r="D38" s="103" t="s">
        <v>393</v>
      </c>
      <c r="E38" s="104" t="s">
        <v>394</v>
      </c>
      <c r="F38" s="105"/>
    </row>
    <row r="39" spans="3:6" ht="17.100000000000001" customHeight="1" thickBot="1">
      <c r="C39" s="96"/>
      <c r="D39" s="96"/>
      <c r="E39" s="96"/>
      <c r="F39" s="96"/>
    </row>
    <row r="40" spans="3:6" ht="17.100000000000001" customHeight="1" thickBot="1">
      <c r="C40" s="252" t="s">
        <v>417</v>
      </c>
      <c r="D40" s="97" t="s">
        <v>383</v>
      </c>
      <c r="E40" s="98" t="s">
        <v>334</v>
      </c>
      <c r="F40" s="98" t="s">
        <v>384</v>
      </c>
    </row>
    <row r="41" spans="3:6" ht="17.100000000000001" customHeight="1" thickBot="1">
      <c r="C41" s="253"/>
      <c r="D41" s="99" t="s">
        <v>395</v>
      </c>
      <c r="E41" s="100" t="s">
        <v>396</v>
      </c>
      <c r="F41" s="101"/>
    </row>
    <row r="42" spans="3:6" ht="17.100000000000001" customHeight="1" thickBot="1">
      <c r="C42" s="254"/>
      <c r="D42" s="103" t="s">
        <v>397</v>
      </c>
      <c r="E42" s="104" t="s">
        <v>398</v>
      </c>
      <c r="F42" s="105"/>
    </row>
    <row r="43" spans="3:6" ht="17.100000000000001" customHeight="1" thickBot="1">
      <c r="C43" s="96"/>
      <c r="D43" s="96"/>
      <c r="E43" s="96"/>
      <c r="F43" s="96"/>
    </row>
    <row r="44" spans="3:6" ht="17.100000000000001" customHeight="1" thickBot="1">
      <c r="C44" s="252" t="s">
        <v>418</v>
      </c>
      <c r="D44" s="97" t="s">
        <v>383</v>
      </c>
      <c r="E44" s="98" t="s">
        <v>334</v>
      </c>
      <c r="F44" s="98" t="s">
        <v>384</v>
      </c>
    </row>
    <row r="45" spans="3:6" ht="17.100000000000001" customHeight="1" thickBot="1">
      <c r="C45" s="253"/>
      <c r="D45" s="99" t="s">
        <v>399</v>
      </c>
      <c r="E45" s="102" t="s">
        <v>400</v>
      </c>
      <c r="F45" s="101"/>
    </row>
    <row r="46" spans="3:6" ht="17.100000000000001" customHeight="1" thickBot="1">
      <c r="C46" s="253"/>
      <c r="D46" s="99" t="s">
        <v>401</v>
      </c>
      <c r="E46" s="100" t="s">
        <v>402</v>
      </c>
      <c r="F46" s="101"/>
    </row>
    <row r="47" spans="3:6" ht="17.100000000000001" customHeight="1" thickBot="1">
      <c r="C47" s="254"/>
      <c r="D47" s="103" t="s">
        <v>403</v>
      </c>
      <c r="E47" s="104" t="s">
        <v>404</v>
      </c>
      <c r="F47" s="105"/>
    </row>
    <row r="48" spans="3:6" ht="17.100000000000001" customHeight="1" thickBot="1">
      <c r="C48" s="96"/>
      <c r="D48" s="96"/>
      <c r="E48" s="96"/>
      <c r="F48" s="96"/>
    </row>
    <row r="49" spans="3:6" ht="17.100000000000001" customHeight="1" thickBot="1">
      <c r="C49" s="252" t="s">
        <v>419</v>
      </c>
      <c r="D49" s="106" t="s">
        <v>383</v>
      </c>
      <c r="E49" s="107" t="s">
        <v>334</v>
      </c>
      <c r="F49" s="98" t="s">
        <v>384</v>
      </c>
    </row>
    <row r="50" spans="3:6" ht="17.100000000000001" customHeight="1" thickBot="1">
      <c r="C50" s="253"/>
      <c r="D50" s="99" t="s">
        <v>405</v>
      </c>
      <c r="E50" s="100" t="s">
        <v>406</v>
      </c>
      <c r="F50" s="101"/>
    </row>
    <row r="51" spans="3:6" ht="17.100000000000001" customHeight="1" thickBot="1">
      <c r="C51" s="253"/>
      <c r="D51" s="99" t="s">
        <v>407</v>
      </c>
      <c r="E51" s="100" t="s">
        <v>408</v>
      </c>
      <c r="F51" s="101"/>
    </row>
    <row r="52" spans="3:6" ht="17.100000000000001" customHeight="1" thickBot="1">
      <c r="C52" s="254"/>
      <c r="D52" s="103" t="s">
        <v>409</v>
      </c>
      <c r="E52" s="104" t="s">
        <v>410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AM207"/>
  <sheetViews>
    <sheetView tabSelected="1" zoomScaleNormal="100" workbookViewId="0">
      <selection activeCell="AE198" sqref="AE198"/>
    </sheetView>
  </sheetViews>
  <sheetFormatPr defaultRowHeight="16.5"/>
  <sheetData>
    <row r="1" spans="1:26">
      <c r="A1" t="s">
        <v>129</v>
      </c>
    </row>
    <row r="5" spans="1:26">
      <c r="C5" t="s">
        <v>130</v>
      </c>
    </row>
    <row r="6" spans="1:26">
      <c r="C6" t="s">
        <v>131</v>
      </c>
    </row>
    <row r="9" spans="1:26">
      <c r="C9" t="s">
        <v>132</v>
      </c>
    </row>
    <row r="10" spans="1:26">
      <c r="C10" t="s">
        <v>133</v>
      </c>
    </row>
    <row r="11" spans="1:26">
      <c r="C11" t="s">
        <v>134</v>
      </c>
      <c r="M11" t="s">
        <v>896</v>
      </c>
      <c r="N11" t="s">
        <v>899</v>
      </c>
      <c r="O11" t="s">
        <v>897</v>
      </c>
      <c r="P11" t="s">
        <v>898</v>
      </c>
      <c r="Q11" t="s">
        <v>900</v>
      </c>
      <c r="R11" t="s">
        <v>901</v>
      </c>
      <c r="S11" t="s">
        <v>912</v>
      </c>
      <c r="U11" t="s">
        <v>906</v>
      </c>
      <c r="V11" t="s">
        <v>908</v>
      </c>
      <c r="W11" t="s">
        <v>907</v>
      </c>
      <c r="X11" t="s">
        <v>909</v>
      </c>
      <c r="Y11" t="s">
        <v>910</v>
      </c>
      <c r="Z11" t="s">
        <v>911</v>
      </c>
    </row>
    <row r="12" spans="1:26">
      <c r="M12">
        <v>1</v>
      </c>
      <c r="N12">
        <v>40</v>
      </c>
      <c r="O12">
        <v>10</v>
      </c>
      <c r="P12">
        <v>48</v>
      </c>
      <c r="Q12">
        <v>24</v>
      </c>
      <c r="R12">
        <v>30</v>
      </c>
      <c r="S12">
        <v>10</v>
      </c>
      <c r="U12">
        <v>1</v>
      </c>
      <c r="V12">
        <f>P12/N12</f>
        <v>1.2</v>
      </c>
      <c r="W12">
        <f>P12/O12</f>
        <v>4.8</v>
      </c>
      <c r="X12">
        <f>P12/Q12</f>
        <v>2</v>
      </c>
      <c r="Y12">
        <f>P12/R12</f>
        <v>1.6</v>
      </c>
      <c r="Z12">
        <f>P12/(Q12+S12)</f>
        <v>1.411764705882353</v>
      </c>
    </row>
    <row r="13" spans="1:26">
      <c r="M13">
        <v>2</v>
      </c>
      <c r="N13">
        <f>N12+20</f>
        <v>60</v>
      </c>
      <c r="O13">
        <f>O12+5</f>
        <v>15</v>
      </c>
      <c r="P13">
        <v>72</v>
      </c>
      <c r="Q13">
        <f>Q12+12</f>
        <v>36</v>
      </c>
      <c r="R13">
        <f>R12+15</f>
        <v>45</v>
      </c>
      <c r="S13">
        <v>15</v>
      </c>
      <c r="U13">
        <v>2</v>
      </c>
      <c r="V13">
        <f t="shared" ref="V13:V41" si="0">P13/N13</f>
        <v>1.2</v>
      </c>
      <c r="W13">
        <f t="shared" ref="W13:W41" si="1">P13/O13</f>
        <v>4.8</v>
      </c>
      <c r="X13">
        <f t="shared" ref="X13:X41" si="2">P13/Q13</f>
        <v>2</v>
      </c>
      <c r="Y13">
        <f t="shared" ref="Y13:Y41" si="3">P13/R13</f>
        <v>1.6</v>
      </c>
      <c r="Z13">
        <f t="shared" ref="Z13:Z41" si="4">P13/(Q13+S13)</f>
        <v>1.411764705882353</v>
      </c>
    </row>
    <row r="14" spans="1:26" ht="17.25" thickBot="1">
      <c r="M14">
        <v>3</v>
      </c>
      <c r="N14">
        <f t="shared" ref="N14:N41" si="5">N13+20</f>
        <v>80</v>
      </c>
      <c r="O14">
        <f t="shared" ref="O14:O41" si="6">O13+5</f>
        <v>20</v>
      </c>
      <c r="P14">
        <f>P13 + 24</f>
        <v>96</v>
      </c>
      <c r="Q14">
        <f t="shared" ref="Q14:Q41" si="7">Q13+12</f>
        <v>48</v>
      </c>
      <c r="R14">
        <f t="shared" ref="R14:R41" si="8">R13+15</f>
        <v>60</v>
      </c>
      <c r="S14">
        <f>S13+5</f>
        <v>20</v>
      </c>
      <c r="U14">
        <v>3</v>
      </c>
      <c r="V14">
        <f t="shared" si="0"/>
        <v>1.2</v>
      </c>
      <c r="W14">
        <f t="shared" si="1"/>
        <v>4.8</v>
      </c>
      <c r="X14">
        <f t="shared" si="2"/>
        <v>2</v>
      </c>
      <c r="Y14">
        <f t="shared" si="3"/>
        <v>1.6</v>
      </c>
      <c r="Z14">
        <f t="shared" si="4"/>
        <v>1.411764705882353</v>
      </c>
    </row>
    <row r="15" spans="1:26" ht="17.25" thickBot="1">
      <c r="C15" s="13" t="s">
        <v>550</v>
      </c>
      <c r="M15">
        <f>M14 +1</f>
        <v>4</v>
      </c>
      <c r="N15">
        <f t="shared" si="5"/>
        <v>100</v>
      </c>
      <c r="O15">
        <f t="shared" si="6"/>
        <v>25</v>
      </c>
      <c r="P15">
        <f t="shared" ref="P15:P41" si="9">P14 + 24</f>
        <v>120</v>
      </c>
      <c r="Q15">
        <f t="shared" si="7"/>
        <v>60</v>
      </c>
      <c r="R15">
        <f t="shared" si="8"/>
        <v>75</v>
      </c>
      <c r="S15">
        <f t="shared" ref="S15:S41" si="10">S14+5</f>
        <v>25</v>
      </c>
      <c r="U15">
        <f>U14 +1</f>
        <v>4</v>
      </c>
      <c r="V15">
        <f t="shared" si="0"/>
        <v>1.2</v>
      </c>
      <c r="W15">
        <f t="shared" si="1"/>
        <v>4.8</v>
      </c>
      <c r="X15">
        <f t="shared" si="2"/>
        <v>2</v>
      </c>
      <c r="Y15">
        <f t="shared" si="3"/>
        <v>1.6</v>
      </c>
      <c r="Z15">
        <f t="shared" si="4"/>
        <v>1.411764705882353</v>
      </c>
    </row>
    <row r="16" spans="1:26">
      <c r="C16" t="s">
        <v>551</v>
      </c>
      <c r="M16">
        <f t="shared" ref="M16:M40" si="11">M15 +1</f>
        <v>5</v>
      </c>
      <c r="N16">
        <f t="shared" si="5"/>
        <v>120</v>
      </c>
      <c r="O16">
        <f t="shared" si="6"/>
        <v>30</v>
      </c>
      <c r="P16">
        <f t="shared" si="9"/>
        <v>144</v>
      </c>
      <c r="Q16">
        <f t="shared" si="7"/>
        <v>72</v>
      </c>
      <c r="R16">
        <f t="shared" si="8"/>
        <v>90</v>
      </c>
      <c r="S16">
        <f t="shared" si="10"/>
        <v>30</v>
      </c>
      <c r="U16">
        <f t="shared" ref="U16:U40" si="12">U15 +1</f>
        <v>5</v>
      </c>
      <c r="V16">
        <f t="shared" si="0"/>
        <v>1.2</v>
      </c>
      <c r="W16">
        <f t="shared" si="1"/>
        <v>4.8</v>
      </c>
      <c r="X16">
        <f t="shared" si="2"/>
        <v>2</v>
      </c>
      <c r="Y16">
        <f t="shared" si="3"/>
        <v>1.6</v>
      </c>
      <c r="Z16">
        <f t="shared" si="4"/>
        <v>1.411764705882353</v>
      </c>
    </row>
    <row r="17" spans="3:26">
      <c r="C17" t="s">
        <v>552</v>
      </c>
      <c r="M17">
        <f t="shared" si="11"/>
        <v>6</v>
      </c>
      <c r="N17">
        <f t="shared" si="5"/>
        <v>140</v>
      </c>
      <c r="O17">
        <f t="shared" si="6"/>
        <v>35</v>
      </c>
      <c r="P17">
        <f t="shared" si="9"/>
        <v>168</v>
      </c>
      <c r="Q17">
        <f t="shared" si="7"/>
        <v>84</v>
      </c>
      <c r="R17">
        <f t="shared" si="8"/>
        <v>105</v>
      </c>
      <c r="S17">
        <f t="shared" si="10"/>
        <v>35</v>
      </c>
      <c r="U17">
        <f t="shared" si="12"/>
        <v>6</v>
      </c>
      <c r="V17">
        <f t="shared" si="0"/>
        <v>1.2</v>
      </c>
      <c r="W17">
        <f t="shared" si="1"/>
        <v>4.8</v>
      </c>
      <c r="X17">
        <f t="shared" si="2"/>
        <v>2</v>
      </c>
      <c r="Y17">
        <f t="shared" si="3"/>
        <v>1.6</v>
      </c>
      <c r="Z17">
        <f t="shared" si="4"/>
        <v>1.411764705882353</v>
      </c>
    </row>
    <row r="18" spans="3:26">
      <c r="C18" s="125">
        <v>1942</v>
      </c>
      <c r="M18">
        <f t="shared" si="11"/>
        <v>7</v>
      </c>
      <c r="N18">
        <f t="shared" si="5"/>
        <v>160</v>
      </c>
      <c r="O18">
        <f t="shared" si="6"/>
        <v>40</v>
      </c>
      <c r="P18">
        <f t="shared" si="9"/>
        <v>192</v>
      </c>
      <c r="Q18">
        <f t="shared" si="7"/>
        <v>96</v>
      </c>
      <c r="R18">
        <f t="shared" si="8"/>
        <v>120</v>
      </c>
      <c r="S18">
        <f t="shared" si="10"/>
        <v>40</v>
      </c>
      <c r="U18">
        <f t="shared" si="12"/>
        <v>7</v>
      </c>
      <c r="V18">
        <f t="shared" si="0"/>
        <v>1.2</v>
      </c>
      <c r="W18">
        <f t="shared" si="1"/>
        <v>4.8</v>
      </c>
      <c r="X18">
        <f t="shared" si="2"/>
        <v>2</v>
      </c>
      <c r="Y18">
        <f t="shared" si="3"/>
        <v>1.6</v>
      </c>
      <c r="Z18">
        <f t="shared" si="4"/>
        <v>1.411764705882353</v>
      </c>
    </row>
    <row r="19" spans="3:26">
      <c r="C19" t="s">
        <v>553</v>
      </c>
      <c r="M19">
        <f t="shared" si="11"/>
        <v>8</v>
      </c>
      <c r="N19">
        <f t="shared" si="5"/>
        <v>180</v>
      </c>
      <c r="O19">
        <f t="shared" si="6"/>
        <v>45</v>
      </c>
      <c r="P19">
        <f t="shared" si="9"/>
        <v>216</v>
      </c>
      <c r="Q19">
        <f t="shared" si="7"/>
        <v>108</v>
      </c>
      <c r="R19">
        <f t="shared" si="8"/>
        <v>135</v>
      </c>
      <c r="S19">
        <f t="shared" si="10"/>
        <v>45</v>
      </c>
      <c r="U19">
        <f t="shared" si="12"/>
        <v>8</v>
      </c>
      <c r="V19">
        <f t="shared" si="0"/>
        <v>1.2</v>
      </c>
      <c r="W19">
        <f t="shared" si="1"/>
        <v>4.8</v>
      </c>
      <c r="X19">
        <f t="shared" si="2"/>
        <v>2</v>
      </c>
      <c r="Y19">
        <f t="shared" si="3"/>
        <v>1.6</v>
      </c>
      <c r="Z19">
        <f t="shared" si="4"/>
        <v>1.411764705882353</v>
      </c>
    </row>
    <row r="20" spans="3:26">
      <c r="C20" s="37" t="s">
        <v>637</v>
      </c>
      <c r="M20">
        <f t="shared" si="11"/>
        <v>9</v>
      </c>
      <c r="N20">
        <f t="shared" si="5"/>
        <v>200</v>
      </c>
      <c r="O20">
        <f t="shared" si="6"/>
        <v>50</v>
      </c>
      <c r="P20">
        <f t="shared" si="9"/>
        <v>240</v>
      </c>
      <c r="Q20">
        <f t="shared" si="7"/>
        <v>120</v>
      </c>
      <c r="R20">
        <f t="shared" si="8"/>
        <v>150</v>
      </c>
      <c r="S20">
        <f t="shared" si="10"/>
        <v>50</v>
      </c>
      <c r="U20">
        <f t="shared" si="12"/>
        <v>9</v>
      </c>
      <c r="V20">
        <f t="shared" si="0"/>
        <v>1.2</v>
      </c>
      <c r="W20">
        <f t="shared" si="1"/>
        <v>4.8</v>
      </c>
      <c r="X20">
        <f t="shared" si="2"/>
        <v>2</v>
      </c>
      <c r="Y20">
        <f t="shared" si="3"/>
        <v>1.6</v>
      </c>
      <c r="Z20">
        <f t="shared" si="4"/>
        <v>1.411764705882353</v>
      </c>
    </row>
    <row r="21" spans="3:26">
      <c r="M21">
        <f t="shared" si="11"/>
        <v>10</v>
      </c>
      <c r="N21">
        <f t="shared" si="5"/>
        <v>220</v>
      </c>
      <c r="O21">
        <f t="shared" si="6"/>
        <v>55</v>
      </c>
      <c r="P21">
        <f t="shared" si="9"/>
        <v>264</v>
      </c>
      <c r="Q21">
        <f t="shared" si="7"/>
        <v>132</v>
      </c>
      <c r="R21">
        <f t="shared" si="8"/>
        <v>165</v>
      </c>
      <c r="S21">
        <f t="shared" si="10"/>
        <v>55</v>
      </c>
      <c r="U21">
        <f t="shared" si="12"/>
        <v>10</v>
      </c>
      <c r="V21">
        <f t="shared" si="0"/>
        <v>1.2</v>
      </c>
      <c r="W21">
        <f t="shared" si="1"/>
        <v>4.8</v>
      </c>
      <c r="X21">
        <f t="shared" si="2"/>
        <v>2</v>
      </c>
      <c r="Y21">
        <f t="shared" si="3"/>
        <v>1.6</v>
      </c>
      <c r="Z21">
        <f t="shared" si="4"/>
        <v>1.411764705882353</v>
      </c>
    </row>
    <row r="22" spans="3:26">
      <c r="M22">
        <f t="shared" si="11"/>
        <v>11</v>
      </c>
      <c r="N22">
        <f t="shared" si="5"/>
        <v>240</v>
      </c>
      <c r="O22">
        <f t="shared" si="6"/>
        <v>60</v>
      </c>
      <c r="P22">
        <f t="shared" si="9"/>
        <v>288</v>
      </c>
      <c r="Q22">
        <f t="shared" si="7"/>
        <v>144</v>
      </c>
      <c r="R22">
        <f t="shared" si="8"/>
        <v>180</v>
      </c>
      <c r="S22">
        <f t="shared" si="10"/>
        <v>60</v>
      </c>
      <c r="U22">
        <f t="shared" si="12"/>
        <v>11</v>
      </c>
      <c r="V22">
        <f t="shared" si="0"/>
        <v>1.2</v>
      </c>
      <c r="W22">
        <f t="shared" si="1"/>
        <v>4.8</v>
      </c>
      <c r="X22">
        <f t="shared" si="2"/>
        <v>2</v>
      </c>
      <c r="Y22">
        <f t="shared" si="3"/>
        <v>1.6</v>
      </c>
      <c r="Z22">
        <f t="shared" si="4"/>
        <v>1.411764705882353</v>
      </c>
    </row>
    <row r="23" spans="3:26">
      <c r="M23">
        <f t="shared" si="11"/>
        <v>12</v>
      </c>
      <c r="N23">
        <f t="shared" si="5"/>
        <v>260</v>
      </c>
      <c r="O23">
        <f t="shared" si="6"/>
        <v>65</v>
      </c>
      <c r="P23">
        <f t="shared" si="9"/>
        <v>312</v>
      </c>
      <c r="Q23">
        <f t="shared" si="7"/>
        <v>156</v>
      </c>
      <c r="R23">
        <f t="shared" si="8"/>
        <v>195</v>
      </c>
      <c r="S23">
        <f t="shared" si="10"/>
        <v>65</v>
      </c>
      <c r="U23">
        <f t="shared" si="12"/>
        <v>12</v>
      </c>
      <c r="V23">
        <f t="shared" si="0"/>
        <v>1.2</v>
      </c>
      <c r="W23">
        <f t="shared" si="1"/>
        <v>4.8</v>
      </c>
      <c r="X23">
        <f t="shared" si="2"/>
        <v>2</v>
      </c>
      <c r="Y23">
        <f t="shared" si="3"/>
        <v>1.6</v>
      </c>
      <c r="Z23">
        <f t="shared" si="4"/>
        <v>1.411764705882353</v>
      </c>
    </row>
    <row r="24" spans="3:26">
      <c r="M24">
        <f t="shared" si="11"/>
        <v>13</v>
      </c>
      <c r="N24">
        <f t="shared" si="5"/>
        <v>280</v>
      </c>
      <c r="O24">
        <f t="shared" si="6"/>
        <v>70</v>
      </c>
      <c r="P24">
        <f t="shared" si="9"/>
        <v>336</v>
      </c>
      <c r="Q24">
        <f t="shared" si="7"/>
        <v>168</v>
      </c>
      <c r="R24">
        <f t="shared" si="8"/>
        <v>210</v>
      </c>
      <c r="S24">
        <f t="shared" si="10"/>
        <v>70</v>
      </c>
      <c r="U24">
        <f t="shared" si="12"/>
        <v>13</v>
      </c>
      <c r="V24">
        <f t="shared" si="0"/>
        <v>1.2</v>
      </c>
      <c r="W24">
        <f t="shared" si="1"/>
        <v>4.8</v>
      </c>
      <c r="X24">
        <f t="shared" si="2"/>
        <v>2</v>
      </c>
      <c r="Y24">
        <f t="shared" si="3"/>
        <v>1.6</v>
      </c>
      <c r="Z24">
        <f t="shared" si="4"/>
        <v>1.411764705882353</v>
      </c>
    </row>
    <row r="25" spans="3:26">
      <c r="M25">
        <f t="shared" si="11"/>
        <v>14</v>
      </c>
      <c r="N25">
        <f t="shared" si="5"/>
        <v>300</v>
      </c>
      <c r="O25">
        <f t="shared" si="6"/>
        <v>75</v>
      </c>
      <c r="P25">
        <f t="shared" si="9"/>
        <v>360</v>
      </c>
      <c r="Q25">
        <f t="shared" si="7"/>
        <v>180</v>
      </c>
      <c r="R25">
        <f t="shared" si="8"/>
        <v>225</v>
      </c>
      <c r="S25">
        <f t="shared" si="10"/>
        <v>75</v>
      </c>
      <c r="U25">
        <f t="shared" si="12"/>
        <v>14</v>
      </c>
      <c r="V25">
        <f t="shared" si="0"/>
        <v>1.2</v>
      </c>
      <c r="W25">
        <f t="shared" si="1"/>
        <v>4.8</v>
      </c>
      <c r="X25">
        <f t="shared" si="2"/>
        <v>2</v>
      </c>
      <c r="Y25">
        <f t="shared" si="3"/>
        <v>1.6</v>
      </c>
      <c r="Z25">
        <f t="shared" si="4"/>
        <v>1.411764705882353</v>
      </c>
    </row>
    <row r="26" spans="3:26">
      <c r="M26">
        <f t="shared" si="11"/>
        <v>15</v>
      </c>
      <c r="N26">
        <f t="shared" si="5"/>
        <v>320</v>
      </c>
      <c r="O26">
        <f t="shared" si="6"/>
        <v>80</v>
      </c>
      <c r="P26">
        <f t="shared" si="9"/>
        <v>384</v>
      </c>
      <c r="Q26">
        <f t="shared" si="7"/>
        <v>192</v>
      </c>
      <c r="R26">
        <f t="shared" si="8"/>
        <v>240</v>
      </c>
      <c r="S26">
        <f t="shared" si="10"/>
        <v>80</v>
      </c>
      <c r="U26">
        <f t="shared" si="12"/>
        <v>15</v>
      </c>
      <c r="V26">
        <f t="shared" si="0"/>
        <v>1.2</v>
      </c>
      <c r="W26">
        <f t="shared" si="1"/>
        <v>4.8</v>
      </c>
      <c r="X26">
        <f t="shared" si="2"/>
        <v>2</v>
      </c>
      <c r="Y26">
        <f t="shared" si="3"/>
        <v>1.6</v>
      </c>
      <c r="Z26">
        <f t="shared" si="4"/>
        <v>1.411764705882353</v>
      </c>
    </row>
    <row r="27" spans="3:26">
      <c r="M27">
        <f t="shared" si="11"/>
        <v>16</v>
      </c>
      <c r="N27">
        <f t="shared" si="5"/>
        <v>340</v>
      </c>
      <c r="O27">
        <f t="shared" si="6"/>
        <v>85</v>
      </c>
      <c r="P27">
        <f t="shared" si="9"/>
        <v>408</v>
      </c>
      <c r="Q27">
        <f t="shared" si="7"/>
        <v>204</v>
      </c>
      <c r="R27">
        <f t="shared" si="8"/>
        <v>255</v>
      </c>
      <c r="S27">
        <f t="shared" si="10"/>
        <v>85</v>
      </c>
      <c r="U27">
        <f t="shared" si="12"/>
        <v>16</v>
      </c>
      <c r="V27">
        <f t="shared" si="0"/>
        <v>1.2</v>
      </c>
      <c r="W27">
        <f t="shared" si="1"/>
        <v>4.8</v>
      </c>
      <c r="X27">
        <f t="shared" si="2"/>
        <v>2</v>
      </c>
      <c r="Y27">
        <f t="shared" si="3"/>
        <v>1.6</v>
      </c>
      <c r="Z27">
        <f t="shared" si="4"/>
        <v>1.411764705882353</v>
      </c>
    </row>
    <row r="28" spans="3:26">
      <c r="M28">
        <f t="shared" si="11"/>
        <v>17</v>
      </c>
      <c r="N28">
        <f t="shared" si="5"/>
        <v>360</v>
      </c>
      <c r="O28">
        <f t="shared" si="6"/>
        <v>90</v>
      </c>
      <c r="P28">
        <f t="shared" si="9"/>
        <v>432</v>
      </c>
      <c r="Q28">
        <f t="shared" si="7"/>
        <v>216</v>
      </c>
      <c r="R28">
        <f t="shared" si="8"/>
        <v>270</v>
      </c>
      <c r="S28">
        <f t="shared" si="10"/>
        <v>90</v>
      </c>
      <c r="U28">
        <f t="shared" si="12"/>
        <v>17</v>
      </c>
      <c r="V28">
        <f t="shared" si="0"/>
        <v>1.2</v>
      </c>
      <c r="W28">
        <f t="shared" si="1"/>
        <v>4.8</v>
      </c>
      <c r="X28">
        <f t="shared" si="2"/>
        <v>2</v>
      </c>
      <c r="Y28">
        <f t="shared" si="3"/>
        <v>1.6</v>
      </c>
      <c r="Z28">
        <f t="shared" si="4"/>
        <v>1.411764705882353</v>
      </c>
    </row>
    <row r="29" spans="3:26">
      <c r="M29">
        <f>M28 +1</f>
        <v>18</v>
      </c>
      <c r="N29">
        <f t="shared" si="5"/>
        <v>380</v>
      </c>
      <c r="O29">
        <f t="shared" si="6"/>
        <v>95</v>
      </c>
      <c r="P29">
        <f t="shared" si="9"/>
        <v>456</v>
      </c>
      <c r="Q29">
        <f t="shared" si="7"/>
        <v>228</v>
      </c>
      <c r="R29">
        <f t="shared" si="8"/>
        <v>285</v>
      </c>
      <c r="S29">
        <f t="shared" si="10"/>
        <v>95</v>
      </c>
      <c r="U29">
        <f>U28 +1</f>
        <v>18</v>
      </c>
      <c r="V29">
        <f t="shared" si="0"/>
        <v>1.2</v>
      </c>
      <c r="W29">
        <f t="shared" si="1"/>
        <v>4.8</v>
      </c>
      <c r="X29">
        <f t="shared" si="2"/>
        <v>2</v>
      </c>
      <c r="Y29">
        <f t="shared" si="3"/>
        <v>1.6</v>
      </c>
      <c r="Z29">
        <f t="shared" si="4"/>
        <v>1.411764705882353</v>
      </c>
    </row>
    <row r="30" spans="3:26">
      <c r="M30">
        <f t="shared" si="11"/>
        <v>19</v>
      </c>
      <c r="N30">
        <f t="shared" si="5"/>
        <v>400</v>
      </c>
      <c r="O30">
        <f t="shared" si="6"/>
        <v>100</v>
      </c>
      <c r="P30">
        <f t="shared" si="9"/>
        <v>480</v>
      </c>
      <c r="Q30">
        <f t="shared" si="7"/>
        <v>240</v>
      </c>
      <c r="R30">
        <f t="shared" si="8"/>
        <v>300</v>
      </c>
      <c r="S30">
        <f t="shared" si="10"/>
        <v>100</v>
      </c>
      <c r="U30">
        <f t="shared" si="12"/>
        <v>19</v>
      </c>
      <c r="V30">
        <f t="shared" si="0"/>
        <v>1.2</v>
      </c>
      <c r="W30">
        <f t="shared" si="1"/>
        <v>4.8</v>
      </c>
      <c r="X30">
        <f t="shared" si="2"/>
        <v>2</v>
      </c>
      <c r="Y30">
        <f t="shared" si="3"/>
        <v>1.6</v>
      </c>
      <c r="Z30">
        <f t="shared" si="4"/>
        <v>1.411764705882353</v>
      </c>
    </row>
    <row r="31" spans="3:26">
      <c r="M31">
        <f t="shared" si="11"/>
        <v>20</v>
      </c>
      <c r="N31">
        <f t="shared" si="5"/>
        <v>420</v>
      </c>
      <c r="O31">
        <f t="shared" si="6"/>
        <v>105</v>
      </c>
      <c r="P31">
        <f t="shared" si="9"/>
        <v>504</v>
      </c>
      <c r="Q31">
        <f t="shared" si="7"/>
        <v>252</v>
      </c>
      <c r="R31">
        <f t="shared" si="8"/>
        <v>315</v>
      </c>
      <c r="S31">
        <f t="shared" si="10"/>
        <v>105</v>
      </c>
      <c r="U31">
        <f t="shared" si="12"/>
        <v>20</v>
      </c>
      <c r="V31">
        <f t="shared" si="0"/>
        <v>1.2</v>
      </c>
      <c r="W31">
        <f t="shared" si="1"/>
        <v>4.8</v>
      </c>
      <c r="X31">
        <f t="shared" si="2"/>
        <v>2</v>
      </c>
      <c r="Y31">
        <f t="shared" si="3"/>
        <v>1.6</v>
      </c>
      <c r="Z31">
        <f t="shared" si="4"/>
        <v>1.411764705882353</v>
      </c>
    </row>
    <row r="32" spans="3:26">
      <c r="M32">
        <f t="shared" si="11"/>
        <v>21</v>
      </c>
      <c r="N32">
        <f t="shared" si="5"/>
        <v>440</v>
      </c>
      <c r="O32">
        <f t="shared" si="6"/>
        <v>110</v>
      </c>
      <c r="P32">
        <f t="shared" si="9"/>
        <v>528</v>
      </c>
      <c r="Q32">
        <f t="shared" si="7"/>
        <v>264</v>
      </c>
      <c r="R32">
        <f t="shared" si="8"/>
        <v>330</v>
      </c>
      <c r="S32">
        <f t="shared" si="10"/>
        <v>110</v>
      </c>
      <c r="U32">
        <f t="shared" si="12"/>
        <v>21</v>
      </c>
      <c r="V32">
        <f t="shared" si="0"/>
        <v>1.2</v>
      </c>
      <c r="W32">
        <f t="shared" si="1"/>
        <v>4.8</v>
      </c>
      <c r="X32">
        <f t="shared" si="2"/>
        <v>2</v>
      </c>
      <c r="Y32">
        <f t="shared" si="3"/>
        <v>1.6</v>
      </c>
      <c r="Z32">
        <f t="shared" si="4"/>
        <v>1.411764705882353</v>
      </c>
    </row>
    <row r="33" spans="13:26">
      <c r="M33">
        <f t="shared" si="11"/>
        <v>22</v>
      </c>
      <c r="N33">
        <f t="shared" si="5"/>
        <v>460</v>
      </c>
      <c r="O33">
        <f t="shared" si="6"/>
        <v>115</v>
      </c>
      <c r="P33">
        <f t="shared" si="9"/>
        <v>552</v>
      </c>
      <c r="Q33">
        <f t="shared" si="7"/>
        <v>276</v>
      </c>
      <c r="R33">
        <f t="shared" si="8"/>
        <v>345</v>
      </c>
      <c r="S33">
        <f t="shared" si="10"/>
        <v>115</v>
      </c>
      <c r="U33">
        <f t="shared" si="12"/>
        <v>22</v>
      </c>
      <c r="V33">
        <f t="shared" si="0"/>
        <v>1.2</v>
      </c>
      <c r="W33">
        <f t="shared" si="1"/>
        <v>4.8</v>
      </c>
      <c r="X33">
        <f t="shared" si="2"/>
        <v>2</v>
      </c>
      <c r="Y33">
        <f t="shared" si="3"/>
        <v>1.6</v>
      </c>
      <c r="Z33">
        <f t="shared" si="4"/>
        <v>1.411764705882353</v>
      </c>
    </row>
    <row r="34" spans="13:26">
      <c r="M34">
        <f t="shared" si="11"/>
        <v>23</v>
      </c>
      <c r="N34">
        <f t="shared" si="5"/>
        <v>480</v>
      </c>
      <c r="O34">
        <f t="shared" si="6"/>
        <v>120</v>
      </c>
      <c r="P34">
        <f t="shared" si="9"/>
        <v>576</v>
      </c>
      <c r="Q34">
        <f t="shared" si="7"/>
        <v>288</v>
      </c>
      <c r="R34">
        <f t="shared" si="8"/>
        <v>360</v>
      </c>
      <c r="S34">
        <f t="shared" si="10"/>
        <v>120</v>
      </c>
      <c r="U34">
        <f t="shared" si="12"/>
        <v>23</v>
      </c>
      <c r="V34">
        <f t="shared" si="0"/>
        <v>1.2</v>
      </c>
      <c r="W34">
        <f t="shared" si="1"/>
        <v>4.8</v>
      </c>
      <c r="X34">
        <f t="shared" si="2"/>
        <v>2</v>
      </c>
      <c r="Y34">
        <f t="shared" si="3"/>
        <v>1.6</v>
      </c>
      <c r="Z34">
        <f t="shared" si="4"/>
        <v>1.411764705882353</v>
      </c>
    </row>
    <row r="35" spans="13:26">
      <c r="M35">
        <f t="shared" si="11"/>
        <v>24</v>
      </c>
      <c r="N35">
        <f t="shared" si="5"/>
        <v>500</v>
      </c>
      <c r="O35">
        <f t="shared" si="6"/>
        <v>125</v>
      </c>
      <c r="P35">
        <f t="shared" si="9"/>
        <v>600</v>
      </c>
      <c r="Q35">
        <f t="shared" si="7"/>
        <v>300</v>
      </c>
      <c r="R35">
        <f t="shared" si="8"/>
        <v>375</v>
      </c>
      <c r="S35">
        <f t="shared" si="10"/>
        <v>125</v>
      </c>
      <c r="U35">
        <f t="shared" si="12"/>
        <v>24</v>
      </c>
      <c r="V35">
        <f t="shared" si="0"/>
        <v>1.2</v>
      </c>
      <c r="W35">
        <f t="shared" si="1"/>
        <v>4.8</v>
      </c>
      <c r="X35">
        <f t="shared" si="2"/>
        <v>2</v>
      </c>
      <c r="Y35">
        <f t="shared" si="3"/>
        <v>1.6</v>
      </c>
      <c r="Z35">
        <f t="shared" si="4"/>
        <v>1.411764705882353</v>
      </c>
    </row>
    <row r="36" spans="13:26">
      <c r="M36">
        <f t="shared" si="11"/>
        <v>25</v>
      </c>
      <c r="N36">
        <f t="shared" si="5"/>
        <v>520</v>
      </c>
      <c r="O36">
        <f t="shared" si="6"/>
        <v>130</v>
      </c>
      <c r="P36">
        <f t="shared" si="9"/>
        <v>624</v>
      </c>
      <c r="Q36">
        <f t="shared" si="7"/>
        <v>312</v>
      </c>
      <c r="R36">
        <f t="shared" si="8"/>
        <v>390</v>
      </c>
      <c r="S36">
        <f t="shared" si="10"/>
        <v>130</v>
      </c>
      <c r="U36">
        <f t="shared" si="12"/>
        <v>25</v>
      </c>
      <c r="V36">
        <f t="shared" si="0"/>
        <v>1.2</v>
      </c>
      <c r="W36">
        <f t="shared" si="1"/>
        <v>4.8</v>
      </c>
      <c r="X36">
        <f t="shared" si="2"/>
        <v>2</v>
      </c>
      <c r="Y36">
        <f t="shared" si="3"/>
        <v>1.6</v>
      </c>
      <c r="Z36">
        <f t="shared" si="4"/>
        <v>1.411764705882353</v>
      </c>
    </row>
    <row r="37" spans="13:26">
      <c r="M37">
        <f>M36 +1</f>
        <v>26</v>
      </c>
      <c r="N37">
        <f t="shared" si="5"/>
        <v>540</v>
      </c>
      <c r="O37">
        <f t="shared" si="6"/>
        <v>135</v>
      </c>
      <c r="P37">
        <f t="shared" si="9"/>
        <v>648</v>
      </c>
      <c r="Q37">
        <f t="shared" si="7"/>
        <v>324</v>
      </c>
      <c r="R37">
        <f t="shared" si="8"/>
        <v>405</v>
      </c>
      <c r="S37">
        <f t="shared" si="10"/>
        <v>135</v>
      </c>
      <c r="U37">
        <f>U36 +1</f>
        <v>26</v>
      </c>
      <c r="V37">
        <f t="shared" si="0"/>
        <v>1.2</v>
      </c>
      <c r="W37">
        <f t="shared" si="1"/>
        <v>4.8</v>
      </c>
      <c r="X37">
        <f t="shared" si="2"/>
        <v>2</v>
      </c>
      <c r="Y37">
        <f t="shared" si="3"/>
        <v>1.6</v>
      </c>
      <c r="Z37">
        <f t="shared" si="4"/>
        <v>1.411764705882353</v>
      </c>
    </row>
    <row r="38" spans="13:26">
      <c r="M38">
        <f t="shared" si="11"/>
        <v>27</v>
      </c>
      <c r="N38">
        <f t="shared" si="5"/>
        <v>560</v>
      </c>
      <c r="O38">
        <f t="shared" si="6"/>
        <v>140</v>
      </c>
      <c r="P38">
        <f t="shared" si="9"/>
        <v>672</v>
      </c>
      <c r="Q38">
        <f t="shared" si="7"/>
        <v>336</v>
      </c>
      <c r="R38">
        <f t="shared" si="8"/>
        <v>420</v>
      </c>
      <c r="S38">
        <f t="shared" si="10"/>
        <v>140</v>
      </c>
      <c r="U38">
        <f t="shared" si="12"/>
        <v>27</v>
      </c>
      <c r="V38">
        <f t="shared" si="0"/>
        <v>1.2</v>
      </c>
      <c r="W38">
        <f t="shared" si="1"/>
        <v>4.8</v>
      </c>
      <c r="X38">
        <f t="shared" si="2"/>
        <v>2</v>
      </c>
      <c r="Y38">
        <f t="shared" si="3"/>
        <v>1.6</v>
      </c>
      <c r="Z38">
        <f t="shared" si="4"/>
        <v>1.411764705882353</v>
      </c>
    </row>
    <row r="39" spans="13:26">
      <c r="M39">
        <f t="shared" si="11"/>
        <v>28</v>
      </c>
      <c r="N39">
        <f t="shared" si="5"/>
        <v>580</v>
      </c>
      <c r="O39">
        <f t="shared" si="6"/>
        <v>145</v>
      </c>
      <c r="P39">
        <f t="shared" si="9"/>
        <v>696</v>
      </c>
      <c r="Q39">
        <f t="shared" si="7"/>
        <v>348</v>
      </c>
      <c r="R39">
        <f t="shared" si="8"/>
        <v>435</v>
      </c>
      <c r="S39">
        <f t="shared" si="10"/>
        <v>145</v>
      </c>
      <c r="U39">
        <f t="shared" si="12"/>
        <v>28</v>
      </c>
      <c r="V39">
        <f t="shared" si="0"/>
        <v>1.2</v>
      </c>
      <c r="W39">
        <f t="shared" si="1"/>
        <v>4.8</v>
      </c>
      <c r="X39">
        <f t="shared" si="2"/>
        <v>2</v>
      </c>
      <c r="Y39">
        <f t="shared" si="3"/>
        <v>1.6</v>
      </c>
      <c r="Z39">
        <f t="shared" si="4"/>
        <v>1.411764705882353</v>
      </c>
    </row>
    <row r="40" spans="13:26">
      <c r="M40">
        <f t="shared" si="11"/>
        <v>29</v>
      </c>
      <c r="N40">
        <f t="shared" si="5"/>
        <v>600</v>
      </c>
      <c r="O40">
        <f t="shared" si="6"/>
        <v>150</v>
      </c>
      <c r="P40">
        <f t="shared" si="9"/>
        <v>720</v>
      </c>
      <c r="Q40">
        <f t="shared" si="7"/>
        <v>360</v>
      </c>
      <c r="R40">
        <f t="shared" si="8"/>
        <v>450</v>
      </c>
      <c r="S40">
        <f t="shared" si="10"/>
        <v>150</v>
      </c>
      <c r="U40">
        <f t="shared" si="12"/>
        <v>29</v>
      </c>
      <c r="V40">
        <f t="shared" si="0"/>
        <v>1.2</v>
      </c>
      <c r="W40">
        <f t="shared" si="1"/>
        <v>4.8</v>
      </c>
      <c r="X40">
        <f t="shared" si="2"/>
        <v>2</v>
      </c>
      <c r="Y40">
        <f t="shared" si="3"/>
        <v>1.6</v>
      </c>
      <c r="Z40">
        <f t="shared" si="4"/>
        <v>1.411764705882353</v>
      </c>
    </row>
    <row r="41" spans="13:26">
      <c r="M41">
        <f>M40 +1</f>
        <v>30</v>
      </c>
      <c r="N41">
        <f t="shared" si="5"/>
        <v>620</v>
      </c>
      <c r="O41">
        <f t="shared" si="6"/>
        <v>155</v>
      </c>
      <c r="P41">
        <f t="shared" si="9"/>
        <v>744</v>
      </c>
      <c r="Q41">
        <f t="shared" si="7"/>
        <v>372</v>
      </c>
      <c r="R41">
        <f t="shared" si="8"/>
        <v>465</v>
      </c>
      <c r="S41">
        <f t="shared" si="10"/>
        <v>155</v>
      </c>
      <c r="U41">
        <f>U40 +1</f>
        <v>30</v>
      </c>
      <c r="V41">
        <f t="shared" si="0"/>
        <v>1.2</v>
      </c>
      <c r="W41">
        <f t="shared" si="1"/>
        <v>4.8</v>
      </c>
      <c r="X41">
        <f t="shared" si="2"/>
        <v>2</v>
      </c>
      <c r="Y41">
        <f t="shared" si="3"/>
        <v>1.6</v>
      </c>
      <c r="Z41">
        <f t="shared" si="4"/>
        <v>1.411764705882353</v>
      </c>
    </row>
    <row r="48" spans="13:26">
      <c r="W48" t="s">
        <v>920</v>
      </c>
    </row>
    <row r="49" spans="12:33">
      <c r="L49" t="s">
        <v>906</v>
      </c>
      <c r="M49" t="s">
        <v>919</v>
      </c>
      <c r="N49" t="s">
        <v>913</v>
      </c>
      <c r="O49" t="s">
        <v>914</v>
      </c>
      <c r="P49" t="s">
        <v>915</v>
      </c>
      <c r="Q49" t="s">
        <v>916</v>
      </c>
      <c r="R49" t="s">
        <v>917</v>
      </c>
      <c r="S49" t="s">
        <v>918</v>
      </c>
      <c r="U49" t="s">
        <v>906</v>
      </c>
      <c r="V49" t="s">
        <v>921</v>
      </c>
      <c r="W49" t="s">
        <v>922</v>
      </c>
      <c r="X49" t="s">
        <v>923</v>
      </c>
      <c r="Y49" t="s">
        <v>924</v>
      </c>
      <c r="Z49" t="s">
        <v>925</v>
      </c>
      <c r="AA49" t="s">
        <v>926</v>
      </c>
      <c r="AB49" t="s">
        <v>927</v>
      </c>
      <c r="AC49" t="s">
        <v>928</v>
      </c>
      <c r="AD49" t="s">
        <v>929</v>
      </c>
      <c r="AE49" t="s">
        <v>930</v>
      </c>
      <c r="AF49" t="s">
        <v>931</v>
      </c>
      <c r="AG49" t="s">
        <v>932</v>
      </c>
    </row>
    <row r="50" spans="12:33">
      <c r="L50">
        <v>1</v>
      </c>
      <c r="M50">
        <v>24</v>
      </c>
      <c r="N50">
        <v>36</v>
      </c>
      <c r="O50">
        <v>30</v>
      </c>
      <c r="P50">
        <v>10</v>
      </c>
      <c r="Q50">
        <v>20</v>
      </c>
      <c r="R50">
        <v>10</v>
      </c>
      <c r="S50">
        <f>1.2*Q50 + N50</f>
        <v>60</v>
      </c>
      <c r="U50">
        <v>1</v>
      </c>
      <c r="V50">
        <f>S50/(N50+1.2*Q50)</f>
        <v>1</v>
      </c>
      <c r="W50">
        <f>S50/(N50+R50*1.2)</f>
        <v>1.25</v>
      </c>
      <c r="X50">
        <f>S50/N50</f>
        <v>1.6666666666666667</v>
      </c>
      <c r="Y50">
        <f>S50/(O50+Q50)</f>
        <v>1.2</v>
      </c>
      <c r="Z50">
        <f>S50/(O50+R50)</f>
        <v>1.5</v>
      </c>
      <c r="AA50">
        <f>S50/O50</f>
        <v>2</v>
      </c>
      <c r="AB50">
        <f>S50/(Q50+P50)</f>
        <v>2</v>
      </c>
      <c r="AC50">
        <f>S50/(P50+R50)</f>
        <v>3</v>
      </c>
      <c r="AD50">
        <f>S50/P50</f>
        <v>6</v>
      </c>
      <c r="AE50">
        <f>S50/(P50*1.2+Q50*1.2)</f>
        <v>1.6666666666666667</v>
      </c>
    </row>
    <row r="51" spans="12:33">
      <c r="L51">
        <f>L50+1</f>
        <v>2</v>
      </c>
      <c r="M51">
        <f>M50+12</f>
        <v>36</v>
      </c>
      <c r="N51">
        <f>N50+12</f>
        <v>48</v>
      </c>
      <c r="O51">
        <f>O50+10</f>
        <v>40</v>
      </c>
      <c r="P51">
        <f>P50+5</f>
        <v>15</v>
      </c>
      <c r="Q51">
        <f>Q50+10</f>
        <v>30</v>
      </c>
      <c r="R51">
        <f>R50+5</f>
        <v>15</v>
      </c>
      <c r="S51">
        <f>S50+24</f>
        <v>84</v>
      </c>
      <c r="U51">
        <f>U50+1</f>
        <v>2</v>
      </c>
      <c r="V51">
        <f t="shared" ref="V51:V108" si="13">S51/(N51+1.2*Q51)</f>
        <v>1</v>
      </c>
      <c r="W51">
        <f t="shared" ref="W51:W108" si="14">S51/(N51+R51*1.2)</f>
        <v>1.2727272727272727</v>
      </c>
      <c r="X51">
        <f t="shared" ref="X51:X108" si="15">S51/N51</f>
        <v>1.75</v>
      </c>
      <c r="Y51">
        <f t="shared" ref="Y51:Y108" si="16">S51/(O51+Q51)</f>
        <v>1.2</v>
      </c>
      <c r="Z51">
        <f t="shared" ref="Z51:Z108" si="17">S51/(O51+R51)</f>
        <v>1.5272727272727273</v>
      </c>
      <c r="AA51">
        <f t="shared" ref="AA51:AA108" si="18">S51/O51</f>
        <v>2.1</v>
      </c>
      <c r="AB51">
        <f t="shared" ref="AB51:AB108" si="19">S51/(Q51+P51)</f>
        <v>1.8666666666666667</v>
      </c>
      <c r="AC51">
        <f t="shared" ref="AC51:AC108" si="20">S51/(P51+R51)</f>
        <v>2.8</v>
      </c>
      <c r="AD51">
        <f t="shared" ref="AD51:AD108" si="21">S51/P51</f>
        <v>5.6</v>
      </c>
      <c r="AE51">
        <f t="shared" ref="AE51:AE108" si="22">S51/(P51*1.2+Q51*1.2)</f>
        <v>1.5555555555555556</v>
      </c>
    </row>
    <row r="52" spans="12:33">
      <c r="L52">
        <f t="shared" ref="L52:L79" si="23">L51+1</f>
        <v>3</v>
      </c>
      <c r="M52">
        <f t="shared" ref="M52:N81" si="24">M51+12</f>
        <v>48</v>
      </c>
      <c r="N52">
        <f t="shared" si="24"/>
        <v>60</v>
      </c>
      <c r="O52">
        <f>O51+10</f>
        <v>50</v>
      </c>
      <c r="P52">
        <f t="shared" ref="P52:P110" si="25">P51+5</f>
        <v>20</v>
      </c>
      <c r="Q52">
        <f t="shared" ref="Q52:Q110" si="26">Q51+10</f>
        <v>40</v>
      </c>
      <c r="R52">
        <f t="shared" ref="R52:R109" si="27">R51+5</f>
        <v>20</v>
      </c>
      <c r="S52">
        <f t="shared" ref="S52:S109" si="28">S51+24</f>
        <v>108</v>
      </c>
      <c r="U52">
        <f t="shared" ref="U52:U108" si="29">U51+1</f>
        <v>3</v>
      </c>
      <c r="V52">
        <f t="shared" si="13"/>
        <v>1</v>
      </c>
      <c r="W52">
        <f t="shared" si="14"/>
        <v>1.2857142857142858</v>
      </c>
      <c r="X52">
        <f t="shared" si="15"/>
        <v>1.8</v>
      </c>
      <c r="Y52">
        <f t="shared" si="16"/>
        <v>1.2</v>
      </c>
      <c r="Z52">
        <f t="shared" si="17"/>
        <v>1.5428571428571429</v>
      </c>
      <c r="AA52">
        <f t="shared" si="18"/>
        <v>2.16</v>
      </c>
      <c r="AB52">
        <f t="shared" si="19"/>
        <v>1.8</v>
      </c>
      <c r="AC52">
        <f t="shared" si="20"/>
        <v>2.7</v>
      </c>
      <c r="AD52">
        <f t="shared" si="21"/>
        <v>5.4</v>
      </c>
      <c r="AE52">
        <f t="shared" si="22"/>
        <v>1.5</v>
      </c>
    </row>
    <row r="53" spans="12:33">
      <c r="L53">
        <f t="shared" si="23"/>
        <v>4</v>
      </c>
      <c r="M53">
        <f t="shared" si="24"/>
        <v>60</v>
      </c>
      <c r="N53">
        <f t="shared" si="24"/>
        <v>72</v>
      </c>
      <c r="O53">
        <f t="shared" ref="O52:O111" si="30">O52+10</f>
        <v>60</v>
      </c>
      <c r="P53">
        <f t="shared" si="25"/>
        <v>25</v>
      </c>
      <c r="Q53">
        <f t="shared" si="26"/>
        <v>50</v>
      </c>
      <c r="R53">
        <f t="shared" si="27"/>
        <v>25</v>
      </c>
      <c r="S53">
        <f t="shared" si="28"/>
        <v>132</v>
      </c>
      <c r="U53">
        <f t="shared" si="29"/>
        <v>4</v>
      </c>
      <c r="V53">
        <f t="shared" si="13"/>
        <v>1</v>
      </c>
      <c r="W53">
        <f t="shared" si="14"/>
        <v>1.2941176470588236</v>
      </c>
      <c r="X53">
        <f t="shared" si="15"/>
        <v>1.8333333333333333</v>
      </c>
      <c r="Y53">
        <f t="shared" si="16"/>
        <v>1.2</v>
      </c>
      <c r="Z53">
        <f t="shared" si="17"/>
        <v>1.5529411764705883</v>
      </c>
      <c r="AA53">
        <f t="shared" si="18"/>
        <v>2.2000000000000002</v>
      </c>
      <c r="AB53">
        <f t="shared" si="19"/>
        <v>1.76</v>
      </c>
      <c r="AC53">
        <f t="shared" si="20"/>
        <v>2.64</v>
      </c>
      <c r="AD53">
        <f t="shared" si="21"/>
        <v>5.28</v>
      </c>
      <c r="AE53">
        <f t="shared" si="22"/>
        <v>1.4666666666666666</v>
      </c>
    </row>
    <row r="54" spans="12:33">
      <c r="L54">
        <f t="shared" si="23"/>
        <v>5</v>
      </c>
      <c r="M54">
        <f t="shared" si="24"/>
        <v>72</v>
      </c>
      <c r="N54">
        <f t="shared" si="24"/>
        <v>84</v>
      </c>
      <c r="O54">
        <f t="shared" si="30"/>
        <v>70</v>
      </c>
      <c r="P54">
        <f t="shared" si="25"/>
        <v>30</v>
      </c>
      <c r="Q54">
        <f t="shared" si="26"/>
        <v>60</v>
      </c>
      <c r="R54">
        <f t="shared" si="27"/>
        <v>30</v>
      </c>
      <c r="S54">
        <f t="shared" si="28"/>
        <v>156</v>
      </c>
      <c r="U54">
        <f t="shared" si="29"/>
        <v>5</v>
      </c>
      <c r="V54">
        <f t="shared" si="13"/>
        <v>1</v>
      </c>
      <c r="W54">
        <f t="shared" si="14"/>
        <v>1.3</v>
      </c>
      <c r="X54">
        <f t="shared" si="15"/>
        <v>1.8571428571428572</v>
      </c>
      <c r="Y54">
        <f t="shared" si="16"/>
        <v>1.2</v>
      </c>
      <c r="Z54">
        <f t="shared" si="17"/>
        <v>1.56</v>
      </c>
      <c r="AA54">
        <f t="shared" si="18"/>
        <v>2.2285714285714286</v>
      </c>
      <c r="AB54">
        <f t="shared" si="19"/>
        <v>1.7333333333333334</v>
      </c>
      <c r="AC54">
        <f t="shared" si="20"/>
        <v>2.6</v>
      </c>
      <c r="AD54">
        <f t="shared" si="21"/>
        <v>5.2</v>
      </c>
      <c r="AE54">
        <f t="shared" si="22"/>
        <v>1.4444444444444444</v>
      </c>
    </row>
    <row r="55" spans="12:33">
      <c r="L55">
        <f t="shared" si="23"/>
        <v>6</v>
      </c>
      <c r="M55">
        <f t="shared" si="24"/>
        <v>84</v>
      </c>
      <c r="N55">
        <f t="shared" si="24"/>
        <v>96</v>
      </c>
      <c r="O55">
        <f t="shared" si="30"/>
        <v>80</v>
      </c>
      <c r="P55">
        <f t="shared" si="25"/>
        <v>35</v>
      </c>
      <c r="Q55">
        <f t="shared" si="26"/>
        <v>70</v>
      </c>
      <c r="R55">
        <f t="shared" si="27"/>
        <v>35</v>
      </c>
      <c r="S55">
        <f t="shared" si="28"/>
        <v>180</v>
      </c>
      <c r="U55">
        <f t="shared" si="29"/>
        <v>6</v>
      </c>
      <c r="V55">
        <f t="shared" si="13"/>
        <v>1</v>
      </c>
      <c r="W55">
        <f t="shared" si="14"/>
        <v>1.3043478260869565</v>
      </c>
      <c r="X55">
        <f t="shared" si="15"/>
        <v>1.875</v>
      </c>
      <c r="Y55">
        <f t="shared" si="16"/>
        <v>1.2</v>
      </c>
      <c r="Z55">
        <f t="shared" si="17"/>
        <v>1.5652173913043479</v>
      </c>
      <c r="AA55">
        <f t="shared" si="18"/>
        <v>2.25</v>
      </c>
      <c r="AB55">
        <f t="shared" si="19"/>
        <v>1.7142857142857142</v>
      </c>
      <c r="AC55">
        <f t="shared" si="20"/>
        <v>2.5714285714285716</v>
      </c>
      <c r="AD55">
        <f t="shared" si="21"/>
        <v>5.1428571428571432</v>
      </c>
      <c r="AE55">
        <f t="shared" si="22"/>
        <v>1.4285714285714286</v>
      </c>
    </row>
    <row r="56" spans="12:33">
      <c r="L56">
        <f t="shared" si="23"/>
        <v>7</v>
      </c>
      <c r="M56">
        <f t="shared" si="24"/>
        <v>96</v>
      </c>
      <c r="N56">
        <f t="shared" si="24"/>
        <v>108</v>
      </c>
      <c r="O56">
        <f t="shared" si="30"/>
        <v>90</v>
      </c>
      <c r="P56">
        <f t="shared" si="25"/>
        <v>40</v>
      </c>
      <c r="Q56">
        <f t="shared" si="26"/>
        <v>80</v>
      </c>
      <c r="R56">
        <f t="shared" si="27"/>
        <v>40</v>
      </c>
      <c r="S56">
        <f t="shared" si="28"/>
        <v>204</v>
      </c>
      <c r="U56">
        <f t="shared" si="29"/>
        <v>7</v>
      </c>
      <c r="V56">
        <f t="shared" si="13"/>
        <v>1</v>
      </c>
      <c r="W56">
        <f t="shared" si="14"/>
        <v>1.3076923076923077</v>
      </c>
      <c r="X56">
        <f t="shared" si="15"/>
        <v>1.8888888888888888</v>
      </c>
      <c r="Y56">
        <f t="shared" si="16"/>
        <v>1.2</v>
      </c>
      <c r="Z56">
        <f t="shared" si="17"/>
        <v>1.5692307692307692</v>
      </c>
      <c r="AA56">
        <f t="shared" si="18"/>
        <v>2.2666666666666666</v>
      </c>
      <c r="AB56">
        <f t="shared" si="19"/>
        <v>1.7</v>
      </c>
      <c r="AC56">
        <f t="shared" si="20"/>
        <v>2.5499999999999998</v>
      </c>
      <c r="AD56">
        <f t="shared" si="21"/>
        <v>5.0999999999999996</v>
      </c>
      <c r="AE56">
        <f t="shared" si="22"/>
        <v>1.4166666666666667</v>
      </c>
    </row>
    <row r="57" spans="12:33">
      <c r="L57">
        <f t="shared" si="23"/>
        <v>8</v>
      </c>
      <c r="M57">
        <f t="shared" si="24"/>
        <v>108</v>
      </c>
      <c r="N57">
        <f>N56+12</f>
        <v>120</v>
      </c>
      <c r="O57">
        <f t="shared" si="30"/>
        <v>100</v>
      </c>
      <c r="P57">
        <f t="shared" si="25"/>
        <v>45</v>
      </c>
      <c r="Q57">
        <f t="shared" si="26"/>
        <v>90</v>
      </c>
      <c r="R57">
        <f t="shared" si="27"/>
        <v>45</v>
      </c>
      <c r="S57">
        <f t="shared" si="28"/>
        <v>228</v>
      </c>
      <c r="U57">
        <f t="shared" si="29"/>
        <v>8</v>
      </c>
      <c r="V57">
        <f t="shared" si="13"/>
        <v>1</v>
      </c>
      <c r="W57">
        <f t="shared" si="14"/>
        <v>1.3103448275862069</v>
      </c>
      <c r="X57">
        <f t="shared" si="15"/>
        <v>1.9</v>
      </c>
      <c r="Y57">
        <f t="shared" si="16"/>
        <v>1.2</v>
      </c>
      <c r="Z57">
        <f t="shared" si="17"/>
        <v>1.5724137931034483</v>
      </c>
      <c r="AA57">
        <f t="shared" si="18"/>
        <v>2.2799999999999998</v>
      </c>
      <c r="AB57">
        <f t="shared" si="19"/>
        <v>1.6888888888888889</v>
      </c>
      <c r="AC57">
        <f t="shared" si="20"/>
        <v>2.5333333333333332</v>
      </c>
      <c r="AD57">
        <f t="shared" si="21"/>
        <v>5.0666666666666664</v>
      </c>
      <c r="AE57">
        <f t="shared" si="22"/>
        <v>1.4074074074074074</v>
      </c>
    </row>
    <row r="58" spans="12:33">
      <c r="L58">
        <f t="shared" si="23"/>
        <v>9</v>
      </c>
      <c r="M58">
        <f t="shared" si="24"/>
        <v>120</v>
      </c>
      <c r="N58">
        <f t="shared" si="24"/>
        <v>132</v>
      </c>
      <c r="O58">
        <f t="shared" si="30"/>
        <v>110</v>
      </c>
      <c r="P58">
        <f t="shared" si="25"/>
        <v>50</v>
      </c>
      <c r="Q58">
        <f t="shared" si="26"/>
        <v>100</v>
      </c>
      <c r="R58">
        <f t="shared" si="27"/>
        <v>50</v>
      </c>
      <c r="S58">
        <f t="shared" si="28"/>
        <v>252</v>
      </c>
      <c r="U58">
        <f t="shared" si="29"/>
        <v>9</v>
      </c>
      <c r="V58">
        <f t="shared" si="13"/>
        <v>1</v>
      </c>
      <c r="W58">
        <f t="shared" si="14"/>
        <v>1.3125</v>
      </c>
      <c r="X58">
        <f t="shared" si="15"/>
        <v>1.9090909090909092</v>
      </c>
      <c r="Y58">
        <f t="shared" si="16"/>
        <v>1.2</v>
      </c>
      <c r="Z58">
        <f t="shared" si="17"/>
        <v>1.575</v>
      </c>
      <c r="AA58">
        <f t="shared" si="18"/>
        <v>2.290909090909091</v>
      </c>
      <c r="AB58">
        <f t="shared" si="19"/>
        <v>1.68</v>
      </c>
      <c r="AC58">
        <f t="shared" si="20"/>
        <v>2.52</v>
      </c>
      <c r="AD58">
        <f t="shared" si="21"/>
        <v>5.04</v>
      </c>
      <c r="AE58">
        <f t="shared" si="22"/>
        <v>1.4</v>
      </c>
    </row>
    <row r="59" spans="12:33">
      <c r="L59">
        <f t="shared" si="23"/>
        <v>10</v>
      </c>
      <c r="M59">
        <f t="shared" si="24"/>
        <v>132</v>
      </c>
      <c r="N59">
        <f t="shared" si="24"/>
        <v>144</v>
      </c>
      <c r="O59">
        <f t="shared" si="30"/>
        <v>120</v>
      </c>
      <c r="P59">
        <f t="shared" si="25"/>
        <v>55</v>
      </c>
      <c r="Q59">
        <f t="shared" si="26"/>
        <v>110</v>
      </c>
      <c r="R59">
        <f t="shared" si="27"/>
        <v>55</v>
      </c>
      <c r="S59">
        <f t="shared" si="28"/>
        <v>276</v>
      </c>
      <c r="U59">
        <f t="shared" si="29"/>
        <v>10</v>
      </c>
      <c r="V59">
        <f t="shared" si="13"/>
        <v>1</v>
      </c>
      <c r="W59">
        <f t="shared" si="14"/>
        <v>1.3142857142857143</v>
      </c>
      <c r="X59">
        <f t="shared" si="15"/>
        <v>1.9166666666666667</v>
      </c>
      <c r="Y59">
        <f t="shared" si="16"/>
        <v>1.2</v>
      </c>
      <c r="Z59">
        <f t="shared" si="17"/>
        <v>1.5771428571428572</v>
      </c>
      <c r="AA59">
        <f t="shared" si="18"/>
        <v>2.2999999999999998</v>
      </c>
      <c r="AB59">
        <f t="shared" si="19"/>
        <v>1.6727272727272726</v>
      </c>
      <c r="AC59">
        <f t="shared" si="20"/>
        <v>2.5090909090909093</v>
      </c>
      <c r="AD59">
        <f t="shared" si="21"/>
        <v>5.0181818181818185</v>
      </c>
      <c r="AE59">
        <f t="shared" si="22"/>
        <v>1.393939393939394</v>
      </c>
    </row>
    <row r="60" spans="12:33">
      <c r="L60">
        <f t="shared" si="23"/>
        <v>11</v>
      </c>
      <c r="M60">
        <f t="shared" si="24"/>
        <v>144</v>
      </c>
      <c r="N60">
        <f t="shared" si="24"/>
        <v>156</v>
      </c>
      <c r="O60">
        <f t="shared" si="30"/>
        <v>130</v>
      </c>
      <c r="P60">
        <f t="shared" si="25"/>
        <v>60</v>
      </c>
      <c r="Q60">
        <f t="shared" si="26"/>
        <v>120</v>
      </c>
      <c r="R60">
        <f t="shared" si="27"/>
        <v>60</v>
      </c>
      <c r="S60">
        <f t="shared" si="28"/>
        <v>300</v>
      </c>
      <c r="U60">
        <f t="shared" si="29"/>
        <v>11</v>
      </c>
      <c r="V60">
        <f t="shared" si="13"/>
        <v>1</v>
      </c>
      <c r="W60">
        <f t="shared" si="14"/>
        <v>1.3157894736842106</v>
      </c>
      <c r="X60">
        <f t="shared" si="15"/>
        <v>1.9230769230769231</v>
      </c>
      <c r="Y60">
        <f t="shared" si="16"/>
        <v>1.2</v>
      </c>
      <c r="Z60">
        <f t="shared" si="17"/>
        <v>1.5789473684210527</v>
      </c>
      <c r="AA60">
        <f t="shared" si="18"/>
        <v>2.3076923076923075</v>
      </c>
      <c r="AB60">
        <f t="shared" si="19"/>
        <v>1.6666666666666667</v>
      </c>
      <c r="AC60">
        <f t="shared" si="20"/>
        <v>2.5</v>
      </c>
      <c r="AD60">
        <f t="shared" si="21"/>
        <v>5</v>
      </c>
      <c r="AE60">
        <f t="shared" si="22"/>
        <v>1.3888888888888888</v>
      </c>
    </row>
    <row r="61" spans="12:33">
      <c r="L61">
        <f t="shared" si="23"/>
        <v>12</v>
      </c>
      <c r="M61">
        <f t="shared" si="24"/>
        <v>156</v>
      </c>
      <c r="N61">
        <f t="shared" si="24"/>
        <v>168</v>
      </c>
      <c r="O61">
        <f t="shared" si="30"/>
        <v>140</v>
      </c>
      <c r="P61">
        <f t="shared" si="25"/>
        <v>65</v>
      </c>
      <c r="Q61">
        <f t="shared" si="26"/>
        <v>130</v>
      </c>
      <c r="R61">
        <f t="shared" si="27"/>
        <v>65</v>
      </c>
      <c r="S61">
        <f t="shared" si="28"/>
        <v>324</v>
      </c>
      <c r="U61">
        <f t="shared" si="29"/>
        <v>12</v>
      </c>
      <c r="V61">
        <f t="shared" si="13"/>
        <v>1</v>
      </c>
      <c r="W61">
        <f t="shared" si="14"/>
        <v>1.3170731707317074</v>
      </c>
      <c r="X61">
        <f t="shared" si="15"/>
        <v>1.9285714285714286</v>
      </c>
      <c r="Y61">
        <f t="shared" si="16"/>
        <v>1.2</v>
      </c>
      <c r="Z61">
        <f t="shared" si="17"/>
        <v>1.5804878048780489</v>
      </c>
      <c r="AA61">
        <f t="shared" si="18"/>
        <v>2.3142857142857145</v>
      </c>
      <c r="AB61">
        <f t="shared" si="19"/>
        <v>1.6615384615384616</v>
      </c>
      <c r="AC61">
        <f t="shared" si="20"/>
        <v>2.4923076923076923</v>
      </c>
      <c r="AD61">
        <f t="shared" si="21"/>
        <v>4.9846153846153847</v>
      </c>
      <c r="AE61">
        <f t="shared" si="22"/>
        <v>1.3846153846153846</v>
      </c>
    </row>
    <row r="62" spans="12:33">
      <c r="L62">
        <f t="shared" si="23"/>
        <v>13</v>
      </c>
      <c r="M62">
        <f t="shared" si="24"/>
        <v>168</v>
      </c>
      <c r="N62">
        <f t="shared" si="24"/>
        <v>180</v>
      </c>
      <c r="O62">
        <f t="shared" si="30"/>
        <v>150</v>
      </c>
      <c r="P62">
        <f t="shared" si="25"/>
        <v>70</v>
      </c>
      <c r="Q62">
        <f t="shared" si="26"/>
        <v>140</v>
      </c>
      <c r="R62">
        <f t="shared" si="27"/>
        <v>70</v>
      </c>
      <c r="S62">
        <f t="shared" si="28"/>
        <v>348</v>
      </c>
      <c r="U62">
        <f t="shared" si="29"/>
        <v>13</v>
      </c>
      <c r="V62">
        <f t="shared" si="13"/>
        <v>1</v>
      </c>
      <c r="W62">
        <f t="shared" si="14"/>
        <v>1.3181818181818181</v>
      </c>
      <c r="X62">
        <f t="shared" si="15"/>
        <v>1.9333333333333333</v>
      </c>
      <c r="Y62">
        <f t="shared" si="16"/>
        <v>1.2</v>
      </c>
      <c r="Z62">
        <f t="shared" si="17"/>
        <v>1.5818181818181818</v>
      </c>
      <c r="AA62">
        <f t="shared" si="18"/>
        <v>2.3199999999999998</v>
      </c>
      <c r="AB62">
        <f t="shared" si="19"/>
        <v>1.6571428571428573</v>
      </c>
      <c r="AC62">
        <f t="shared" si="20"/>
        <v>2.4857142857142858</v>
      </c>
      <c r="AD62">
        <f t="shared" si="21"/>
        <v>4.9714285714285715</v>
      </c>
      <c r="AE62">
        <f t="shared" si="22"/>
        <v>1.3809523809523809</v>
      </c>
    </row>
    <row r="63" spans="12:33">
      <c r="L63">
        <f t="shared" si="23"/>
        <v>14</v>
      </c>
      <c r="M63">
        <f t="shared" si="24"/>
        <v>180</v>
      </c>
      <c r="N63">
        <f t="shared" si="24"/>
        <v>192</v>
      </c>
      <c r="O63">
        <f t="shared" si="30"/>
        <v>160</v>
      </c>
      <c r="P63">
        <f t="shared" si="25"/>
        <v>75</v>
      </c>
      <c r="Q63">
        <f t="shared" si="26"/>
        <v>150</v>
      </c>
      <c r="R63">
        <f t="shared" si="27"/>
        <v>75</v>
      </c>
      <c r="S63">
        <f t="shared" si="28"/>
        <v>372</v>
      </c>
      <c r="U63">
        <f t="shared" si="29"/>
        <v>14</v>
      </c>
      <c r="V63">
        <f t="shared" si="13"/>
        <v>1</v>
      </c>
      <c r="W63">
        <f t="shared" si="14"/>
        <v>1.3191489361702127</v>
      </c>
      <c r="X63">
        <f t="shared" si="15"/>
        <v>1.9375</v>
      </c>
      <c r="Y63">
        <f t="shared" si="16"/>
        <v>1.2</v>
      </c>
      <c r="Z63">
        <f t="shared" si="17"/>
        <v>1.5829787234042554</v>
      </c>
      <c r="AA63">
        <f t="shared" si="18"/>
        <v>2.3250000000000002</v>
      </c>
      <c r="AB63">
        <f t="shared" si="19"/>
        <v>1.6533333333333333</v>
      </c>
      <c r="AC63">
        <f t="shared" si="20"/>
        <v>2.48</v>
      </c>
      <c r="AD63">
        <f t="shared" si="21"/>
        <v>4.96</v>
      </c>
      <c r="AE63">
        <f t="shared" si="22"/>
        <v>1.3777777777777778</v>
      </c>
    </row>
    <row r="64" spans="12:33">
      <c r="L64">
        <f t="shared" si="23"/>
        <v>15</v>
      </c>
      <c r="M64">
        <f t="shared" si="24"/>
        <v>192</v>
      </c>
      <c r="N64">
        <f t="shared" si="24"/>
        <v>204</v>
      </c>
      <c r="O64">
        <f t="shared" si="30"/>
        <v>170</v>
      </c>
      <c r="P64">
        <f t="shared" si="25"/>
        <v>80</v>
      </c>
      <c r="Q64">
        <f t="shared" si="26"/>
        <v>160</v>
      </c>
      <c r="R64">
        <f t="shared" si="27"/>
        <v>80</v>
      </c>
      <c r="S64">
        <f t="shared" si="28"/>
        <v>396</v>
      </c>
      <c r="U64">
        <f t="shared" si="29"/>
        <v>15</v>
      </c>
      <c r="V64">
        <f t="shared" si="13"/>
        <v>1</v>
      </c>
      <c r="W64">
        <f t="shared" si="14"/>
        <v>1.32</v>
      </c>
      <c r="X64">
        <f t="shared" si="15"/>
        <v>1.9411764705882353</v>
      </c>
      <c r="Y64">
        <f t="shared" si="16"/>
        <v>1.2</v>
      </c>
      <c r="Z64">
        <f t="shared" si="17"/>
        <v>1.5840000000000001</v>
      </c>
      <c r="AA64">
        <f t="shared" si="18"/>
        <v>2.3294117647058825</v>
      </c>
      <c r="AB64">
        <f t="shared" si="19"/>
        <v>1.65</v>
      </c>
      <c r="AC64">
        <f t="shared" si="20"/>
        <v>2.4750000000000001</v>
      </c>
      <c r="AD64">
        <f t="shared" si="21"/>
        <v>4.95</v>
      </c>
      <c r="AE64">
        <f t="shared" si="22"/>
        <v>1.375</v>
      </c>
    </row>
    <row r="65" spans="12:31">
      <c r="L65">
        <f t="shared" si="23"/>
        <v>16</v>
      </c>
      <c r="M65">
        <f t="shared" si="24"/>
        <v>204</v>
      </c>
      <c r="N65">
        <f t="shared" si="24"/>
        <v>216</v>
      </c>
      <c r="O65">
        <f t="shared" si="30"/>
        <v>180</v>
      </c>
      <c r="P65">
        <f t="shared" si="25"/>
        <v>85</v>
      </c>
      <c r="Q65">
        <f t="shared" si="26"/>
        <v>170</v>
      </c>
      <c r="R65">
        <f t="shared" si="27"/>
        <v>85</v>
      </c>
      <c r="S65">
        <f t="shared" si="28"/>
        <v>420</v>
      </c>
      <c r="U65">
        <f t="shared" si="29"/>
        <v>16</v>
      </c>
      <c r="V65">
        <f t="shared" si="13"/>
        <v>1</v>
      </c>
      <c r="W65">
        <f t="shared" si="14"/>
        <v>1.320754716981132</v>
      </c>
      <c r="X65">
        <f t="shared" si="15"/>
        <v>1.9444444444444444</v>
      </c>
      <c r="Y65">
        <f t="shared" si="16"/>
        <v>1.2</v>
      </c>
      <c r="Z65">
        <f t="shared" si="17"/>
        <v>1.5849056603773586</v>
      </c>
      <c r="AA65">
        <f t="shared" si="18"/>
        <v>2.3333333333333335</v>
      </c>
      <c r="AB65">
        <f t="shared" si="19"/>
        <v>1.6470588235294117</v>
      </c>
      <c r="AC65">
        <f t="shared" si="20"/>
        <v>2.4705882352941178</v>
      </c>
      <c r="AD65">
        <f t="shared" si="21"/>
        <v>4.9411764705882355</v>
      </c>
      <c r="AE65">
        <f t="shared" si="22"/>
        <v>1.3725490196078431</v>
      </c>
    </row>
    <row r="66" spans="12:31">
      <c r="L66">
        <f t="shared" si="23"/>
        <v>17</v>
      </c>
      <c r="M66">
        <f t="shared" si="24"/>
        <v>216</v>
      </c>
      <c r="N66">
        <f t="shared" si="24"/>
        <v>228</v>
      </c>
      <c r="O66">
        <f t="shared" si="30"/>
        <v>190</v>
      </c>
      <c r="P66">
        <f t="shared" si="25"/>
        <v>90</v>
      </c>
      <c r="Q66">
        <f t="shared" si="26"/>
        <v>180</v>
      </c>
      <c r="R66">
        <f t="shared" si="27"/>
        <v>90</v>
      </c>
      <c r="S66">
        <f t="shared" si="28"/>
        <v>444</v>
      </c>
      <c r="U66">
        <f t="shared" si="29"/>
        <v>17</v>
      </c>
      <c r="V66">
        <f t="shared" si="13"/>
        <v>1</v>
      </c>
      <c r="W66">
        <f t="shared" si="14"/>
        <v>1.3214285714285714</v>
      </c>
      <c r="X66">
        <f t="shared" si="15"/>
        <v>1.9473684210526316</v>
      </c>
      <c r="Y66">
        <f t="shared" si="16"/>
        <v>1.2</v>
      </c>
      <c r="Z66">
        <f t="shared" si="17"/>
        <v>1.5857142857142856</v>
      </c>
      <c r="AA66">
        <f t="shared" si="18"/>
        <v>2.3368421052631581</v>
      </c>
      <c r="AB66">
        <f t="shared" si="19"/>
        <v>1.6444444444444444</v>
      </c>
      <c r="AC66">
        <f t="shared" si="20"/>
        <v>2.4666666666666668</v>
      </c>
      <c r="AD66">
        <f t="shared" si="21"/>
        <v>4.9333333333333336</v>
      </c>
      <c r="AE66">
        <f t="shared" si="22"/>
        <v>1.3703703703703705</v>
      </c>
    </row>
    <row r="67" spans="12:31">
      <c r="L67">
        <f t="shared" si="23"/>
        <v>18</v>
      </c>
      <c r="M67">
        <f t="shared" si="24"/>
        <v>228</v>
      </c>
      <c r="N67">
        <f t="shared" si="24"/>
        <v>240</v>
      </c>
      <c r="O67">
        <f t="shared" si="30"/>
        <v>200</v>
      </c>
      <c r="P67">
        <f t="shared" si="25"/>
        <v>95</v>
      </c>
      <c r="Q67">
        <f t="shared" si="26"/>
        <v>190</v>
      </c>
      <c r="R67">
        <f t="shared" si="27"/>
        <v>95</v>
      </c>
      <c r="S67">
        <f t="shared" si="28"/>
        <v>468</v>
      </c>
      <c r="U67">
        <f t="shared" si="29"/>
        <v>18</v>
      </c>
      <c r="V67">
        <f t="shared" si="13"/>
        <v>1</v>
      </c>
      <c r="W67">
        <f t="shared" si="14"/>
        <v>1.3220338983050848</v>
      </c>
      <c r="X67">
        <f t="shared" si="15"/>
        <v>1.95</v>
      </c>
      <c r="Y67">
        <f t="shared" si="16"/>
        <v>1.2</v>
      </c>
      <c r="Z67">
        <f t="shared" si="17"/>
        <v>1.5864406779661018</v>
      </c>
      <c r="AA67">
        <f t="shared" si="18"/>
        <v>2.34</v>
      </c>
      <c r="AB67">
        <f t="shared" si="19"/>
        <v>1.6421052631578947</v>
      </c>
      <c r="AC67">
        <f t="shared" si="20"/>
        <v>2.4631578947368422</v>
      </c>
      <c r="AD67">
        <f t="shared" si="21"/>
        <v>4.9263157894736844</v>
      </c>
      <c r="AE67">
        <f t="shared" si="22"/>
        <v>1.368421052631579</v>
      </c>
    </row>
    <row r="68" spans="12:31">
      <c r="L68">
        <f t="shared" si="23"/>
        <v>19</v>
      </c>
      <c r="M68">
        <f t="shared" si="24"/>
        <v>240</v>
      </c>
      <c r="N68">
        <f t="shared" si="24"/>
        <v>252</v>
      </c>
      <c r="O68">
        <f t="shared" si="30"/>
        <v>210</v>
      </c>
      <c r="P68">
        <f t="shared" si="25"/>
        <v>100</v>
      </c>
      <c r="Q68">
        <f t="shared" si="26"/>
        <v>200</v>
      </c>
      <c r="R68">
        <f t="shared" si="27"/>
        <v>100</v>
      </c>
      <c r="S68">
        <f t="shared" si="28"/>
        <v>492</v>
      </c>
      <c r="U68">
        <f t="shared" si="29"/>
        <v>19</v>
      </c>
      <c r="V68">
        <f t="shared" si="13"/>
        <v>1</v>
      </c>
      <c r="W68">
        <f t="shared" si="14"/>
        <v>1.3225806451612903</v>
      </c>
      <c r="X68">
        <f t="shared" si="15"/>
        <v>1.9523809523809523</v>
      </c>
      <c r="Y68">
        <f t="shared" si="16"/>
        <v>1.2</v>
      </c>
      <c r="Z68">
        <f t="shared" si="17"/>
        <v>1.5870967741935484</v>
      </c>
      <c r="AA68">
        <f t="shared" si="18"/>
        <v>2.342857142857143</v>
      </c>
      <c r="AB68">
        <f t="shared" si="19"/>
        <v>1.64</v>
      </c>
      <c r="AC68">
        <f t="shared" si="20"/>
        <v>2.46</v>
      </c>
      <c r="AD68">
        <f t="shared" si="21"/>
        <v>4.92</v>
      </c>
      <c r="AE68">
        <f t="shared" si="22"/>
        <v>1.3666666666666667</v>
      </c>
    </row>
    <row r="69" spans="12:31">
      <c r="L69">
        <f t="shared" si="23"/>
        <v>20</v>
      </c>
      <c r="M69">
        <f t="shared" si="24"/>
        <v>252</v>
      </c>
      <c r="N69">
        <f t="shared" si="24"/>
        <v>264</v>
      </c>
      <c r="O69">
        <f t="shared" si="30"/>
        <v>220</v>
      </c>
      <c r="P69">
        <f t="shared" si="25"/>
        <v>105</v>
      </c>
      <c r="Q69">
        <f t="shared" si="26"/>
        <v>210</v>
      </c>
      <c r="R69">
        <f t="shared" si="27"/>
        <v>105</v>
      </c>
      <c r="S69">
        <f t="shared" si="28"/>
        <v>516</v>
      </c>
      <c r="U69">
        <f t="shared" si="29"/>
        <v>20</v>
      </c>
      <c r="V69">
        <f t="shared" si="13"/>
        <v>1</v>
      </c>
      <c r="W69">
        <f t="shared" si="14"/>
        <v>1.323076923076923</v>
      </c>
      <c r="X69">
        <f t="shared" si="15"/>
        <v>1.9545454545454546</v>
      </c>
      <c r="Y69">
        <f t="shared" si="16"/>
        <v>1.2</v>
      </c>
      <c r="Z69">
        <f t="shared" si="17"/>
        <v>1.5876923076923077</v>
      </c>
      <c r="AA69">
        <f t="shared" si="18"/>
        <v>2.3454545454545452</v>
      </c>
      <c r="AB69">
        <f t="shared" si="19"/>
        <v>1.638095238095238</v>
      </c>
      <c r="AC69">
        <f t="shared" si="20"/>
        <v>2.4571428571428573</v>
      </c>
      <c r="AD69">
        <f t="shared" si="21"/>
        <v>4.9142857142857146</v>
      </c>
      <c r="AE69">
        <f t="shared" si="22"/>
        <v>1.3650793650793651</v>
      </c>
    </row>
    <row r="70" spans="12:31">
      <c r="L70">
        <f t="shared" si="23"/>
        <v>21</v>
      </c>
      <c r="M70">
        <f t="shared" si="24"/>
        <v>264</v>
      </c>
      <c r="N70">
        <f t="shared" si="24"/>
        <v>276</v>
      </c>
      <c r="O70">
        <f t="shared" si="30"/>
        <v>230</v>
      </c>
      <c r="P70">
        <f t="shared" si="25"/>
        <v>110</v>
      </c>
      <c r="Q70">
        <f t="shared" si="26"/>
        <v>220</v>
      </c>
      <c r="R70">
        <f t="shared" si="27"/>
        <v>110</v>
      </c>
      <c r="S70">
        <f t="shared" si="28"/>
        <v>540</v>
      </c>
      <c r="U70">
        <f t="shared" si="29"/>
        <v>21</v>
      </c>
      <c r="V70">
        <f t="shared" si="13"/>
        <v>1</v>
      </c>
      <c r="W70">
        <f t="shared" si="14"/>
        <v>1.3235294117647058</v>
      </c>
      <c r="X70">
        <f t="shared" si="15"/>
        <v>1.9565217391304348</v>
      </c>
      <c r="Y70">
        <f t="shared" si="16"/>
        <v>1.2</v>
      </c>
      <c r="Z70">
        <f t="shared" si="17"/>
        <v>1.588235294117647</v>
      </c>
      <c r="AA70">
        <f t="shared" si="18"/>
        <v>2.347826086956522</v>
      </c>
      <c r="AB70">
        <f t="shared" si="19"/>
        <v>1.6363636363636365</v>
      </c>
      <c r="AC70">
        <f t="shared" si="20"/>
        <v>2.4545454545454546</v>
      </c>
      <c r="AD70">
        <f t="shared" si="21"/>
        <v>4.9090909090909092</v>
      </c>
      <c r="AE70">
        <f t="shared" si="22"/>
        <v>1.3636363636363635</v>
      </c>
    </row>
    <row r="71" spans="12:31">
      <c r="L71">
        <f t="shared" si="23"/>
        <v>22</v>
      </c>
      <c r="M71">
        <f t="shared" si="24"/>
        <v>276</v>
      </c>
      <c r="N71">
        <f t="shared" si="24"/>
        <v>288</v>
      </c>
      <c r="O71">
        <f t="shared" si="30"/>
        <v>240</v>
      </c>
      <c r="P71">
        <f t="shared" si="25"/>
        <v>115</v>
      </c>
      <c r="Q71">
        <f t="shared" si="26"/>
        <v>230</v>
      </c>
      <c r="R71">
        <f t="shared" si="27"/>
        <v>115</v>
      </c>
      <c r="S71">
        <f t="shared" si="28"/>
        <v>564</v>
      </c>
      <c r="U71">
        <f t="shared" si="29"/>
        <v>22</v>
      </c>
      <c r="V71">
        <f t="shared" si="13"/>
        <v>1</v>
      </c>
      <c r="W71">
        <f t="shared" si="14"/>
        <v>1.323943661971831</v>
      </c>
      <c r="X71">
        <f t="shared" si="15"/>
        <v>1.9583333333333333</v>
      </c>
      <c r="Y71">
        <f t="shared" si="16"/>
        <v>1.2</v>
      </c>
      <c r="Z71">
        <f t="shared" si="17"/>
        <v>1.5887323943661973</v>
      </c>
      <c r="AA71">
        <f t="shared" si="18"/>
        <v>2.35</v>
      </c>
      <c r="AB71">
        <f t="shared" si="19"/>
        <v>1.6347826086956523</v>
      </c>
      <c r="AC71">
        <f t="shared" si="20"/>
        <v>2.4521739130434783</v>
      </c>
      <c r="AD71">
        <f t="shared" si="21"/>
        <v>4.9043478260869566</v>
      </c>
      <c r="AE71">
        <f t="shared" si="22"/>
        <v>1.3623188405797102</v>
      </c>
    </row>
    <row r="72" spans="12:31">
      <c r="L72">
        <f t="shared" si="23"/>
        <v>23</v>
      </c>
      <c r="M72">
        <f t="shared" si="24"/>
        <v>288</v>
      </c>
      <c r="N72">
        <f t="shared" si="24"/>
        <v>300</v>
      </c>
      <c r="O72">
        <f t="shared" si="30"/>
        <v>250</v>
      </c>
      <c r="P72">
        <f t="shared" si="25"/>
        <v>120</v>
      </c>
      <c r="Q72">
        <f t="shared" si="26"/>
        <v>240</v>
      </c>
      <c r="R72">
        <f t="shared" si="27"/>
        <v>120</v>
      </c>
      <c r="S72">
        <f t="shared" si="28"/>
        <v>588</v>
      </c>
      <c r="U72">
        <f t="shared" si="29"/>
        <v>23</v>
      </c>
      <c r="V72">
        <f t="shared" si="13"/>
        <v>1</v>
      </c>
      <c r="W72">
        <f t="shared" si="14"/>
        <v>1.3243243243243243</v>
      </c>
      <c r="X72">
        <f t="shared" si="15"/>
        <v>1.96</v>
      </c>
      <c r="Y72">
        <f t="shared" si="16"/>
        <v>1.2</v>
      </c>
      <c r="Z72">
        <f t="shared" si="17"/>
        <v>1.5891891891891892</v>
      </c>
      <c r="AA72">
        <f t="shared" si="18"/>
        <v>2.3519999999999999</v>
      </c>
      <c r="AB72">
        <f t="shared" si="19"/>
        <v>1.6333333333333333</v>
      </c>
      <c r="AC72">
        <f t="shared" si="20"/>
        <v>2.4500000000000002</v>
      </c>
      <c r="AD72">
        <f t="shared" si="21"/>
        <v>4.9000000000000004</v>
      </c>
      <c r="AE72">
        <f t="shared" si="22"/>
        <v>1.3611111111111112</v>
      </c>
    </row>
    <row r="73" spans="12:31">
      <c r="L73">
        <f t="shared" si="23"/>
        <v>24</v>
      </c>
      <c r="M73">
        <f t="shared" si="24"/>
        <v>300</v>
      </c>
      <c r="N73">
        <f t="shared" si="24"/>
        <v>312</v>
      </c>
      <c r="O73">
        <f t="shared" si="30"/>
        <v>260</v>
      </c>
      <c r="P73">
        <f t="shared" si="25"/>
        <v>125</v>
      </c>
      <c r="Q73">
        <f t="shared" si="26"/>
        <v>250</v>
      </c>
      <c r="R73">
        <f t="shared" si="27"/>
        <v>125</v>
      </c>
      <c r="S73">
        <f t="shared" si="28"/>
        <v>612</v>
      </c>
      <c r="U73">
        <f t="shared" si="29"/>
        <v>24</v>
      </c>
      <c r="V73">
        <f t="shared" si="13"/>
        <v>1</v>
      </c>
      <c r="W73">
        <f t="shared" si="14"/>
        <v>1.3246753246753247</v>
      </c>
      <c r="X73">
        <f t="shared" si="15"/>
        <v>1.9615384615384615</v>
      </c>
      <c r="Y73">
        <f t="shared" si="16"/>
        <v>1.2</v>
      </c>
      <c r="Z73">
        <f t="shared" si="17"/>
        <v>1.5896103896103897</v>
      </c>
      <c r="AA73">
        <f t="shared" si="18"/>
        <v>2.3538461538461539</v>
      </c>
      <c r="AB73">
        <f t="shared" si="19"/>
        <v>1.6319999999999999</v>
      </c>
      <c r="AC73">
        <f t="shared" si="20"/>
        <v>2.448</v>
      </c>
      <c r="AD73">
        <f t="shared" si="21"/>
        <v>4.8959999999999999</v>
      </c>
      <c r="AE73">
        <f t="shared" si="22"/>
        <v>1.36</v>
      </c>
    </row>
    <row r="74" spans="12:31">
      <c r="L74">
        <f t="shared" si="23"/>
        <v>25</v>
      </c>
      <c r="M74">
        <f t="shared" si="24"/>
        <v>312</v>
      </c>
      <c r="N74">
        <f t="shared" si="24"/>
        <v>324</v>
      </c>
      <c r="O74">
        <f t="shared" si="30"/>
        <v>270</v>
      </c>
      <c r="P74">
        <f t="shared" si="25"/>
        <v>130</v>
      </c>
      <c r="Q74">
        <f t="shared" si="26"/>
        <v>260</v>
      </c>
      <c r="R74">
        <f t="shared" si="27"/>
        <v>130</v>
      </c>
      <c r="S74">
        <f t="shared" si="28"/>
        <v>636</v>
      </c>
      <c r="U74">
        <f t="shared" si="29"/>
        <v>25</v>
      </c>
      <c r="V74">
        <f t="shared" si="13"/>
        <v>1</v>
      </c>
      <c r="W74">
        <f t="shared" si="14"/>
        <v>1.325</v>
      </c>
      <c r="X74">
        <f t="shared" si="15"/>
        <v>1.962962962962963</v>
      </c>
      <c r="Y74">
        <f t="shared" si="16"/>
        <v>1.2</v>
      </c>
      <c r="Z74">
        <f t="shared" si="17"/>
        <v>1.59</v>
      </c>
      <c r="AA74">
        <f t="shared" si="18"/>
        <v>2.3555555555555556</v>
      </c>
      <c r="AB74">
        <f t="shared" si="19"/>
        <v>1.6307692307692307</v>
      </c>
      <c r="AC74">
        <f t="shared" si="20"/>
        <v>2.4461538461538463</v>
      </c>
      <c r="AD74">
        <f t="shared" si="21"/>
        <v>4.8923076923076927</v>
      </c>
      <c r="AE74">
        <f t="shared" si="22"/>
        <v>1.358974358974359</v>
      </c>
    </row>
    <row r="75" spans="12:31">
      <c r="L75">
        <f t="shared" si="23"/>
        <v>26</v>
      </c>
      <c r="M75">
        <f t="shared" si="24"/>
        <v>324</v>
      </c>
      <c r="N75">
        <f t="shared" si="24"/>
        <v>336</v>
      </c>
      <c r="O75">
        <f t="shared" si="30"/>
        <v>280</v>
      </c>
      <c r="P75">
        <f t="shared" si="25"/>
        <v>135</v>
      </c>
      <c r="Q75">
        <f t="shared" si="26"/>
        <v>270</v>
      </c>
      <c r="R75">
        <f t="shared" si="27"/>
        <v>135</v>
      </c>
      <c r="S75">
        <f t="shared" si="28"/>
        <v>660</v>
      </c>
      <c r="U75">
        <f t="shared" si="29"/>
        <v>26</v>
      </c>
      <c r="V75">
        <f t="shared" si="13"/>
        <v>1</v>
      </c>
      <c r="W75">
        <f t="shared" si="14"/>
        <v>1.3253012048192772</v>
      </c>
      <c r="X75">
        <f t="shared" si="15"/>
        <v>1.9642857142857142</v>
      </c>
      <c r="Y75">
        <f t="shared" si="16"/>
        <v>1.2</v>
      </c>
      <c r="Z75">
        <f t="shared" si="17"/>
        <v>1.5903614457831325</v>
      </c>
      <c r="AA75">
        <f t="shared" si="18"/>
        <v>2.3571428571428572</v>
      </c>
      <c r="AB75">
        <f t="shared" si="19"/>
        <v>1.6296296296296295</v>
      </c>
      <c r="AC75">
        <f t="shared" si="20"/>
        <v>2.4444444444444446</v>
      </c>
      <c r="AD75">
        <f t="shared" si="21"/>
        <v>4.8888888888888893</v>
      </c>
      <c r="AE75">
        <f t="shared" si="22"/>
        <v>1.3580246913580247</v>
      </c>
    </row>
    <row r="76" spans="12:31">
      <c r="L76">
        <f t="shared" si="23"/>
        <v>27</v>
      </c>
      <c r="M76">
        <f t="shared" si="24"/>
        <v>336</v>
      </c>
      <c r="N76">
        <f t="shared" si="24"/>
        <v>348</v>
      </c>
      <c r="O76">
        <f t="shared" si="30"/>
        <v>290</v>
      </c>
      <c r="P76">
        <f t="shared" si="25"/>
        <v>140</v>
      </c>
      <c r="Q76">
        <f t="shared" si="26"/>
        <v>280</v>
      </c>
      <c r="R76">
        <f t="shared" si="27"/>
        <v>140</v>
      </c>
      <c r="S76">
        <f t="shared" si="28"/>
        <v>684</v>
      </c>
      <c r="U76">
        <f t="shared" si="29"/>
        <v>27</v>
      </c>
      <c r="V76">
        <f t="shared" si="13"/>
        <v>1</v>
      </c>
      <c r="W76">
        <f t="shared" si="14"/>
        <v>1.3255813953488371</v>
      </c>
      <c r="X76">
        <f t="shared" si="15"/>
        <v>1.9655172413793103</v>
      </c>
      <c r="Y76">
        <f t="shared" si="16"/>
        <v>1.2</v>
      </c>
      <c r="Z76">
        <f t="shared" si="17"/>
        <v>1.5906976744186045</v>
      </c>
      <c r="AA76">
        <f t="shared" si="18"/>
        <v>2.3586206896551722</v>
      </c>
      <c r="AB76">
        <f t="shared" si="19"/>
        <v>1.6285714285714286</v>
      </c>
      <c r="AC76">
        <f t="shared" si="20"/>
        <v>2.4428571428571431</v>
      </c>
      <c r="AD76">
        <f t="shared" si="21"/>
        <v>4.8857142857142861</v>
      </c>
      <c r="AE76">
        <f t="shared" si="22"/>
        <v>1.3571428571428572</v>
      </c>
    </row>
    <row r="77" spans="12:31">
      <c r="L77">
        <f t="shared" si="23"/>
        <v>28</v>
      </c>
      <c r="M77">
        <f t="shared" si="24"/>
        <v>348</v>
      </c>
      <c r="N77">
        <f t="shared" si="24"/>
        <v>360</v>
      </c>
      <c r="O77">
        <f t="shared" si="30"/>
        <v>300</v>
      </c>
      <c r="P77">
        <f t="shared" si="25"/>
        <v>145</v>
      </c>
      <c r="Q77">
        <f t="shared" si="26"/>
        <v>290</v>
      </c>
      <c r="R77">
        <f t="shared" si="27"/>
        <v>145</v>
      </c>
      <c r="S77">
        <f t="shared" si="28"/>
        <v>708</v>
      </c>
      <c r="U77">
        <f t="shared" si="29"/>
        <v>28</v>
      </c>
      <c r="V77">
        <f t="shared" si="13"/>
        <v>1</v>
      </c>
      <c r="W77">
        <f t="shared" si="14"/>
        <v>1.3258426966292134</v>
      </c>
      <c r="X77">
        <f t="shared" si="15"/>
        <v>1.9666666666666666</v>
      </c>
      <c r="Y77">
        <f t="shared" si="16"/>
        <v>1.2</v>
      </c>
      <c r="Z77">
        <f t="shared" si="17"/>
        <v>1.5910112359550561</v>
      </c>
      <c r="AA77">
        <f t="shared" si="18"/>
        <v>2.36</v>
      </c>
      <c r="AB77">
        <f t="shared" si="19"/>
        <v>1.6275862068965516</v>
      </c>
      <c r="AC77">
        <f t="shared" si="20"/>
        <v>2.4413793103448276</v>
      </c>
      <c r="AD77">
        <f t="shared" si="21"/>
        <v>4.8827586206896552</v>
      </c>
      <c r="AE77">
        <f t="shared" si="22"/>
        <v>1.3563218390804597</v>
      </c>
    </row>
    <row r="78" spans="12:31">
      <c r="L78">
        <f t="shared" si="23"/>
        <v>29</v>
      </c>
      <c r="M78">
        <f t="shared" si="24"/>
        <v>360</v>
      </c>
      <c r="N78">
        <f t="shared" si="24"/>
        <v>372</v>
      </c>
      <c r="O78">
        <f t="shared" si="30"/>
        <v>310</v>
      </c>
      <c r="P78">
        <f t="shared" si="25"/>
        <v>150</v>
      </c>
      <c r="Q78">
        <f t="shared" si="26"/>
        <v>300</v>
      </c>
      <c r="R78">
        <f t="shared" si="27"/>
        <v>150</v>
      </c>
      <c r="S78">
        <f t="shared" si="28"/>
        <v>732</v>
      </c>
      <c r="U78">
        <f t="shared" si="29"/>
        <v>29</v>
      </c>
      <c r="V78">
        <f t="shared" si="13"/>
        <v>1</v>
      </c>
      <c r="W78">
        <f t="shared" si="14"/>
        <v>1.326086956521739</v>
      </c>
      <c r="X78">
        <f t="shared" si="15"/>
        <v>1.967741935483871</v>
      </c>
      <c r="Y78">
        <f t="shared" si="16"/>
        <v>1.2</v>
      </c>
      <c r="Z78">
        <f t="shared" si="17"/>
        <v>1.5913043478260869</v>
      </c>
      <c r="AA78">
        <f t="shared" si="18"/>
        <v>2.3612903225806452</v>
      </c>
      <c r="AB78">
        <f t="shared" si="19"/>
        <v>1.6266666666666667</v>
      </c>
      <c r="AC78">
        <f t="shared" si="20"/>
        <v>2.44</v>
      </c>
      <c r="AD78">
        <f t="shared" si="21"/>
        <v>4.88</v>
      </c>
      <c r="AE78">
        <f t="shared" si="22"/>
        <v>1.3555555555555556</v>
      </c>
    </row>
    <row r="79" spans="12:31">
      <c r="L79">
        <f t="shared" si="23"/>
        <v>30</v>
      </c>
      <c r="M79">
        <f t="shared" si="24"/>
        <v>372</v>
      </c>
      <c r="N79">
        <f t="shared" si="24"/>
        <v>384</v>
      </c>
      <c r="O79">
        <f t="shared" si="30"/>
        <v>320</v>
      </c>
      <c r="P79">
        <f t="shared" si="25"/>
        <v>155</v>
      </c>
      <c r="Q79">
        <f t="shared" si="26"/>
        <v>310</v>
      </c>
      <c r="R79">
        <f t="shared" si="27"/>
        <v>155</v>
      </c>
      <c r="S79">
        <f t="shared" si="28"/>
        <v>756</v>
      </c>
      <c r="U79">
        <f t="shared" si="29"/>
        <v>30</v>
      </c>
      <c r="V79">
        <f t="shared" si="13"/>
        <v>1</v>
      </c>
      <c r="W79">
        <f t="shared" si="14"/>
        <v>1.3263157894736841</v>
      </c>
      <c r="X79">
        <f t="shared" si="15"/>
        <v>1.96875</v>
      </c>
      <c r="Y79">
        <f t="shared" si="16"/>
        <v>1.2</v>
      </c>
      <c r="Z79">
        <f t="shared" si="17"/>
        <v>1.591578947368421</v>
      </c>
      <c r="AA79">
        <f t="shared" si="18"/>
        <v>2.3624999999999998</v>
      </c>
      <c r="AB79">
        <f t="shared" si="19"/>
        <v>1.6258064516129032</v>
      </c>
      <c r="AC79">
        <f t="shared" si="20"/>
        <v>2.4387096774193546</v>
      </c>
      <c r="AD79">
        <f t="shared" si="21"/>
        <v>4.8774193548387093</v>
      </c>
      <c r="AE79">
        <f t="shared" si="22"/>
        <v>1.3548387096774193</v>
      </c>
    </row>
    <row r="80" spans="12:31">
      <c r="M80">
        <f t="shared" si="24"/>
        <v>384</v>
      </c>
      <c r="N80">
        <f t="shared" si="24"/>
        <v>396</v>
      </c>
      <c r="O80">
        <f t="shared" si="30"/>
        <v>330</v>
      </c>
      <c r="P80">
        <f t="shared" si="25"/>
        <v>160</v>
      </c>
      <c r="Q80">
        <f t="shared" si="26"/>
        <v>320</v>
      </c>
      <c r="R80">
        <f t="shared" si="27"/>
        <v>160</v>
      </c>
      <c r="S80">
        <f t="shared" si="28"/>
        <v>780</v>
      </c>
      <c r="U80">
        <f t="shared" si="29"/>
        <v>31</v>
      </c>
      <c r="V80">
        <f t="shared" si="13"/>
        <v>1</v>
      </c>
      <c r="W80">
        <f t="shared" si="14"/>
        <v>1.3265306122448979</v>
      </c>
      <c r="X80">
        <f t="shared" si="15"/>
        <v>1.9696969696969697</v>
      </c>
      <c r="Y80">
        <f t="shared" si="16"/>
        <v>1.2</v>
      </c>
      <c r="Z80">
        <f t="shared" si="17"/>
        <v>1.5918367346938775</v>
      </c>
      <c r="AA80">
        <f t="shared" si="18"/>
        <v>2.3636363636363638</v>
      </c>
      <c r="AB80">
        <f t="shared" si="19"/>
        <v>1.625</v>
      </c>
      <c r="AC80">
        <f t="shared" si="20"/>
        <v>2.4375</v>
      </c>
      <c r="AD80">
        <f t="shared" si="21"/>
        <v>4.875</v>
      </c>
      <c r="AE80">
        <f t="shared" si="22"/>
        <v>1.3541666666666667</v>
      </c>
    </row>
    <row r="81" spans="13:31">
      <c r="M81">
        <f t="shared" si="24"/>
        <v>396</v>
      </c>
      <c r="N81">
        <f t="shared" si="24"/>
        <v>408</v>
      </c>
      <c r="O81">
        <f t="shared" si="30"/>
        <v>340</v>
      </c>
      <c r="P81">
        <f t="shared" si="25"/>
        <v>165</v>
      </c>
      <c r="Q81">
        <f t="shared" si="26"/>
        <v>330</v>
      </c>
      <c r="R81">
        <f t="shared" si="27"/>
        <v>165</v>
      </c>
      <c r="S81">
        <f t="shared" si="28"/>
        <v>804</v>
      </c>
      <c r="U81">
        <f t="shared" si="29"/>
        <v>32</v>
      </c>
      <c r="V81">
        <f t="shared" si="13"/>
        <v>1</v>
      </c>
      <c r="W81">
        <f t="shared" si="14"/>
        <v>1.3267326732673268</v>
      </c>
      <c r="X81">
        <f t="shared" si="15"/>
        <v>1.9705882352941178</v>
      </c>
      <c r="Y81">
        <f t="shared" si="16"/>
        <v>1.2</v>
      </c>
      <c r="Z81">
        <f t="shared" si="17"/>
        <v>1.5920792079207922</v>
      </c>
      <c r="AA81">
        <f t="shared" si="18"/>
        <v>2.3647058823529412</v>
      </c>
      <c r="AB81">
        <f t="shared" si="19"/>
        <v>1.6242424242424243</v>
      </c>
      <c r="AC81">
        <f t="shared" si="20"/>
        <v>2.4363636363636365</v>
      </c>
      <c r="AD81">
        <f t="shared" si="21"/>
        <v>4.872727272727273</v>
      </c>
      <c r="AE81">
        <f t="shared" si="22"/>
        <v>1.3535353535353536</v>
      </c>
    </row>
    <row r="82" spans="13:31">
      <c r="M82">
        <f t="shared" ref="M82:N107" si="31">M81+12</f>
        <v>408</v>
      </c>
      <c r="N82">
        <f t="shared" si="31"/>
        <v>420</v>
      </c>
      <c r="O82">
        <f t="shared" si="30"/>
        <v>350</v>
      </c>
      <c r="P82">
        <f t="shared" si="25"/>
        <v>170</v>
      </c>
      <c r="Q82">
        <f t="shared" si="26"/>
        <v>340</v>
      </c>
      <c r="R82">
        <f t="shared" si="27"/>
        <v>170</v>
      </c>
      <c r="S82">
        <f t="shared" si="28"/>
        <v>828</v>
      </c>
      <c r="U82">
        <f t="shared" si="29"/>
        <v>33</v>
      </c>
      <c r="V82">
        <f t="shared" si="13"/>
        <v>1</v>
      </c>
      <c r="W82">
        <f t="shared" si="14"/>
        <v>1.3269230769230769</v>
      </c>
      <c r="X82">
        <f t="shared" si="15"/>
        <v>1.9714285714285715</v>
      </c>
      <c r="Y82">
        <f t="shared" si="16"/>
        <v>1.2</v>
      </c>
      <c r="Z82">
        <f t="shared" si="17"/>
        <v>1.5923076923076922</v>
      </c>
      <c r="AA82">
        <f t="shared" si="18"/>
        <v>2.3657142857142857</v>
      </c>
      <c r="AB82">
        <f t="shared" si="19"/>
        <v>1.6235294117647059</v>
      </c>
      <c r="AC82">
        <f t="shared" si="20"/>
        <v>2.4352941176470586</v>
      </c>
      <c r="AD82">
        <f t="shared" si="21"/>
        <v>4.8705882352941172</v>
      </c>
      <c r="AE82">
        <f t="shared" si="22"/>
        <v>1.3529411764705883</v>
      </c>
    </row>
    <row r="83" spans="13:31">
      <c r="M83">
        <f t="shared" si="31"/>
        <v>420</v>
      </c>
      <c r="N83">
        <f t="shared" si="31"/>
        <v>432</v>
      </c>
      <c r="O83">
        <f t="shared" si="30"/>
        <v>360</v>
      </c>
      <c r="P83">
        <f t="shared" si="25"/>
        <v>175</v>
      </c>
      <c r="Q83">
        <f t="shared" si="26"/>
        <v>350</v>
      </c>
      <c r="R83">
        <f t="shared" si="27"/>
        <v>175</v>
      </c>
      <c r="S83">
        <f t="shared" si="28"/>
        <v>852</v>
      </c>
      <c r="U83">
        <f t="shared" si="29"/>
        <v>34</v>
      </c>
      <c r="V83">
        <f t="shared" si="13"/>
        <v>1</v>
      </c>
      <c r="W83">
        <f t="shared" si="14"/>
        <v>1.3271028037383177</v>
      </c>
      <c r="X83">
        <f t="shared" si="15"/>
        <v>1.9722222222222223</v>
      </c>
      <c r="Y83">
        <f t="shared" si="16"/>
        <v>1.2</v>
      </c>
      <c r="Z83">
        <f t="shared" si="17"/>
        <v>1.5925233644859813</v>
      </c>
      <c r="AA83">
        <f t="shared" si="18"/>
        <v>2.3666666666666667</v>
      </c>
      <c r="AB83">
        <f t="shared" si="19"/>
        <v>1.6228571428571428</v>
      </c>
      <c r="AC83">
        <f t="shared" si="20"/>
        <v>2.4342857142857142</v>
      </c>
      <c r="AD83">
        <f t="shared" si="21"/>
        <v>4.8685714285714283</v>
      </c>
      <c r="AE83">
        <f t="shared" si="22"/>
        <v>1.3523809523809525</v>
      </c>
    </row>
    <row r="84" spans="13:31">
      <c r="M84">
        <f t="shared" si="31"/>
        <v>432</v>
      </c>
      <c r="N84">
        <f t="shared" si="31"/>
        <v>444</v>
      </c>
      <c r="O84">
        <f t="shared" si="30"/>
        <v>370</v>
      </c>
      <c r="P84">
        <f t="shared" si="25"/>
        <v>180</v>
      </c>
      <c r="Q84">
        <f t="shared" si="26"/>
        <v>360</v>
      </c>
      <c r="R84">
        <f t="shared" si="27"/>
        <v>180</v>
      </c>
      <c r="S84">
        <f t="shared" si="28"/>
        <v>876</v>
      </c>
      <c r="U84">
        <f t="shared" si="29"/>
        <v>35</v>
      </c>
      <c r="V84">
        <f t="shared" si="13"/>
        <v>1</v>
      </c>
      <c r="W84">
        <f t="shared" si="14"/>
        <v>1.3272727272727274</v>
      </c>
      <c r="X84">
        <f t="shared" si="15"/>
        <v>1.972972972972973</v>
      </c>
      <c r="Y84">
        <f t="shared" si="16"/>
        <v>1.2</v>
      </c>
      <c r="Z84">
        <f t="shared" si="17"/>
        <v>1.5927272727272728</v>
      </c>
      <c r="AA84">
        <f t="shared" si="18"/>
        <v>2.3675675675675674</v>
      </c>
      <c r="AB84">
        <f t="shared" si="19"/>
        <v>1.6222222222222222</v>
      </c>
      <c r="AC84">
        <f t="shared" si="20"/>
        <v>2.4333333333333331</v>
      </c>
      <c r="AD84">
        <f t="shared" si="21"/>
        <v>4.8666666666666663</v>
      </c>
      <c r="AE84">
        <f t="shared" si="22"/>
        <v>1.3518518518518519</v>
      </c>
    </row>
    <row r="85" spans="13:31">
      <c r="M85">
        <f t="shared" si="31"/>
        <v>444</v>
      </c>
      <c r="N85">
        <f t="shared" si="31"/>
        <v>456</v>
      </c>
      <c r="O85">
        <f t="shared" si="30"/>
        <v>380</v>
      </c>
      <c r="P85">
        <f t="shared" si="25"/>
        <v>185</v>
      </c>
      <c r="Q85">
        <f t="shared" si="26"/>
        <v>370</v>
      </c>
      <c r="R85">
        <f t="shared" si="27"/>
        <v>185</v>
      </c>
      <c r="S85">
        <f t="shared" si="28"/>
        <v>900</v>
      </c>
      <c r="U85">
        <f t="shared" si="29"/>
        <v>36</v>
      </c>
      <c r="V85">
        <f t="shared" si="13"/>
        <v>1</v>
      </c>
      <c r="W85">
        <f t="shared" si="14"/>
        <v>1.3274336283185841</v>
      </c>
      <c r="X85">
        <f t="shared" si="15"/>
        <v>1.9736842105263157</v>
      </c>
      <c r="Y85">
        <f t="shared" si="16"/>
        <v>1.2</v>
      </c>
      <c r="Z85">
        <f t="shared" si="17"/>
        <v>1.5929203539823009</v>
      </c>
      <c r="AA85">
        <f t="shared" si="18"/>
        <v>2.3684210526315788</v>
      </c>
      <c r="AB85">
        <f t="shared" si="19"/>
        <v>1.6216216216216217</v>
      </c>
      <c r="AC85">
        <f t="shared" si="20"/>
        <v>2.4324324324324325</v>
      </c>
      <c r="AD85">
        <f t="shared" si="21"/>
        <v>4.8648648648648649</v>
      </c>
      <c r="AE85">
        <f t="shared" si="22"/>
        <v>1.3513513513513513</v>
      </c>
    </row>
    <row r="86" spans="13:31">
      <c r="M86">
        <f t="shared" si="31"/>
        <v>456</v>
      </c>
      <c r="N86">
        <f t="shared" si="31"/>
        <v>468</v>
      </c>
      <c r="O86">
        <f t="shared" si="30"/>
        <v>390</v>
      </c>
      <c r="P86">
        <f t="shared" si="25"/>
        <v>190</v>
      </c>
      <c r="Q86">
        <f t="shared" si="26"/>
        <v>380</v>
      </c>
      <c r="R86">
        <f t="shared" si="27"/>
        <v>190</v>
      </c>
      <c r="S86">
        <f t="shared" si="28"/>
        <v>924</v>
      </c>
      <c r="U86">
        <f t="shared" si="29"/>
        <v>37</v>
      </c>
      <c r="V86">
        <f t="shared" si="13"/>
        <v>1</v>
      </c>
      <c r="W86">
        <f t="shared" si="14"/>
        <v>1.3275862068965518</v>
      </c>
      <c r="X86">
        <f t="shared" si="15"/>
        <v>1.9743589743589745</v>
      </c>
      <c r="Y86">
        <f t="shared" si="16"/>
        <v>1.2</v>
      </c>
      <c r="Z86">
        <f t="shared" si="17"/>
        <v>1.5931034482758621</v>
      </c>
      <c r="AA86">
        <f t="shared" si="18"/>
        <v>2.3692307692307693</v>
      </c>
      <c r="AB86">
        <f t="shared" si="19"/>
        <v>1.6210526315789473</v>
      </c>
      <c r="AC86">
        <f t="shared" si="20"/>
        <v>2.4315789473684211</v>
      </c>
      <c r="AD86">
        <f t="shared" si="21"/>
        <v>4.8631578947368421</v>
      </c>
      <c r="AE86">
        <f t="shared" si="22"/>
        <v>1.3508771929824561</v>
      </c>
    </row>
    <row r="87" spans="13:31">
      <c r="M87">
        <f t="shared" si="31"/>
        <v>468</v>
      </c>
      <c r="N87">
        <f t="shared" si="31"/>
        <v>480</v>
      </c>
      <c r="O87">
        <f t="shared" si="30"/>
        <v>400</v>
      </c>
      <c r="P87">
        <f t="shared" si="25"/>
        <v>195</v>
      </c>
      <c r="Q87">
        <f t="shared" si="26"/>
        <v>390</v>
      </c>
      <c r="R87">
        <f t="shared" si="27"/>
        <v>195</v>
      </c>
      <c r="S87">
        <f t="shared" si="28"/>
        <v>948</v>
      </c>
      <c r="U87">
        <f t="shared" si="29"/>
        <v>38</v>
      </c>
      <c r="V87">
        <f t="shared" si="13"/>
        <v>1</v>
      </c>
      <c r="W87">
        <f t="shared" si="14"/>
        <v>1.3277310924369747</v>
      </c>
      <c r="X87">
        <f t="shared" si="15"/>
        <v>1.9750000000000001</v>
      </c>
      <c r="Y87">
        <f t="shared" si="16"/>
        <v>1.2</v>
      </c>
      <c r="Z87">
        <f t="shared" si="17"/>
        <v>1.5932773109243696</v>
      </c>
      <c r="AA87">
        <f t="shared" si="18"/>
        <v>2.37</v>
      </c>
      <c r="AB87">
        <f t="shared" si="19"/>
        <v>1.6205128205128205</v>
      </c>
      <c r="AC87">
        <f t="shared" si="20"/>
        <v>2.4307692307692306</v>
      </c>
      <c r="AD87">
        <f t="shared" si="21"/>
        <v>4.8615384615384611</v>
      </c>
      <c r="AE87">
        <f t="shared" si="22"/>
        <v>1.3504273504273505</v>
      </c>
    </row>
    <row r="88" spans="13:31">
      <c r="M88">
        <f t="shared" si="31"/>
        <v>480</v>
      </c>
      <c r="N88">
        <f t="shared" si="31"/>
        <v>492</v>
      </c>
      <c r="O88">
        <f t="shared" si="30"/>
        <v>410</v>
      </c>
      <c r="P88">
        <f t="shared" si="25"/>
        <v>200</v>
      </c>
      <c r="Q88">
        <f t="shared" si="26"/>
        <v>400</v>
      </c>
      <c r="R88">
        <f t="shared" si="27"/>
        <v>200</v>
      </c>
      <c r="S88">
        <f t="shared" si="28"/>
        <v>972</v>
      </c>
      <c r="U88">
        <f t="shared" si="29"/>
        <v>39</v>
      </c>
      <c r="V88">
        <f t="shared" si="13"/>
        <v>1</v>
      </c>
      <c r="W88">
        <f t="shared" si="14"/>
        <v>1.3278688524590163</v>
      </c>
      <c r="X88">
        <f t="shared" si="15"/>
        <v>1.975609756097561</v>
      </c>
      <c r="Y88">
        <f t="shared" si="16"/>
        <v>1.2</v>
      </c>
      <c r="Z88">
        <f t="shared" si="17"/>
        <v>1.5934426229508196</v>
      </c>
      <c r="AA88">
        <f t="shared" si="18"/>
        <v>2.3707317073170731</v>
      </c>
      <c r="AB88">
        <f t="shared" si="19"/>
        <v>1.62</v>
      </c>
      <c r="AC88">
        <f t="shared" si="20"/>
        <v>2.4300000000000002</v>
      </c>
      <c r="AD88">
        <f t="shared" si="21"/>
        <v>4.8600000000000003</v>
      </c>
      <c r="AE88">
        <f t="shared" si="22"/>
        <v>1.35</v>
      </c>
    </row>
    <row r="89" spans="13:31">
      <c r="M89">
        <f t="shared" si="31"/>
        <v>492</v>
      </c>
      <c r="N89">
        <f t="shared" si="31"/>
        <v>504</v>
      </c>
      <c r="O89">
        <f t="shared" si="30"/>
        <v>420</v>
      </c>
      <c r="P89">
        <f t="shared" si="25"/>
        <v>205</v>
      </c>
      <c r="Q89">
        <f t="shared" si="26"/>
        <v>410</v>
      </c>
      <c r="R89">
        <f t="shared" si="27"/>
        <v>205</v>
      </c>
      <c r="S89">
        <f t="shared" si="28"/>
        <v>996</v>
      </c>
      <c r="U89">
        <f t="shared" si="29"/>
        <v>40</v>
      </c>
      <c r="V89">
        <f t="shared" si="13"/>
        <v>1</v>
      </c>
      <c r="W89">
        <f t="shared" si="14"/>
        <v>1.3280000000000001</v>
      </c>
      <c r="X89">
        <f t="shared" si="15"/>
        <v>1.9761904761904763</v>
      </c>
      <c r="Y89">
        <f t="shared" si="16"/>
        <v>1.2</v>
      </c>
      <c r="Z89">
        <f t="shared" si="17"/>
        <v>1.5935999999999999</v>
      </c>
      <c r="AA89">
        <f t="shared" si="18"/>
        <v>2.3714285714285714</v>
      </c>
      <c r="AB89">
        <f t="shared" si="19"/>
        <v>1.6195121951219513</v>
      </c>
      <c r="AC89">
        <f t="shared" si="20"/>
        <v>2.4292682926829268</v>
      </c>
      <c r="AD89">
        <f t="shared" si="21"/>
        <v>4.8585365853658535</v>
      </c>
      <c r="AE89">
        <f t="shared" si="22"/>
        <v>1.3495934959349594</v>
      </c>
    </row>
    <row r="90" spans="13:31">
      <c r="M90">
        <f t="shared" si="31"/>
        <v>504</v>
      </c>
      <c r="N90">
        <f t="shared" si="31"/>
        <v>516</v>
      </c>
      <c r="O90">
        <f t="shared" si="30"/>
        <v>430</v>
      </c>
      <c r="P90">
        <f t="shared" si="25"/>
        <v>210</v>
      </c>
      <c r="Q90">
        <f t="shared" si="26"/>
        <v>420</v>
      </c>
      <c r="R90">
        <f t="shared" si="27"/>
        <v>210</v>
      </c>
      <c r="S90">
        <f t="shared" si="28"/>
        <v>1020</v>
      </c>
      <c r="U90">
        <f t="shared" si="29"/>
        <v>41</v>
      </c>
      <c r="V90">
        <f t="shared" si="13"/>
        <v>1</v>
      </c>
      <c r="W90">
        <f t="shared" si="14"/>
        <v>1.328125</v>
      </c>
      <c r="X90">
        <f t="shared" si="15"/>
        <v>1.9767441860465116</v>
      </c>
      <c r="Y90">
        <f t="shared" si="16"/>
        <v>1.2</v>
      </c>
      <c r="Z90">
        <f t="shared" si="17"/>
        <v>1.59375</v>
      </c>
      <c r="AA90">
        <f t="shared" si="18"/>
        <v>2.3720930232558142</v>
      </c>
      <c r="AB90">
        <f t="shared" si="19"/>
        <v>1.6190476190476191</v>
      </c>
      <c r="AC90">
        <f t="shared" si="20"/>
        <v>2.4285714285714284</v>
      </c>
      <c r="AD90">
        <f t="shared" si="21"/>
        <v>4.8571428571428568</v>
      </c>
      <c r="AE90">
        <f t="shared" si="22"/>
        <v>1.3492063492063493</v>
      </c>
    </row>
    <row r="91" spans="13:31">
      <c r="M91">
        <f t="shared" si="31"/>
        <v>516</v>
      </c>
      <c r="N91">
        <f t="shared" si="31"/>
        <v>528</v>
      </c>
      <c r="O91">
        <f t="shared" si="30"/>
        <v>440</v>
      </c>
      <c r="P91">
        <f t="shared" si="25"/>
        <v>215</v>
      </c>
      <c r="Q91">
        <f t="shared" si="26"/>
        <v>430</v>
      </c>
      <c r="R91">
        <f t="shared" si="27"/>
        <v>215</v>
      </c>
      <c r="S91">
        <f t="shared" si="28"/>
        <v>1044</v>
      </c>
      <c r="U91">
        <f t="shared" si="29"/>
        <v>42</v>
      </c>
      <c r="V91">
        <f t="shared" si="13"/>
        <v>1</v>
      </c>
      <c r="W91">
        <f t="shared" si="14"/>
        <v>1.3282442748091603</v>
      </c>
      <c r="X91">
        <f t="shared" si="15"/>
        <v>1.9772727272727273</v>
      </c>
      <c r="Y91">
        <f t="shared" si="16"/>
        <v>1.2</v>
      </c>
      <c r="Z91">
        <f t="shared" si="17"/>
        <v>1.5938931297709924</v>
      </c>
      <c r="AA91">
        <f t="shared" si="18"/>
        <v>2.3727272727272726</v>
      </c>
      <c r="AB91">
        <f t="shared" si="19"/>
        <v>1.6186046511627907</v>
      </c>
      <c r="AC91">
        <f t="shared" si="20"/>
        <v>2.4279069767441861</v>
      </c>
      <c r="AD91">
        <f t="shared" si="21"/>
        <v>4.8558139534883722</v>
      </c>
      <c r="AE91">
        <f t="shared" si="22"/>
        <v>1.3488372093023255</v>
      </c>
    </row>
    <row r="92" spans="13:31">
      <c r="M92">
        <f t="shared" si="31"/>
        <v>528</v>
      </c>
      <c r="N92">
        <f t="shared" si="31"/>
        <v>540</v>
      </c>
      <c r="O92">
        <f t="shared" si="30"/>
        <v>450</v>
      </c>
      <c r="P92">
        <f t="shared" si="25"/>
        <v>220</v>
      </c>
      <c r="Q92">
        <f t="shared" si="26"/>
        <v>440</v>
      </c>
      <c r="R92">
        <f t="shared" si="27"/>
        <v>220</v>
      </c>
      <c r="S92">
        <f t="shared" si="28"/>
        <v>1068</v>
      </c>
      <c r="U92">
        <f t="shared" si="29"/>
        <v>43</v>
      </c>
      <c r="V92">
        <f t="shared" si="13"/>
        <v>1</v>
      </c>
      <c r="W92">
        <f t="shared" si="14"/>
        <v>1.3283582089552239</v>
      </c>
      <c r="X92">
        <f t="shared" si="15"/>
        <v>1.9777777777777779</v>
      </c>
      <c r="Y92">
        <f t="shared" si="16"/>
        <v>1.2</v>
      </c>
      <c r="Z92">
        <f t="shared" si="17"/>
        <v>1.5940298507462687</v>
      </c>
      <c r="AA92">
        <f t="shared" si="18"/>
        <v>2.3733333333333335</v>
      </c>
      <c r="AB92">
        <f t="shared" si="19"/>
        <v>1.6181818181818182</v>
      </c>
      <c r="AC92">
        <f t="shared" si="20"/>
        <v>2.4272727272727272</v>
      </c>
      <c r="AD92">
        <f t="shared" si="21"/>
        <v>4.8545454545454545</v>
      </c>
      <c r="AE92">
        <f t="shared" si="22"/>
        <v>1.3484848484848484</v>
      </c>
    </row>
    <row r="93" spans="13:31">
      <c r="M93">
        <f t="shared" si="31"/>
        <v>540</v>
      </c>
      <c r="N93">
        <f t="shared" si="31"/>
        <v>552</v>
      </c>
      <c r="O93">
        <f t="shared" si="30"/>
        <v>460</v>
      </c>
      <c r="P93">
        <f t="shared" si="25"/>
        <v>225</v>
      </c>
      <c r="Q93">
        <f t="shared" si="26"/>
        <v>450</v>
      </c>
      <c r="R93">
        <f t="shared" si="27"/>
        <v>225</v>
      </c>
      <c r="S93">
        <f t="shared" si="28"/>
        <v>1092</v>
      </c>
      <c r="U93">
        <f t="shared" si="29"/>
        <v>44</v>
      </c>
      <c r="V93">
        <f t="shared" si="13"/>
        <v>1</v>
      </c>
      <c r="W93">
        <f t="shared" si="14"/>
        <v>1.3284671532846715</v>
      </c>
      <c r="X93">
        <f t="shared" si="15"/>
        <v>1.9782608695652173</v>
      </c>
      <c r="Y93">
        <f t="shared" si="16"/>
        <v>1.2</v>
      </c>
      <c r="Z93">
        <f t="shared" si="17"/>
        <v>1.5941605839416058</v>
      </c>
      <c r="AA93">
        <f t="shared" si="18"/>
        <v>2.3739130434782609</v>
      </c>
      <c r="AB93">
        <f t="shared" si="19"/>
        <v>1.6177777777777778</v>
      </c>
      <c r="AC93">
        <f t="shared" si="20"/>
        <v>2.4266666666666667</v>
      </c>
      <c r="AD93">
        <f t="shared" si="21"/>
        <v>4.8533333333333335</v>
      </c>
      <c r="AE93">
        <f t="shared" si="22"/>
        <v>1.3481481481481481</v>
      </c>
    </row>
    <row r="94" spans="13:31">
      <c r="M94">
        <f t="shared" si="31"/>
        <v>552</v>
      </c>
      <c r="N94">
        <f t="shared" si="31"/>
        <v>564</v>
      </c>
      <c r="O94">
        <f t="shared" si="30"/>
        <v>470</v>
      </c>
      <c r="P94">
        <f t="shared" si="25"/>
        <v>230</v>
      </c>
      <c r="Q94">
        <f t="shared" si="26"/>
        <v>460</v>
      </c>
      <c r="R94">
        <f t="shared" si="27"/>
        <v>230</v>
      </c>
      <c r="S94">
        <f t="shared" si="28"/>
        <v>1116</v>
      </c>
      <c r="U94">
        <f t="shared" si="29"/>
        <v>45</v>
      </c>
      <c r="V94">
        <f t="shared" si="13"/>
        <v>1</v>
      </c>
      <c r="W94">
        <f t="shared" si="14"/>
        <v>1.3285714285714285</v>
      </c>
      <c r="X94">
        <f t="shared" si="15"/>
        <v>1.9787234042553192</v>
      </c>
      <c r="Y94">
        <f t="shared" si="16"/>
        <v>1.2</v>
      </c>
      <c r="Z94">
        <f t="shared" si="17"/>
        <v>1.5942857142857143</v>
      </c>
      <c r="AA94">
        <f t="shared" si="18"/>
        <v>2.3744680851063831</v>
      </c>
      <c r="AB94">
        <f t="shared" si="19"/>
        <v>1.6173913043478261</v>
      </c>
      <c r="AC94">
        <f t="shared" si="20"/>
        <v>2.4260869565217393</v>
      </c>
      <c r="AD94">
        <f t="shared" si="21"/>
        <v>4.8521739130434787</v>
      </c>
      <c r="AE94">
        <f t="shared" si="22"/>
        <v>1.3478260869565217</v>
      </c>
    </row>
    <row r="95" spans="13:31">
      <c r="M95">
        <f t="shared" si="31"/>
        <v>564</v>
      </c>
      <c r="N95">
        <f t="shared" si="31"/>
        <v>576</v>
      </c>
      <c r="O95">
        <f t="shared" si="30"/>
        <v>480</v>
      </c>
      <c r="P95">
        <f t="shared" si="25"/>
        <v>235</v>
      </c>
      <c r="Q95">
        <f t="shared" si="26"/>
        <v>470</v>
      </c>
      <c r="R95">
        <f t="shared" si="27"/>
        <v>235</v>
      </c>
      <c r="S95">
        <f t="shared" si="28"/>
        <v>1140</v>
      </c>
      <c r="U95">
        <f t="shared" si="29"/>
        <v>46</v>
      </c>
      <c r="V95">
        <f t="shared" si="13"/>
        <v>1</v>
      </c>
      <c r="W95">
        <f t="shared" si="14"/>
        <v>1.3286713286713288</v>
      </c>
      <c r="X95">
        <f t="shared" si="15"/>
        <v>1.9791666666666667</v>
      </c>
      <c r="Y95">
        <f t="shared" si="16"/>
        <v>1.2</v>
      </c>
      <c r="Z95">
        <f t="shared" si="17"/>
        <v>1.5944055944055944</v>
      </c>
      <c r="AA95">
        <f t="shared" si="18"/>
        <v>2.375</v>
      </c>
      <c r="AB95">
        <f t="shared" si="19"/>
        <v>1.6170212765957446</v>
      </c>
      <c r="AC95">
        <f t="shared" si="20"/>
        <v>2.4255319148936172</v>
      </c>
      <c r="AD95">
        <f t="shared" si="21"/>
        <v>4.8510638297872344</v>
      </c>
      <c r="AE95">
        <f t="shared" si="22"/>
        <v>1.3475177304964538</v>
      </c>
    </row>
    <row r="96" spans="13:31">
      <c r="M96">
        <f t="shared" si="31"/>
        <v>576</v>
      </c>
      <c r="N96">
        <f t="shared" si="31"/>
        <v>588</v>
      </c>
      <c r="O96">
        <f t="shared" si="30"/>
        <v>490</v>
      </c>
      <c r="P96">
        <f t="shared" si="25"/>
        <v>240</v>
      </c>
      <c r="Q96">
        <f t="shared" si="26"/>
        <v>480</v>
      </c>
      <c r="R96">
        <f t="shared" si="27"/>
        <v>240</v>
      </c>
      <c r="S96">
        <f t="shared" si="28"/>
        <v>1164</v>
      </c>
      <c r="U96">
        <f t="shared" si="29"/>
        <v>47</v>
      </c>
      <c r="V96">
        <f t="shared" si="13"/>
        <v>1</v>
      </c>
      <c r="W96">
        <f t="shared" si="14"/>
        <v>1.3287671232876712</v>
      </c>
      <c r="X96">
        <f t="shared" si="15"/>
        <v>1.9795918367346939</v>
      </c>
      <c r="Y96">
        <f t="shared" si="16"/>
        <v>1.2</v>
      </c>
      <c r="Z96">
        <f t="shared" si="17"/>
        <v>1.5945205479452054</v>
      </c>
      <c r="AA96">
        <f t="shared" si="18"/>
        <v>2.3755102040816327</v>
      </c>
      <c r="AB96">
        <f t="shared" si="19"/>
        <v>1.6166666666666667</v>
      </c>
      <c r="AC96">
        <f t="shared" si="20"/>
        <v>2.4249999999999998</v>
      </c>
      <c r="AD96">
        <f t="shared" si="21"/>
        <v>4.8499999999999996</v>
      </c>
      <c r="AE96">
        <f t="shared" si="22"/>
        <v>1.3472222222222223</v>
      </c>
    </row>
    <row r="97" spans="13:31">
      <c r="M97">
        <f t="shared" si="31"/>
        <v>588</v>
      </c>
      <c r="N97">
        <f t="shared" si="31"/>
        <v>600</v>
      </c>
      <c r="O97">
        <f t="shared" si="30"/>
        <v>500</v>
      </c>
      <c r="P97">
        <f t="shared" si="25"/>
        <v>245</v>
      </c>
      <c r="Q97">
        <f t="shared" si="26"/>
        <v>490</v>
      </c>
      <c r="R97">
        <f t="shared" si="27"/>
        <v>245</v>
      </c>
      <c r="S97">
        <f t="shared" si="28"/>
        <v>1188</v>
      </c>
      <c r="U97">
        <f t="shared" si="29"/>
        <v>48</v>
      </c>
      <c r="V97">
        <f t="shared" si="13"/>
        <v>1</v>
      </c>
      <c r="W97">
        <f t="shared" si="14"/>
        <v>1.3288590604026846</v>
      </c>
      <c r="X97">
        <f t="shared" si="15"/>
        <v>1.98</v>
      </c>
      <c r="Y97">
        <f t="shared" si="16"/>
        <v>1.2</v>
      </c>
      <c r="Z97">
        <f t="shared" si="17"/>
        <v>1.5946308724832214</v>
      </c>
      <c r="AA97">
        <f t="shared" si="18"/>
        <v>2.3759999999999999</v>
      </c>
      <c r="AB97">
        <f t="shared" si="19"/>
        <v>1.616326530612245</v>
      </c>
      <c r="AC97">
        <f t="shared" si="20"/>
        <v>2.4244897959183676</v>
      </c>
      <c r="AD97">
        <f t="shared" si="21"/>
        <v>4.8489795918367351</v>
      </c>
      <c r="AE97">
        <f t="shared" si="22"/>
        <v>1.346938775510204</v>
      </c>
    </row>
    <row r="98" spans="13:31">
      <c r="M98">
        <f t="shared" si="31"/>
        <v>600</v>
      </c>
      <c r="N98">
        <f t="shared" si="31"/>
        <v>612</v>
      </c>
      <c r="O98">
        <f t="shared" si="30"/>
        <v>510</v>
      </c>
      <c r="P98">
        <f t="shared" si="25"/>
        <v>250</v>
      </c>
      <c r="Q98">
        <f t="shared" si="26"/>
        <v>500</v>
      </c>
      <c r="R98">
        <f t="shared" si="27"/>
        <v>250</v>
      </c>
      <c r="S98">
        <f t="shared" si="28"/>
        <v>1212</v>
      </c>
      <c r="U98">
        <f t="shared" si="29"/>
        <v>49</v>
      </c>
      <c r="V98">
        <f t="shared" si="13"/>
        <v>1</v>
      </c>
      <c r="W98">
        <f t="shared" si="14"/>
        <v>1.3289473684210527</v>
      </c>
      <c r="X98">
        <f t="shared" si="15"/>
        <v>1.9803921568627452</v>
      </c>
      <c r="Y98">
        <f t="shared" si="16"/>
        <v>1.2</v>
      </c>
      <c r="Z98">
        <f t="shared" si="17"/>
        <v>1.5947368421052632</v>
      </c>
      <c r="AA98">
        <f t="shared" si="18"/>
        <v>2.3764705882352941</v>
      </c>
      <c r="AB98">
        <f t="shared" si="19"/>
        <v>1.6160000000000001</v>
      </c>
      <c r="AC98">
        <f t="shared" si="20"/>
        <v>2.4239999999999999</v>
      </c>
      <c r="AD98">
        <f t="shared" si="21"/>
        <v>4.8479999999999999</v>
      </c>
      <c r="AE98">
        <f t="shared" si="22"/>
        <v>1.3466666666666667</v>
      </c>
    </row>
    <row r="99" spans="13:31">
      <c r="M99">
        <f t="shared" si="31"/>
        <v>612</v>
      </c>
      <c r="N99">
        <f t="shared" si="31"/>
        <v>624</v>
      </c>
      <c r="O99">
        <f t="shared" si="30"/>
        <v>520</v>
      </c>
      <c r="P99">
        <f t="shared" si="25"/>
        <v>255</v>
      </c>
      <c r="Q99">
        <f t="shared" si="26"/>
        <v>510</v>
      </c>
      <c r="R99">
        <f t="shared" si="27"/>
        <v>255</v>
      </c>
      <c r="S99">
        <f t="shared" si="28"/>
        <v>1236</v>
      </c>
      <c r="U99">
        <f t="shared" si="29"/>
        <v>50</v>
      </c>
      <c r="V99">
        <f t="shared" si="13"/>
        <v>1</v>
      </c>
      <c r="W99">
        <f t="shared" si="14"/>
        <v>1.3290322580645162</v>
      </c>
      <c r="X99">
        <f t="shared" si="15"/>
        <v>1.9807692307692308</v>
      </c>
      <c r="Y99">
        <f t="shared" si="16"/>
        <v>1.2</v>
      </c>
      <c r="Z99">
        <f t="shared" si="17"/>
        <v>1.5948387096774193</v>
      </c>
      <c r="AA99">
        <f t="shared" si="18"/>
        <v>2.3769230769230769</v>
      </c>
      <c r="AB99">
        <f t="shared" si="19"/>
        <v>1.615686274509804</v>
      </c>
      <c r="AC99">
        <f t="shared" si="20"/>
        <v>2.4235294117647057</v>
      </c>
      <c r="AD99">
        <f t="shared" si="21"/>
        <v>4.8470588235294114</v>
      </c>
      <c r="AE99">
        <f t="shared" si="22"/>
        <v>1.34640522875817</v>
      </c>
    </row>
    <row r="100" spans="13:31">
      <c r="M100">
        <f t="shared" si="31"/>
        <v>624</v>
      </c>
      <c r="N100">
        <f t="shared" si="31"/>
        <v>636</v>
      </c>
      <c r="O100">
        <f t="shared" si="30"/>
        <v>530</v>
      </c>
      <c r="P100">
        <f t="shared" si="25"/>
        <v>260</v>
      </c>
      <c r="Q100">
        <f t="shared" si="26"/>
        <v>520</v>
      </c>
      <c r="R100">
        <f t="shared" si="27"/>
        <v>260</v>
      </c>
      <c r="S100">
        <f t="shared" si="28"/>
        <v>1260</v>
      </c>
      <c r="U100">
        <f t="shared" si="29"/>
        <v>51</v>
      </c>
      <c r="V100">
        <f t="shared" si="13"/>
        <v>1</v>
      </c>
      <c r="W100">
        <f t="shared" si="14"/>
        <v>1.3291139240506329</v>
      </c>
      <c r="X100">
        <f t="shared" si="15"/>
        <v>1.9811320754716981</v>
      </c>
      <c r="Y100">
        <f t="shared" si="16"/>
        <v>1.2</v>
      </c>
      <c r="Z100">
        <f t="shared" si="17"/>
        <v>1.5949367088607596</v>
      </c>
      <c r="AA100">
        <f t="shared" si="18"/>
        <v>2.3773584905660377</v>
      </c>
      <c r="AB100">
        <f t="shared" si="19"/>
        <v>1.6153846153846154</v>
      </c>
      <c r="AC100">
        <f t="shared" si="20"/>
        <v>2.4230769230769229</v>
      </c>
      <c r="AD100">
        <f t="shared" si="21"/>
        <v>4.8461538461538458</v>
      </c>
      <c r="AE100">
        <f t="shared" si="22"/>
        <v>1.3461538461538463</v>
      </c>
    </row>
    <row r="101" spans="13:31">
      <c r="M101">
        <f t="shared" si="31"/>
        <v>636</v>
      </c>
      <c r="N101">
        <f t="shared" si="31"/>
        <v>648</v>
      </c>
      <c r="O101">
        <f t="shared" si="30"/>
        <v>540</v>
      </c>
      <c r="P101">
        <f t="shared" si="25"/>
        <v>265</v>
      </c>
      <c r="Q101">
        <f t="shared" si="26"/>
        <v>530</v>
      </c>
      <c r="R101">
        <f t="shared" si="27"/>
        <v>265</v>
      </c>
      <c r="S101">
        <f t="shared" si="28"/>
        <v>1284</v>
      </c>
      <c r="U101">
        <f t="shared" si="29"/>
        <v>52</v>
      </c>
      <c r="V101">
        <f t="shared" si="13"/>
        <v>1</v>
      </c>
      <c r="W101">
        <f t="shared" si="14"/>
        <v>1.329192546583851</v>
      </c>
      <c r="X101">
        <f t="shared" si="15"/>
        <v>1.9814814814814814</v>
      </c>
      <c r="Y101">
        <f t="shared" si="16"/>
        <v>1.2</v>
      </c>
      <c r="Z101">
        <f t="shared" si="17"/>
        <v>1.5950310559006211</v>
      </c>
      <c r="AA101">
        <f t="shared" si="18"/>
        <v>2.3777777777777778</v>
      </c>
      <c r="AB101">
        <f t="shared" si="19"/>
        <v>1.6150943396226416</v>
      </c>
      <c r="AC101">
        <f t="shared" si="20"/>
        <v>2.4226415094339622</v>
      </c>
      <c r="AD101">
        <f t="shared" si="21"/>
        <v>4.8452830188679243</v>
      </c>
      <c r="AE101">
        <f t="shared" si="22"/>
        <v>1.3459119496855345</v>
      </c>
    </row>
    <row r="102" spans="13:31">
      <c r="M102">
        <f t="shared" si="31"/>
        <v>648</v>
      </c>
      <c r="N102">
        <f t="shared" si="31"/>
        <v>660</v>
      </c>
      <c r="O102">
        <f t="shared" si="30"/>
        <v>550</v>
      </c>
      <c r="P102">
        <f t="shared" si="25"/>
        <v>270</v>
      </c>
      <c r="Q102">
        <f t="shared" si="26"/>
        <v>540</v>
      </c>
      <c r="R102">
        <f t="shared" si="27"/>
        <v>270</v>
      </c>
      <c r="S102">
        <f t="shared" si="28"/>
        <v>1308</v>
      </c>
      <c r="U102">
        <f t="shared" si="29"/>
        <v>53</v>
      </c>
      <c r="V102">
        <f t="shared" si="13"/>
        <v>1</v>
      </c>
      <c r="W102">
        <f t="shared" si="14"/>
        <v>1.3292682926829269</v>
      </c>
      <c r="X102">
        <f t="shared" si="15"/>
        <v>1.9818181818181819</v>
      </c>
      <c r="Y102">
        <f t="shared" si="16"/>
        <v>1.2</v>
      </c>
      <c r="Z102">
        <f t="shared" si="17"/>
        <v>1.5951219512195123</v>
      </c>
      <c r="AA102">
        <f t="shared" si="18"/>
        <v>2.3781818181818184</v>
      </c>
      <c r="AB102">
        <f t="shared" si="19"/>
        <v>1.6148148148148149</v>
      </c>
      <c r="AC102">
        <f t="shared" si="20"/>
        <v>2.4222222222222221</v>
      </c>
      <c r="AD102">
        <f t="shared" si="21"/>
        <v>4.8444444444444441</v>
      </c>
      <c r="AE102">
        <f t="shared" si="22"/>
        <v>1.345679012345679</v>
      </c>
    </row>
    <row r="103" spans="13:31">
      <c r="M103">
        <f t="shared" si="31"/>
        <v>660</v>
      </c>
      <c r="N103">
        <f t="shared" si="31"/>
        <v>672</v>
      </c>
      <c r="O103">
        <f t="shared" si="30"/>
        <v>560</v>
      </c>
      <c r="P103">
        <f t="shared" si="25"/>
        <v>275</v>
      </c>
      <c r="Q103">
        <f t="shared" si="26"/>
        <v>550</v>
      </c>
      <c r="R103">
        <f t="shared" si="27"/>
        <v>275</v>
      </c>
      <c r="S103">
        <f t="shared" si="28"/>
        <v>1332</v>
      </c>
      <c r="U103">
        <f t="shared" si="29"/>
        <v>54</v>
      </c>
      <c r="V103">
        <f t="shared" si="13"/>
        <v>1</v>
      </c>
      <c r="W103">
        <f t="shared" si="14"/>
        <v>1.3293413173652695</v>
      </c>
      <c r="X103">
        <f t="shared" si="15"/>
        <v>1.9821428571428572</v>
      </c>
      <c r="Y103">
        <f t="shared" si="16"/>
        <v>1.2</v>
      </c>
      <c r="Z103">
        <f t="shared" si="17"/>
        <v>1.5952095808383233</v>
      </c>
      <c r="AA103">
        <f t="shared" si="18"/>
        <v>2.3785714285714286</v>
      </c>
      <c r="AB103">
        <f t="shared" si="19"/>
        <v>1.6145454545454545</v>
      </c>
      <c r="AC103">
        <f t="shared" si="20"/>
        <v>2.4218181818181819</v>
      </c>
      <c r="AD103">
        <f t="shared" si="21"/>
        <v>4.8436363636363637</v>
      </c>
      <c r="AE103">
        <f t="shared" si="22"/>
        <v>1.3454545454545455</v>
      </c>
    </row>
    <row r="104" spans="13:31">
      <c r="M104">
        <f t="shared" si="31"/>
        <v>672</v>
      </c>
      <c r="N104">
        <f t="shared" si="31"/>
        <v>684</v>
      </c>
      <c r="O104">
        <f t="shared" si="30"/>
        <v>570</v>
      </c>
      <c r="P104">
        <f t="shared" si="25"/>
        <v>280</v>
      </c>
      <c r="Q104">
        <f t="shared" si="26"/>
        <v>560</v>
      </c>
      <c r="R104">
        <f t="shared" si="27"/>
        <v>280</v>
      </c>
      <c r="S104">
        <f t="shared" si="28"/>
        <v>1356</v>
      </c>
      <c r="U104">
        <f t="shared" si="29"/>
        <v>55</v>
      </c>
      <c r="V104">
        <f t="shared" si="13"/>
        <v>1</v>
      </c>
      <c r="W104">
        <f t="shared" si="14"/>
        <v>1.3294117647058823</v>
      </c>
      <c r="X104">
        <f t="shared" si="15"/>
        <v>1.9824561403508771</v>
      </c>
      <c r="Y104">
        <f t="shared" si="16"/>
        <v>1.2</v>
      </c>
      <c r="Z104">
        <f t="shared" si="17"/>
        <v>1.5952941176470588</v>
      </c>
      <c r="AA104">
        <f t="shared" si="18"/>
        <v>2.3789473684210525</v>
      </c>
      <c r="AB104">
        <f t="shared" si="19"/>
        <v>1.6142857142857143</v>
      </c>
      <c r="AC104">
        <f t="shared" si="20"/>
        <v>2.4214285714285713</v>
      </c>
      <c r="AD104">
        <f t="shared" si="21"/>
        <v>4.8428571428571425</v>
      </c>
      <c r="AE104">
        <f t="shared" si="22"/>
        <v>1.3452380952380953</v>
      </c>
    </row>
    <row r="105" spans="13:31">
      <c r="M105">
        <f t="shared" si="31"/>
        <v>684</v>
      </c>
      <c r="N105">
        <f t="shared" si="31"/>
        <v>696</v>
      </c>
      <c r="O105">
        <f t="shared" si="30"/>
        <v>580</v>
      </c>
      <c r="P105">
        <f t="shared" si="25"/>
        <v>285</v>
      </c>
      <c r="Q105">
        <f t="shared" si="26"/>
        <v>570</v>
      </c>
      <c r="R105">
        <f t="shared" si="27"/>
        <v>285</v>
      </c>
      <c r="S105">
        <f t="shared" si="28"/>
        <v>1380</v>
      </c>
      <c r="U105">
        <f t="shared" si="29"/>
        <v>56</v>
      </c>
      <c r="V105">
        <f t="shared" si="13"/>
        <v>1</v>
      </c>
      <c r="W105">
        <f t="shared" si="14"/>
        <v>1.3294797687861271</v>
      </c>
      <c r="X105">
        <f t="shared" si="15"/>
        <v>1.9827586206896552</v>
      </c>
      <c r="Y105">
        <f t="shared" si="16"/>
        <v>1.2</v>
      </c>
      <c r="Z105">
        <f t="shared" si="17"/>
        <v>1.5953757225433527</v>
      </c>
      <c r="AA105">
        <f t="shared" si="18"/>
        <v>2.3793103448275863</v>
      </c>
      <c r="AB105">
        <f t="shared" si="19"/>
        <v>1.6140350877192982</v>
      </c>
      <c r="AC105">
        <f t="shared" si="20"/>
        <v>2.4210526315789473</v>
      </c>
      <c r="AD105">
        <f t="shared" si="21"/>
        <v>4.8421052631578947</v>
      </c>
      <c r="AE105">
        <f t="shared" si="22"/>
        <v>1.3450292397660819</v>
      </c>
    </row>
    <row r="106" spans="13:31">
      <c r="M106">
        <f t="shared" si="31"/>
        <v>696</v>
      </c>
      <c r="N106">
        <f t="shared" si="31"/>
        <v>708</v>
      </c>
      <c r="O106">
        <f t="shared" si="30"/>
        <v>590</v>
      </c>
      <c r="P106">
        <f t="shared" si="25"/>
        <v>290</v>
      </c>
      <c r="Q106">
        <f t="shared" si="26"/>
        <v>580</v>
      </c>
      <c r="R106">
        <f t="shared" si="27"/>
        <v>290</v>
      </c>
      <c r="S106">
        <f t="shared" si="28"/>
        <v>1404</v>
      </c>
      <c r="U106">
        <f t="shared" si="29"/>
        <v>57</v>
      </c>
      <c r="V106">
        <f t="shared" si="13"/>
        <v>1</v>
      </c>
      <c r="W106">
        <f t="shared" si="14"/>
        <v>1.3295454545454546</v>
      </c>
      <c r="X106">
        <f t="shared" si="15"/>
        <v>1.9830508474576272</v>
      </c>
      <c r="Y106">
        <f t="shared" si="16"/>
        <v>1.2</v>
      </c>
      <c r="Z106">
        <f t="shared" si="17"/>
        <v>1.5954545454545455</v>
      </c>
      <c r="AA106">
        <f t="shared" si="18"/>
        <v>2.3796610169491523</v>
      </c>
      <c r="AB106">
        <f t="shared" si="19"/>
        <v>1.6137931034482758</v>
      </c>
      <c r="AC106">
        <f t="shared" si="20"/>
        <v>2.420689655172414</v>
      </c>
      <c r="AD106">
        <f t="shared" si="21"/>
        <v>4.8413793103448279</v>
      </c>
      <c r="AE106">
        <f t="shared" si="22"/>
        <v>1.3448275862068966</v>
      </c>
    </row>
    <row r="107" spans="13:31">
      <c r="M107">
        <f t="shared" si="31"/>
        <v>708</v>
      </c>
      <c r="N107">
        <f t="shared" si="31"/>
        <v>720</v>
      </c>
      <c r="O107">
        <f t="shared" si="30"/>
        <v>600</v>
      </c>
      <c r="P107">
        <f t="shared" si="25"/>
        <v>295</v>
      </c>
      <c r="Q107">
        <f t="shared" si="26"/>
        <v>590</v>
      </c>
      <c r="R107">
        <f t="shared" si="27"/>
        <v>295</v>
      </c>
      <c r="S107">
        <f t="shared" si="28"/>
        <v>1428</v>
      </c>
      <c r="U107">
        <f t="shared" si="29"/>
        <v>58</v>
      </c>
      <c r="V107">
        <f t="shared" si="13"/>
        <v>1</v>
      </c>
      <c r="W107">
        <f t="shared" si="14"/>
        <v>1.3296089385474861</v>
      </c>
      <c r="X107">
        <f t="shared" si="15"/>
        <v>1.9833333333333334</v>
      </c>
      <c r="Y107">
        <f t="shared" si="16"/>
        <v>1.2</v>
      </c>
      <c r="Z107">
        <f t="shared" si="17"/>
        <v>1.5955307262569833</v>
      </c>
      <c r="AA107">
        <f t="shared" si="18"/>
        <v>2.38</v>
      </c>
      <c r="AB107">
        <f t="shared" si="19"/>
        <v>1.6135593220338984</v>
      </c>
      <c r="AC107">
        <f t="shared" si="20"/>
        <v>2.4203389830508475</v>
      </c>
      <c r="AD107">
        <f t="shared" si="21"/>
        <v>4.840677966101695</v>
      </c>
      <c r="AE107">
        <f t="shared" si="22"/>
        <v>1.344632768361582</v>
      </c>
    </row>
    <row r="108" spans="13:31">
      <c r="N108">
        <f t="shared" ref="N108:N109" si="32">N107+12</f>
        <v>732</v>
      </c>
      <c r="O108">
        <f t="shared" si="30"/>
        <v>610</v>
      </c>
      <c r="P108">
        <f t="shared" si="25"/>
        <v>300</v>
      </c>
      <c r="Q108">
        <f t="shared" si="26"/>
        <v>600</v>
      </c>
      <c r="R108">
        <f t="shared" si="27"/>
        <v>300</v>
      </c>
      <c r="S108">
        <f t="shared" si="28"/>
        <v>1452</v>
      </c>
      <c r="U108">
        <f t="shared" si="29"/>
        <v>59</v>
      </c>
      <c r="V108">
        <f t="shared" si="13"/>
        <v>1</v>
      </c>
      <c r="W108">
        <f t="shared" si="14"/>
        <v>1.3296703296703296</v>
      </c>
      <c r="X108">
        <f t="shared" si="15"/>
        <v>1.9836065573770492</v>
      </c>
      <c r="Y108">
        <f t="shared" si="16"/>
        <v>1.2</v>
      </c>
      <c r="Z108">
        <f t="shared" si="17"/>
        <v>1.5956043956043957</v>
      </c>
      <c r="AA108">
        <f t="shared" si="18"/>
        <v>2.3803278688524592</v>
      </c>
      <c r="AB108">
        <f t="shared" si="19"/>
        <v>1.6133333333333333</v>
      </c>
      <c r="AC108">
        <f t="shared" si="20"/>
        <v>2.42</v>
      </c>
      <c r="AD108">
        <f t="shared" si="21"/>
        <v>4.84</v>
      </c>
      <c r="AE108">
        <f t="shared" si="22"/>
        <v>1.3444444444444446</v>
      </c>
    </row>
    <row r="109" spans="13:31">
      <c r="N109">
        <f t="shared" si="32"/>
        <v>744</v>
      </c>
      <c r="O109">
        <f t="shared" si="30"/>
        <v>620</v>
      </c>
      <c r="P109">
        <f t="shared" si="25"/>
        <v>305</v>
      </c>
      <c r="Q109">
        <f t="shared" si="26"/>
        <v>610</v>
      </c>
      <c r="R109">
        <f t="shared" si="27"/>
        <v>305</v>
      </c>
      <c r="S109">
        <f t="shared" si="28"/>
        <v>1476</v>
      </c>
    </row>
    <row r="110" spans="13:31">
      <c r="O110">
        <f t="shared" si="30"/>
        <v>630</v>
      </c>
      <c r="P110">
        <f t="shared" si="25"/>
        <v>310</v>
      </c>
      <c r="Q110">
        <f t="shared" si="26"/>
        <v>620</v>
      </c>
    </row>
    <row r="111" spans="13:31">
      <c r="O111">
        <f t="shared" si="30"/>
        <v>640</v>
      </c>
    </row>
    <row r="130" spans="4:29">
      <c r="F130">
        <v>20</v>
      </c>
    </row>
    <row r="132" spans="4:29">
      <c r="AB132" t="s">
        <v>939</v>
      </c>
    </row>
    <row r="133" spans="4:29">
      <c r="D133" t="s">
        <v>906</v>
      </c>
      <c r="E133" t="s">
        <v>943</v>
      </c>
      <c r="F133" t="s">
        <v>916</v>
      </c>
      <c r="G133" t="s">
        <v>907</v>
      </c>
      <c r="H133" t="s">
        <v>944</v>
      </c>
      <c r="I133" t="s">
        <v>945</v>
      </c>
      <c r="K133" t="s">
        <v>946</v>
      </c>
      <c r="L133" t="s">
        <v>925</v>
      </c>
      <c r="M133">
        <v>5</v>
      </c>
      <c r="N133" t="s">
        <v>927</v>
      </c>
      <c r="O133" t="s">
        <v>947</v>
      </c>
      <c r="P133">
        <v>4</v>
      </c>
      <c r="R133" t="s">
        <v>906</v>
      </c>
      <c r="S133" t="s">
        <v>933</v>
      </c>
      <c r="T133" t="s">
        <v>935</v>
      </c>
      <c r="U133" t="s">
        <v>934</v>
      </c>
      <c r="V133" t="s">
        <v>936</v>
      </c>
      <c r="W133" t="s">
        <v>937</v>
      </c>
      <c r="Z133" t="s">
        <v>906</v>
      </c>
      <c r="AA133" t="s">
        <v>933</v>
      </c>
      <c r="AC133" t="s">
        <v>938</v>
      </c>
    </row>
    <row r="134" spans="4:29">
      <c r="D134">
        <v>1</v>
      </c>
      <c r="E134">
        <v>200</v>
      </c>
      <c r="F134">
        <v>100</v>
      </c>
      <c r="G134">
        <v>100</v>
      </c>
      <c r="H134">
        <v>50</v>
      </c>
      <c r="I134">
        <v>60</v>
      </c>
      <c r="K134">
        <f>(E134+F134)/I134</f>
        <v>5</v>
      </c>
      <c r="L134">
        <f>(E134+H134)/I134</f>
        <v>4.166666666666667</v>
      </c>
      <c r="M134">
        <f>E134/I134</f>
        <v>3.3333333333333335</v>
      </c>
      <c r="N134">
        <f>(G134+F134)/I134</f>
        <v>3.3333333333333335</v>
      </c>
      <c r="O134">
        <f>(G134+H134)/I134</f>
        <v>2.5</v>
      </c>
      <c r="P134">
        <f>G134/I134</f>
        <v>1.6666666666666667</v>
      </c>
      <c r="R134">
        <v>1</v>
      </c>
      <c r="S134">
        <v>36</v>
      </c>
      <c r="T134">
        <v>24</v>
      </c>
      <c r="U134">
        <v>72</v>
      </c>
      <c r="V134">
        <v>36</v>
      </c>
      <c r="W134">
        <v>60</v>
      </c>
      <c r="Z134">
        <v>1</v>
      </c>
      <c r="AA134">
        <f>W134/(S134+T134)</f>
        <v>1</v>
      </c>
      <c r="AC134">
        <f>W134/(U134+V134)</f>
        <v>0.55555555555555558</v>
      </c>
    </row>
    <row r="135" spans="4:29">
      <c r="D135">
        <f>D134+1</f>
        <v>2</v>
      </c>
      <c r="E135">
        <f>E134+10</f>
        <v>210</v>
      </c>
      <c r="F135">
        <f>F134+10</f>
        <v>110</v>
      </c>
      <c r="G135">
        <f>G134+5</f>
        <v>105</v>
      </c>
      <c r="H135">
        <f>H134+5</f>
        <v>55</v>
      </c>
      <c r="I135">
        <f>I134+4</f>
        <v>64</v>
      </c>
      <c r="K135">
        <f t="shared" ref="K135:K173" si="33">(E135+F135)/I135</f>
        <v>5</v>
      </c>
      <c r="L135">
        <f t="shared" ref="L135:L147" si="34">(E135+H135)/I135</f>
        <v>4.140625</v>
      </c>
      <c r="M135">
        <f t="shared" ref="M135:M144" si="35">E135/I135</f>
        <v>3.28125</v>
      </c>
      <c r="N135">
        <f t="shared" ref="N135:N144" si="36">(G135+F135)/I135</f>
        <v>3.359375</v>
      </c>
      <c r="O135">
        <f t="shared" ref="O135:O144" si="37">(G135+H135)/I135</f>
        <v>2.5</v>
      </c>
      <c r="P135">
        <f t="shared" ref="P135:P145" si="38">G135/I135</f>
        <v>1.640625</v>
      </c>
      <c r="R135">
        <f>R134+1</f>
        <v>2</v>
      </c>
      <c r="S135">
        <f>S134+12</f>
        <v>48</v>
      </c>
      <c r="T135">
        <f>T134+12</f>
        <v>36</v>
      </c>
      <c r="U135">
        <f>U134+12</f>
        <v>84</v>
      </c>
      <c r="V135">
        <f>V134+12</f>
        <v>48</v>
      </c>
      <c r="W135">
        <f>W134+24</f>
        <v>84</v>
      </c>
      <c r="Z135">
        <f>Z134+1</f>
        <v>2</v>
      </c>
      <c r="AA135">
        <f>W135/(S135+T135)</f>
        <v>1</v>
      </c>
      <c r="AC135">
        <f>W135/(U135+V135)</f>
        <v>0.63636363636363635</v>
      </c>
    </row>
    <row r="136" spans="4:29">
      <c r="D136">
        <f t="shared" ref="D136:D179" si="39">D135+1</f>
        <v>3</v>
      </c>
      <c r="E136">
        <f t="shared" ref="E136:E173" si="40">E135+10</f>
        <v>220</v>
      </c>
      <c r="F136">
        <f t="shared" ref="F136:F173" si="41">F135+10</f>
        <v>120</v>
      </c>
      <c r="G136">
        <f t="shared" ref="G136:G173" si="42">G135+5</f>
        <v>110</v>
      </c>
      <c r="H136">
        <f t="shared" ref="H136:H173" si="43">H135+5</f>
        <v>60</v>
      </c>
      <c r="I136">
        <f t="shared" ref="I136:I173" si="44">I135+4</f>
        <v>68</v>
      </c>
      <c r="K136">
        <f t="shared" si="33"/>
        <v>5</v>
      </c>
      <c r="L136">
        <f t="shared" si="34"/>
        <v>4.117647058823529</v>
      </c>
      <c r="M136">
        <f t="shared" si="35"/>
        <v>3.2352941176470589</v>
      </c>
      <c r="N136">
        <f t="shared" si="36"/>
        <v>3.3823529411764706</v>
      </c>
      <c r="O136">
        <f t="shared" si="37"/>
        <v>2.5</v>
      </c>
      <c r="P136">
        <f t="shared" si="38"/>
        <v>1.6176470588235294</v>
      </c>
      <c r="R136">
        <f t="shared" ref="R136:R199" si="45">R135+1</f>
        <v>3</v>
      </c>
      <c r="S136">
        <f t="shared" ref="S136:S199" si="46">S135+12</f>
        <v>60</v>
      </c>
      <c r="T136">
        <f t="shared" ref="T136:T199" si="47">T135+12</f>
        <v>48</v>
      </c>
      <c r="U136">
        <f t="shared" ref="U136:U193" si="48">U135+12</f>
        <v>96</v>
      </c>
      <c r="V136">
        <f t="shared" ref="V136:V193" si="49">V135+12</f>
        <v>60</v>
      </c>
      <c r="W136">
        <f t="shared" ref="W136:W193" si="50">W135+24</f>
        <v>108</v>
      </c>
      <c r="Z136">
        <f t="shared" ref="Z136:Z199" si="51">Z135+1</f>
        <v>3</v>
      </c>
      <c r="AA136">
        <f>W136/(S136+T136)</f>
        <v>1</v>
      </c>
      <c r="AC136">
        <f>W136/(U136+V136)</f>
        <v>0.69230769230769229</v>
      </c>
    </row>
    <row r="137" spans="4:29">
      <c r="D137">
        <f t="shared" si="39"/>
        <v>4</v>
      </c>
      <c r="E137">
        <f t="shared" si="40"/>
        <v>230</v>
      </c>
      <c r="F137">
        <f t="shared" si="41"/>
        <v>130</v>
      </c>
      <c r="G137">
        <f t="shared" si="42"/>
        <v>115</v>
      </c>
      <c r="H137">
        <f t="shared" si="43"/>
        <v>65</v>
      </c>
      <c r="I137">
        <f t="shared" si="44"/>
        <v>72</v>
      </c>
      <c r="K137">
        <f t="shared" si="33"/>
        <v>5</v>
      </c>
      <c r="L137">
        <f t="shared" si="34"/>
        <v>4.0972222222222223</v>
      </c>
      <c r="M137">
        <f t="shared" si="35"/>
        <v>3.1944444444444446</v>
      </c>
      <c r="N137">
        <f t="shared" si="36"/>
        <v>3.4027777777777777</v>
      </c>
      <c r="O137">
        <f t="shared" si="37"/>
        <v>2.5</v>
      </c>
      <c r="P137">
        <f t="shared" si="38"/>
        <v>1.5972222222222223</v>
      </c>
      <c r="R137">
        <f t="shared" si="45"/>
        <v>4</v>
      </c>
      <c r="S137">
        <f t="shared" si="46"/>
        <v>72</v>
      </c>
      <c r="T137">
        <f t="shared" si="47"/>
        <v>60</v>
      </c>
      <c r="U137">
        <f t="shared" si="48"/>
        <v>108</v>
      </c>
      <c r="V137">
        <f t="shared" si="49"/>
        <v>72</v>
      </c>
      <c r="W137">
        <f t="shared" si="50"/>
        <v>132</v>
      </c>
      <c r="Z137">
        <f t="shared" si="51"/>
        <v>4</v>
      </c>
      <c r="AA137">
        <f>W137/(S137+T137)</f>
        <v>1</v>
      </c>
      <c r="AC137">
        <f>W137/(U137+V137)</f>
        <v>0.73333333333333328</v>
      </c>
    </row>
    <row r="138" spans="4:29">
      <c r="D138">
        <f t="shared" si="39"/>
        <v>5</v>
      </c>
      <c r="E138">
        <f t="shared" si="40"/>
        <v>240</v>
      </c>
      <c r="F138">
        <f t="shared" si="41"/>
        <v>140</v>
      </c>
      <c r="G138">
        <f t="shared" si="42"/>
        <v>120</v>
      </c>
      <c r="H138">
        <f t="shared" si="43"/>
        <v>70</v>
      </c>
      <c r="I138">
        <f t="shared" si="44"/>
        <v>76</v>
      </c>
      <c r="K138">
        <f t="shared" si="33"/>
        <v>5</v>
      </c>
      <c r="L138">
        <f t="shared" si="34"/>
        <v>4.0789473684210522</v>
      </c>
      <c r="M138">
        <f t="shared" si="35"/>
        <v>3.1578947368421053</v>
      </c>
      <c r="N138">
        <f t="shared" si="36"/>
        <v>3.4210526315789473</v>
      </c>
      <c r="O138">
        <f t="shared" si="37"/>
        <v>2.5</v>
      </c>
      <c r="P138">
        <f t="shared" si="38"/>
        <v>1.5789473684210527</v>
      </c>
      <c r="R138">
        <f t="shared" si="45"/>
        <v>5</v>
      </c>
      <c r="S138">
        <f t="shared" si="46"/>
        <v>84</v>
      </c>
      <c r="T138">
        <f t="shared" si="47"/>
        <v>72</v>
      </c>
      <c r="U138">
        <f t="shared" si="48"/>
        <v>120</v>
      </c>
      <c r="V138">
        <f t="shared" si="49"/>
        <v>84</v>
      </c>
      <c r="W138">
        <f t="shared" si="50"/>
        <v>156</v>
      </c>
      <c r="Z138">
        <f t="shared" si="51"/>
        <v>5</v>
      </c>
      <c r="AA138">
        <f>W138/(S138+T138)</f>
        <v>1</v>
      </c>
      <c r="AC138">
        <f>W138/(U138+V138)</f>
        <v>0.76470588235294112</v>
      </c>
    </row>
    <row r="139" spans="4:29">
      <c r="D139">
        <f t="shared" si="39"/>
        <v>6</v>
      </c>
      <c r="E139">
        <f t="shared" si="40"/>
        <v>250</v>
      </c>
      <c r="F139">
        <f t="shared" si="41"/>
        <v>150</v>
      </c>
      <c r="G139">
        <f t="shared" si="42"/>
        <v>125</v>
      </c>
      <c r="H139">
        <f t="shared" si="43"/>
        <v>75</v>
      </c>
      <c r="I139">
        <f t="shared" si="44"/>
        <v>80</v>
      </c>
      <c r="K139">
        <f t="shared" si="33"/>
        <v>5</v>
      </c>
      <c r="L139">
        <f t="shared" si="34"/>
        <v>4.0625</v>
      </c>
      <c r="M139">
        <f t="shared" si="35"/>
        <v>3.125</v>
      </c>
      <c r="N139">
        <f t="shared" si="36"/>
        <v>3.4375</v>
      </c>
      <c r="O139">
        <f t="shared" si="37"/>
        <v>2.5</v>
      </c>
      <c r="P139">
        <f t="shared" si="38"/>
        <v>1.5625</v>
      </c>
      <c r="R139">
        <f t="shared" si="45"/>
        <v>6</v>
      </c>
      <c r="S139">
        <f t="shared" si="46"/>
        <v>96</v>
      </c>
      <c r="T139">
        <f t="shared" si="47"/>
        <v>84</v>
      </c>
      <c r="U139">
        <f t="shared" si="48"/>
        <v>132</v>
      </c>
      <c r="V139">
        <f t="shared" si="49"/>
        <v>96</v>
      </c>
      <c r="W139">
        <f t="shared" si="50"/>
        <v>180</v>
      </c>
      <c r="Z139">
        <f t="shared" si="51"/>
        <v>6</v>
      </c>
      <c r="AA139">
        <f>W139/(S139+T139)</f>
        <v>1</v>
      </c>
      <c r="AC139">
        <f>W139/(U139+V139)</f>
        <v>0.78947368421052633</v>
      </c>
    </row>
    <row r="140" spans="4:29">
      <c r="D140">
        <f t="shared" si="39"/>
        <v>7</v>
      </c>
      <c r="E140">
        <f t="shared" si="40"/>
        <v>260</v>
      </c>
      <c r="F140">
        <f t="shared" si="41"/>
        <v>160</v>
      </c>
      <c r="G140">
        <f t="shared" si="42"/>
        <v>130</v>
      </c>
      <c r="H140">
        <f t="shared" si="43"/>
        <v>80</v>
      </c>
      <c r="I140">
        <f t="shared" si="44"/>
        <v>84</v>
      </c>
      <c r="K140">
        <f t="shared" si="33"/>
        <v>5</v>
      </c>
      <c r="L140">
        <f t="shared" si="34"/>
        <v>4.0476190476190474</v>
      </c>
      <c r="M140">
        <f t="shared" si="35"/>
        <v>3.0952380952380953</v>
      </c>
      <c r="N140">
        <f t="shared" si="36"/>
        <v>3.4523809523809526</v>
      </c>
      <c r="O140">
        <f t="shared" si="37"/>
        <v>2.5</v>
      </c>
      <c r="P140">
        <f t="shared" si="38"/>
        <v>1.5476190476190477</v>
      </c>
      <c r="R140">
        <f t="shared" si="45"/>
        <v>7</v>
      </c>
      <c r="S140">
        <f t="shared" si="46"/>
        <v>108</v>
      </c>
      <c r="T140">
        <f t="shared" si="47"/>
        <v>96</v>
      </c>
      <c r="U140">
        <f t="shared" si="48"/>
        <v>144</v>
      </c>
      <c r="V140">
        <f t="shared" si="49"/>
        <v>108</v>
      </c>
      <c r="W140">
        <f t="shared" si="50"/>
        <v>204</v>
      </c>
      <c r="Z140">
        <f t="shared" si="51"/>
        <v>7</v>
      </c>
      <c r="AA140">
        <f>W140/(S140+T140)</f>
        <v>1</v>
      </c>
      <c r="AC140">
        <f>W140/(U140+V140)</f>
        <v>0.80952380952380953</v>
      </c>
    </row>
    <row r="141" spans="4:29">
      <c r="D141">
        <f t="shared" si="39"/>
        <v>8</v>
      </c>
      <c r="E141">
        <f t="shared" si="40"/>
        <v>270</v>
      </c>
      <c r="F141">
        <f t="shared" si="41"/>
        <v>170</v>
      </c>
      <c r="G141">
        <f t="shared" si="42"/>
        <v>135</v>
      </c>
      <c r="H141">
        <f t="shared" si="43"/>
        <v>85</v>
      </c>
      <c r="I141">
        <f t="shared" si="44"/>
        <v>88</v>
      </c>
      <c r="K141">
        <f t="shared" si="33"/>
        <v>5</v>
      </c>
      <c r="L141">
        <f t="shared" si="34"/>
        <v>4.0340909090909092</v>
      </c>
      <c r="M141">
        <f t="shared" si="35"/>
        <v>3.0681818181818183</v>
      </c>
      <c r="N141">
        <f t="shared" si="36"/>
        <v>3.4659090909090908</v>
      </c>
      <c r="O141">
        <f t="shared" si="37"/>
        <v>2.5</v>
      </c>
      <c r="P141">
        <f t="shared" si="38"/>
        <v>1.5340909090909092</v>
      </c>
      <c r="R141">
        <f t="shared" si="45"/>
        <v>8</v>
      </c>
      <c r="S141">
        <f>S140+12</f>
        <v>120</v>
      </c>
      <c r="T141">
        <f t="shared" si="47"/>
        <v>108</v>
      </c>
      <c r="U141">
        <f>U140+12</f>
        <v>156</v>
      </c>
      <c r="V141">
        <f t="shared" si="49"/>
        <v>120</v>
      </c>
      <c r="W141">
        <f t="shared" si="50"/>
        <v>228</v>
      </c>
      <c r="Z141">
        <f t="shared" si="51"/>
        <v>8</v>
      </c>
      <c r="AA141">
        <f>W141/(S141+T141)</f>
        <v>1</v>
      </c>
      <c r="AC141">
        <f>W141/(U141+V141)</f>
        <v>0.82608695652173914</v>
      </c>
    </row>
    <row r="142" spans="4:29">
      <c r="D142">
        <f t="shared" si="39"/>
        <v>9</v>
      </c>
      <c r="E142">
        <f t="shared" si="40"/>
        <v>280</v>
      </c>
      <c r="F142">
        <f t="shared" si="41"/>
        <v>180</v>
      </c>
      <c r="G142">
        <f t="shared" si="42"/>
        <v>140</v>
      </c>
      <c r="H142">
        <f t="shared" si="43"/>
        <v>90</v>
      </c>
      <c r="I142">
        <f t="shared" si="44"/>
        <v>92</v>
      </c>
      <c r="K142">
        <f t="shared" si="33"/>
        <v>5</v>
      </c>
      <c r="L142">
        <f t="shared" si="34"/>
        <v>4.0217391304347823</v>
      </c>
      <c r="M142">
        <f t="shared" si="35"/>
        <v>3.0434782608695654</v>
      </c>
      <c r="N142">
        <f t="shared" si="36"/>
        <v>3.4782608695652173</v>
      </c>
      <c r="O142">
        <f t="shared" si="37"/>
        <v>2.5</v>
      </c>
      <c r="P142">
        <f t="shared" si="38"/>
        <v>1.5217391304347827</v>
      </c>
      <c r="R142">
        <f t="shared" si="45"/>
        <v>9</v>
      </c>
      <c r="S142">
        <f t="shared" si="46"/>
        <v>132</v>
      </c>
      <c r="T142">
        <f t="shared" si="47"/>
        <v>120</v>
      </c>
      <c r="U142">
        <f t="shared" si="48"/>
        <v>168</v>
      </c>
      <c r="V142">
        <f t="shared" si="49"/>
        <v>132</v>
      </c>
      <c r="W142">
        <f t="shared" si="50"/>
        <v>252</v>
      </c>
      <c r="Z142">
        <f t="shared" si="51"/>
        <v>9</v>
      </c>
      <c r="AA142">
        <f>W142/(S142+T142)</f>
        <v>1</v>
      </c>
      <c r="AC142">
        <f>W142/(U142+V142)</f>
        <v>0.84</v>
      </c>
    </row>
    <row r="143" spans="4:29">
      <c r="D143">
        <f t="shared" si="39"/>
        <v>10</v>
      </c>
      <c r="E143">
        <f t="shared" si="40"/>
        <v>290</v>
      </c>
      <c r="F143">
        <f t="shared" si="41"/>
        <v>190</v>
      </c>
      <c r="G143">
        <f t="shared" si="42"/>
        <v>145</v>
      </c>
      <c r="H143">
        <f t="shared" si="43"/>
        <v>95</v>
      </c>
      <c r="I143">
        <f t="shared" si="44"/>
        <v>96</v>
      </c>
      <c r="K143">
        <f t="shared" si="33"/>
        <v>5</v>
      </c>
      <c r="L143">
        <f t="shared" si="34"/>
        <v>4.010416666666667</v>
      </c>
      <c r="M143">
        <f t="shared" si="35"/>
        <v>3.0208333333333335</v>
      </c>
      <c r="N143">
        <f t="shared" si="36"/>
        <v>3.4895833333333335</v>
      </c>
      <c r="O143">
        <f t="shared" si="37"/>
        <v>2.5</v>
      </c>
      <c r="P143">
        <f t="shared" si="38"/>
        <v>1.5104166666666667</v>
      </c>
      <c r="R143">
        <f t="shared" si="45"/>
        <v>10</v>
      </c>
      <c r="S143">
        <f t="shared" si="46"/>
        <v>144</v>
      </c>
      <c r="T143">
        <f t="shared" si="47"/>
        <v>132</v>
      </c>
      <c r="U143">
        <f t="shared" si="48"/>
        <v>180</v>
      </c>
      <c r="V143">
        <f t="shared" si="49"/>
        <v>144</v>
      </c>
      <c r="W143">
        <f t="shared" si="50"/>
        <v>276</v>
      </c>
      <c r="Z143">
        <f t="shared" si="51"/>
        <v>10</v>
      </c>
      <c r="AA143">
        <f>W143/(S143+T143)</f>
        <v>1</v>
      </c>
      <c r="AC143">
        <f>W143/(U143+V143)</f>
        <v>0.85185185185185186</v>
      </c>
    </row>
    <row r="144" spans="4:29">
      <c r="D144">
        <f t="shared" si="39"/>
        <v>11</v>
      </c>
      <c r="E144">
        <f t="shared" si="40"/>
        <v>300</v>
      </c>
      <c r="F144">
        <f t="shared" si="41"/>
        <v>200</v>
      </c>
      <c r="G144">
        <f t="shared" si="42"/>
        <v>150</v>
      </c>
      <c r="H144">
        <f t="shared" si="43"/>
        <v>100</v>
      </c>
      <c r="I144">
        <f t="shared" si="44"/>
        <v>100</v>
      </c>
      <c r="K144">
        <f t="shared" si="33"/>
        <v>5</v>
      </c>
      <c r="L144">
        <f t="shared" si="34"/>
        <v>4</v>
      </c>
      <c r="M144">
        <f t="shared" si="35"/>
        <v>3</v>
      </c>
      <c r="N144">
        <f t="shared" si="36"/>
        <v>3.5</v>
      </c>
      <c r="O144">
        <f t="shared" si="37"/>
        <v>2.5</v>
      </c>
      <c r="P144">
        <f t="shared" si="38"/>
        <v>1.5</v>
      </c>
      <c r="R144">
        <f t="shared" si="45"/>
        <v>11</v>
      </c>
      <c r="S144">
        <f t="shared" si="46"/>
        <v>156</v>
      </c>
      <c r="T144">
        <f t="shared" si="47"/>
        <v>144</v>
      </c>
      <c r="U144">
        <f t="shared" si="48"/>
        <v>192</v>
      </c>
      <c r="V144">
        <f t="shared" si="49"/>
        <v>156</v>
      </c>
      <c r="W144">
        <f t="shared" si="50"/>
        <v>300</v>
      </c>
      <c r="Z144">
        <f t="shared" si="51"/>
        <v>11</v>
      </c>
      <c r="AA144">
        <f>W144/(S144+T144)</f>
        <v>1</v>
      </c>
      <c r="AC144">
        <f>W144/(U144+V144)</f>
        <v>0.86206896551724133</v>
      </c>
    </row>
    <row r="145" spans="4:29">
      <c r="D145">
        <f t="shared" si="39"/>
        <v>12</v>
      </c>
      <c r="E145">
        <f t="shared" si="40"/>
        <v>310</v>
      </c>
      <c r="F145">
        <f t="shared" si="41"/>
        <v>210</v>
      </c>
      <c r="G145">
        <f t="shared" si="42"/>
        <v>155</v>
      </c>
      <c r="H145">
        <f t="shared" si="43"/>
        <v>105</v>
      </c>
      <c r="I145">
        <f t="shared" si="44"/>
        <v>104</v>
      </c>
      <c r="K145">
        <f t="shared" si="33"/>
        <v>5</v>
      </c>
      <c r="L145">
        <f t="shared" si="34"/>
        <v>3.9903846153846154</v>
      </c>
      <c r="P145">
        <f t="shared" si="38"/>
        <v>1.4903846153846154</v>
      </c>
      <c r="R145">
        <f t="shared" si="45"/>
        <v>12</v>
      </c>
      <c r="S145">
        <f t="shared" si="46"/>
        <v>168</v>
      </c>
      <c r="T145">
        <f t="shared" si="47"/>
        <v>156</v>
      </c>
      <c r="U145">
        <f t="shared" si="48"/>
        <v>204</v>
      </c>
      <c r="V145">
        <f t="shared" si="49"/>
        <v>168</v>
      </c>
      <c r="W145">
        <f t="shared" si="50"/>
        <v>324</v>
      </c>
      <c r="Z145">
        <f t="shared" si="51"/>
        <v>12</v>
      </c>
      <c r="AA145">
        <f>W145/(S145+T145)</f>
        <v>1</v>
      </c>
      <c r="AC145">
        <f>W145/(U145+V145)</f>
        <v>0.87096774193548387</v>
      </c>
    </row>
    <row r="146" spans="4:29">
      <c r="D146">
        <f t="shared" si="39"/>
        <v>13</v>
      </c>
      <c r="E146">
        <f t="shared" si="40"/>
        <v>320</v>
      </c>
      <c r="F146">
        <f t="shared" si="41"/>
        <v>220</v>
      </c>
      <c r="G146">
        <f t="shared" si="42"/>
        <v>160</v>
      </c>
      <c r="H146">
        <f t="shared" si="43"/>
        <v>110</v>
      </c>
      <c r="I146">
        <f t="shared" si="44"/>
        <v>108</v>
      </c>
      <c r="K146">
        <f t="shared" si="33"/>
        <v>5</v>
      </c>
      <c r="L146">
        <f t="shared" si="34"/>
        <v>3.9814814814814814</v>
      </c>
      <c r="R146">
        <f t="shared" si="45"/>
        <v>13</v>
      </c>
      <c r="S146">
        <f t="shared" si="46"/>
        <v>180</v>
      </c>
      <c r="T146">
        <f t="shared" si="47"/>
        <v>168</v>
      </c>
      <c r="U146">
        <f t="shared" si="48"/>
        <v>216</v>
      </c>
      <c r="V146">
        <f t="shared" si="49"/>
        <v>180</v>
      </c>
      <c r="W146">
        <f t="shared" si="50"/>
        <v>348</v>
      </c>
      <c r="Z146">
        <f t="shared" si="51"/>
        <v>13</v>
      </c>
      <c r="AA146">
        <f>W146/(S146+T146)</f>
        <v>1</v>
      </c>
      <c r="AC146">
        <f>W146/(U146+V146)</f>
        <v>0.87878787878787878</v>
      </c>
    </row>
    <row r="147" spans="4:29">
      <c r="D147">
        <f t="shared" si="39"/>
        <v>14</v>
      </c>
      <c r="E147">
        <f t="shared" si="40"/>
        <v>330</v>
      </c>
      <c r="F147">
        <f t="shared" si="41"/>
        <v>230</v>
      </c>
      <c r="G147">
        <f t="shared" si="42"/>
        <v>165</v>
      </c>
      <c r="H147">
        <f t="shared" si="43"/>
        <v>115</v>
      </c>
      <c r="I147">
        <f t="shared" si="44"/>
        <v>112</v>
      </c>
      <c r="K147">
        <f t="shared" si="33"/>
        <v>5</v>
      </c>
      <c r="L147">
        <f t="shared" si="34"/>
        <v>3.9732142857142856</v>
      </c>
      <c r="R147">
        <f t="shared" si="45"/>
        <v>14</v>
      </c>
      <c r="S147">
        <f t="shared" si="46"/>
        <v>192</v>
      </c>
      <c r="T147">
        <f t="shared" si="47"/>
        <v>180</v>
      </c>
      <c r="U147">
        <f t="shared" si="48"/>
        <v>228</v>
      </c>
      <c r="V147">
        <f t="shared" si="49"/>
        <v>192</v>
      </c>
      <c r="W147">
        <f t="shared" si="50"/>
        <v>372</v>
      </c>
      <c r="Z147">
        <f t="shared" si="51"/>
        <v>14</v>
      </c>
      <c r="AA147">
        <f>W147/(S147+T147)</f>
        <v>1</v>
      </c>
      <c r="AC147">
        <f>W147/(U147+V147)</f>
        <v>0.88571428571428568</v>
      </c>
    </row>
    <row r="148" spans="4:29">
      <c r="D148">
        <f t="shared" si="39"/>
        <v>15</v>
      </c>
      <c r="E148">
        <f t="shared" si="40"/>
        <v>340</v>
      </c>
      <c r="F148">
        <f t="shared" si="41"/>
        <v>240</v>
      </c>
      <c r="G148">
        <f t="shared" si="42"/>
        <v>170</v>
      </c>
      <c r="H148">
        <f t="shared" si="43"/>
        <v>120</v>
      </c>
      <c r="I148">
        <f t="shared" si="44"/>
        <v>116</v>
      </c>
      <c r="K148">
        <f t="shared" si="33"/>
        <v>5</v>
      </c>
      <c r="R148">
        <f t="shared" si="45"/>
        <v>15</v>
      </c>
      <c r="S148">
        <f t="shared" si="46"/>
        <v>204</v>
      </c>
      <c r="T148">
        <f t="shared" si="47"/>
        <v>192</v>
      </c>
      <c r="U148">
        <f t="shared" si="48"/>
        <v>240</v>
      </c>
      <c r="V148">
        <f t="shared" si="49"/>
        <v>204</v>
      </c>
      <c r="W148">
        <f t="shared" si="50"/>
        <v>396</v>
      </c>
      <c r="Z148">
        <f t="shared" si="51"/>
        <v>15</v>
      </c>
      <c r="AA148">
        <f>W148/(S148+T148)</f>
        <v>1</v>
      </c>
      <c r="AC148">
        <f>W148/(U148+V148)</f>
        <v>0.89189189189189189</v>
      </c>
    </row>
    <row r="149" spans="4:29">
      <c r="D149">
        <f t="shared" si="39"/>
        <v>16</v>
      </c>
      <c r="E149">
        <f t="shared" si="40"/>
        <v>350</v>
      </c>
      <c r="F149">
        <f t="shared" si="41"/>
        <v>250</v>
      </c>
      <c r="G149">
        <f t="shared" si="42"/>
        <v>175</v>
      </c>
      <c r="H149">
        <f t="shared" si="43"/>
        <v>125</v>
      </c>
      <c r="I149">
        <f t="shared" si="44"/>
        <v>120</v>
      </c>
      <c r="K149">
        <f t="shared" si="33"/>
        <v>5</v>
      </c>
      <c r="R149">
        <f t="shared" si="45"/>
        <v>16</v>
      </c>
      <c r="S149">
        <f t="shared" si="46"/>
        <v>216</v>
      </c>
      <c r="T149">
        <f t="shared" si="47"/>
        <v>204</v>
      </c>
      <c r="U149">
        <f t="shared" si="48"/>
        <v>252</v>
      </c>
      <c r="V149">
        <f t="shared" si="49"/>
        <v>216</v>
      </c>
      <c r="W149">
        <f t="shared" si="50"/>
        <v>420</v>
      </c>
      <c r="Z149">
        <f t="shared" si="51"/>
        <v>16</v>
      </c>
      <c r="AA149">
        <f>W149/(S149+T149)</f>
        <v>1</v>
      </c>
      <c r="AC149">
        <f>W149/(U149+V149)</f>
        <v>0.89743589743589747</v>
      </c>
    </row>
    <row r="150" spans="4:29">
      <c r="D150">
        <f t="shared" si="39"/>
        <v>17</v>
      </c>
      <c r="E150">
        <f t="shared" si="40"/>
        <v>360</v>
      </c>
      <c r="F150">
        <f t="shared" si="41"/>
        <v>260</v>
      </c>
      <c r="G150">
        <f t="shared" si="42"/>
        <v>180</v>
      </c>
      <c r="H150">
        <f t="shared" si="43"/>
        <v>130</v>
      </c>
      <c r="I150">
        <f t="shared" si="44"/>
        <v>124</v>
      </c>
      <c r="K150">
        <f t="shared" si="33"/>
        <v>5</v>
      </c>
      <c r="R150">
        <f t="shared" si="45"/>
        <v>17</v>
      </c>
      <c r="S150">
        <f t="shared" si="46"/>
        <v>228</v>
      </c>
      <c r="T150">
        <f t="shared" si="47"/>
        <v>216</v>
      </c>
      <c r="U150">
        <f t="shared" si="48"/>
        <v>264</v>
      </c>
      <c r="V150">
        <f t="shared" si="49"/>
        <v>228</v>
      </c>
      <c r="W150">
        <f t="shared" si="50"/>
        <v>444</v>
      </c>
      <c r="Z150">
        <f t="shared" si="51"/>
        <v>17</v>
      </c>
      <c r="AA150">
        <f>W150/(S150+T150)</f>
        <v>1</v>
      </c>
      <c r="AC150">
        <f>W150/(U150+V150)</f>
        <v>0.90243902439024393</v>
      </c>
    </row>
    <row r="151" spans="4:29">
      <c r="D151">
        <f t="shared" si="39"/>
        <v>18</v>
      </c>
      <c r="E151">
        <f t="shared" si="40"/>
        <v>370</v>
      </c>
      <c r="F151">
        <f t="shared" si="41"/>
        <v>270</v>
      </c>
      <c r="G151">
        <f t="shared" si="42"/>
        <v>185</v>
      </c>
      <c r="H151">
        <f t="shared" si="43"/>
        <v>135</v>
      </c>
      <c r="I151">
        <f t="shared" si="44"/>
        <v>128</v>
      </c>
      <c r="K151">
        <f t="shared" si="33"/>
        <v>5</v>
      </c>
      <c r="R151">
        <f t="shared" si="45"/>
        <v>18</v>
      </c>
      <c r="S151">
        <f t="shared" si="46"/>
        <v>240</v>
      </c>
      <c r="T151">
        <f t="shared" si="47"/>
        <v>228</v>
      </c>
      <c r="U151">
        <f t="shared" si="48"/>
        <v>276</v>
      </c>
      <c r="V151">
        <f t="shared" si="49"/>
        <v>240</v>
      </c>
      <c r="W151">
        <f t="shared" si="50"/>
        <v>468</v>
      </c>
      <c r="Z151">
        <f t="shared" si="51"/>
        <v>18</v>
      </c>
      <c r="AA151">
        <f>W151/(S151+T151)</f>
        <v>1</v>
      </c>
      <c r="AC151">
        <f>W151/(U151+V151)</f>
        <v>0.90697674418604646</v>
      </c>
    </row>
    <row r="152" spans="4:29">
      <c r="D152">
        <f t="shared" si="39"/>
        <v>19</v>
      </c>
      <c r="E152">
        <f t="shared" si="40"/>
        <v>380</v>
      </c>
      <c r="F152">
        <f t="shared" si="41"/>
        <v>280</v>
      </c>
      <c r="G152">
        <f t="shared" si="42"/>
        <v>190</v>
      </c>
      <c r="H152">
        <f t="shared" si="43"/>
        <v>140</v>
      </c>
      <c r="I152">
        <f t="shared" si="44"/>
        <v>132</v>
      </c>
      <c r="K152">
        <f t="shared" si="33"/>
        <v>5</v>
      </c>
      <c r="R152">
        <f t="shared" si="45"/>
        <v>19</v>
      </c>
      <c r="S152">
        <f t="shared" si="46"/>
        <v>252</v>
      </c>
      <c r="T152">
        <f t="shared" si="47"/>
        <v>240</v>
      </c>
      <c r="U152">
        <f t="shared" si="48"/>
        <v>288</v>
      </c>
      <c r="V152">
        <f t="shared" si="49"/>
        <v>252</v>
      </c>
      <c r="W152">
        <f t="shared" si="50"/>
        <v>492</v>
      </c>
      <c r="Z152">
        <f t="shared" si="51"/>
        <v>19</v>
      </c>
      <c r="AA152">
        <f>W152/(S152+T152)</f>
        <v>1</v>
      </c>
      <c r="AC152">
        <f>W152/(U152+V152)</f>
        <v>0.91111111111111109</v>
      </c>
    </row>
    <row r="153" spans="4:29">
      <c r="D153">
        <f t="shared" si="39"/>
        <v>20</v>
      </c>
      <c r="E153">
        <f t="shared" si="40"/>
        <v>390</v>
      </c>
      <c r="F153">
        <f t="shared" si="41"/>
        <v>290</v>
      </c>
      <c r="G153">
        <f t="shared" si="42"/>
        <v>195</v>
      </c>
      <c r="H153">
        <f t="shared" si="43"/>
        <v>145</v>
      </c>
      <c r="I153">
        <f t="shared" si="44"/>
        <v>136</v>
      </c>
      <c r="K153">
        <f t="shared" si="33"/>
        <v>5</v>
      </c>
      <c r="R153">
        <f t="shared" si="45"/>
        <v>20</v>
      </c>
      <c r="S153">
        <f t="shared" si="46"/>
        <v>264</v>
      </c>
      <c r="T153">
        <f t="shared" si="47"/>
        <v>252</v>
      </c>
      <c r="U153">
        <f t="shared" si="48"/>
        <v>300</v>
      </c>
      <c r="V153">
        <f t="shared" si="49"/>
        <v>264</v>
      </c>
      <c r="W153">
        <f t="shared" si="50"/>
        <v>516</v>
      </c>
      <c r="Z153">
        <f t="shared" si="51"/>
        <v>20</v>
      </c>
      <c r="AA153">
        <f>W153/(S153+T153)</f>
        <v>1</v>
      </c>
      <c r="AC153">
        <f>W153/(U153+V153)</f>
        <v>0.91489361702127658</v>
      </c>
    </row>
    <row r="154" spans="4:29">
      <c r="D154">
        <f t="shared" si="39"/>
        <v>21</v>
      </c>
      <c r="E154">
        <f t="shared" si="40"/>
        <v>400</v>
      </c>
      <c r="F154">
        <f t="shared" si="41"/>
        <v>300</v>
      </c>
      <c r="G154">
        <f t="shared" si="42"/>
        <v>200</v>
      </c>
      <c r="H154">
        <f t="shared" si="43"/>
        <v>150</v>
      </c>
      <c r="I154">
        <f t="shared" si="44"/>
        <v>140</v>
      </c>
      <c r="K154">
        <f t="shared" si="33"/>
        <v>5</v>
      </c>
      <c r="R154">
        <f t="shared" si="45"/>
        <v>21</v>
      </c>
      <c r="S154">
        <f t="shared" si="46"/>
        <v>276</v>
      </c>
      <c r="T154">
        <f t="shared" si="47"/>
        <v>264</v>
      </c>
      <c r="U154">
        <f t="shared" si="48"/>
        <v>312</v>
      </c>
      <c r="V154">
        <f t="shared" si="49"/>
        <v>276</v>
      </c>
      <c r="W154">
        <f t="shared" si="50"/>
        <v>540</v>
      </c>
      <c r="Z154">
        <f t="shared" si="51"/>
        <v>21</v>
      </c>
      <c r="AA154">
        <f>W154/(S154+T154)</f>
        <v>1</v>
      </c>
      <c r="AC154">
        <f>W154/(U154+V154)</f>
        <v>0.91836734693877553</v>
      </c>
    </row>
    <row r="155" spans="4:29">
      <c r="D155">
        <f t="shared" si="39"/>
        <v>22</v>
      </c>
      <c r="E155">
        <f t="shared" si="40"/>
        <v>410</v>
      </c>
      <c r="F155">
        <f t="shared" si="41"/>
        <v>310</v>
      </c>
      <c r="G155">
        <f t="shared" si="42"/>
        <v>205</v>
      </c>
      <c r="H155">
        <f t="shared" si="43"/>
        <v>155</v>
      </c>
      <c r="I155">
        <f t="shared" si="44"/>
        <v>144</v>
      </c>
      <c r="K155">
        <f t="shared" si="33"/>
        <v>5</v>
      </c>
      <c r="R155">
        <f t="shared" si="45"/>
        <v>22</v>
      </c>
      <c r="S155">
        <f t="shared" si="46"/>
        <v>288</v>
      </c>
      <c r="T155">
        <f t="shared" si="47"/>
        <v>276</v>
      </c>
      <c r="U155">
        <f t="shared" si="48"/>
        <v>324</v>
      </c>
      <c r="V155">
        <f t="shared" si="49"/>
        <v>288</v>
      </c>
      <c r="W155">
        <f t="shared" si="50"/>
        <v>564</v>
      </c>
      <c r="Z155">
        <f t="shared" si="51"/>
        <v>22</v>
      </c>
      <c r="AA155">
        <f>W155/(S155+T155)</f>
        <v>1</v>
      </c>
      <c r="AC155">
        <f>W155/(U155+V155)</f>
        <v>0.92156862745098034</v>
      </c>
    </row>
    <row r="156" spans="4:29">
      <c r="D156">
        <f t="shared" si="39"/>
        <v>23</v>
      </c>
      <c r="E156">
        <f t="shared" si="40"/>
        <v>420</v>
      </c>
      <c r="F156">
        <f t="shared" si="41"/>
        <v>320</v>
      </c>
      <c r="G156">
        <f t="shared" si="42"/>
        <v>210</v>
      </c>
      <c r="H156">
        <f t="shared" si="43"/>
        <v>160</v>
      </c>
      <c r="I156">
        <f t="shared" si="44"/>
        <v>148</v>
      </c>
      <c r="K156">
        <f t="shared" si="33"/>
        <v>5</v>
      </c>
      <c r="R156">
        <f t="shared" si="45"/>
        <v>23</v>
      </c>
      <c r="S156">
        <f t="shared" si="46"/>
        <v>300</v>
      </c>
      <c r="T156">
        <f t="shared" si="47"/>
        <v>288</v>
      </c>
      <c r="U156">
        <f t="shared" si="48"/>
        <v>336</v>
      </c>
      <c r="V156">
        <f t="shared" si="49"/>
        <v>300</v>
      </c>
      <c r="W156">
        <f t="shared" si="50"/>
        <v>588</v>
      </c>
      <c r="Z156">
        <f t="shared" si="51"/>
        <v>23</v>
      </c>
      <c r="AA156">
        <f>W156/(S156+T156)</f>
        <v>1</v>
      </c>
      <c r="AC156">
        <f>W156/(U156+V156)</f>
        <v>0.92452830188679247</v>
      </c>
    </row>
    <row r="157" spans="4:29">
      <c r="D157">
        <f t="shared" si="39"/>
        <v>24</v>
      </c>
      <c r="E157">
        <f t="shared" si="40"/>
        <v>430</v>
      </c>
      <c r="F157">
        <f t="shared" si="41"/>
        <v>330</v>
      </c>
      <c r="G157">
        <f t="shared" si="42"/>
        <v>215</v>
      </c>
      <c r="H157">
        <f t="shared" si="43"/>
        <v>165</v>
      </c>
      <c r="I157">
        <f t="shared" si="44"/>
        <v>152</v>
      </c>
      <c r="K157">
        <f t="shared" si="33"/>
        <v>5</v>
      </c>
      <c r="R157">
        <f t="shared" si="45"/>
        <v>24</v>
      </c>
      <c r="S157">
        <f t="shared" si="46"/>
        <v>312</v>
      </c>
      <c r="T157">
        <f t="shared" si="47"/>
        <v>300</v>
      </c>
      <c r="U157">
        <f t="shared" si="48"/>
        <v>348</v>
      </c>
      <c r="V157">
        <f t="shared" si="49"/>
        <v>312</v>
      </c>
      <c r="W157">
        <f t="shared" si="50"/>
        <v>612</v>
      </c>
      <c r="Z157">
        <f t="shared" si="51"/>
        <v>24</v>
      </c>
      <c r="AA157">
        <f>W157/(S157+T157)</f>
        <v>1</v>
      </c>
      <c r="AC157">
        <f>W157/(U157+V157)</f>
        <v>0.92727272727272725</v>
      </c>
    </row>
    <row r="158" spans="4:29">
      <c r="D158">
        <f t="shared" si="39"/>
        <v>25</v>
      </c>
      <c r="E158">
        <f t="shared" si="40"/>
        <v>440</v>
      </c>
      <c r="F158">
        <f t="shared" si="41"/>
        <v>340</v>
      </c>
      <c r="G158">
        <f t="shared" si="42"/>
        <v>220</v>
      </c>
      <c r="H158">
        <f t="shared" si="43"/>
        <v>170</v>
      </c>
      <c r="I158">
        <f t="shared" si="44"/>
        <v>156</v>
      </c>
      <c r="K158">
        <f t="shared" si="33"/>
        <v>5</v>
      </c>
      <c r="R158">
        <f t="shared" si="45"/>
        <v>25</v>
      </c>
      <c r="S158">
        <f t="shared" si="46"/>
        <v>324</v>
      </c>
      <c r="T158">
        <f t="shared" si="47"/>
        <v>312</v>
      </c>
      <c r="U158">
        <f t="shared" si="48"/>
        <v>360</v>
      </c>
      <c r="V158">
        <f t="shared" si="49"/>
        <v>324</v>
      </c>
      <c r="W158">
        <f t="shared" si="50"/>
        <v>636</v>
      </c>
      <c r="Z158">
        <f t="shared" si="51"/>
        <v>25</v>
      </c>
      <c r="AA158">
        <f>W158/(S158+T158)</f>
        <v>1</v>
      </c>
      <c r="AC158">
        <f>W158/(U158+V158)</f>
        <v>0.92982456140350878</v>
      </c>
    </row>
    <row r="159" spans="4:29">
      <c r="D159">
        <f t="shared" si="39"/>
        <v>26</v>
      </c>
      <c r="E159">
        <f t="shared" si="40"/>
        <v>450</v>
      </c>
      <c r="F159">
        <f t="shared" si="41"/>
        <v>350</v>
      </c>
      <c r="G159">
        <f t="shared" si="42"/>
        <v>225</v>
      </c>
      <c r="H159">
        <f t="shared" si="43"/>
        <v>175</v>
      </c>
      <c r="I159">
        <f t="shared" si="44"/>
        <v>160</v>
      </c>
      <c r="K159">
        <f t="shared" si="33"/>
        <v>5</v>
      </c>
      <c r="R159">
        <f t="shared" si="45"/>
        <v>26</v>
      </c>
      <c r="S159">
        <f t="shared" si="46"/>
        <v>336</v>
      </c>
      <c r="T159">
        <f t="shared" si="47"/>
        <v>324</v>
      </c>
      <c r="U159">
        <f t="shared" si="48"/>
        <v>372</v>
      </c>
      <c r="V159">
        <f t="shared" si="49"/>
        <v>336</v>
      </c>
      <c r="W159">
        <f t="shared" si="50"/>
        <v>660</v>
      </c>
      <c r="Z159">
        <f t="shared" si="51"/>
        <v>26</v>
      </c>
      <c r="AA159">
        <f>W159/(S159+T159)</f>
        <v>1</v>
      </c>
      <c r="AC159">
        <f>W159/(U159+V159)</f>
        <v>0.93220338983050843</v>
      </c>
    </row>
    <row r="160" spans="4:29">
      <c r="D160">
        <f t="shared" si="39"/>
        <v>27</v>
      </c>
      <c r="E160">
        <f t="shared" si="40"/>
        <v>460</v>
      </c>
      <c r="F160">
        <f t="shared" si="41"/>
        <v>360</v>
      </c>
      <c r="G160">
        <f t="shared" si="42"/>
        <v>230</v>
      </c>
      <c r="H160">
        <f t="shared" si="43"/>
        <v>180</v>
      </c>
      <c r="I160">
        <f t="shared" si="44"/>
        <v>164</v>
      </c>
      <c r="K160">
        <f t="shared" si="33"/>
        <v>5</v>
      </c>
      <c r="R160">
        <f t="shared" si="45"/>
        <v>27</v>
      </c>
      <c r="S160">
        <f t="shared" si="46"/>
        <v>348</v>
      </c>
      <c r="T160">
        <f t="shared" si="47"/>
        <v>336</v>
      </c>
      <c r="U160">
        <f t="shared" si="48"/>
        <v>384</v>
      </c>
      <c r="V160">
        <f t="shared" si="49"/>
        <v>348</v>
      </c>
      <c r="W160">
        <f t="shared" si="50"/>
        <v>684</v>
      </c>
      <c r="Z160">
        <f t="shared" si="51"/>
        <v>27</v>
      </c>
      <c r="AA160">
        <f>W160/(S160+T160)</f>
        <v>1</v>
      </c>
      <c r="AC160">
        <f>W160/(U160+V160)</f>
        <v>0.93442622950819676</v>
      </c>
    </row>
    <row r="161" spans="4:29">
      <c r="D161">
        <f t="shared" si="39"/>
        <v>28</v>
      </c>
      <c r="E161">
        <f t="shared" si="40"/>
        <v>470</v>
      </c>
      <c r="F161">
        <f t="shared" si="41"/>
        <v>370</v>
      </c>
      <c r="G161">
        <f t="shared" si="42"/>
        <v>235</v>
      </c>
      <c r="H161">
        <f t="shared" si="43"/>
        <v>185</v>
      </c>
      <c r="I161">
        <f t="shared" si="44"/>
        <v>168</v>
      </c>
      <c r="K161">
        <f t="shared" si="33"/>
        <v>5</v>
      </c>
      <c r="R161">
        <f t="shared" si="45"/>
        <v>28</v>
      </c>
      <c r="S161">
        <f t="shared" si="46"/>
        <v>360</v>
      </c>
      <c r="T161">
        <f t="shared" si="47"/>
        <v>348</v>
      </c>
      <c r="U161">
        <f t="shared" si="48"/>
        <v>396</v>
      </c>
      <c r="V161">
        <f t="shared" si="49"/>
        <v>360</v>
      </c>
      <c r="W161">
        <f t="shared" si="50"/>
        <v>708</v>
      </c>
      <c r="Z161">
        <f t="shared" si="51"/>
        <v>28</v>
      </c>
      <c r="AA161">
        <f>W161/(S161+T161)</f>
        <v>1</v>
      </c>
      <c r="AC161">
        <f>W161/(U161+V161)</f>
        <v>0.93650793650793651</v>
      </c>
    </row>
    <row r="162" spans="4:29">
      <c r="D162">
        <f t="shared" si="39"/>
        <v>29</v>
      </c>
      <c r="E162">
        <f t="shared" si="40"/>
        <v>480</v>
      </c>
      <c r="F162">
        <f t="shared" si="41"/>
        <v>380</v>
      </c>
      <c r="G162">
        <f t="shared" si="42"/>
        <v>240</v>
      </c>
      <c r="H162">
        <f t="shared" si="43"/>
        <v>190</v>
      </c>
      <c r="I162">
        <f t="shared" si="44"/>
        <v>172</v>
      </c>
      <c r="K162">
        <f t="shared" si="33"/>
        <v>5</v>
      </c>
      <c r="R162">
        <f t="shared" si="45"/>
        <v>29</v>
      </c>
      <c r="S162">
        <f t="shared" si="46"/>
        <v>372</v>
      </c>
      <c r="T162">
        <f t="shared" si="47"/>
        <v>360</v>
      </c>
      <c r="U162">
        <f t="shared" si="48"/>
        <v>408</v>
      </c>
      <c r="V162">
        <f t="shared" si="49"/>
        <v>372</v>
      </c>
      <c r="W162">
        <f t="shared" si="50"/>
        <v>732</v>
      </c>
      <c r="Z162">
        <f t="shared" si="51"/>
        <v>29</v>
      </c>
      <c r="AA162">
        <f>W162/(S162+T162)</f>
        <v>1</v>
      </c>
      <c r="AC162">
        <f>W162/(U162+V162)</f>
        <v>0.93846153846153846</v>
      </c>
    </row>
    <row r="163" spans="4:29">
      <c r="D163">
        <f t="shared" si="39"/>
        <v>30</v>
      </c>
      <c r="E163">
        <f t="shared" si="40"/>
        <v>490</v>
      </c>
      <c r="F163">
        <f t="shared" si="41"/>
        <v>390</v>
      </c>
      <c r="G163">
        <f t="shared" si="42"/>
        <v>245</v>
      </c>
      <c r="H163">
        <f t="shared" si="43"/>
        <v>195</v>
      </c>
      <c r="I163">
        <f t="shared" si="44"/>
        <v>176</v>
      </c>
      <c r="K163">
        <f t="shared" si="33"/>
        <v>5</v>
      </c>
      <c r="R163">
        <f t="shared" si="45"/>
        <v>30</v>
      </c>
      <c r="S163">
        <f t="shared" si="46"/>
        <v>384</v>
      </c>
      <c r="T163">
        <f t="shared" si="47"/>
        <v>372</v>
      </c>
      <c r="U163">
        <f t="shared" si="48"/>
        <v>420</v>
      </c>
      <c r="V163">
        <f t="shared" si="49"/>
        <v>384</v>
      </c>
      <c r="W163">
        <f t="shared" si="50"/>
        <v>756</v>
      </c>
      <c r="Z163">
        <f t="shared" si="51"/>
        <v>30</v>
      </c>
      <c r="AA163">
        <f>W163/(S163+T163)</f>
        <v>1</v>
      </c>
      <c r="AC163">
        <f>W163/(U163+V163)</f>
        <v>0.94029850746268662</v>
      </c>
    </row>
    <row r="164" spans="4:29">
      <c r="D164">
        <f t="shared" si="39"/>
        <v>31</v>
      </c>
      <c r="E164">
        <f t="shared" si="40"/>
        <v>500</v>
      </c>
      <c r="F164">
        <f t="shared" si="41"/>
        <v>400</v>
      </c>
      <c r="G164">
        <f t="shared" si="42"/>
        <v>250</v>
      </c>
      <c r="H164">
        <f t="shared" si="43"/>
        <v>200</v>
      </c>
      <c r="I164">
        <f t="shared" si="44"/>
        <v>180</v>
      </c>
      <c r="K164">
        <f t="shared" si="33"/>
        <v>5</v>
      </c>
      <c r="R164">
        <f t="shared" si="45"/>
        <v>31</v>
      </c>
      <c r="S164">
        <f t="shared" si="46"/>
        <v>396</v>
      </c>
      <c r="T164">
        <f t="shared" si="47"/>
        <v>384</v>
      </c>
      <c r="U164">
        <f t="shared" si="48"/>
        <v>432</v>
      </c>
      <c r="V164">
        <f t="shared" si="49"/>
        <v>396</v>
      </c>
      <c r="W164">
        <f t="shared" si="50"/>
        <v>780</v>
      </c>
      <c r="Z164">
        <f t="shared" si="51"/>
        <v>31</v>
      </c>
      <c r="AA164">
        <f>W164/(S164+T164)</f>
        <v>1</v>
      </c>
      <c r="AC164">
        <f>W164/(U164+V164)</f>
        <v>0.94202898550724634</v>
      </c>
    </row>
    <row r="165" spans="4:29">
      <c r="D165">
        <f t="shared" si="39"/>
        <v>32</v>
      </c>
      <c r="E165">
        <f t="shared" si="40"/>
        <v>510</v>
      </c>
      <c r="F165">
        <f t="shared" si="41"/>
        <v>410</v>
      </c>
      <c r="G165">
        <f t="shared" si="42"/>
        <v>255</v>
      </c>
      <c r="H165">
        <f t="shared" si="43"/>
        <v>205</v>
      </c>
      <c r="I165">
        <f t="shared" si="44"/>
        <v>184</v>
      </c>
      <c r="K165">
        <f t="shared" si="33"/>
        <v>5</v>
      </c>
      <c r="R165">
        <f t="shared" si="45"/>
        <v>32</v>
      </c>
      <c r="S165">
        <f t="shared" si="46"/>
        <v>408</v>
      </c>
      <c r="T165">
        <f t="shared" si="47"/>
        <v>396</v>
      </c>
      <c r="U165">
        <f t="shared" si="48"/>
        <v>444</v>
      </c>
      <c r="V165">
        <f t="shared" si="49"/>
        <v>408</v>
      </c>
      <c r="W165">
        <f t="shared" si="50"/>
        <v>804</v>
      </c>
      <c r="Z165">
        <f t="shared" si="51"/>
        <v>32</v>
      </c>
      <c r="AA165">
        <f>W165/(S165+T165)</f>
        <v>1</v>
      </c>
      <c r="AC165">
        <f>W165/(U165+V165)</f>
        <v>0.94366197183098588</v>
      </c>
    </row>
    <row r="166" spans="4:29">
      <c r="D166">
        <f t="shared" si="39"/>
        <v>33</v>
      </c>
      <c r="E166">
        <f t="shared" si="40"/>
        <v>520</v>
      </c>
      <c r="F166">
        <f t="shared" si="41"/>
        <v>420</v>
      </c>
      <c r="G166">
        <f t="shared" si="42"/>
        <v>260</v>
      </c>
      <c r="H166">
        <f t="shared" si="43"/>
        <v>210</v>
      </c>
      <c r="I166">
        <f t="shared" si="44"/>
        <v>188</v>
      </c>
      <c r="K166">
        <f t="shared" si="33"/>
        <v>5</v>
      </c>
      <c r="R166">
        <f t="shared" si="45"/>
        <v>33</v>
      </c>
      <c r="S166">
        <f t="shared" si="46"/>
        <v>420</v>
      </c>
      <c r="T166">
        <f t="shared" si="47"/>
        <v>408</v>
      </c>
      <c r="U166">
        <f t="shared" si="48"/>
        <v>456</v>
      </c>
      <c r="V166">
        <f t="shared" si="49"/>
        <v>420</v>
      </c>
      <c r="W166">
        <f t="shared" si="50"/>
        <v>828</v>
      </c>
      <c r="Z166">
        <f t="shared" si="51"/>
        <v>33</v>
      </c>
      <c r="AA166">
        <f>W166/(S166+T166)</f>
        <v>1</v>
      </c>
      <c r="AC166">
        <f>W166/(U166+V166)</f>
        <v>0.9452054794520548</v>
      </c>
    </row>
    <row r="167" spans="4:29">
      <c r="D167">
        <f t="shared" si="39"/>
        <v>34</v>
      </c>
      <c r="E167">
        <f t="shared" si="40"/>
        <v>530</v>
      </c>
      <c r="F167">
        <f t="shared" si="41"/>
        <v>430</v>
      </c>
      <c r="G167">
        <f t="shared" si="42"/>
        <v>265</v>
      </c>
      <c r="H167">
        <f t="shared" si="43"/>
        <v>215</v>
      </c>
      <c r="I167">
        <f t="shared" si="44"/>
        <v>192</v>
      </c>
      <c r="K167">
        <f t="shared" si="33"/>
        <v>5</v>
      </c>
      <c r="R167">
        <f t="shared" si="45"/>
        <v>34</v>
      </c>
      <c r="S167">
        <f t="shared" si="46"/>
        <v>432</v>
      </c>
      <c r="T167">
        <f t="shared" si="47"/>
        <v>420</v>
      </c>
      <c r="U167">
        <f t="shared" si="48"/>
        <v>468</v>
      </c>
      <c r="V167">
        <f t="shared" si="49"/>
        <v>432</v>
      </c>
      <c r="W167">
        <f t="shared" si="50"/>
        <v>852</v>
      </c>
      <c r="Z167">
        <f t="shared" si="51"/>
        <v>34</v>
      </c>
      <c r="AA167">
        <f>W167/(S167+T167)</f>
        <v>1</v>
      </c>
      <c r="AC167">
        <f>W167/(U167+V167)</f>
        <v>0.94666666666666666</v>
      </c>
    </row>
    <row r="168" spans="4:29">
      <c r="D168">
        <f t="shared" si="39"/>
        <v>35</v>
      </c>
      <c r="E168">
        <f t="shared" si="40"/>
        <v>540</v>
      </c>
      <c r="F168">
        <f t="shared" si="41"/>
        <v>440</v>
      </c>
      <c r="G168">
        <f t="shared" si="42"/>
        <v>270</v>
      </c>
      <c r="H168">
        <f t="shared" si="43"/>
        <v>220</v>
      </c>
      <c r="I168">
        <f t="shared" si="44"/>
        <v>196</v>
      </c>
      <c r="K168">
        <f t="shared" si="33"/>
        <v>5</v>
      </c>
      <c r="R168">
        <f t="shared" si="45"/>
        <v>35</v>
      </c>
      <c r="S168">
        <f t="shared" si="46"/>
        <v>444</v>
      </c>
      <c r="T168">
        <f t="shared" si="47"/>
        <v>432</v>
      </c>
      <c r="U168">
        <f t="shared" si="48"/>
        <v>480</v>
      </c>
      <c r="V168">
        <f t="shared" si="49"/>
        <v>444</v>
      </c>
      <c r="W168">
        <f t="shared" si="50"/>
        <v>876</v>
      </c>
      <c r="Z168">
        <f t="shared" si="51"/>
        <v>35</v>
      </c>
      <c r="AA168">
        <f>W168/(S168+T168)</f>
        <v>1</v>
      </c>
      <c r="AC168">
        <f>W168/(U168+V168)</f>
        <v>0.94805194805194803</v>
      </c>
    </row>
    <row r="169" spans="4:29">
      <c r="D169">
        <f t="shared" si="39"/>
        <v>36</v>
      </c>
      <c r="E169">
        <f t="shared" si="40"/>
        <v>550</v>
      </c>
      <c r="F169">
        <f t="shared" si="41"/>
        <v>450</v>
      </c>
      <c r="G169">
        <f t="shared" si="42"/>
        <v>275</v>
      </c>
      <c r="H169">
        <f t="shared" si="43"/>
        <v>225</v>
      </c>
      <c r="I169">
        <f t="shared" si="44"/>
        <v>200</v>
      </c>
      <c r="K169">
        <f t="shared" si="33"/>
        <v>5</v>
      </c>
      <c r="R169">
        <f t="shared" si="45"/>
        <v>36</v>
      </c>
      <c r="S169">
        <f t="shared" si="46"/>
        <v>456</v>
      </c>
      <c r="T169">
        <f t="shared" si="47"/>
        <v>444</v>
      </c>
      <c r="U169">
        <f t="shared" si="48"/>
        <v>492</v>
      </c>
      <c r="V169">
        <f t="shared" si="49"/>
        <v>456</v>
      </c>
      <c r="W169">
        <f t="shared" si="50"/>
        <v>900</v>
      </c>
      <c r="Z169">
        <f t="shared" si="51"/>
        <v>36</v>
      </c>
      <c r="AA169">
        <f>W169/(S169+T169)</f>
        <v>1</v>
      </c>
      <c r="AC169">
        <f>W169/(U169+V169)</f>
        <v>0.94936708860759489</v>
      </c>
    </row>
    <row r="170" spans="4:29">
      <c r="D170">
        <f t="shared" si="39"/>
        <v>37</v>
      </c>
      <c r="E170">
        <f t="shared" si="40"/>
        <v>560</v>
      </c>
      <c r="F170">
        <f t="shared" si="41"/>
        <v>460</v>
      </c>
      <c r="G170">
        <f t="shared" si="42"/>
        <v>280</v>
      </c>
      <c r="H170">
        <f t="shared" si="43"/>
        <v>230</v>
      </c>
      <c r="I170">
        <f t="shared" si="44"/>
        <v>204</v>
      </c>
      <c r="K170">
        <f t="shared" si="33"/>
        <v>5</v>
      </c>
      <c r="R170">
        <f t="shared" si="45"/>
        <v>37</v>
      </c>
      <c r="S170">
        <f t="shared" si="46"/>
        <v>468</v>
      </c>
      <c r="T170">
        <f t="shared" si="47"/>
        <v>456</v>
      </c>
      <c r="U170">
        <f t="shared" si="48"/>
        <v>504</v>
      </c>
      <c r="V170">
        <f t="shared" si="49"/>
        <v>468</v>
      </c>
      <c r="W170">
        <f t="shared" si="50"/>
        <v>924</v>
      </c>
      <c r="Z170">
        <f t="shared" si="51"/>
        <v>37</v>
      </c>
      <c r="AA170">
        <f>W170/(S170+T170)</f>
        <v>1</v>
      </c>
      <c r="AC170">
        <f>W170/(U170+V170)</f>
        <v>0.95061728395061729</v>
      </c>
    </row>
    <row r="171" spans="4:29">
      <c r="D171">
        <f t="shared" si="39"/>
        <v>38</v>
      </c>
      <c r="E171">
        <f t="shared" si="40"/>
        <v>570</v>
      </c>
      <c r="F171">
        <f t="shared" si="41"/>
        <v>470</v>
      </c>
      <c r="G171">
        <f t="shared" si="42"/>
        <v>285</v>
      </c>
      <c r="H171">
        <f t="shared" si="43"/>
        <v>235</v>
      </c>
      <c r="I171">
        <f t="shared" si="44"/>
        <v>208</v>
      </c>
      <c r="K171">
        <f t="shared" si="33"/>
        <v>5</v>
      </c>
      <c r="R171">
        <f t="shared" si="45"/>
        <v>38</v>
      </c>
      <c r="S171">
        <f t="shared" si="46"/>
        <v>480</v>
      </c>
      <c r="T171">
        <f t="shared" si="47"/>
        <v>468</v>
      </c>
      <c r="U171">
        <f t="shared" si="48"/>
        <v>516</v>
      </c>
      <c r="V171">
        <f t="shared" si="49"/>
        <v>480</v>
      </c>
      <c r="W171">
        <f t="shared" si="50"/>
        <v>948</v>
      </c>
      <c r="Z171">
        <f t="shared" si="51"/>
        <v>38</v>
      </c>
      <c r="AA171">
        <f>W171/(S171+T171)</f>
        <v>1</v>
      </c>
      <c r="AC171">
        <f>W171/(U171+V171)</f>
        <v>0.95180722891566261</v>
      </c>
    </row>
    <row r="172" spans="4:29">
      <c r="D172">
        <f t="shared" si="39"/>
        <v>39</v>
      </c>
      <c r="E172">
        <f t="shared" si="40"/>
        <v>580</v>
      </c>
      <c r="F172">
        <f t="shared" si="41"/>
        <v>480</v>
      </c>
      <c r="G172">
        <f t="shared" si="42"/>
        <v>290</v>
      </c>
      <c r="H172">
        <f t="shared" si="43"/>
        <v>240</v>
      </c>
      <c r="I172">
        <f t="shared" si="44"/>
        <v>212</v>
      </c>
      <c r="K172">
        <f t="shared" si="33"/>
        <v>5</v>
      </c>
      <c r="R172">
        <f t="shared" si="45"/>
        <v>39</v>
      </c>
      <c r="S172">
        <f t="shared" si="46"/>
        <v>492</v>
      </c>
      <c r="T172">
        <f t="shared" si="47"/>
        <v>480</v>
      </c>
      <c r="U172">
        <f t="shared" si="48"/>
        <v>528</v>
      </c>
      <c r="V172">
        <f t="shared" si="49"/>
        <v>492</v>
      </c>
      <c r="W172">
        <f t="shared" si="50"/>
        <v>972</v>
      </c>
      <c r="Z172">
        <f t="shared" si="51"/>
        <v>39</v>
      </c>
      <c r="AA172">
        <f>W172/(S172+T172)</f>
        <v>1</v>
      </c>
      <c r="AC172">
        <f>W172/(U172+V172)</f>
        <v>0.95294117647058818</v>
      </c>
    </row>
    <row r="173" spans="4:29">
      <c r="D173">
        <f t="shared" si="39"/>
        <v>40</v>
      </c>
      <c r="E173">
        <f t="shared" si="40"/>
        <v>590</v>
      </c>
      <c r="F173">
        <f t="shared" si="41"/>
        <v>490</v>
      </c>
      <c r="G173">
        <f t="shared" si="42"/>
        <v>295</v>
      </c>
      <c r="H173">
        <f t="shared" si="43"/>
        <v>245</v>
      </c>
      <c r="I173">
        <f t="shared" si="44"/>
        <v>216</v>
      </c>
      <c r="K173">
        <f t="shared" si="33"/>
        <v>5</v>
      </c>
      <c r="R173">
        <f t="shared" si="45"/>
        <v>40</v>
      </c>
      <c r="S173">
        <f t="shared" si="46"/>
        <v>504</v>
      </c>
      <c r="T173">
        <f t="shared" si="47"/>
        <v>492</v>
      </c>
      <c r="U173">
        <f t="shared" si="48"/>
        <v>540</v>
      </c>
      <c r="V173">
        <f t="shared" si="49"/>
        <v>504</v>
      </c>
      <c r="W173">
        <f t="shared" si="50"/>
        <v>996</v>
      </c>
      <c r="Z173">
        <f t="shared" si="51"/>
        <v>40</v>
      </c>
      <c r="AA173">
        <f>W173/(S173+T173)</f>
        <v>1</v>
      </c>
      <c r="AC173">
        <f>W173/(U173+V173)</f>
        <v>0.95402298850574707</v>
      </c>
    </row>
    <row r="174" spans="4:29">
      <c r="D174">
        <f t="shared" si="39"/>
        <v>41</v>
      </c>
      <c r="R174">
        <f t="shared" si="45"/>
        <v>41</v>
      </c>
      <c r="S174">
        <f t="shared" si="46"/>
        <v>516</v>
      </c>
      <c r="T174">
        <f t="shared" si="47"/>
        <v>504</v>
      </c>
      <c r="U174">
        <f t="shared" si="48"/>
        <v>552</v>
      </c>
      <c r="V174">
        <f t="shared" si="49"/>
        <v>516</v>
      </c>
      <c r="W174">
        <f t="shared" si="50"/>
        <v>1020</v>
      </c>
      <c r="Z174">
        <f t="shared" si="51"/>
        <v>41</v>
      </c>
      <c r="AA174">
        <f>W174/(S174+T174)</f>
        <v>1</v>
      </c>
      <c r="AC174">
        <f>W174/(U174+V174)</f>
        <v>0.9550561797752809</v>
      </c>
    </row>
    <row r="175" spans="4:29">
      <c r="D175">
        <f t="shared" si="39"/>
        <v>42</v>
      </c>
      <c r="R175">
        <f t="shared" si="45"/>
        <v>42</v>
      </c>
      <c r="S175">
        <f t="shared" si="46"/>
        <v>528</v>
      </c>
      <c r="T175">
        <f t="shared" si="47"/>
        <v>516</v>
      </c>
      <c r="U175">
        <f t="shared" si="48"/>
        <v>564</v>
      </c>
      <c r="V175">
        <f t="shared" si="49"/>
        <v>528</v>
      </c>
      <c r="W175">
        <f t="shared" si="50"/>
        <v>1044</v>
      </c>
      <c r="Z175">
        <f t="shared" si="51"/>
        <v>42</v>
      </c>
      <c r="AA175">
        <f>W175/(S175+T175)</f>
        <v>1</v>
      </c>
      <c r="AC175">
        <f>W175/(U175+V175)</f>
        <v>0.95604395604395609</v>
      </c>
    </row>
    <row r="176" spans="4:29">
      <c r="D176">
        <f t="shared" si="39"/>
        <v>43</v>
      </c>
      <c r="R176">
        <f t="shared" si="45"/>
        <v>43</v>
      </c>
      <c r="S176">
        <f t="shared" si="46"/>
        <v>540</v>
      </c>
      <c r="T176">
        <f t="shared" si="47"/>
        <v>528</v>
      </c>
      <c r="U176">
        <f t="shared" si="48"/>
        <v>576</v>
      </c>
      <c r="V176">
        <f t="shared" si="49"/>
        <v>540</v>
      </c>
      <c r="W176">
        <f t="shared" si="50"/>
        <v>1068</v>
      </c>
      <c r="Z176">
        <f t="shared" si="51"/>
        <v>43</v>
      </c>
      <c r="AA176">
        <f>W176/(S176+T176)</f>
        <v>1</v>
      </c>
      <c r="AC176">
        <f>W176/(U176+V176)</f>
        <v>0.956989247311828</v>
      </c>
    </row>
    <row r="177" spans="4:29">
      <c r="D177">
        <f t="shared" si="39"/>
        <v>44</v>
      </c>
      <c r="R177">
        <f t="shared" si="45"/>
        <v>44</v>
      </c>
      <c r="S177">
        <f t="shared" si="46"/>
        <v>552</v>
      </c>
      <c r="T177">
        <f t="shared" si="47"/>
        <v>540</v>
      </c>
      <c r="U177">
        <f t="shared" si="48"/>
        <v>588</v>
      </c>
      <c r="V177">
        <f t="shared" si="49"/>
        <v>552</v>
      </c>
      <c r="W177">
        <f t="shared" si="50"/>
        <v>1092</v>
      </c>
      <c r="Z177">
        <f t="shared" si="51"/>
        <v>44</v>
      </c>
      <c r="AA177">
        <f>W177/(S177+T177)</f>
        <v>1</v>
      </c>
      <c r="AC177">
        <f>W177/(U177+V177)</f>
        <v>0.95789473684210524</v>
      </c>
    </row>
    <row r="178" spans="4:29">
      <c r="D178">
        <f t="shared" si="39"/>
        <v>45</v>
      </c>
      <c r="R178">
        <f t="shared" si="45"/>
        <v>45</v>
      </c>
      <c r="S178">
        <f t="shared" si="46"/>
        <v>564</v>
      </c>
      <c r="T178">
        <f t="shared" si="47"/>
        <v>552</v>
      </c>
      <c r="U178">
        <f t="shared" si="48"/>
        <v>600</v>
      </c>
      <c r="V178">
        <f t="shared" si="49"/>
        <v>564</v>
      </c>
      <c r="W178">
        <f t="shared" si="50"/>
        <v>1116</v>
      </c>
      <c r="Z178">
        <f t="shared" si="51"/>
        <v>45</v>
      </c>
      <c r="AA178">
        <f>W178/(S178+T178)</f>
        <v>1</v>
      </c>
      <c r="AC178">
        <f>W178/(U178+V178)</f>
        <v>0.95876288659793818</v>
      </c>
    </row>
    <row r="179" spans="4:29">
      <c r="D179">
        <f t="shared" si="39"/>
        <v>46</v>
      </c>
      <c r="R179">
        <f t="shared" si="45"/>
        <v>46</v>
      </c>
      <c r="S179">
        <f t="shared" si="46"/>
        <v>576</v>
      </c>
      <c r="T179">
        <f t="shared" si="47"/>
        <v>564</v>
      </c>
      <c r="U179">
        <f t="shared" si="48"/>
        <v>612</v>
      </c>
      <c r="V179">
        <f t="shared" si="49"/>
        <v>576</v>
      </c>
      <c r="W179">
        <f t="shared" si="50"/>
        <v>1140</v>
      </c>
      <c r="Z179">
        <f t="shared" si="51"/>
        <v>46</v>
      </c>
      <c r="AA179">
        <f>W179/(S179+T179)</f>
        <v>1</v>
      </c>
      <c r="AC179">
        <f>W179/(U179+V179)</f>
        <v>0.95959595959595956</v>
      </c>
    </row>
    <row r="180" spans="4:29">
      <c r="R180">
        <f t="shared" si="45"/>
        <v>47</v>
      </c>
      <c r="S180">
        <f t="shared" si="46"/>
        <v>588</v>
      </c>
      <c r="T180">
        <f t="shared" si="47"/>
        <v>576</v>
      </c>
      <c r="U180">
        <f t="shared" si="48"/>
        <v>624</v>
      </c>
      <c r="V180">
        <f t="shared" si="49"/>
        <v>588</v>
      </c>
      <c r="W180">
        <f t="shared" si="50"/>
        <v>1164</v>
      </c>
      <c r="Z180">
        <f t="shared" si="51"/>
        <v>47</v>
      </c>
      <c r="AA180">
        <f>W180/(S180+T180)</f>
        <v>1</v>
      </c>
      <c r="AC180">
        <f>W180/(U180+V180)</f>
        <v>0.96039603960396036</v>
      </c>
    </row>
    <row r="181" spans="4:29">
      <c r="R181">
        <f t="shared" si="45"/>
        <v>48</v>
      </c>
      <c r="S181">
        <f t="shared" si="46"/>
        <v>600</v>
      </c>
      <c r="T181">
        <f t="shared" si="47"/>
        <v>588</v>
      </c>
      <c r="U181">
        <f t="shared" si="48"/>
        <v>636</v>
      </c>
      <c r="V181">
        <f t="shared" si="49"/>
        <v>600</v>
      </c>
      <c r="W181">
        <f t="shared" si="50"/>
        <v>1188</v>
      </c>
      <c r="Z181">
        <f t="shared" si="51"/>
        <v>48</v>
      </c>
      <c r="AA181">
        <f>W181/(S181+T181)</f>
        <v>1</v>
      </c>
      <c r="AC181">
        <f>W181/(U181+V181)</f>
        <v>0.96116504854368934</v>
      </c>
    </row>
    <row r="182" spans="4:29">
      <c r="R182">
        <f t="shared" si="45"/>
        <v>49</v>
      </c>
      <c r="S182">
        <f t="shared" si="46"/>
        <v>612</v>
      </c>
      <c r="T182">
        <f t="shared" si="47"/>
        <v>600</v>
      </c>
      <c r="U182">
        <f t="shared" si="48"/>
        <v>648</v>
      </c>
      <c r="V182">
        <f t="shared" si="49"/>
        <v>612</v>
      </c>
      <c r="W182">
        <f t="shared" si="50"/>
        <v>1212</v>
      </c>
      <c r="Z182">
        <f t="shared" si="51"/>
        <v>49</v>
      </c>
      <c r="AA182">
        <f>W182/(S182+T182)</f>
        <v>1</v>
      </c>
      <c r="AC182">
        <f>W182/(U182+V182)</f>
        <v>0.96190476190476193</v>
      </c>
    </row>
    <row r="183" spans="4:29">
      <c r="R183">
        <f t="shared" si="45"/>
        <v>50</v>
      </c>
      <c r="S183">
        <f t="shared" si="46"/>
        <v>624</v>
      </c>
      <c r="T183">
        <f t="shared" si="47"/>
        <v>612</v>
      </c>
      <c r="U183">
        <f t="shared" si="48"/>
        <v>660</v>
      </c>
      <c r="V183">
        <f t="shared" si="49"/>
        <v>624</v>
      </c>
      <c r="W183">
        <f t="shared" si="50"/>
        <v>1236</v>
      </c>
      <c r="Z183">
        <f t="shared" si="51"/>
        <v>50</v>
      </c>
      <c r="AA183">
        <f>W183/(S183+T183)</f>
        <v>1</v>
      </c>
      <c r="AC183">
        <f>W183/(U183+V183)</f>
        <v>0.96261682242990654</v>
      </c>
    </row>
    <row r="184" spans="4:29">
      <c r="R184">
        <f t="shared" si="45"/>
        <v>51</v>
      </c>
      <c r="S184">
        <f t="shared" si="46"/>
        <v>636</v>
      </c>
      <c r="T184">
        <f t="shared" si="47"/>
        <v>624</v>
      </c>
      <c r="U184">
        <f t="shared" si="48"/>
        <v>672</v>
      </c>
      <c r="V184">
        <f t="shared" si="49"/>
        <v>636</v>
      </c>
      <c r="W184">
        <f t="shared" si="50"/>
        <v>1260</v>
      </c>
      <c r="Z184">
        <f t="shared" si="51"/>
        <v>51</v>
      </c>
      <c r="AA184">
        <f>W184/(S184+T184)</f>
        <v>1</v>
      </c>
      <c r="AC184">
        <f>W184/(U184+V184)</f>
        <v>0.96330275229357798</v>
      </c>
    </row>
    <row r="185" spans="4:29">
      <c r="R185">
        <f t="shared" si="45"/>
        <v>52</v>
      </c>
      <c r="S185">
        <f t="shared" si="46"/>
        <v>648</v>
      </c>
      <c r="T185">
        <f t="shared" si="47"/>
        <v>636</v>
      </c>
      <c r="U185">
        <f t="shared" si="48"/>
        <v>684</v>
      </c>
      <c r="V185">
        <f t="shared" si="49"/>
        <v>648</v>
      </c>
      <c r="W185">
        <f t="shared" si="50"/>
        <v>1284</v>
      </c>
      <c r="Z185">
        <f t="shared" si="51"/>
        <v>52</v>
      </c>
      <c r="AA185">
        <f>W185/(S185+T185)</f>
        <v>1</v>
      </c>
      <c r="AC185">
        <f>W185/(U185+V185)</f>
        <v>0.963963963963964</v>
      </c>
    </row>
    <row r="186" spans="4:29">
      <c r="R186">
        <f t="shared" si="45"/>
        <v>53</v>
      </c>
      <c r="S186">
        <f t="shared" si="46"/>
        <v>660</v>
      </c>
      <c r="T186">
        <f t="shared" si="47"/>
        <v>648</v>
      </c>
      <c r="U186">
        <f t="shared" si="48"/>
        <v>696</v>
      </c>
      <c r="V186">
        <f t="shared" si="49"/>
        <v>660</v>
      </c>
      <c r="W186">
        <f t="shared" si="50"/>
        <v>1308</v>
      </c>
      <c r="Z186">
        <f t="shared" si="51"/>
        <v>53</v>
      </c>
      <c r="AA186">
        <f>W186/(S186+T186)</f>
        <v>1</v>
      </c>
      <c r="AC186">
        <f>W186/(U186+V186)</f>
        <v>0.96460176991150437</v>
      </c>
    </row>
    <row r="187" spans="4:29">
      <c r="R187">
        <f t="shared" si="45"/>
        <v>54</v>
      </c>
      <c r="S187">
        <f t="shared" si="46"/>
        <v>672</v>
      </c>
      <c r="T187">
        <f t="shared" si="47"/>
        <v>660</v>
      </c>
      <c r="U187">
        <f t="shared" si="48"/>
        <v>708</v>
      </c>
      <c r="V187">
        <f t="shared" si="49"/>
        <v>672</v>
      </c>
      <c r="W187">
        <f t="shared" si="50"/>
        <v>1332</v>
      </c>
      <c r="Z187">
        <f t="shared" si="51"/>
        <v>54</v>
      </c>
      <c r="AA187">
        <f>W187/(S187+T187)</f>
        <v>1</v>
      </c>
      <c r="AC187">
        <f>W187/(U187+V187)</f>
        <v>0.9652173913043478</v>
      </c>
    </row>
    <row r="188" spans="4:29">
      <c r="R188">
        <f t="shared" si="45"/>
        <v>55</v>
      </c>
      <c r="S188">
        <f t="shared" si="46"/>
        <v>684</v>
      </c>
      <c r="T188">
        <f t="shared" si="47"/>
        <v>672</v>
      </c>
      <c r="U188">
        <f t="shared" si="48"/>
        <v>720</v>
      </c>
      <c r="V188">
        <f t="shared" si="49"/>
        <v>684</v>
      </c>
      <c r="W188">
        <f t="shared" si="50"/>
        <v>1356</v>
      </c>
      <c r="Z188">
        <f t="shared" si="51"/>
        <v>55</v>
      </c>
      <c r="AA188">
        <f>W188/(S188+T188)</f>
        <v>1</v>
      </c>
      <c r="AC188">
        <f>W188/(U188+V188)</f>
        <v>0.96581196581196582</v>
      </c>
    </row>
    <row r="189" spans="4:29">
      <c r="R189">
        <f t="shared" si="45"/>
        <v>56</v>
      </c>
      <c r="S189">
        <f t="shared" si="46"/>
        <v>696</v>
      </c>
      <c r="T189">
        <f t="shared" si="47"/>
        <v>684</v>
      </c>
      <c r="U189">
        <f t="shared" si="48"/>
        <v>732</v>
      </c>
      <c r="V189">
        <f t="shared" si="49"/>
        <v>696</v>
      </c>
      <c r="W189">
        <f t="shared" si="50"/>
        <v>1380</v>
      </c>
      <c r="Z189">
        <f t="shared" si="51"/>
        <v>56</v>
      </c>
      <c r="AA189">
        <f>W189/(S189+T189)</f>
        <v>1</v>
      </c>
      <c r="AC189">
        <f>W189/(U189+V189)</f>
        <v>0.96638655462184875</v>
      </c>
    </row>
    <row r="190" spans="4:29">
      <c r="R190">
        <f t="shared" si="45"/>
        <v>57</v>
      </c>
      <c r="S190">
        <f t="shared" si="46"/>
        <v>708</v>
      </c>
      <c r="T190">
        <f t="shared" si="47"/>
        <v>696</v>
      </c>
      <c r="U190">
        <f t="shared" si="48"/>
        <v>744</v>
      </c>
      <c r="V190">
        <f t="shared" si="49"/>
        <v>708</v>
      </c>
      <c r="W190">
        <f t="shared" si="50"/>
        <v>1404</v>
      </c>
      <c r="Z190">
        <f t="shared" si="51"/>
        <v>57</v>
      </c>
      <c r="AA190">
        <f>W190/(S190+T190)</f>
        <v>1</v>
      </c>
      <c r="AC190">
        <f>W190/(U190+V190)</f>
        <v>0.96694214876033058</v>
      </c>
    </row>
    <row r="191" spans="4:29">
      <c r="R191">
        <f t="shared" si="45"/>
        <v>58</v>
      </c>
      <c r="S191">
        <f t="shared" si="46"/>
        <v>720</v>
      </c>
      <c r="T191">
        <f t="shared" si="47"/>
        <v>708</v>
      </c>
      <c r="U191">
        <f t="shared" si="48"/>
        <v>756</v>
      </c>
      <c r="V191">
        <f t="shared" si="49"/>
        <v>720</v>
      </c>
      <c r="W191">
        <f t="shared" si="50"/>
        <v>1428</v>
      </c>
      <c r="Z191">
        <f t="shared" si="51"/>
        <v>58</v>
      </c>
      <c r="AA191">
        <f>W191/(S191+T191)</f>
        <v>1</v>
      </c>
      <c r="AC191">
        <f>W191/(U191+V191)</f>
        <v>0.96747967479674801</v>
      </c>
    </row>
    <row r="192" spans="4:29">
      <c r="R192">
        <f t="shared" si="45"/>
        <v>59</v>
      </c>
      <c r="S192">
        <f t="shared" si="46"/>
        <v>732</v>
      </c>
      <c r="T192">
        <f t="shared" si="47"/>
        <v>720</v>
      </c>
      <c r="U192">
        <f t="shared" si="48"/>
        <v>768</v>
      </c>
      <c r="V192">
        <f t="shared" si="49"/>
        <v>732</v>
      </c>
      <c r="W192">
        <f t="shared" si="50"/>
        <v>1452</v>
      </c>
      <c r="Z192">
        <f t="shared" si="51"/>
        <v>59</v>
      </c>
      <c r="AA192">
        <f>W192/(S192+T192)</f>
        <v>1</v>
      </c>
      <c r="AC192">
        <f>W192/(U192+V192)</f>
        <v>0.96799999999999997</v>
      </c>
    </row>
    <row r="193" spans="18:39">
      <c r="R193" s="108">
        <f t="shared" si="45"/>
        <v>60</v>
      </c>
      <c r="S193" s="108">
        <f t="shared" si="46"/>
        <v>744</v>
      </c>
      <c r="T193" s="108">
        <f t="shared" si="47"/>
        <v>732</v>
      </c>
      <c r="U193" s="108">
        <f>U192+12+28</f>
        <v>808</v>
      </c>
      <c r="V193" s="108">
        <f>V192+12+24</f>
        <v>768</v>
      </c>
      <c r="W193" s="108">
        <f>W192+24+100</f>
        <v>1576</v>
      </c>
      <c r="X193" s="108"/>
      <c r="Y193" s="108"/>
      <c r="Z193" s="108">
        <f t="shared" si="51"/>
        <v>60</v>
      </c>
      <c r="AA193" s="108">
        <f>W193/(S193+T193)</f>
        <v>1.0677506775067751</v>
      </c>
      <c r="AB193" s="108"/>
      <c r="AC193" s="108">
        <f>W193/(U193+V193)</f>
        <v>1</v>
      </c>
      <c r="AD193" s="108" t="s">
        <v>940</v>
      </c>
      <c r="AE193" s="108"/>
      <c r="AF193" s="108"/>
      <c r="AG193" s="108"/>
      <c r="AH193" s="108"/>
      <c r="AI193" s="108"/>
      <c r="AJ193" s="108"/>
      <c r="AK193" s="108"/>
      <c r="AL193" s="108"/>
      <c r="AM193" s="108"/>
    </row>
    <row r="194" spans="18:39">
      <c r="R194">
        <f t="shared" si="45"/>
        <v>61</v>
      </c>
      <c r="S194">
        <f t="shared" si="46"/>
        <v>756</v>
      </c>
      <c r="T194">
        <f t="shared" si="47"/>
        <v>744</v>
      </c>
      <c r="U194">
        <f>U193+12</f>
        <v>820</v>
      </c>
      <c r="V194">
        <f>V193+12</f>
        <v>780</v>
      </c>
      <c r="W194">
        <f>W193+24</f>
        <v>1600</v>
      </c>
      <c r="Z194">
        <f t="shared" si="51"/>
        <v>61</v>
      </c>
      <c r="AA194">
        <f>W194/(S194+T194)</f>
        <v>1.0666666666666667</v>
      </c>
      <c r="AC194">
        <f>W194/(U194+V194)</f>
        <v>1</v>
      </c>
      <c r="AD194" t="s">
        <v>941</v>
      </c>
    </row>
    <row r="195" spans="18:39">
      <c r="R195">
        <f t="shared" si="45"/>
        <v>62</v>
      </c>
      <c r="S195">
        <f t="shared" si="46"/>
        <v>768</v>
      </c>
      <c r="T195">
        <f t="shared" si="47"/>
        <v>756</v>
      </c>
      <c r="U195">
        <f t="shared" ref="U195:U206" si="52">U194+12</f>
        <v>832</v>
      </c>
      <c r="V195">
        <f t="shared" ref="V195:V206" si="53">V194+12</f>
        <v>792</v>
      </c>
      <c r="W195">
        <f t="shared" ref="W195:W206" si="54">W194+24</f>
        <v>1624</v>
      </c>
      <c r="Z195">
        <f t="shared" si="51"/>
        <v>62</v>
      </c>
      <c r="AA195">
        <f>W195/(S195+T195)</f>
        <v>1.0656167979002624</v>
      </c>
      <c r="AC195">
        <f>W195/(U195+V195)</f>
        <v>1</v>
      </c>
    </row>
    <row r="196" spans="18:39">
      <c r="R196">
        <f t="shared" si="45"/>
        <v>63</v>
      </c>
      <c r="S196">
        <f t="shared" si="46"/>
        <v>780</v>
      </c>
      <c r="T196">
        <f t="shared" si="47"/>
        <v>768</v>
      </c>
      <c r="U196">
        <f t="shared" si="52"/>
        <v>844</v>
      </c>
      <c r="V196">
        <f t="shared" si="53"/>
        <v>804</v>
      </c>
      <c r="W196">
        <f t="shared" si="54"/>
        <v>1648</v>
      </c>
      <c r="Z196">
        <f t="shared" si="51"/>
        <v>63</v>
      </c>
      <c r="AA196">
        <f>W196/(S196+T196)</f>
        <v>1.0645994832041343</v>
      </c>
      <c r="AC196">
        <f>W196/(U196+V196)</f>
        <v>1</v>
      </c>
    </row>
    <row r="197" spans="18:39">
      <c r="R197">
        <f t="shared" si="45"/>
        <v>64</v>
      </c>
      <c r="S197">
        <f t="shared" si="46"/>
        <v>792</v>
      </c>
      <c r="T197">
        <f t="shared" si="47"/>
        <v>780</v>
      </c>
      <c r="U197">
        <f t="shared" si="52"/>
        <v>856</v>
      </c>
      <c r="V197">
        <f t="shared" si="53"/>
        <v>816</v>
      </c>
      <c r="W197">
        <f t="shared" si="54"/>
        <v>1672</v>
      </c>
      <c r="Z197">
        <f t="shared" si="51"/>
        <v>64</v>
      </c>
      <c r="AA197">
        <f>W197/(S197+T197)</f>
        <v>1.0636132315521629</v>
      </c>
      <c r="AC197">
        <f>W197/(U197+V197)</f>
        <v>1</v>
      </c>
    </row>
    <row r="198" spans="18:39">
      <c r="R198">
        <f t="shared" si="45"/>
        <v>65</v>
      </c>
      <c r="S198">
        <f t="shared" si="46"/>
        <v>804</v>
      </c>
      <c r="T198">
        <f t="shared" si="47"/>
        <v>792</v>
      </c>
      <c r="U198">
        <f t="shared" si="52"/>
        <v>868</v>
      </c>
      <c r="V198">
        <f t="shared" si="53"/>
        <v>828</v>
      </c>
      <c r="W198">
        <f t="shared" si="54"/>
        <v>1696</v>
      </c>
      <c r="Z198">
        <f t="shared" si="51"/>
        <v>65</v>
      </c>
      <c r="AA198">
        <f>W198/(S198+T198)</f>
        <v>1.06265664160401</v>
      </c>
      <c r="AC198">
        <f>W198/(U198+V198)</f>
        <v>1</v>
      </c>
    </row>
    <row r="199" spans="18:39">
      <c r="R199">
        <f t="shared" si="45"/>
        <v>66</v>
      </c>
      <c r="S199">
        <f t="shared" si="46"/>
        <v>816</v>
      </c>
      <c r="T199">
        <f t="shared" si="47"/>
        <v>804</v>
      </c>
      <c r="U199">
        <f t="shared" si="52"/>
        <v>880</v>
      </c>
      <c r="V199">
        <f t="shared" si="53"/>
        <v>840</v>
      </c>
      <c r="W199">
        <f t="shared" si="54"/>
        <v>1720</v>
      </c>
      <c r="Z199">
        <f t="shared" si="51"/>
        <v>66</v>
      </c>
      <c r="AA199">
        <f>W199/(S199+T199)</f>
        <v>1.0617283950617284</v>
      </c>
      <c r="AC199">
        <f>W199/(U199+V199)</f>
        <v>1</v>
      </c>
    </row>
    <row r="200" spans="18:39">
      <c r="R200">
        <f t="shared" ref="R200:R206" si="55">R199+1</f>
        <v>67</v>
      </c>
      <c r="S200">
        <f t="shared" ref="S200:T206" si="56">S199+12</f>
        <v>828</v>
      </c>
      <c r="T200">
        <f t="shared" si="56"/>
        <v>816</v>
      </c>
      <c r="U200">
        <f t="shared" si="52"/>
        <v>892</v>
      </c>
      <c r="V200">
        <f t="shared" si="53"/>
        <v>852</v>
      </c>
      <c r="W200">
        <f t="shared" si="54"/>
        <v>1744</v>
      </c>
      <c r="Z200">
        <f t="shared" ref="Z200:Z206" si="57">Z199+1</f>
        <v>67</v>
      </c>
      <c r="AA200">
        <f>W200/(S200+T200)</f>
        <v>1.0608272506082725</v>
      </c>
      <c r="AC200">
        <f>W200/(U200+V200)</f>
        <v>1</v>
      </c>
    </row>
    <row r="201" spans="18:39">
      <c r="R201">
        <f t="shared" si="55"/>
        <v>68</v>
      </c>
      <c r="S201">
        <f t="shared" si="56"/>
        <v>840</v>
      </c>
      <c r="T201">
        <f t="shared" si="56"/>
        <v>828</v>
      </c>
      <c r="U201">
        <f t="shared" si="52"/>
        <v>904</v>
      </c>
      <c r="V201">
        <f t="shared" si="53"/>
        <v>864</v>
      </c>
      <c r="W201">
        <f t="shared" si="54"/>
        <v>1768</v>
      </c>
      <c r="Z201">
        <f t="shared" si="57"/>
        <v>68</v>
      </c>
      <c r="AA201">
        <f>W201/(S201+T201)</f>
        <v>1.0599520383693046</v>
      </c>
      <c r="AC201">
        <f>W201/(U201+V201)</f>
        <v>1</v>
      </c>
    </row>
    <row r="202" spans="18:39">
      <c r="R202">
        <f t="shared" si="55"/>
        <v>69</v>
      </c>
      <c r="S202">
        <f t="shared" si="56"/>
        <v>852</v>
      </c>
      <c r="T202">
        <f t="shared" si="56"/>
        <v>840</v>
      </c>
      <c r="U202">
        <f t="shared" si="52"/>
        <v>916</v>
      </c>
      <c r="V202">
        <f t="shared" si="53"/>
        <v>876</v>
      </c>
      <c r="W202">
        <f t="shared" si="54"/>
        <v>1792</v>
      </c>
      <c r="Z202">
        <f t="shared" si="57"/>
        <v>69</v>
      </c>
      <c r="AA202">
        <f>W202/(S202+T202)</f>
        <v>1.0591016548463357</v>
      </c>
      <c r="AC202">
        <f>W202/(U202+V202)</f>
        <v>1</v>
      </c>
    </row>
    <row r="203" spans="18:39">
      <c r="R203">
        <f t="shared" si="55"/>
        <v>70</v>
      </c>
      <c r="S203">
        <f t="shared" si="56"/>
        <v>864</v>
      </c>
      <c r="T203">
        <f t="shared" si="56"/>
        <v>852</v>
      </c>
      <c r="U203">
        <f t="shared" si="52"/>
        <v>928</v>
      </c>
      <c r="V203">
        <f t="shared" si="53"/>
        <v>888</v>
      </c>
      <c r="W203">
        <f t="shared" si="54"/>
        <v>1816</v>
      </c>
      <c r="Z203">
        <f t="shared" si="57"/>
        <v>70</v>
      </c>
      <c r="AA203">
        <f>W203/(S203+T203)</f>
        <v>1.0582750582750582</v>
      </c>
      <c r="AC203">
        <f>W203/(U203+V203)</f>
        <v>1</v>
      </c>
    </row>
    <row r="204" spans="18:39">
      <c r="R204">
        <f t="shared" si="55"/>
        <v>71</v>
      </c>
      <c r="S204">
        <f t="shared" si="56"/>
        <v>876</v>
      </c>
      <c r="T204">
        <f t="shared" si="56"/>
        <v>864</v>
      </c>
      <c r="U204">
        <f t="shared" si="52"/>
        <v>940</v>
      </c>
      <c r="V204">
        <f t="shared" si="53"/>
        <v>900</v>
      </c>
      <c r="W204">
        <f t="shared" si="54"/>
        <v>1840</v>
      </c>
      <c r="Z204">
        <f t="shared" si="57"/>
        <v>71</v>
      </c>
      <c r="AA204">
        <f>W204/(S204+T204)</f>
        <v>1.0574712643678161</v>
      </c>
      <c r="AC204">
        <f>W204/(U204+V204)</f>
        <v>1</v>
      </c>
    </row>
    <row r="205" spans="18:39">
      <c r="R205">
        <f t="shared" si="55"/>
        <v>72</v>
      </c>
      <c r="S205">
        <f t="shared" si="56"/>
        <v>888</v>
      </c>
      <c r="T205">
        <f t="shared" si="56"/>
        <v>876</v>
      </c>
      <c r="U205">
        <f t="shared" si="52"/>
        <v>952</v>
      </c>
      <c r="V205">
        <f t="shared" si="53"/>
        <v>912</v>
      </c>
      <c r="W205">
        <f t="shared" si="54"/>
        <v>1864</v>
      </c>
      <c r="Z205">
        <f t="shared" si="57"/>
        <v>72</v>
      </c>
      <c r="AA205">
        <f>W205/(S205+T205)</f>
        <v>1.0566893424036281</v>
      </c>
      <c r="AC205">
        <f>W205/(U205+V205)</f>
        <v>1</v>
      </c>
    </row>
    <row r="206" spans="18:39">
      <c r="R206">
        <f t="shared" si="55"/>
        <v>73</v>
      </c>
      <c r="S206">
        <f t="shared" si="56"/>
        <v>900</v>
      </c>
      <c r="T206">
        <f t="shared" si="56"/>
        <v>888</v>
      </c>
      <c r="U206">
        <f t="shared" si="52"/>
        <v>964</v>
      </c>
      <c r="V206">
        <f t="shared" si="53"/>
        <v>924</v>
      </c>
      <c r="W206">
        <f t="shared" si="54"/>
        <v>1888</v>
      </c>
      <c r="Z206">
        <f t="shared" si="57"/>
        <v>73</v>
      </c>
      <c r="AA206">
        <f>W206/(S206+T206)</f>
        <v>1.0559284116331096</v>
      </c>
      <c r="AC206">
        <f>W206/(U206+V206)</f>
        <v>1</v>
      </c>
    </row>
    <row r="207" spans="18:39">
      <c r="R207" t="s">
        <v>942</v>
      </c>
      <c r="S207" t="s">
        <v>933</v>
      </c>
      <c r="T207" t="s">
        <v>935</v>
      </c>
      <c r="U207" t="s">
        <v>934</v>
      </c>
      <c r="V207" t="s">
        <v>936</v>
      </c>
      <c r="W207" t="s">
        <v>918</v>
      </c>
    </row>
  </sheetData>
  <phoneticPr fontId="1" type="noConversion"/>
  <pageMargins left="0.7" right="0.7" top="0.75" bottom="0.75" header="0.3" footer="0.3"/>
  <ignoredErrors>
    <ignoredError sqref="P51:P77 P78:Q79 Q51:Q77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06-19</vt:lpstr>
      <vt:lpstr>06-20</vt:lpstr>
      <vt:lpstr>06-21</vt:lpstr>
      <vt:lpstr>06-22</vt:lpstr>
      <vt:lpstr>06-23</vt:lpstr>
      <vt:lpstr>06-24</vt:lpstr>
      <vt:lpstr>속성</vt:lpstr>
      <vt:lpstr>에셋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김예성</cp:lastModifiedBy>
  <dcterms:created xsi:type="dcterms:W3CDTF">2025-06-19T03:50:12Z</dcterms:created>
  <dcterms:modified xsi:type="dcterms:W3CDTF">2025-06-26T09:00:22Z</dcterms:modified>
</cp:coreProperties>
</file>