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usqvarnagroup-my.sharepoint.com/personal/ian_waller_husqvarnagroup_com/Documents/Desktop/"/>
    </mc:Choice>
  </mc:AlternateContent>
  <xr:revisionPtr revIDLastSave="0" documentId="8_{FACA49F0-1D51-404F-8CC0-C4C54D9B03E9}" xr6:coauthVersionLast="47" xr6:coauthVersionMax="47" xr10:uidLastSave="{00000000-0000-0000-0000-000000000000}"/>
  <bookViews>
    <workbookView xWindow="-110" yWindow="-110" windowWidth="19420" windowHeight="11500" tabRatio="836" xr2:uid="{00000000-000D-0000-FFFF-FFFF00000000}"/>
  </bookViews>
  <sheets>
    <sheet name="Calc Form" sheetId="54" r:id="rId1"/>
    <sheet name="Size table" sheetId="52" r:id="rId2"/>
    <sheet name="Impact" sheetId="8" r:id="rId3"/>
    <sheet name="Communication" sheetId="9" r:id="rId4"/>
    <sheet name="Innovation" sheetId="10" r:id="rId5"/>
    <sheet name="Knowledge" sheetId="11" r:id="rId6"/>
    <sheet name="Table" sheetId="30" state="hidden" r:id="rId7"/>
  </sheets>
  <definedNames>
    <definedName name="_xlnm._FilterDatabase" localSheetId="0" hidden="1">'Calc Form'!$A$5:$AD$5</definedName>
    <definedName name="_xlnm.Criteria" localSheetId="0">'Calc Form'!$L$5</definedName>
    <definedName name="_xlnm.Print_Area" localSheetId="0">'Calc Form'!$A$1:$AD$5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54" l="1"/>
  <c r="S6" i="54"/>
  <c r="V6" i="54"/>
  <c r="Z6" i="54"/>
  <c r="P7" i="54"/>
  <c r="S7" i="54"/>
  <c r="V7" i="54"/>
  <c r="Z7" i="54"/>
  <c r="P8" i="54"/>
  <c r="S8" i="54"/>
  <c r="V8" i="54"/>
  <c r="Z8" i="54"/>
  <c r="P9" i="54"/>
  <c r="S9" i="54"/>
  <c r="V9" i="54"/>
  <c r="Z9" i="54"/>
  <c r="P10" i="54"/>
  <c r="S10" i="54"/>
  <c r="V10" i="54"/>
  <c r="Z10" i="54"/>
  <c r="P11" i="54"/>
  <c r="S11" i="54"/>
  <c r="V11" i="54"/>
  <c r="Z11" i="54"/>
  <c r="P12" i="54"/>
  <c r="S12" i="54"/>
  <c r="V12" i="54"/>
  <c r="Z12" i="54"/>
  <c r="P13" i="54"/>
  <c r="S13" i="54"/>
  <c r="V13" i="54"/>
  <c r="Z13" i="54"/>
  <c r="P14" i="54"/>
  <c r="S14" i="54"/>
  <c r="V14" i="54"/>
  <c r="Z14" i="54"/>
  <c r="P15" i="54"/>
  <c r="S15" i="54"/>
  <c r="V15" i="54"/>
  <c r="Z15" i="54"/>
  <c r="P16" i="54"/>
  <c r="S16" i="54"/>
  <c r="V16" i="54"/>
  <c r="Z16" i="54"/>
  <c r="P17" i="54"/>
  <c r="S17" i="54"/>
  <c r="V17" i="54"/>
  <c r="Z17" i="54"/>
  <c r="P18" i="54"/>
  <c r="S18" i="54"/>
  <c r="V18" i="54"/>
  <c r="Z18" i="54"/>
  <c r="P19" i="54"/>
  <c r="S19" i="54"/>
  <c r="V19" i="54"/>
  <c r="Z19" i="54"/>
  <c r="P20" i="54"/>
  <c r="S20" i="54"/>
  <c r="V20" i="54"/>
  <c r="Z20" i="54"/>
  <c r="P21" i="54"/>
  <c r="S21" i="54"/>
  <c r="V21" i="54"/>
  <c r="Z21" i="54"/>
  <c r="P22" i="54"/>
  <c r="S22" i="54"/>
  <c r="V22" i="54"/>
  <c r="Z22" i="54"/>
  <c r="P23" i="54"/>
  <c r="S23" i="54"/>
  <c r="V23" i="54"/>
  <c r="Z23" i="54"/>
  <c r="P24" i="54"/>
  <c r="S24" i="54"/>
  <c r="V24" i="54"/>
  <c r="Z24" i="54"/>
  <c r="P25" i="54"/>
  <c r="S25" i="54"/>
  <c r="V25" i="54"/>
  <c r="Z25" i="54"/>
  <c r="P26" i="54"/>
  <c r="S26" i="54"/>
  <c r="V26" i="54"/>
  <c r="Z26" i="54"/>
  <c r="P27" i="54"/>
  <c r="S27" i="54"/>
  <c r="V27" i="54"/>
  <c r="Z27" i="54"/>
  <c r="P28" i="54"/>
  <c r="S28" i="54"/>
  <c r="V28" i="54"/>
  <c r="Z28" i="54"/>
  <c r="P29" i="54"/>
  <c r="S29" i="54"/>
  <c r="V29" i="54"/>
  <c r="Z29" i="54"/>
  <c r="P30" i="54"/>
  <c r="S30" i="54"/>
  <c r="V30" i="54"/>
  <c r="Z30" i="54"/>
  <c r="P31" i="54"/>
  <c r="S31" i="54"/>
  <c r="V31" i="54"/>
  <c r="Z31" i="54"/>
  <c r="P32" i="54"/>
  <c r="S32" i="54"/>
  <c r="V32" i="54"/>
  <c r="Z32" i="54"/>
  <c r="P33" i="54"/>
  <c r="S33" i="54"/>
  <c r="V33" i="54"/>
  <c r="Z33" i="54"/>
  <c r="P34" i="54"/>
  <c r="S34" i="54"/>
  <c r="V34" i="54"/>
  <c r="Z34" i="54"/>
  <c r="P35" i="54"/>
  <c r="S35" i="54"/>
  <c r="V35" i="54"/>
  <c r="Z35" i="54"/>
  <c r="P36" i="54"/>
  <c r="S36" i="54"/>
  <c r="V36" i="54"/>
  <c r="Z36" i="54"/>
  <c r="P37" i="54"/>
  <c r="S37" i="54"/>
  <c r="V37" i="54"/>
  <c r="Z37" i="54"/>
  <c r="P38" i="54"/>
  <c r="S38" i="54"/>
  <c r="V38" i="54"/>
  <c r="Z38" i="54"/>
  <c r="P39" i="54"/>
  <c r="S39" i="54"/>
  <c r="V39" i="54"/>
  <c r="Z39" i="54"/>
  <c r="P40" i="54"/>
  <c r="S40" i="54"/>
  <c r="V40" i="54"/>
  <c r="Z40" i="54"/>
  <c r="P41" i="54"/>
  <c r="S41" i="54"/>
  <c r="V41" i="54"/>
  <c r="Z41" i="54"/>
  <c r="P42" i="54"/>
  <c r="S42" i="54"/>
  <c r="V42" i="54"/>
  <c r="Z42" i="54"/>
  <c r="P43" i="54"/>
  <c r="S43" i="54"/>
  <c r="V43" i="54"/>
  <c r="Z43" i="54"/>
  <c r="P44" i="54"/>
  <c r="S44" i="54"/>
  <c r="V44" i="54"/>
  <c r="Z44" i="54"/>
  <c r="P45" i="54"/>
  <c r="S45" i="54"/>
  <c r="V45" i="54"/>
  <c r="Z45" i="54"/>
  <c r="P46" i="54"/>
  <c r="S46" i="54"/>
  <c r="V46" i="54"/>
  <c r="Z46" i="54"/>
  <c r="P47" i="54"/>
  <c r="S47" i="54"/>
  <c r="V47" i="54"/>
  <c r="Z47" i="54"/>
  <c r="P48" i="54"/>
  <c r="S48" i="54"/>
  <c r="V48" i="54"/>
  <c r="Z48" i="54"/>
  <c r="P49" i="54"/>
  <c r="S49" i="54"/>
  <c r="V49" i="54"/>
  <c r="Z49" i="54"/>
  <c r="P50" i="54"/>
  <c r="S50" i="54"/>
  <c r="V50" i="54"/>
  <c r="Z50" i="54"/>
  <c r="P51" i="54"/>
  <c r="S51" i="54"/>
  <c r="V51" i="54"/>
  <c r="Z51" i="54"/>
  <c r="P52" i="54"/>
  <c r="S52" i="54"/>
  <c r="V52" i="54"/>
  <c r="Z52" i="54"/>
  <c r="P53" i="54"/>
  <c r="S53" i="54"/>
  <c r="V53" i="54"/>
  <c r="Z53" i="54"/>
  <c r="P54" i="54"/>
  <c r="S54" i="54"/>
  <c r="V54" i="54"/>
  <c r="Z54" i="54"/>
  <c r="P55" i="54"/>
  <c r="S55" i="54"/>
  <c r="V55" i="54"/>
  <c r="Z55" i="54"/>
  <c r="P56" i="54"/>
  <c r="S56" i="54"/>
  <c r="V56" i="54"/>
  <c r="Z56" i="54"/>
  <c r="P57" i="54"/>
  <c r="S57" i="54"/>
  <c r="V57" i="54"/>
  <c r="Z57" i="54"/>
  <c r="P58" i="54"/>
  <c r="S58" i="54"/>
  <c r="V58" i="54"/>
  <c r="Z58" i="54"/>
  <c r="P59" i="54"/>
  <c r="S59" i="54"/>
  <c r="V59" i="54"/>
  <c r="Z59" i="54"/>
  <c r="P60" i="54"/>
  <c r="S60" i="54"/>
  <c r="V60" i="54"/>
  <c r="Z60" i="54"/>
  <c r="P61" i="54"/>
  <c r="S61" i="54"/>
  <c r="V61" i="54"/>
  <c r="Z61" i="54"/>
  <c r="P62" i="54"/>
  <c r="S62" i="54"/>
  <c r="V62" i="54"/>
  <c r="Z62" i="54"/>
  <c r="P63" i="54"/>
  <c r="S63" i="54"/>
  <c r="V63" i="54"/>
  <c r="Z63" i="54"/>
  <c r="P64" i="54"/>
  <c r="S64" i="54"/>
  <c r="V64" i="54"/>
  <c r="Z64" i="54"/>
  <c r="P65" i="54"/>
  <c r="S65" i="54"/>
  <c r="V65" i="54"/>
  <c r="Z65" i="54"/>
  <c r="P66" i="54"/>
  <c r="S66" i="54"/>
  <c r="V66" i="54"/>
  <c r="Z66" i="54"/>
  <c r="P67" i="54"/>
  <c r="S67" i="54"/>
  <c r="V67" i="54"/>
  <c r="Z67" i="54"/>
  <c r="P68" i="54"/>
  <c r="S68" i="54"/>
  <c r="V68" i="54"/>
  <c r="Z68" i="54"/>
  <c r="P69" i="54"/>
  <c r="S69" i="54"/>
  <c r="V69" i="54"/>
  <c r="Z69" i="54"/>
  <c r="P70" i="54"/>
  <c r="S70" i="54"/>
  <c r="V70" i="54"/>
  <c r="Z70" i="54"/>
  <c r="P71" i="54"/>
  <c r="S71" i="54"/>
  <c r="V71" i="54"/>
  <c r="Z71" i="54"/>
  <c r="P72" i="54"/>
  <c r="S72" i="54"/>
  <c r="V72" i="54"/>
  <c r="Z72" i="54"/>
  <c r="P73" i="54"/>
  <c r="S73" i="54"/>
  <c r="V73" i="54"/>
  <c r="Z73" i="54"/>
  <c r="P74" i="54"/>
  <c r="S74" i="54"/>
  <c r="V74" i="54"/>
  <c r="Z74" i="54"/>
  <c r="P75" i="54"/>
  <c r="S75" i="54"/>
  <c r="V75" i="54"/>
  <c r="Z75" i="54"/>
  <c r="P76" i="54"/>
  <c r="S76" i="54"/>
  <c r="V76" i="54"/>
  <c r="Z76" i="54"/>
  <c r="P77" i="54"/>
  <c r="S77" i="54"/>
  <c r="V77" i="54"/>
  <c r="Z77" i="54"/>
  <c r="P78" i="54"/>
  <c r="S78" i="54"/>
  <c r="V78" i="54"/>
  <c r="Z78" i="54"/>
  <c r="P79" i="54"/>
  <c r="S79" i="54"/>
  <c r="V79" i="54"/>
  <c r="Z79" i="54"/>
  <c r="P80" i="54"/>
  <c r="S80" i="54"/>
  <c r="V80" i="54"/>
  <c r="Z80" i="54"/>
  <c r="P81" i="54"/>
  <c r="S81" i="54"/>
  <c r="V81" i="54"/>
  <c r="Z81" i="54"/>
  <c r="P82" i="54"/>
  <c r="S82" i="54"/>
  <c r="V82" i="54"/>
  <c r="Z82" i="54"/>
  <c r="P83" i="54"/>
  <c r="S83" i="54"/>
  <c r="V83" i="54"/>
  <c r="Z83" i="54"/>
  <c r="P84" i="54"/>
  <c r="S84" i="54"/>
  <c r="V84" i="54"/>
  <c r="Z84" i="54"/>
  <c r="P85" i="54"/>
  <c r="S85" i="54"/>
  <c r="V85" i="54"/>
  <c r="Z85" i="54"/>
  <c r="P86" i="54"/>
  <c r="S86" i="54"/>
  <c r="V86" i="54"/>
  <c r="Z86" i="54"/>
  <c r="P87" i="54"/>
  <c r="S87" i="54"/>
  <c r="V87" i="54"/>
  <c r="Z87" i="54"/>
  <c r="P88" i="54"/>
  <c r="S88" i="54"/>
  <c r="V88" i="54"/>
  <c r="Z88" i="54"/>
  <c r="P89" i="54"/>
  <c r="S89" i="54"/>
  <c r="V89" i="54"/>
  <c r="Z89" i="54"/>
  <c r="P90" i="54"/>
  <c r="S90" i="54"/>
  <c r="V90" i="54"/>
  <c r="Z90" i="54"/>
  <c r="P91" i="54"/>
  <c r="S91" i="54"/>
  <c r="V91" i="54"/>
  <c r="Z91" i="54"/>
  <c r="P92" i="54"/>
  <c r="S92" i="54"/>
  <c r="V92" i="54"/>
  <c r="Z92" i="54"/>
  <c r="P93" i="54"/>
  <c r="S93" i="54"/>
  <c r="V93" i="54"/>
  <c r="Z93" i="54"/>
  <c r="L88" i="54" l="1"/>
  <c r="K88" i="54" s="1"/>
  <c r="L83" i="54"/>
  <c r="K83" i="54" s="1"/>
  <c r="L77" i="54"/>
  <c r="K77" i="54" s="1"/>
  <c r="L71" i="54"/>
  <c r="K71" i="54" s="1"/>
  <c r="L65" i="54"/>
  <c r="K65" i="54" s="1"/>
  <c r="L59" i="54"/>
  <c r="K59" i="54" s="1"/>
  <c r="L53" i="54"/>
  <c r="K53" i="54" s="1"/>
  <c r="L47" i="54"/>
  <c r="K47" i="54" s="1"/>
  <c r="L41" i="54"/>
  <c r="K41" i="54" s="1"/>
  <c r="L35" i="54"/>
  <c r="K35" i="54" s="1"/>
  <c r="L29" i="54"/>
  <c r="K29" i="54" s="1"/>
  <c r="L23" i="54"/>
  <c r="K23" i="54" s="1"/>
  <c r="L17" i="54"/>
  <c r="K17" i="54" s="1"/>
  <c r="L11" i="54"/>
  <c r="K11" i="54" s="1"/>
  <c r="L92" i="54"/>
  <c r="K92" i="54" s="1"/>
  <c r="L86" i="54"/>
  <c r="K86" i="54" s="1"/>
  <c r="L91" i="54"/>
  <c r="K91" i="54" s="1"/>
  <c r="L85" i="54"/>
  <c r="K85" i="54" s="1"/>
  <c r="L25" i="54"/>
  <c r="K25" i="54" s="1"/>
  <c r="L13" i="54"/>
  <c r="K13" i="54" s="1"/>
  <c r="L7" i="54"/>
  <c r="K7" i="54" s="1"/>
  <c r="L21" i="54"/>
  <c r="K21" i="54" s="1"/>
  <c r="L93" i="54"/>
  <c r="K93" i="54" s="1"/>
  <c r="L90" i="54"/>
  <c r="K90" i="54" s="1"/>
  <c r="L84" i="54"/>
  <c r="K84" i="54" s="1"/>
  <c r="L73" i="54"/>
  <c r="K73" i="54" s="1"/>
  <c r="L67" i="54"/>
  <c r="K67" i="54" s="1"/>
  <c r="L49" i="54"/>
  <c r="K49" i="54" s="1"/>
  <c r="L37" i="54"/>
  <c r="K37" i="54" s="1"/>
  <c r="L31" i="54"/>
  <c r="K31" i="54" s="1"/>
  <c r="L82" i="54"/>
  <c r="K82" i="54" s="1"/>
  <c r="L64" i="54"/>
  <c r="K64" i="54" s="1"/>
  <c r="L52" i="54"/>
  <c r="K52" i="54" s="1"/>
  <c r="L40" i="54"/>
  <c r="K40" i="54" s="1"/>
  <c r="L34" i="54"/>
  <c r="K34" i="54" s="1"/>
  <c r="L16" i="54"/>
  <c r="K16" i="54" s="1"/>
  <c r="L10" i="54"/>
  <c r="K10" i="54" s="1"/>
  <c r="L87" i="54"/>
  <c r="K87" i="54" s="1"/>
  <c r="L81" i="54"/>
  <c r="K81" i="54" s="1"/>
  <c r="L75" i="54"/>
  <c r="K75" i="54" s="1"/>
  <c r="L69" i="54"/>
  <c r="K69" i="54" s="1"/>
  <c r="L63" i="54"/>
  <c r="K63" i="54" s="1"/>
  <c r="L57" i="54"/>
  <c r="K57" i="54" s="1"/>
  <c r="L51" i="54"/>
  <c r="K51" i="54" s="1"/>
  <c r="L45" i="54"/>
  <c r="K45" i="54" s="1"/>
  <c r="L39" i="54"/>
  <c r="K39" i="54" s="1"/>
  <c r="L33" i="54"/>
  <c r="K33" i="54" s="1"/>
  <c r="L27" i="54"/>
  <c r="K27" i="54" s="1"/>
  <c r="L15" i="54"/>
  <c r="K15" i="54" s="1"/>
  <c r="L9" i="54"/>
  <c r="K9" i="54" s="1"/>
  <c r="L89" i="54"/>
  <c r="K89" i="54" s="1"/>
  <c r="L78" i="54"/>
  <c r="K78" i="54" s="1"/>
  <c r="L72" i="54"/>
  <c r="K72" i="54" s="1"/>
  <c r="L66" i="54"/>
  <c r="K66" i="54" s="1"/>
  <c r="L60" i="54"/>
  <c r="K60" i="54" s="1"/>
  <c r="L54" i="54"/>
  <c r="K54" i="54" s="1"/>
  <c r="L48" i="54"/>
  <c r="K48" i="54" s="1"/>
  <c r="L42" i="54"/>
  <c r="K42" i="54" s="1"/>
  <c r="L36" i="54"/>
  <c r="K36" i="54" s="1"/>
  <c r="L30" i="54"/>
  <c r="K30" i="54" s="1"/>
  <c r="L24" i="54"/>
  <c r="K24" i="54" s="1"/>
  <c r="L18" i="54"/>
  <c r="K18" i="54" s="1"/>
  <c r="L12" i="54"/>
  <c r="K12" i="54" s="1"/>
  <c r="L6" i="54"/>
  <c r="K6" i="54" s="1"/>
  <c r="L61" i="54"/>
  <c r="K61" i="54" s="1"/>
  <c r="L55" i="54"/>
  <c r="K55" i="54" s="1"/>
  <c r="L19" i="54"/>
  <c r="K19" i="54" s="1"/>
  <c r="L70" i="54"/>
  <c r="K70" i="54" s="1"/>
  <c r="L58" i="54"/>
  <c r="K58" i="54" s="1"/>
  <c r="L46" i="54"/>
  <c r="K46" i="54" s="1"/>
  <c r="L28" i="54"/>
  <c r="K28" i="54" s="1"/>
  <c r="L80" i="54"/>
  <c r="K80" i="54" s="1"/>
  <c r="L74" i="54"/>
  <c r="K74" i="54" s="1"/>
  <c r="L68" i="54"/>
  <c r="K68" i="54" s="1"/>
  <c r="L62" i="54"/>
  <c r="K62" i="54" s="1"/>
  <c r="L56" i="54"/>
  <c r="K56" i="54" s="1"/>
  <c r="L50" i="54"/>
  <c r="K50" i="54" s="1"/>
  <c r="L44" i="54"/>
  <c r="K44" i="54" s="1"/>
  <c r="L38" i="54"/>
  <c r="K38" i="54" s="1"/>
  <c r="L32" i="54"/>
  <c r="K32" i="54" s="1"/>
  <c r="L26" i="54"/>
  <c r="K26" i="54" s="1"/>
  <c r="L20" i="54"/>
  <c r="K20" i="54" s="1"/>
  <c r="L14" i="54"/>
  <c r="K14" i="54" s="1"/>
  <c r="L8" i="54"/>
  <c r="K8" i="54" s="1"/>
  <c r="L43" i="54"/>
  <c r="K43" i="54" s="1"/>
  <c r="L76" i="54"/>
  <c r="K76" i="54" s="1"/>
  <c r="L79" i="54"/>
  <c r="K79" i="54" s="1"/>
  <c r="L22" i="54"/>
  <c r="K22" i="54" s="1"/>
  <c r="W107" i="30" l="1"/>
  <c r="S107" i="30"/>
  <c r="M107" i="30"/>
  <c r="P107" i="30"/>
  <c r="M108" i="30"/>
  <c r="P108" i="30"/>
  <c r="S108" i="30"/>
  <c r="W108" i="30"/>
  <c r="I108" i="30" s="1"/>
  <c r="H108" i="30" s="1"/>
  <c r="M103" i="30"/>
  <c r="P103" i="30"/>
  <c r="S103" i="30"/>
  <c r="W103" i="30"/>
  <c r="I103" i="30" s="1"/>
  <c r="H103" i="30" s="1"/>
  <c r="Z103" i="30"/>
  <c r="Z108" i="30"/>
  <c r="I118" i="30"/>
  <c r="V118" i="30" s="1"/>
  <c r="W118" i="30" s="1"/>
  <c r="D118" i="30" s="1"/>
  <c r="Y118" i="30"/>
  <c r="U118" i="30"/>
  <c r="I119" i="30"/>
  <c r="V119" i="30" s="1"/>
  <c r="W119" i="30" s="1"/>
  <c r="D119" i="30" s="1"/>
  <c r="Y119" i="30"/>
  <c r="U119" i="30"/>
  <c r="I107" i="30" l="1"/>
  <c r="H107" i="30" s="1"/>
</calcChain>
</file>

<file path=xl/sharedStrings.xml><?xml version="1.0" encoding="utf-8"?>
<sst xmlns="http://schemas.openxmlformats.org/spreadsheetml/2006/main" count="435" uniqueCount="286">
  <si>
    <t>POSITION EVALUATION SUMMARY</t>
  </si>
  <si>
    <t>Impact</t>
  </si>
  <si>
    <t>Communication</t>
  </si>
  <si>
    <t>Innovation</t>
  </si>
  <si>
    <t>Knowledge</t>
  </si>
  <si>
    <t>Risk (Optional)</t>
  </si>
  <si>
    <t>Position</t>
  </si>
  <si>
    <t>Incumbent</t>
  </si>
  <si>
    <t>Date</t>
  </si>
  <si>
    <t>Location</t>
  </si>
  <si>
    <t>Business Area</t>
  </si>
  <si>
    <t>Reporting to</t>
  </si>
  <si>
    <t>Level</t>
  </si>
  <si>
    <t>Job Family Group</t>
  </si>
  <si>
    <t>Pos Class</t>
  </si>
  <si>
    <t>Total Points</t>
  </si>
  <si>
    <t>Size</t>
  </si>
  <si>
    <t>Contribu-tion</t>
  </si>
  <si>
    <t>Points</t>
  </si>
  <si>
    <t>Frame</t>
  </si>
  <si>
    <t>Complexity</t>
  </si>
  <si>
    <t>Know-ledge</t>
  </si>
  <si>
    <t>Teams</t>
  </si>
  <si>
    <t>Breadth</t>
  </si>
  <si>
    <t>Risk</t>
  </si>
  <si>
    <t>Environ-ment</t>
  </si>
  <si>
    <t>Comments</t>
  </si>
  <si>
    <t/>
  </si>
  <si>
    <t>Marketing</t>
  </si>
  <si>
    <t>1. IMPACT</t>
  </si>
  <si>
    <t>CONTRIBUTION</t>
  </si>
  <si>
    <t>Limited</t>
  </si>
  <si>
    <t>Some</t>
  </si>
  <si>
    <t>Direct</t>
  </si>
  <si>
    <t>Significant</t>
  </si>
  <si>
    <t>Major</t>
  </si>
  <si>
    <t>IMPACT</t>
  </si>
  <si>
    <r>
      <t>Hard to identify/discern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contribution to achievement of  results</t>
    </r>
  </si>
  <si>
    <t>Easily discernible or measurable contribution that usually leads indirectly to achievement of results</t>
  </si>
  <si>
    <r>
      <t xml:space="preserve">Directly and clearly influences </t>
    </r>
    <r>
      <rPr>
        <sz val="9"/>
        <rFont val="Arial"/>
        <family val="2"/>
      </rPr>
      <t>the course of action that determines the achievement of results</t>
    </r>
  </si>
  <si>
    <t>Quite marked contribution with authority of a frontline or primary nature</t>
  </si>
  <si>
    <t>Predominant authority in determining the achievement of key results</t>
  </si>
  <si>
    <t>Delivery</t>
  </si>
  <si>
    <t>Delivery according to specific standards and guidelines</t>
  </si>
  <si>
    <t>Deliver own output by following defined procedures / processes under close supervision and guidance</t>
  </si>
  <si>
    <t xml:space="preserve">Deliver own output following broad framework or standards with some impact on job area. </t>
  </si>
  <si>
    <t xml:space="preserve">Deliver own output according to specific operational targets. </t>
  </si>
  <si>
    <t xml:space="preserve">Deliver own output within broad operational targets. Significant impact within job area. </t>
  </si>
  <si>
    <t>Deliver own output with major impact on broader operational targets in the job area</t>
  </si>
  <si>
    <t>Operation</t>
  </si>
  <si>
    <t>Work achieves operational targets or service standards</t>
  </si>
  <si>
    <t>Work to achieve objectives and deliver results with a short-term, operational focus and limited impact on others</t>
  </si>
  <si>
    <t xml:space="preserve">Set and achieve day-to-day objectives that have some impact on others within the job area </t>
  </si>
  <si>
    <t xml:space="preserve">Set objectives and deliver results that have direct impact on the achievement of results within the job area </t>
  </si>
  <si>
    <t>Set objectives and deliver results that have a significant impact within the context of a wider operational area.</t>
  </si>
  <si>
    <t>Set objectives and deliver results that have a major impact within the context of a wider operational area.</t>
  </si>
  <si>
    <t>Tactical</t>
  </si>
  <si>
    <t>Specify new products, processes, standards based on organization strategy or set short- to mid-term operational plans</t>
  </si>
  <si>
    <t>Provide input into new products, processes, standards or operational plans in support of the organization's business strategies, with limited impact on business unit/function overall results -- less than 10%</t>
  </si>
  <si>
    <t>Provide measurable input into new products, processes, standards or operational plans in support of the organization's business strategies, with some impact on business unit/ function overall results -- 10 to 15%</t>
  </si>
  <si>
    <t>Develop new products, processes, standards or operational plans in support of the organization's business strategies, with a direct impact on business unit/function overall results -- 16 to 20%</t>
  </si>
  <si>
    <t>Marked contribution to defining the direction for new products, processes, standards or operational plans based upon business strategy, with a significant mid-term impact on business unit overall results --  21 to 30%</t>
  </si>
  <si>
    <t>Predominant authority for development of new products, processes, standards or operational plans based upon business strategy, with a major mid-term impact on business unit/function overall results -- more than 30%</t>
  </si>
  <si>
    <t>Strategic</t>
  </si>
  <si>
    <t>Establish and implement business strategies with a longer-term focus (typically three to five years) based on the organization's vision</t>
  </si>
  <si>
    <t>Provide input to a corporate business unit or organization's business strategies and results where input is limited by scope of the role  -- less than 10%</t>
  </si>
  <si>
    <t>Provide measurable input to a corporate business unit or organization's business strategies within limits of the role or input of others  -- 10 up to 15%</t>
  </si>
  <si>
    <t>Directly influences development of a corporate business unit or organization's business strategies within the context of the overall corporate strategy  -- 15 up to 20%</t>
  </si>
  <si>
    <t xml:space="preserve">Marked contribution to defining the business strategies of a corporate business unit or organization, but not predominant authority  -- 20 up to 30%  </t>
  </si>
  <si>
    <t>Predominant authority for defining the business strategies of a corporate business unit or organization, influenced primarily by the vision for the organization  -- more than 30%</t>
  </si>
  <si>
    <t>Visionary</t>
  </si>
  <si>
    <t>Lead an organization to develop, implement and achieve its mission, vision and values</t>
  </si>
  <si>
    <t>Lead an organization within a corporation or a corporate business unit with responsibility for influencing the organization's vision; influence is limited by strong direction from other units or headquarters</t>
  </si>
  <si>
    <t>Lead an organization within a corporation or a corporate business unit with responsibility for providing strong direction regarding the organization's vision; approval of vision will ultimately exist at the corporate level</t>
  </si>
  <si>
    <t>Lead an organization within a corporation or a corporate business unit with responsibility and authority for deciding on the organization's vision; vision may be influenced, in part, by corporate vision and strategy</t>
  </si>
  <si>
    <t>Lead an independent organization or multiple organizations or corporate business units within a corporation; freedom to define vision and direction influenced only by direction from the board</t>
  </si>
  <si>
    <t>Lead a corporation with multiple organizations or business units; create, communicate and implement mission, vision, and values for entire corporation; freedom to define vision and direction influenced only by input from the board</t>
  </si>
  <si>
    <t>2. COMMUNICATION</t>
  </si>
  <si>
    <t>FRAME</t>
  </si>
  <si>
    <t>Internal Shared Interests</t>
  </si>
  <si>
    <t>External Shared Interests</t>
  </si>
  <si>
    <t>Internal Divergent Interests</t>
  </si>
  <si>
    <t>External Divergent Interests</t>
  </si>
  <si>
    <t xml:space="preserve">    COMMUNICATION</t>
  </si>
  <si>
    <t>Common desire to reach solution within a corporation</t>
  </si>
  <si>
    <t xml:space="preserve">Common desire to reach solution outside a corporation </t>
  </si>
  <si>
    <t>Conflicting objectives that inhibit reaching a solution within a corporation</t>
  </si>
  <si>
    <t>Conflicting objectives that inhibit reaching a solution outside a corporation</t>
  </si>
  <si>
    <t>Convey</t>
  </si>
  <si>
    <t>Communicate information by statement, suggestion, gesture, or appearance</t>
  </si>
  <si>
    <t xml:space="preserve">Obtain and provide information to others within the organization </t>
  </si>
  <si>
    <t xml:space="preserve">Obtain and provide information to external parties </t>
  </si>
  <si>
    <t>Obtain and provide information to others within the organization where tact is required to avoid conflict</t>
  </si>
  <si>
    <t>Obtain and provide information to external parties where tact is required to avoid conflict</t>
  </si>
  <si>
    <t>Adapt and exchange</t>
  </si>
  <si>
    <t xml:space="preserve">Reach agreement through flexibility and compromise </t>
  </si>
  <si>
    <t xml:space="preserve">Explain facts, practices, policies, etc. to others within the organization </t>
  </si>
  <si>
    <t xml:space="preserve">Explain facts, practices, policies, etc. to external parties </t>
  </si>
  <si>
    <t>Explain facts, practices, policies, etc. to others within the organization where past practices or divergent views constrain agreement</t>
  </si>
  <si>
    <t>Explain facts, practices, policies, etc. to external parties where there may be skepticism or reluctance to agree</t>
  </si>
  <si>
    <t>Influence</t>
  </si>
  <si>
    <t xml:space="preserve">Effect change without direct exercise of command where persuasion is required </t>
  </si>
  <si>
    <t>Convince others within the organization where strong interest exists to accept new concepts, practices, and approaches.</t>
  </si>
  <si>
    <t>Convince external parties that have a desire to reach agreement to accept new concepts, practices, and approaches.</t>
  </si>
  <si>
    <t>Convince others within the organization that are skeptical or unwilling to accept new concepts, practices, and approaches.</t>
  </si>
  <si>
    <t>Convince external parties who are skeptical or unwilling to accept new concepts, practices, and approaches.</t>
  </si>
  <si>
    <t>Negotiate</t>
  </si>
  <si>
    <t xml:space="preserve">Come to agreement by managing communications through discussions and compromise. Issues are short-term operational, medium-term tactical or limited strategic nature </t>
  </si>
  <si>
    <t>Convince others within the organization to accept complete proposals and programs where all parties are willing participants</t>
  </si>
  <si>
    <t>Convince external parties that have a desire to reach agreement to accept complete proposal and programs</t>
  </si>
  <si>
    <t>Convince others in the organization to accept complete proposals and programs where there may be little interest in cooperating or participating</t>
  </si>
  <si>
    <t>Convince external parties to accept complete proposal and programs where there is little interest in cooperating or participating</t>
  </si>
  <si>
    <t>Negotiate Long Term</t>
  </si>
  <si>
    <t>Manage communications of great importance having  long-term, strategic implications for the whole organization</t>
  </si>
  <si>
    <t>Reach agreement of strategic importance with others within the organization who have different points of view but a shared objective</t>
  </si>
  <si>
    <t>Reach agreement of strategic importance with others outside the organization that have differing points of view but shared interests.</t>
  </si>
  <si>
    <t xml:space="preserve">Reach agreement of strategic importance with others within the organization who have differing perspectives and objectives </t>
  </si>
  <si>
    <t xml:space="preserve">Reach agreement of strategic importance with others outside the organization who have widely differing perspectives and objectives </t>
  </si>
  <si>
    <t>3. INNOVATION</t>
  </si>
  <si>
    <t>COMPLEXITY</t>
  </si>
  <si>
    <t>Defined</t>
  </si>
  <si>
    <t>Difficult</t>
  </si>
  <si>
    <t>Complex</t>
  </si>
  <si>
    <t>Multi-dimensional</t>
  </si>
  <si>
    <t>INNOVATION</t>
  </si>
  <si>
    <t>Problems and issues to be addressed generally fall within a single job area or discipline; scope of problem is well-defined</t>
  </si>
  <si>
    <t>Problems and issues may be only vaguely  defined and require understanding and consideration of other disciplines and job areas</t>
  </si>
  <si>
    <r>
      <t xml:space="preserve">Problems and issues require broad- based solutions requiring consideration of two of three dimensions - Operational, Financial </t>
    </r>
    <r>
      <rPr>
        <b/>
        <sz val="9"/>
        <rFont val="Arial"/>
        <family val="2"/>
      </rPr>
      <t>and</t>
    </r>
    <r>
      <rPr>
        <sz val="9"/>
        <rFont val="Arial"/>
        <family val="2"/>
      </rPr>
      <t xml:space="preserve"> Human </t>
    </r>
  </si>
  <si>
    <r>
      <t xml:space="preserve">Problems and issues are truly multi-dimensional. requiring end-to-end solutions with direct impact on all three dimensions - Operational, Financial </t>
    </r>
    <r>
      <rPr>
        <b/>
        <sz val="9"/>
        <rFont val="Arial"/>
        <family val="2"/>
      </rPr>
      <t>and</t>
    </r>
    <r>
      <rPr>
        <sz val="9"/>
        <rFont val="Arial"/>
        <family val="2"/>
      </rPr>
      <t xml:space="preserve"> Human</t>
    </r>
  </si>
  <si>
    <t>Follow</t>
  </si>
  <si>
    <t>Compare with a source, original, or authority; no changes are expected</t>
  </si>
  <si>
    <t>Follow a set procedure in performance of repeated tasks or job activities</t>
  </si>
  <si>
    <t>Follow a well established and familiar set of job activities or a job process to derive a solution</t>
  </si>
  <si>
    <t>Follow a set of job activities or process, and face issues and problems that are difficult to deal with, manage, or overcome</t>
  </si>
  <si>
    <t>Follow processes and face issues and problems that are difficult to deal with, manage, or overcome</t>
  </si>
  <si>
    <t>Check</t>
  </si>
  <si>
    <t>Make minor changes</t>
  </si>
  <si>
    <t>Check problems in existing systems or process</t>
  </si>
  <si>
    <t>Check and correct problems that are not immediately evident in existing systems or process</t>
  </si>
  <si>
    <t>Identify, define and develop solutions to issues and problems that are not immediately evident in existing systems or process</t>
  </si>
  <si>
    <t>Identify, define, address and solve multi-dimensional issues and problems that are not immediately evident in existing systems or processes</t>
  </si>
  <si>
    <t>Modify</t>
  </si>
  <si>
    <t>Adapt or enhance quality or value in existing methods; make better as part of day-to-day activities</t>
  </si>
  <si>
    <t>Update or modify working methods in own role based upon defined procedures</t>
  </si>
  <si>
    <t>Identify problems and update or modify working methods in own role without the benefit of defined procedures</t>
  </si>
  <si>
    <t>Analyze complex issues and modify working methods in own work area</t>
  </si>
  <si>
    <t>Extensively analyze complex multi-dimensional issues and modify working methods in own work area.</t>
  </si>
  <si>
    <t>Improve</t>
  </si>
  <si>
    <r>
      <t xml:space="preserve">Change significantly by enhancing </t>
    </r>
    <r>
      <rPr>
        <sz val="9"/>
        <rFont val="Arial"/>
        <family val="2"/>
      </rPr>
      <t>entire existing processes, systems or products</t>
    </r>
  </si>
  <si>
    <t xml:space="preserve">Significantly improve, change or adapt existing methods and techniques drawing from personal experiences and feedback </t>
  </si>
  <si>
    <t>Identify problems and significantly improve, change or adapt existing methods and techniques drawing from personal experiences and feedback</t>
  </si>
  <si>
    <t>Analyze complex issues and significantly improve, change or adapt existing methods and techniques.</t>
  </si>
  <si>
    <t>Extensively analyze complex multi-dimensional issues and significantly improve, change or adapt existing methods and techniques.</t>
  </si>
  <si>
    <t>Create / Conceptualize</t>
  </si>
  <si>
    <r>
      <t>Develop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truly new concepts or methods that break new ground</t>
    </r>
  </si>
  <si>
    <t xml:space="preserve">Create/conceptualize truly new methods, techniques and/or processes in a single job area / function </t>
  </si>
  <si>
    <t xml:space="preserve">Create/conceptualize truly new methods, techniques and/or processes across job areas or functions </t>
  </si>
  <si>
    <t>Analyze complex issues before creating/conceptualizing truly new methods, techniques and/or processes across job areas or functions</t>
  </si>
  <si>
    <t xml:space="preserve">Extensively analyze complex multi-dimensional issues and create/conceptualize truly new methods, techniques and/or processes across job areas or functions </t>
  </si>
  <si>
    <t>Scientific / Technical Breakthrough</t>
  </si>
  <si>
    <t>Form and bring into existence major new or revolutionary advances in knowledge or technique</t>
  </si>
  <si>
    <t>Bring together multiple concepts to define a new direction or a significant advance to products or services in a specific product/ service area</t>
  </si>
  <si>
    <t>Bring together multiple concepts across job areas to define a new direction or a significant advance to products or services</t>
  </si>
  <si>
    <t>Analyze complex issues and bring together multiple concepts across functions to define a new direction or a significant advance to products or services</t>
  </si>
  <si>
    <t>Not Applicable</t>
  </si>
  <si>
    <t>4. KNOWLEDGE</t>
  </si>
  <si>
    <t xml:space="preserve">TEAMS      </t>
  </si>
  <si>
    <t>BREADTH</t>
  </si>
  <si>
    <t>Team Member</t>
  </si>
  <si>
    <t xml:space="preserve">Team Leader </t>
  </si>
  <si>
    <t>Teams Manager</t>
  </si>
  <si>
    <t>KNOWLEDGE</t>
  </si>
  <si>
    <t>Individual contributor, 
no direct responsibility 
for leading others</t>
  </si>
  <si>
    <t>Coaches team members (at least three) in skills; leads, schedules, allocates and monitors work</t>
  </si>
  <si>
    <t xml:space="preserve">Directs more than one team; determines team structure and roles of members </t>
  </si>
  <si>
    <t>Application of Knowledge</t>
  </si>
  <si>
    <t>Limited Job Knowledge</t>
  </si>
  <si>
    <r>
      <t>Fundamental knowledge of basic work routines and standards sufficient to operate within</t>
    </r>
    <r>
      <rPr>
        <sz val="9"/>
        <rFont val="Arial"/>
        <family val="2"/>
      </rPr>
      <t xml:space="preserve"> narrow boundaries</t>
    </r>
  </si>
  <si>
    <t>Follow basic work routines and standards</t>
  </si>
  <si>
    <t>Lead team to ensure output through implementation of basic work routines and standards</t>
  </si>
  <si>
    <t>Manage and lead teams through implementation of basic work routines and standards</t>
  </si>
  <si>
    <r>
      <t>Domestic</t>
    </r>
    <r>
      <rPr>
        <sz val="10"/>
        <rFont val="Arial"/>
        <family val="2"/>
      </rPr>
      <t xml:space="preserve">
Applies knowledge within a country or neighbouring countries with similar culture.</t>
    </r>
  </si>
  <si>
    <t>Basic Job Knowledge</t>
  </si>
  <si>
    <t>Specialized knowledge of specific commercial, technical, trades, or office operations areas</t>
  </si>
  <si>
    <t>Apply basic knowledge of practices and procedures for one's own position</t>
  </si>
  <si>
    <t>Lead a team through application of basic knowledge of practices and procedures</t>
  </si>
  <si>
    <t>Manage and lead teams through application of basic knowledge of practices and procedures</t>
  </si>
  <si>
    <r>
      <t>Regional</t>
    </r>
    <r>
      <rPr>
        <sz val="10"/>
        <rFont val="Arial"/>
        <family val="2"/>
      </rPr>
      <t xml:space="preserve">
Applies knowledge in a continental region (e.g. Europe, Asia, North America, Latin America, Middle East).</t>
    </r>
  </si>
  <si>
    <t>Broad Job Knowledge</t>
  </si>
  <si>
    <t>Broader knowledge of theory and principles within a professional discipline or advanced knowledge of specific technical/operational practices</t>
  </si>
  <si>
    <t>Apply broad knowledge of one professional discipline or advanced knowledge of specific technical/operational practices</t>
  </si>
  <si>
    <t>Lead a team through application of broad knowledge of one job area or basic knowledge of several related job areas</t>
  </si>
  <si>
    <t>Manage and lead teams through application of broad knowledge of one job area or basic knowledge of several job areas</t>
  </si>
  <si>
    <r>
      <t>Global</t>
    </r>
    <r>
      <rPr>
        <sz val="10"/>
        <rFont val="Arial"/>
        <family val="2"/>
      </rPr>
      <t xml:space="preserve">
Applies knowledge accross all regions of the world.</t>
    </r>
  </si>
  <si>
    <t>Expertise</t>
  </si>
  <si>
    <t>Advanced/well-developed skills and knowledge within a specific professional discipline involving the integration of theory and principles with organizational practices and precedents</t>
  </si>
  <si>
    <t>Apply deep knowledge of one job area or broad knowledge of several  job areas</t>
  </si>
  <si>
    <t>Lead a team through application of deep knowledge of one job area or broad knowledge of several job areas</t>
  </si>
  <si>
    <t>Manage and lead teams through deep knowledge of one job area or broad knowledge of several  job areas</t>
  </si>
  <si>
    <t>Professional Standard</t>
  </si>
  <si>
    <t>Mastery of a specific professional discipline combining deep knowledge of theory and organizational practice or expertise across several different disciplines within a function or several different job areas across functions</t>
  </si>
  <si>
    <t>Apply mastery of a specific professional discipline or  broader expertise  in most or all areas within a function</t>
  </si>
  <si>
    <t>Lead a team through expertise in most or all areas within a function or mastery of a specific professional discipline</t>
  </si>
  <si>
    <t>Manage and lead teams through expertise in most or all areas within a function</t>
  </si>
  <si>
    <t>Org. Generalist / Functional Specialist</t>
  </si>
  <si>
    <r>
      <t>Broad management experience across several functional areas or businesses,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or concentrated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knowledge of a particular discipline; considered the organization's expert within a particular discipline</t>
    </r>
  </si>
  <si>
    <t>Apply concentrated knowledge of a particular discipline or professional standard knowledge across all job areas within a function</t>
  </si>
  <si>
    <t>Lead a team through professional standard knowledge of all job areas within a function. practical experience in several functional areas or businesses, or concentrated knowledge of a particular discipline</t>
  </si>
  <si>
    <t>Manage and lead teams through professional standard knowledge of all job areas within a function or practical experience in several functional areas or businesses</t>
  </si>
  <si>
    <t>Broad Practical Experience / Functional Preeminence</t>
  </si>
  <si>
    <t>Broad and substantive management experiences across several line and support functions or businesses, or recognized outside the organization as having paramount capability in a broader discipline/area of study</t>
  </si>
  <si>
    <t>Apply preeminent expertise across functions or within a broader discipline, or broad practical experience in many major functions within or across businesses</t>
  </si>
  <si>
    <t>Lead a team through broad practical experience of many major functions within or across businesses, or preeminent expertise across functions or within a broader discipline</t>
  </si>
  <si>
    <t>Manage and lead teams through broad practical experience in many major functions within or across businesses</t>
  </si>
  <si>
    <r>
      <t xml:space="preserve">Broad </t>
    </r>
    <r>
      <rPr>
        <b/>
        <i/>
        <sz val="7.5"/>
        <color indexed="63"/>
        <rFont val="Arial"/>
        <family val="2"/>
      </rPr>
      <t>and</t>
    </r>
    <r>
      <rPr>
        <b/>
        <sz val="7.5"/>
        <color indexed="63"/>
        <rFont val="Arial"/>
        <family val="2"/>
      </rPr>
      <t xml:space="preserve"> Deep Practical Experience</t>
    </r>
  </si>
  <si>
    <r>
      <t>Very significant management experience in several businesses and most line and support functions combined with deep experience in one or more of the organization's most important line functions</t>
    </r>
    <r>
      <rPr>
        <sz val="9"/>
        <rFont val="Arial"/>
        <family val="2"/>
      </rPr>
      <t/>
    </r>
  </si>
  <si>
    <t>Manage and lead teams through broad and deep practical experience of most functions across multiple businesses</t>
  </si>
  <si>
    <t>Sales</t>
  </si>
  <si>
    <t>Distribution</t>
  </si>
  <si>
    <t>Engineering</t>
  </si>
  <si>
    <t>Production</t>
  </si>
  <si>
    <t>Service</t>
  </si>
  <si>
    <t>Factor 1: Impact   (IPE 3.1 weighting)</t>
  </si>
  <si>
    <t>Factor 2: Communication</t>
  </si>
  <si>
    <t>Factor 1: (continued)</t>
  </si>
  <si>
    <t xml:space="preserve"> Factor 3: Innovation</t>
  </si>
  <si>
    <t>Factor 4: Knowledge</t>
  </si>
  <si>
    <t>Factor 5: Risk</t>
  </si>
  <si>
    <t>Position the curser in a row in the Evaluation sheet and press "Ctrl+i" to insert a new row, including the formulas !!</t>
  </si>
  <si>
    <t>Insert row formulas</t>
  </si>
  <si>
    <t>PCL</t>
  </si>
  <si>
    <t>Tpoints</t>
  </si>
  <si>
    <t>F1</t>
  </si>
  <si>
    <t>F2</t>
  </si>
  <si>
    <t>F3</t>
  </si>
  <si>
    <t>F4</t>
  </si>
  <si>
    <t>F5</t>
  </si>
  <si>
    <t>New</t>
  </si>
  <si>
    <t>Tier</t>
  </si>
  <si>
    <t>Job Family</t>
  </si>
  <si>
    <t>Organisation</t>
  </si>
  <si>
    <t>Internal
grade</t>
  </si>
  <si>
    <t>Idea</t>
  </si>
  <si>
    <t>Create</t>
  </si>
  <si>
    <t>Provide</t>
  </si>
  <si>
    <t>Origination</t>
  </si>
  <si>
    <t>Appl.</t>
  </si>
  <si>
    <t>Solution</t>
  </si>
  <si>
    <t>Kind of 
Value Chain</t>
  </si>
  <si>
    <t>Basic</t>
  </si>
  <si>
    <t>Purchase</t>
  </si>
  <si>
    <t>Multiplier</t>
  </si>
  <si>
    <t>R&amp;D</t>
  </si>
  <si>
    <t>Logistic</t>
  </si>
  <si>
    <t>Assembly</t>
  </si>
  <si>
    <t>Sector</t>
  </si>
  <si>
    <t>Organization</t>
  </si>
  <si>
    <t>Business Unit</t>
  </si>
  <si>
    <t>Organization
Size degree</t>
  </si>
  <si>
    <t>Last Year</t>
  </si>
  <si>
    <t>This Year</t>
  </si>
  <si>
    <t>Average</t>
  </si>
  <si>
    <t>Step
1</t>
  </si>
  <si>
    <t>Step
2</t>
  </si>
  <si>
    <t>Step
3</t>
  </si>
  <si>
    <t>Step
4</t>
  </si>
  <si>
    <t>Step
5</t>
  </si>
  <si>
    <t>Step
6</t>
  </si>
  <si>
    <t>Step
7</t>
  </si>
  <si>
    <t>Step
8</t>
  </si>
  <si>
    <t>Step
9</t>
  </si>
  <si>
    <t>Step
10</t>
  </si>
  <si>
    <t>Adjusted
Revenue</t>
  </si>
  <si>
    <t>Economic
Size degree</t>
  </si>
  <si>
    <t>Total
Staff</t>
  </si>
  <si>
    <t>People
Size degree</t>
  </si>
  <si>
    <t>Net Sales</t>
  </si>
  <si>
    <t>Stand. Orders</t>
  </si>
  <si>
    <t>Products</t>
  </si>
  <si>
    <t>X</t>
  </si>
  <si>
    <t>Services</t>
  </si>
  <si>
    <t>na</t>
  </si>
  <si>
    <t>Manufacturing Value Chain - Position the curser in a row in the Evaluation sheet and press "Ctrl+m" to insert a new row, including the formulas for the Manufacturing Value Chain!!</t>
  </si>
  <si>
    <t>Services Value Chain - Position the curser in a row in the Evaluation sheet and press "Ctrl+q" to insert a new row, including the formulas for the Services Value Chain!!</t>
  </si>
  <si>
    <t>Employee</t>
  </si>
  <si>
    <t>Rationale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</si>
</sst>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;[Red]\-&quot;$&quot;#,##0"/>
    <numFmt numFmtId="165" formatCode="&quot;$&quot;#,##0.00;[Red]\-&quot;$&quot;#,##0.00"/>
    <numFmt numFmtId="166" formatCode="mmm\-yyyy"/>
    <numFmt numFmtId="167" formatCode="#,##0.0_);\(#,##0.0\)"/>
    <numFmt numFmtId="168" formatCode="_-* #,##0.0_-;\-* #,##0.0_-;_-* &quot;-&quot;??_-;_-@_-"/>
  </numFmts>
  <fonts count="3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indexed="23"/>
      <name val="Arial"/>
      <family val="2"/>
    </font>
    <font>
      <b/>
      <sz val="18"/>
      <color indexed="48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9"/>
      <name val="Arial"/>
      <family val="2"/>
    </font>
    <font>
      <b/>
      <i/>
      <sz val="7.5"/>
      <color indexed="63"/>
      <name val="Arial"/>
      <family val="2"/>
    </font>
    <font>
      <b/>
      <sz val="7.5"/>
      <color indexed="6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Tms Rmn"/>
    </font>
    <font>
      <sz val="10"/>
      <color indexed="22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7"/>
      <name val="Small Fonts"/>
      <family val="2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17" fillId="0" borderId="0" applyNumberFormat="0" applyFill="0" applyBorder="0" applyAlignment="0" applyProtection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4" fontId="19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38" fontId="20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10" fontId="20" fillId="3" borderId="3" applyNumberFormat="0" applyBorder="0" applyAlignment="0" applyProtection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37" fontId="22" fillId="0" borderId="0"/>
    <xf numFmtId="166" fontId="1" fillId="0" borderId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1" fillId="0" borderId="4" applyNumberFormat="0" applyBorder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49" fontId="19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</cellStyleXfs>
  <cellXfs count="189">
    <xf numFmtId="0" fontId="0" fillId="0" borderId="0" xfId="0"/>
    <xf numFmtId="0" fontId="4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top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top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4" borderId="3" xfId="0" applyFill="1" applyBorder="1" applyAlignment="1" applyProtection="1">
      <alignment horizontal="center" vertical="top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center" vertical="center"/>
      <protection hidden="1"/>
    </xf>
    <xf numFmtId="0" fontId="7" fillId="5" borderId="6" xfId="0" applyFont="1" applyFill="1" applyBorder="1"/>
    <xf numFmtId="0" fontId="8" fillId="0" borderId="7" xfId="0" applyFont="1" applyBorder="1"/>
    <xf numFmtId="0" fontId="2" fillId="0" borderId="6" xfId="0" applyFont="1" applyBorder="1"/>
    <xf numFmtId="0" fontId="9" fillId="0" borderId="8" xfId="0" applyFont="1" applyBorder="1" applyAlignment="1">
      <alignment horizontal="center"/>
    </xf>
    <xf numFmtId="0" fontId="7" fillId="5" borderId="7" xfId="0" applyFont="1" applyFill="1" applyBorder="1"/>
    <xf numFmtId="0" fontId="10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0" fillId="0" borderId="9" xfId="0" applyBorder="1" applyAlignment="1">
      <alignment horizontal="left"/>
    </xf>
    <xf numFmtId="0" fontId="2" fillId="0" borderId="0" xfId="0" applyFont="1"/>
    <xf numFmtId="0" fontId="0" fillId="0" borderId="10" xfId="0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2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2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2" fillId="0" borderId="0" xfId="0" applyFont="1" applyAlignment="1" applyProtection="1">
      <alignment horizontal="left"/>
      <protection hidden="1"/>
    </xf>
    <xf numFmtId="0" fontId="0" fillId="6" borderId="0" xfId="0" applyFill="1" applyAlignment="1" applyProtection="1">
      <alignment vertical="center"/>
      <protection hidden="1"/>
    </xf>
    <xf numFmtId="0" fontId="0" fillId="7" borderId="0" xfId="0" applyFill="1" applyAlignment="1" applyProtection="1">
      <alignment vertical="center"/>
      <protection hidden="1"/>
    </xf>
    <xf numFmtId="0" fontId="15" fillId="8" borderId="3" xfId="0" applyFont="1" applyFill="1" applyBorder="1" applyAlignment="1">
      <alignment vertical="top" wrapText="1"/>
    </xf>
    <xf numFmtId="0" fontId="15" fillId="8" borderId="15" xfId="0" applyFont="1" applyFill="1" applyBorder="1" applyAlignment="1">
      <alignment vertical="top" wrapText="1"/>
    </xf>
    <xf numFmtId="0" fontId="15" fillId="8" borderId="15" xfId="0" applyFont="1" applyFill="1" applyBorder="1" applyAlignment="1">
      <alignment horizontal="left" vertical="top" wrapText="1"/>
    </xf>
    <xf numFmtId="0" fontId="15" fillId="8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5" fillId="8" borderId="0" xfId="0" applyFont="1" applyFill="1"/>
    <xf numFmtId="0" fontId="0" fillId="0" borderId="14" xfId="0" applyBorder="1"/>
    <xf numFmtId="0" fontId="0" fillId="0" borderId="0" xfId="0" applyProtection="1">
      <protection locked="0"/>
    </xf>
    <xf numFmtId="1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2" fillId="9" borderId="0" xfId="0" applyFont="1" applyFill="1"/>
    <xf numFmtId="0" fontId="12" fillId="9" borderId="12" xfId="0" applyFont="1" applyFill="1" applyBorder="1" applyProtection="1">
      <protection locked="0"/>
    </xf>
    <xf numFmtId="0" fontId="12" fillId="9" borderId="11" xfId="0" applyFont="1" applyFill="1" applyBorder="1" applyProtection="1">
      <protection locked="0"/>
    </xf>
    <xf numFmtId="0" fontId="0" fillId="0" borderId="14" xfId="0" applyBorder="1" applyProtection="1">
      <protection locked="0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8" xfId="0" applyFont="1" applyFill="1" applyBorder="1" applyAlignment="1" applyProtection="1">
      <alignment vertical="center"/>
      <protection locked="0"/>
    </xf>
    <xf numFmtId="0" fontId="5" fillId="3" borderId="19" xfId="0" applyFont="1" applyFill="1" applyBorder="1" applyAlignment="1" applyProtection="1">
      <alignment horizontal="center" vertical="center"/>
      <protection locked="0"/>
    </xf>
    <xf numFmtId="0" fontId="5" fillId="10" borderId="19" xfId="0" applyFont="1" applyFill="1" applyBorder="1" applyAlignment="1" applyProtection="1">
      <alignment horizontal="center" vertical="center"/>
      <protection locked="0"/>
    </xf>
    <xf numFmtId="0" fontId="5" fillId="10" borderId="18" xfId="0" applyFont="1" applyFill="1" applyBorder="1" applyAlignment="1" applyProtection="1">
      <alignment horizontal="center" vertical="center"/>
      <protection locked="0"/>
    </xf>
    <xf numFmtId="0" fontId="5" fillId="10" borderId="20" xfId="0" quotePrefix="1" applyFont="1" applyFill="1" applyBorder="1" applyAlignment="1" applyProtection="1">
      <alignment horizontal="center" vertical="center"/>
      <protection hidden="1"/>
    </xf>
    <xf numFmtId="0" fontId="5" fillId="3" borderId="21" xfId="0" applyFont="1" applyFill="1" applyBorder="1" applyAlignment="1" applyProtection="1">
      <alignment horizontal="center" vertical="center"/>
      <protection hidden="1"/>
    </xf>
    <xf numFmtId="0" fontId="5" fillId="10" borderId="18" xfId="0" applyFont="1" applyFill="1" applyBorder="1" applyAlignment="1" applyProtection="1">
      <alignment vertical="center"/>
      <protection locked="0"/>
    </xf>
    <xf numFmtId="0" fontId="0" fillId="0" borderId="9" xfId="0" applyBorder="1" applyProtection="1">
      <protection locked="0"/>
    </xf>
    <xf numFmtId="0" fontId="0" fillId="0" borderId="9" xfId="0" applyBorder="1"/>
    <xf numFmtId="0" fontId="0" fillId="0" borderId="9" xfId="0" applyBorder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/>
      <protection locked="0"/>
    </xf>
    <xf numFmtId="0" fontId="3" fillId="0" borderId="9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0" xfId="0" applyFont="1" applyBorder="1" applyProtection="1">
      <protection locked="0"/>
    </xf>
    <xf numFmtId="0" fontId="23" fillId="3" borderId="20" xfId="0" applyFont="1" applyFill="1" applyBorder="1" applyAlignment="1" applyProtection="1">
      <alignment horizontal="center" vertical="center"/>
      <protection hidden="1"/>
    </xf>
    <xf numFmtId="0" fontId="23" fillId="3" borderId="18" xfId="0" applyFont="1" applyFill="1" applyBorder="1" applyAlignment="1" applyProtection="1">
      <alignment horizontal="center" vertical="center"/>
      <protection locked="0"/>
    </xf>
    <xf numFmtId="0" fontId="23" fillId="3" borderId="19" xfId="0" applyFont="1" applyFill="1" applyBorder="1" applyAlignment="1" applyProtection="1">
      <alignment horizontal="center" vertical="center"/>
      <protection locked="0"/>
    </xf>
    <xf numFmtId="0" fontId="26" fillId="8" borderId="0" xfId="0" applyFont="1" applyFill="1"/>
    <xf numFmtId="0" fontId="0" fillId="6" borderId="0" xfId="0" applyFill="1" applyAlignment="1" applyProtection="1">
      <alignment horizontal="center" vertical="center"/>
      <protection hidden="1"/>
    </xf>
    <xf numFmtId="0" fontId="1" fillId="8" borderId="15" xfId="0" applyFont="1" applyFill="1" applyBorder="1" applyAlignment="1">
      <alignment vertical="top" wrapText="1"/>
    </xf>
    <xf numFmtId="0" fontId="1" fillId="8" borderId="3" xfId="0" applyFont="1" applyFill="1" applyBorder="1" applyAlignment="1">
      <alignment vertical="top" wrapText="1"/>
    </xf>
    <xf numFmtId="0" fontId="1" fillId="0" borderId="0" xfId="0" applyFont="1" applyAlignment="1" applyProtection="1">
      <alignment horizontal="center" vertical="center"/>
      <protection hidden="1"/>
    </xf>
    <xf numFmtId="0" fontId="5" fillId="0" borderId="3" xfId="0" quotePrefix="1" applyFont="1" applyBorder="1" applyAlignment="1" applyProtection="1">
      <alignment horizontal="left" vertical="center" wrapText="1"/>
      <protection locked="0"/>
    </xf>
    <xf numFmtId="0" fontId="29" fillId="11" borderId="22" xfId="0" applyFont="1" applyFill="1" applyBorder="1" applyAlignment="1" applyProtection="1">
      <alignment horizontal="center" vertical="center" wrapText="1"/>
      <protection locked="0"/>
    </xf>
    <xf numFmtId="0" fontId="12" fillId="13" borderId="6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 vertical="center"/>
    </xf>
    <xf numFmtId="0" fontId="7" fillId="13" borderId="7" xfId="0" applyFont="1" applyFill="1" applyBorder="1"/>
    <xf numFmtId="0" fontId="7" fillId="13" borderId="6" xfId="0" applyFont="1" applyFill="1" applyBorder="1"/>
    <xf numFmtId="0" fontId="10" fillId="13" borderId="6" xfId="0" applyFont="1" applyFill="1" applyBorder="1" applyAlignment="1">
      <alignment horizontal="center"/>
    </xf>
    <xf numFmtId="0" fontId="7" fillId="13" borderId="8" xfId="0" applyFont="1" applyFill="1" applyBorder="1"/>
    <xf numFmtId="0" fontId="11" fillId="12" borderId="11" xfId="0" applyFont="1" applyFill="1" applyBorder="1" applyAlignment="1">
      <alignment horizontal="center"/>
    </xf>
    <xf numFmtId="0" fontId="11" fillId="12" borderId="12" xfId="0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 vertical="top" wrapText="1"/>
    </xf>
    <xf numFmtId="0" fontId="15" fillId="12" borderId="3" xfId="0" applyFont="1" applyFill="1" applyBorder="1" applyAlignment="1">
      <alignment horizontal="center" vertical="top" wrapText="1"/>
    </xf>
    <xf numFmtId="0" fontId="1" fillId="12" borderId="3" xfId="0" applyFont="1" applyFill="1" applyBorder="1" applyAlignment="1">
      <alignment horizontal="center" vertical="top" wrapText="1"/>
    </xf>
    <xf numFmtId="0" fontId="15" fillId="12" borderId="15" xfId="0" applyFont="1" applyFill="1" applyBorder="1" applyAlignment="1">
      <alignment vertical="top" wrapText="1"/>
    </xf>
    <xf numFmtId="0" fontId="15" fillId="12" borderId="3" xfId="0" applyFont="1" applyFill="1" applyBorder="1" applyAlignment="1">
      <alignment vertical="top" wrapText="1"/>
    </xf>
    <xf numFmtId="0" fontId="15" fillId="12" borderId="16" xfId="0" applyFont="1" applyFill="1" applyBorder="1" applyAlignment="1">
      <alignment horizontal="center" vertical="top" wrapText="1"/>
    </xf>
    <xf numFmtId="0" fontId="11" fillId="12" borderId="3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vertical="top" wrapText="1"/>
    </xf>
    <xf numFmtId="0" fontId="15" fillId="12" borderId="11" xfId="0" applyFont="1" applyFill="1" applyBorder="1" applyAlignment="1">
      <alignment horizontal="center" vertical="top" wrapText="1"/>
    </xf>
    <xf numFmtId="0" fontId="15" fillId="12" borderId="15" xfId="0" applyFont="1" applyFill="1" applyBorder="1" applyAlignment="1">
      <alignment horizontal="center" vertical="top" wrapText="1"/>
    </xf>
    <xf numFmtId="0" fontId="11" fillId="12" borderId="3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 wrapText="1"/>
    </xf>
    <xf numFmtId="0" fontId="29" fillId="11" borderId="37" xfId="0" applyFont="1" applyFill="1" applyBorder="1" applyAlignment="1" applyProtection="1">
      <alignment horizontal="center" vertical="center" wrapText="1"/>
      <protection locked="0"/>
    </xf>
    <xf numFmtId="0" fontId="29" fillId="11" borderId="22" xfId="0" applyFont="1" applyFill="1" applyBorder="1" applyAlignment="1" applyProtection="1">
      <alignment horizontal="left" vertical="center" wrapText="1"/>
      <protection locked="0"/>
    </xf>
    <xf numFmtId="0" fontId="30" fillId="11" borderId="22" xfId="0" applyFont="1" applyFill="1" applyBorder="1" applyAlignment="1" applyProtection="1">
      <alignment horizontal="center" vertical="center" wrapText="1"/>
      <protection locked="0"/>
    </xf>
    <xf numFmtId="0" fontId="29" fillId="11" borderId="23" xfId="0" applyFont="1" applyFill="1" applyBorder="1" applyAlignment="1" applyProtection="1">
      <alignment horizontal="center" vertical="center" wrapText="1"/>
      <protection locked="0"/>
    </xf>
    <xf numFmtId="0" fontId="30" fillId="11" borderId="24" xfId="0" applyFont="1" applyFill="1" applyBorder="1" applyAlignment="1" applyProtection="1">
      <alignment horizontal="center" vertical="center" wrapText="1"/>
      <protection locked="0"/>
    </xf>
    <xf numFmtId="0" fontId="29" fillId="11" borderId="24" xfId="0" applyFont="1" applyFill="1" applyBorder="1" applyAlignment="1" applyProtection="1">
      <alignment horizontal="center" vertical="center" wrapText="1"/>
      <protection locked="0"/>
    </xf>
    <xf numFmtId="14" fontId="20" fillId="0" borderId="0" xfId="0" applyNumberFormat="1" applyFont="1" applyAlignment="1" applyProtection="1">
      <alignment horizontal="center" vertical="center" wrapText="1"/>
      <protection locked="0"/>
    </xf>
    <xf numFmtId="14" fontId="28" fillId="0" borderId="0" xfId="0" applyNumberFormat="1" applyFont="1" applyAlignment="1" applyProtection="1">
      <alignment horizontal="left" vertical="center" wrapText="1"/>
      <protection locked="0"/>
    </xf>
    <xf numFmtId="14" fontId="20" fillId="0" borderId="0" xfId="0" applyNumberFormat="1" applyFont="1" applyAlignment="1" applyProtection="1">
      <alignment horizontal="left" vertical="center" wrapText="1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14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29" fillId="11" borderId="25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16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vertical="center" wrapText="1"/>
      <protection locked="0"/>
    </xf>
    <xf numFmtId="0" fontId="27" fillId="0" borderId="3" xfId="0" applyFont="1" applyBorder="1" applyAlignment="1" applyProtection="1">
      <alignment horizontal="left" vertical="center" wrapText="1"/>
      <protection locked="0"/>
    </xf>
    <xf numFmtId="0" fontId="31" fillId="1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31" fillId="12" borderId="3" xfId="0" applyFont="1" applyFill="1" applyBorder="1" applyAlignment="1">
      <alignment vertical="center" wrapText="1"/>
    </xf>
    <xf numFmtId="0" fontId="5" fillId="1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vertical="center" wrapText="1"/>
      <protection locked="0"/>
    </xf>
    <xf numFmtId="15" fontId="5" fillId="0" borderId="3" xfId="0" applyNumberFormat="1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23" fillId="0" borderId="27" xfId="0" applyFont="1" applyBorder="1" applyAlignment="1" applyProtection="1">
      <alignment horizontal="center" vertical="center" wrapText="1"/>
      <protection locked="0"/>
    </xf>
    <xf numFmtId="0" fontId="23" fillId="0" borderId="28" xfId="0" applyFont="1" applyBorder="1" applyAlignment="1" applyProtection="1">
      <alignment horizontal="center" vertical="center" wrapText="1"/>
      <protection locked="0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4" fillId="0" borderId="27" xfId="0" applyFont="1" applyBorder="1" applyAlignment="1" applyProtection="1">
      <alignment horizontal="center" vertical="center" wrapText="1"/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4" fillId="0" borderId="28" xfId="0" applyFont="1" applyBorder="1" applyAlignment="1" applyProtection="1">
      <alignment vertical="center" wrapText="1"/>
      <protection locked="0"/>
    </xf>
    <xf numFmtId="0" fontId="26" fillId="3" borderId="33" xfId="0" applyFont="1" applyFill="1" applyBorder="1" applyAlignment="1">
      <alignment horizontal="center" vertical="center" wrapText="1"/>
    </xf>
    <xf numFmtId="0" fontId="26" fillId="3" borderId="34" xfId="0" applyFont="1" applyFill="1" applyBorder="1" applyAlignment="1">
      <alignment horizontal="center" vertical="center" wrapText="1"/>
    </xf>
    <xf numFmtId="0" fontId="26" fillId="3" borderId="36" xfId="0" applyFont="1" applyFill="1" applyBorder="1" applyAlignment="1">
      <alignment horizontal="center" vertical="center" wrapText="1"/>
    </xf>
    <xf numFmtId="0" fontId="26" fillId="3" borderId="32" xfId="0" applyFont="1" applyFill="1" applyBorder="1" applyAlignment="1">
      <alignment horizontal="center" vertical="center" wrapText="1"/>
    </xf>
    <xf numFmtId="0" fontId="26" fillId="3" borderId="17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29" xfId="0" applyFont="1" applyFill="1" applyBorder="1" applyAlignment="1" applyProtection="1">
      <alignment horizontal="center" vertical="center"/>
      <protection hidden="1"/>
    </xf>
    <xf numFmtId="0" fontId="26" fillId="3" borderId="30" xfId="0" applyFont="1" applyFill="1" applyBorder="1" applyAlignment="1" applyProtection="1">
      <alignment horizontal="center" vertical="center"/>
      <protection hidden="1"/>
    </xf>
    <xf numFmtId="0" fontId="26" fillId="3" borderId="33" xfId="0" applyFont="1" applyFill="1" applyBorder="1" applyAlignment="1" applyProtection="1">
      <alignment horizontal="center" vertical="center" wrapText="1"/>
      <protection hidden="1"/>
    </xf>
    <xf numFmtId="0" fontId="26" fillId="3" borderId="34" xfId="0" applyFont="1" applyFill="1" applyBorder="1" applyAlignment="1" applyProtection="1">
      <alignment horizontal="center" vertical="center" wrapText="1"/>
      <protection hidden="1"/>
    </xf>
    <xf numFmtId="0" fontId="26" fillId="10" borderId="29" xfId="0" applyFont="1" applyFill="1" applyBorder="1" applyAlignment="1" applyProtection="1">
      <alignment horizontal="center" vertical="center"/>
      <protection hidden="1"/>
    </xf>
    <xf numFmtId="0" fontId="26" fillId="10" borderId="30" xfId="0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center" wrapText="1"/>
    </xf>
    <xf numFmtId="0" fontId="12" fillId="9" borderId="9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15" xfId="0" applyFont="1" applyFill="1" applyBorder="1" applyAlignment="1">
      <alignment horizontal="center" wrapText="1"/>
    </xf>
    <xf numFmtId="0" fontId="12" fillId="9" borderId="7" xfId="0" applyFont="1" applyFill="1" applyBorder="1" applyAlignment="1" applyProtection="1">
      <alignment horizontal="center" wrapText="1"/>
      <protection locked="0"/>
    </xf>
    <xf numFmtId="0" fontId="12" fillId="9" borderId="11" xfId="0" applyFont="1" applyFill="1" applyBorder="1" applyAlignment="1" applyProtection="1">
      <alignment horizontal="center"/>
      <protection locked="0"/>
    </xf>
    <xf numFmtId="0" fontId="26" fillId="10" borderId="36" xfId="0" applyFont="1" applyFill="1" applyBorder="1" applyAlignment="1">
      <alignment horizontal="center" vertical="center" wrapText="1"/>
    </xf>
    <xf numFmtId="0" fontId="26" fillId="10" borderId="32" xfId="0" applyFont="1" applyFill="1" applyBorder="1" applyAlignment="1">
      <alignment horizontal="center" vertical="center" wrapText="1"/>
    </xf>
    <xf numFmtId="0" fontId="26" fillId="10" borderId="17" xfId="0" applyFont="1" applyFill="1" applyBorder="1" applyAlignment="1">
      <alignment horizontal="center" vertical="center" wrapText="1"/>
    </xf>
    <xf numFmtId="0" fontId="26" fillId="10" borderId="35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 applyProtection="1">
      <alignment horizontal="center"/>
      <protection locked="0"/>
    </xf>
    <xf numFmtId="0" fontId="12" fillId="9" borderId="8" xfId="0" applyFont="1" applyFill="1" applyBorder="1" applyAlignment="1" applyProtection="1">
      <alignment horizontal="center"/>
      <protection locked="0"/>
    </xf>
    <xf numFmtId="0" fontId="12" fillId="9" borderId="7" xfId="0" applyFont="1" applyFill="1" applyBorder="1" applyAlignment="1" applyProtection="1">
      <alignment horizontal="center"/>
      <protection locked="0"/>
    </xf>
    <xf numFmtId="0" fontId="12" fillId="9" borderId="17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17" xfId="0" applyFont="1" applyFill="1" applyBorder="1" applyAlignment="1" applyProtection="1">
      <alignment horizontal="left"/>
      <protection locked="0"/>
    </xf>
    <xf numFmtId="0" fontId="12" fillId="9" borderId="15" xfId="0" applyFont="1" applyFill="1" applyBorder="1" applyAlignment="1" applyProtection="1">
      <alignment horizontal="left"/>
      <protection locked="0"/>
    </xf>
    <xf numFmtId="0" fontId="12" fillId="9" borderId="7" xfId="0" applyFont="1" applyFill="1" applyBorder="1" applyAlignment="1" applyProtection="1">
      <alignment horizontal="left"/>
      <protection locked="0"/>
    </xf>
    <xf numFmtId="0" fontId="12" fillId="9" borderId="11" xfId="0" applyFont="1" applyFill="1" applyBorder="1" applyAlignment="1" applyProtection="1">
      <alignment horizontal="left"/>
      <protection locked="0"/>
    </xf>
    <xf numFmtId="1" fontId="12" fillId="9" borderId="14" xfId="0" applyNumberFormat="1" applyFont="1" applyFill="1" applyBorder="1" applyAlignment="1">
      <alignment horizontal="center" wrapText="1"/>
    </xf>
    <xf numFmtId="1" fontId="12" fillId="9" borderId="14" xfId="0" applyNumberFormat="1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/>
    </xf>
  </cellXfs>
  <cellStyles count="47">
    <cellStyle name="Body" xfId="1" xr:uid="{00000000-0005-0000-0000-000000000000}"/>
    <cellStyle name="Calc Currency (0)" xfId="2" xr:uid="{00000000-0005-0000-0000-000001000000}"/>
    <cellStyle name="Calc Currency (2)" xfId="3" xr:uid="{00000000-0005-0000-0000-000002000000}"/>
    <cellStyle name="Calc Percent (0)" xfId="4" xr:uid="{00000000-0005-0000-0000-000003000000}"/>
    <cellStyle name="Calc Percent (1)" xfId="5" xr:uid="{00000000-0005-0000-0000-000004000000}"/>
    <cellStyle name="Calc Percent (2)" xfId="6" xr:uid="{00000000-0005-0000-0000-000005000000}"/>
    <cellStyle name="Calc Units (0)" xfId="7" xr:uid="{00000000-0005-0000-0000-000006000000}"/>
    <cellStyle name="Calc Units (1)" xfId="8" xr:uid="{00000000-0005-0000-0000-000007000000}"/>
    <cellStyle name="Calc Units (2)" xfId="9" xr:uid="{00000000-0005-0000-0000-000008000000}"/>
    <cellStyle name="Comma [00]" xfId="10" xr:uid="{00000000-0005-0000-0000-000009000000}"/>
    <cellStyle name="Comma0" xfId="11" xr:uid="{00000000-0005-0000-0000-00000A000000}"/>
    <cellStyle name="Currency [00]" xfId="12" xr:uid="{00000000-0005-0000-0000-00000B000000}"/>
    <cellStyle name="Currency0" xfId="13" xr:uid="{00000000-0005-0000-0000-00000C000000}"/>
    <cellStyle name="Date Short" xfId="14" xr:uid="{00000000-0005-0000-0000-00000D000000}"/>
    <cellStyle name="Enter Currency (0)" xfId="15" xr:uid="{00000000-0005-0000-0000-00000E000000}"/>
    <cellStyle name="Enter Currency (2)" xfId="16" xr:uid="{00000000-0005-0000-0000-00000F000000}"/>
    <cellStyle name="Enter Units (0)" xfId="17" xr:uid="{00000000-0005-0000-0000-000010000000}"/>
    <cellStyle name="Enter Units (1)" xfId="18" xr:uid="{00000000-0005-0000-0000-000011000000}"/>
    <cellStyle name="Enter Units (2)" xfId="19" xr:uid="{00000000-0005-0000-0000-000012000000}"/>
    <cellStyle name="Grey" xfId="20" xr:uid="{00000000-0005-0000-0000-000013000000}"/>
    <cellStyle name="Header1" xfId="21" xr:uid="{00000000-0005-0000-0000-000014000000}"/>
    <cellStyle name="Header2" xfId="22" xr:uid="{00000000-0005-0000-0000-000015000000}"/>
    <cellStyle name="Input [yellow]" xfId="23" xr:uid="{00000000-0005-0000-0000-000016000000}"/>
    <cellStyle name="Link Currency (0)" xfId="24" xr:uid="{00000000-0005-0000-0000-000017000000}"/>
    <cellStyle name="Link Currency (2)" xfId="25" xr:uid="{00000000-0005-0000-0000-000018000000}"/>
    <cellStyle name="Link Units (0)" xfId="26" xr:uid="{00000000-0005-0000-0000-000019000000}"/>
    <cellStyle name="Link Units (1)" xfId="27" xr:uid="{00000000-0005-0000-0000-00001A000000}"/>
    <cellStyle name="Link Units (2)" xfId="28" xr:uid="{00000000-0005-0000-0000-00001B000000}"/>
    <cellStyle name="Milliers [0]_AR1194" xfId="29" xr:uid="{00000000-0005-0000-0000-00001C000000}"/>
    <cellStyle name="Milliers_AR1194" xfId="30" xr:uid="{00000000-0005-0000-0000-00001D000000}"/>
    <cellStyle name="Monétaire [0]_AR1194" xfId="31" xr:uid="{00000000-0005-0000-0000-00001E000000}"/>
    <cellStyle name="Monétaire_AR1194" xfId="32" xr:uid="{00000000-0005-0000-0000-00001F000000}"/>
    <cellStyle name="no dec" xfId="33" xr:uid="{00000000-0005-0000-0000-000020000000}"/>
    <cellStyle name="Normal" xfId="0" builtinId="0"/>
    <cellStyle name="Normal - Style1" xfId="34" xr:uid="{00000000-0005-0000-0000-000022000000}"/>
    <cellStyle name="Percent [0]" xfId="35" xr:uid="{00000000-0005-0000-0000-000023000000}"/>
    <cellStyle name="Percent [00]" xfId="36" xr:uid="{00000000-0005-0000-0000-000024000000}"/>
    <cellStyle name="Percent [2]" xfId="37" xr:uid="{00000000-0005-0000-0000-000025000000}"/>
    <cellStyle name="PERCENTAGE" xfId="38" xr:uid="{00000000-0005-0000-0000-000026000000}"/>
    <cellStyle name="PrePop Currency (0)" xfId="39" xr:uid="{00000000-0005-0000-0000-000027000000}"/>
    <cellStyle name="PrePop Currency (2)" xfId="40" xr:uid="{00000000-0005-0000-0000-000028000000}"/>
    <cellStyle name="PrePop Units (0)" xfId="41" xr:uid="{00000000-0005-0000-0000-000029000000}"/>
    <cellStyle name="PrePop Units (1)" xfId="42" xr:uid="{00000000-0005-0000-0000-00002A000000}"/>
    <cellStyle name="PrePop Units (2)" xfId="43" xr:uid="{00000000-0005-0000-0000-00002B000000}"/>
    <cellStyle name="Text Indent A" xfId="44" xr:uid="{00000000-0005-0000-0000-00002D000000}"/>
    <cellStyle name="Text Indent B" xfId="45" xr:uid="{00000000-0005-0000-0000-00002E000000}"/>
    <cellStyle name="Text Indent C" xfId="46" xr:uid="{00000000-0005-0000-0000-00002F000000}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ED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328083</xdr:colOff>
      <xdr:row>0</xdr:row>
      <xdr:rowOff>0</xdr:rowOff>
    </xdr:from>
    <xdr:to>
      <xdr:col>12</xdr:col>
      <xdr:colOff>576791</xdr:colOff>
      <xdr:row>31</xdr:row>
      <xdr:rowOff>90368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F16014-C1FC-4458-BF14-D7C43316F9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042" t="23838" r="35023" b="6998"/>
        <a:stretch/>
      </xdr:blipFill>
      <xdr:spPr>
        <a:xfrm>
          <a:off x="2762250" y="0"/>
          <a:ext cx="5117041" cy="5011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1800225</xdr:colOff>
      <xdr:row>5</xdr:row>
      <xdr:rowOff>1019175</xdr:rowOff>
    </xdr:from>
    <xdr:to>
      <xdr:col>6</xdr:col>
      <xdr:colOff>1819275</xdr:colOff>
      <xdr:row>5</xdr:row>
      <xdr:rowOff>1200150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E913BBA5-E9E3-4CBE-8864-549624F17CFC}"/>
            </a:ext>
          </a:extLst>
        </xdr:cNvPr>
        <xdr:cNvSpPr txBox="1">
          <a:spLocks noChangeArrowheads="1"/>
        </xdr:cNvSpPr>
      </xdr:nvSpPr>
      <xdr:spPr bwMode="auto">
        <a:xfrm>
          <a:off x="11229975" y="3105150"/>
          <a:ext cx="19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sv-SE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70</a:t>
          </a:r>
        </a:p>
      </xdr:txBody>
    </xdr:sp>
    <xdr:clientData/>
  </xdr:twoCellAnchor>
  <xdr:twoCellAnchor>
    <xdr:from>
      <xdr:col>6</xdr:col>
      <xdr:colOff>1800225</xdr:colOff>
      <xdr:row>5</xdr:row>
      <xdr:rowOff>1638300</xdr:rowOff>
    </xdr:from>
    <xdr:to>
      <xdr:col>6</xdr:col>
      <xdr:colOff>1819275</xdr:colOff>
      <xdr:row>5</xdr:row>
      <xdr:rowOff>1819275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6A5E4F37-23C5-4A42-9719-F501E148854C}"/>
            </a:ext>
          </a:extLst>
        </xdr:cNvPr>
        <xdr:cNvSpPr txBox="1">
          <a:spLocks noChangeArrowheads="1"/>
        </xdr:cNvSpPr>
      </xdr:nvSpPr>
      <xdr:spPr bwMode="auto">
        <a:xfrm>
          <a:off x="11229975" y="3105150"/>
          <a:ext cx="19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sv-SE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47CA-4D76-4FE7-83C2-EBE3792F0E74}">
  <sheetPr codeName="Sheet13"/>
  <dimension ref="A1:AD93"/>
  <sheetViews>
    <sheetView tabSelected="1" topLeftCell="C1" zoomScale="80" zoomScaleNormal="80" workbookViewId="0">
      <pane ySplit="5" topLeftCell="A6" activePane="bottomLeft" state="frozen"/>
      <selection activeCell="E6" sqref="E6"/>
      <selection pane="bottomLeft" activeCell="M6" sqref="M6:O6"/>
    </sheetView>
  </sheetViews>
  <sheetFormatPr defaultColWidth="13.453125" defaultRowHeight="18" outlineLevelCol="1" x14ac:dyDescent="0.25"/>
  <cols>
    <col min="1" max="1" width="13.453125" style="133"/>
    <col min="2" max="2" width="13.453125" style="144"/>
    <col min="3" max="3" width="49" style="144" bestFit="1" customWidth="1"/>
    <col min="4" max="4" width="72.54296875" style="144" hidden="1" customWidth="1"/>
    <col min="5" max="5" width="27.54296875" style="140" hidden="1" customWidth="1"/>
    <col min="6" max="6" width="27.54296875" style="145" hidden="1" customWidth="1"/>
    <col min="7" max="7" width="27.54296875" style="122" customWidth="1"/>
    <col min="8" max="8" width="11.1796875" style="141" customWidth="1"/>
    <col min="9" max="9" width="13.453125" style="141" customWidth="1"/>
    <col min="10" max="10" width="27.54296875" style="141" customWidth="1"/>
    <col min="11" max="12" width="13.453125" style="135"/>
    <col min="13" max="15" width="13.453125" style="134"/>
    <col min="16" max="16" width="13.453125" style="135"/>
    <col min="17" max="17" width="14.1796875" style="134" customWidth="1"/>
    <col min="18" max="18" width="13.453125" style="134"/>
    <col min="19" max="19" width="13.453125" style="135"/>
    <col min="20" max="20" width="16.1796875" style="134" customWidth="1"/>
    <col min="21" max="21" width="14.7265625" style="134" customWidth="1"/>
    <col min="22" max="22" width="13.453125" style="135"/>
    <col min="23" max="24" width="13.453125" style="134"/>
    <col min="25" max="25" width="13.453125" style="136"/>
    <col min="26" max="26" width="13.453125" style="123"/>
    <col min="27" max="29" width="13.453125" style="134" hidden="1" customWidth="1" outlineLevel="1"/>
    <col min="30" max="30" width="71.7265625" style="137" customWidth="1" collapsed="1"/>
    <col min="31" max="16384" width="13.453125" style="138"/>
  </cols>
  <sheetData>
    <row r="1" spans="1:30" ht="15.75" customHeight="1" thickBot="1" x14ac:dyDescent="0.3">
      <c r="B1" s="116"/>
      <c r="C1" s="116"/>
      <c r="D1" s="116"/>
      <c r="E1" s="117"/>
      <c r="F1" s="118"/>
      <c r="G1" s="118"/>
      <c r="H1" s="119"/>
      <c r="I1" s="119"/>
      <c r="J1" s="119"/>
      <c r="K1" s="120"/>
      <c r="L1" s="120"/>
    </row>
    <row r="2" spans="1:30" ht="90.5" hidden="1" thickBot="1" x14ac:dyDescent="0.3">
      <c r="B2" s="116"/>
      <c r="C2" s="116"/>
      <c r="D2" s="116"/>
      <c r="E2" s="117"/>
      <c r="F2" s="116"/>
      <c r="G2" s="118"/>
      <c r="H2" s="119"/>
      <c r="I2" s="119"/>
      <c r="J2" s="119"/>
      <c r="K2" s="120"/>
      <c r="L2" s="120"/>
      <c r="Q2" s="121" t="s">
        <v>0</v>
      </c>
    </row>
    <row r="3" spans="1:30" ht="18.5" hidden="1" thickBot="1" x14ac:dyDescent="0.3">
      <c r="B3" s="139"/>
      <c r="C3" s="139"/>
      <c r="D3" s="139"/>
      <c r="F3" s="139"/>
      <c r="M3" s="135"/>
      <c r="N3" s="135"/>
      <c r="O3" s="135"/>
      <c r="Q3" s="135"/>
      <c r="R3" s="135"/>
      <c r="T3" s="135"/>
      <c r="U3" s="135"/>
      <c r="W3" s="135"/>
      <c r="X3" s="135"/>
      <c r="Y3" s="123"/>
    </row>
    <row r="4" spans="1:30" ht="18.5" thickBot="1" x14ac:dyDescent="0.3">
      <c r="B4" s="139"/>
      <c r="C4" s="139"/>
      <c r="D4" s="139"/>
      <c r="F4" s="122"/>
      <c r="K4" s="123"/>
      <c r="L4" s="123"/>
      <c r="M4" s="148" t="s">
        <v>1</v>
      </c>
      <c r="N4" s="149"/>
      <c r="O4" s="149"/>
      <c r="P4" s="150"/>
      <c r="Q4" s="148" t="s">
        <v>2</v>
      </c>
      <c r="R4" s="149"/>
      <c r="S4" s="150"/>
      <c r="T4" s="148" t="s">
        <v>3</v>
      </c>
      <c r="U4" s="149"/>
      <c r="V4" s="150"/>
      <c r="W4" s="148" t="s">
        <v>4</v>
      </c>
      <c r="X4" s="149"/>
      <c r="Y4" s="149"/>
      <c r="Z4" s="151"/>
      <c r="AA4" s="146" t="s">
        <v>5</v>
      </c>
      <c r="AB4" s="146"/>
      <c r="AC4" s="147"/>
    </row>
    <row r="5" spans="1:30" s="142" customFormat="1" ht="31.5" thickBot="1" x14ac:dyDescent="0.3">
      <c r="A5" s="110" t="s">
        <v>8</v>
      </c>
      <c r="B5" s="110" t="s">
        <v>9</v>
      </c>
      <c r="C5" s="86" t="s">
        <v>6</v>
      </c>
      <c r="D5" s="86" t="s">
        <v>285</v>
      </c>
      <c r="E5" s="111" t="s">
        <v>284</v>
      </c>
      <c r="F5" s="111" t="s">
        <v>10</v>
      </c>
      <c r="G5" s="111" t="s">
        <v>11</v>
      </c>
      <c r="H5" s="86" t="s">
        <v>238</v>
      </c>
      <c r="I5" s="86" t="s">
        <v>12</v>
      </c>
      <c r="J5" s="86" t="s">
        <v>13</v>
      </c>
      <c r="K5" s="112" t="s">
        <v>14</v>
      </c>
      <c r="L5" s="86" t="s">
        <v>15</v>
      </c>
      <c r="M5" s="113" t="s">
        <v>16</v>
      </c>
      <c r="N5" s="114" t="s">
        <v>1</v>
      </c>
      <c r="O5" s="115" t="s">
        <v>17</v>
      </c>
      <c r="P5" s="124" t="s">
        <v>18</v>
      </c>
      <c r="Q5" s="113" t="s">
        <v>2</v>
      </c>
      <c r="R5" s="114" t="s">
        <v>19</v>
      </c>
      <c r="S5" s="124" t="s">
        <v>18</v>
      </c>
      <c r="T5" s="113" t="s">
        <v>3</v>
      </c>
      <c r="U5" s="115" t="s">
        <v>20</v>
      </c>
      <c r="V5" s="124" t="s">
        <v>18</v>
      </c>
      <c r="W5" s="113" t="s">
        <v>21</v>
      </c>
      <c r="X5" s="114" t="s">
        <v>22</v>
      </c>
      <c r="Y5" s="114" t="s">
        <v>23</v>
      </c>
      <c r="Z5" s="124" t="s">
        <v>18</v>
      </c>
      <c r="AA5" s="113" t="s">
        <v>24</v>
      </c>
      <c r="AB5" s="115" t="s">
        <v>25</v>
      </c>
      <c r="AC5" s="124" t="s">
        <v>18</v>
      </c>
      <c r="AD5" s="86" t="s">
        <v>26</v>
      </c>
    </row>
    <row r="6" spans="1:30" ht="15.5" x14ac:dyDescent="0.25">
      <c r="A6" s="143"/>
      <c r="B6" s="125"/>
      <c r="C6" s="126"/>
      <c r="D6" s="85"/>
      <c r="E6" s="126"/>
      <c r="F6" s="125"/>
      <c r="G6" s="125"/>
      <c r="H6" s="127"/>
      <c r="I6" s="128"/>
      <c r="J6" s="125"/>
      <c r="K6" s="129" t="str">
        <f t="shared" ref="K6:K66" si="0">IF(AND(L6&gt;26,IF(N6&lt;&gt;"",1,0),IF(Q6&lt;&gt;"",1,0),IF(T6&lt;&gt;"",1,0),IF(X6&lt;&gt;"",1,0)),INT((L6-26)/25+40),"")</f>
        <v/>
      </c>
      <c r="L6" s="129" t="str">
        <f t="shared" ref="L6:L66" si="1">IF(OR(P6="",S6="",V6="",Z6=""),"",SUM(P6,S6,V6,Z6,AC6))</f>
        <v/>
      </c>
      <c r="M6" s="130"/>
      <c r="N6" s="130"/>
      <c r="O6" s="130"/>
      <c r="P6" s="131" t="str">
        <f>IF(OR(M6&lt;1,M6&gt;20),"",IF(OR(N6&lt;1,N6&gt;5),"",IF(OR(O6&lt;1,O6&gt;5),"",VLOOKUP(VLOOKUP(N6,Table!$M$45:$V$53,HLOOKUP(O6,Table!$M$43:$V$53,2)),Table!$A$5:$AN$37,HLOOKUP(M6,Table!$A$3:$AN$37,2)))))</f>
        <v/>
      </c>
      <c r="Q6" s="130"/>
      <c r="R6" s="130"/>
      <c r="S6" s="131" t="str">
        <f>IF(OR(Q6&lt;1,Q6&gt;5),"",IF(OR(R6&lt;1,R6&gt;4),"",VLOOKUP(Q6,Table!$A$43:$H$51,HLOOKUP(R6,Table!$A$41:$H$51,2))))</f>
        <v/>
      </c>
      <c r="T6" s="130"/>
      <c r="U6" s="130"/>
      <c r="V6" s="131" t="str">
        <f>IF(OR(T6&lt;1,T6&gt;6),"",IF(OR(U6&lt;1,U6&gt;4),"",VLOOKUP(T6,Table!$A$57:$H$67,HLOOKUP(U6,Table!$A$55:$H$67,2))))</f>
        <v/>
      </c>
      <c r="W6" s="130"/>
      <c r="X6" s="130"/>
      <c r="Y6" s="130"/>
      <c r="Z6" s="131" t="str">
        <f>IF(OR(W6&lt;1,W6&gt;8),"",IF(OR(X6&lt;1,X6&gt;3),"",IF(OR(Y6&lt;1,Y6&gt;3),"",VLOOKUP(W6,Table!$A$73:$F$88,(HLOOKUP(X6,Table!$A$71:$F$88,2)))+VLOOKUP(Y6,Table!$H$72:'Table'!$I$76,2))))</f>
        <v/>
      </c>
      <c r="AA6" s="130"/>
      <c r="AB6" s="130"/>
      <c r="AC6" s="132" t="s">
        <v>27</v>
      </c>
      <c r="AD6" s="130"/>
    </row>
    <row r="7" spans="1:30" ht="15.5" x14ac:dyDescent="0.25">
      <c r="A7" s="143"/>
      <c r="B7" s="125"/>
      <c r="C7" s="126"/>
      <c r="D7" s="85"/>
      <c r="E7" s="126"/>
      <c r="F7" s="125"/>
      <c r="G7" s="125"/>
      <c r="H7" s="127"/>
      <c r="I7" s="128"/>
      <c r="J7" s="125"/>
      <c r="K7" s="129" t="str">
        <f t="shared" si="0"/>
        <v/>
      </c>
      <c r="L7" s="129" t="str">
        <f t="shared" si="1"/>
        <v/>
      </c>
      <c r="M7" s="130"/>
      <c r="N7" s="130"/>
      <c r="O7" s="130"/>
      <c r="P7" s="131" t="str">
        <f>IF(OR(M7&lt;1,M7&gt;20),"",IF(OR(N7&lt;1,N7&gt;5),"",IF(OR(O7&lt;1,O7&gt;5),"",VLOOKUP(VLOOKUP(N7,Table!$M$45:$V$53,HLOOKUP(O7,Table!$M$43:$V$53,2)),Table!$A$5:$AN$37,HLOOKUP(M7,Table!$A$3:$AN$37,2)))))</f>
        <v/>
      </c>
      <c r="Q7" s="130"/>
      <c r="R7" s="130"/>
      <c r="S7" s="131" t="str">
        <f>IF(OR(Q7&lt;1,Q7&gt;5),"",IF(OR(R7&lt;1,R7&gt;4),"",VLOOKUP(Q7,Table!$A$43:$H$51,HLOOKUP(R7,Table!$A$41:$H$51,2))))</f>
        <v/>
      </c>
      <c r="T7" s="130"/>
      <c r="U7" s="130"/>
      <c r="V7" s="131" t="str">
        <f>IF(OR(T7&lt;1,T7&gt;6),"",IF(OR(U7&lt;1,U7&gt;4),"",VLOOKUP(T7,Table!$A$57:$H$67,HLOOKUP(U7,Table!$A$55:$H$67,2))))</f>
        <v/>
      </c>
      <c r="W7" s="130"/>
      <c r="X7" s="130"/>
      <c r="Y7" s="130"/>
      <c r="Z7" s="131" t="str">
        <f>IF(OR(W7&lt;1,W7&gt;8),"",IF(OR(X7&lt;1,X7&gt;3),"",IF(OR(Y7&lt;1,Y7&gt;3),"",VLOOKUP(W7,Table!$A$73:$F$88,(HLOOKUP(X7,Table!$A$71:$F$88,2)))+VLOOKUP(Y7,Table!$H$72:'Table'!$I$76,2))))</f>
        <v/>
      </c>
      <c r="AA7" s="130"/>
      <c r="AB7" s="130"/>
      <c r="AC7" s="132" t="s">
        <v>27</v>
      </c>
      <c r="AD7" s="130"/>
    </row>
    <row r="8" spans="1:30" ht="15.5" x14ac:dyDescent="0.25">
      <c r="A8" s="143"/>
      <c r="B8" s="125"/>
      <c r="C8" s="126"/>
      <c r="D8" s="85"/>
      <c r="E8" s="126"/>
      <c r="F8" s="125"/>
      <c r="G8" s="125"/>
      <c r="H8" s="127"/>
      <c r="I8" s="128"/>
      <c r="K8" s="129" t="str">
        <f t="shared" si="0"/>
        <v/>
      </c>
      <c r="L8" s="129" t="str">
        <f t="shared" si="1"/>
        <v/>
      </c>
      <c r="M8" s="130"/>
      <c r="N8" s="130"/>
      <c r="O8" s="130"/>
      <c r="P8" s="131" t="str">
        <f>IF(OR(M8&lt;1,M8&gt;20),"",IF(OR(N8&lt;1,N8&gt;5),"",IF(OR(O8&lt;1,O8&gt;5),"",VLOOKUP(VLOOKUP(N8,Table!$M$45:$V$53,HLOOKUP(O8,Table!$M$43:$V$53,2)),Table!$A$5:$AN$37,HLOOKUP(M8,Table!$A$3:$AN$37,2)))))</f>
        <v/>
      </c>
      <c r="Q8" s="130"/>
      <c r="R8" s="130"/>
      <c r="S8" s="131" t="str">
        <f>IF(OR(Q8&lt;1,Q8&gt;5),"",IF(OR(R8&lt;1,R8&gt;4),"",VLOOKUP(Q8,Table!$A$43:$H$51,HLOOKUP(R8,Table!$A$41:$H$51,2))))</f>
        <v/>
      </c>
      <c r="T8" s="130"/>
      <c r="U8" s="130"/>
      <c r="V8" s="131" t="str">
        <f>IF(OR(T8&lt;1,T8&gt;6),"",IF(OR(U8&lt;1,U8&gt;4),"",VLOOKUP(T8,Table!$A$57:$H$67,HLOOKUP(U8,Table!$A$55:$H$67,2))))</f>
        <v/>
      </c>
      <c r="W8" s="130"/>
      <c r="X8" s="130"/>
      <c r="Y8" s="130"/>
      <c r="Z8" s="131" t="str">
        <f>IF(OR(W8&lt;1,W8&gt;8),"",IF(OR(X8&lt;1,X8&gt;3),"",IF(OR(Y8&lt;1,Y8&gt;3),"",VLOOKUP(W8,Table!$A$73:$F$88,(HLOOKUP(X8,Table!$A$71:$F$88,2)))+VLOOKUP(Y8,Table!$H$72:'Table'!$I$76,2))))</f>
        <v/>
      </c>
      <c r="AA8" s="130"/>
      <c r="AB8" s="130"/>
      <c r="AC8" s="132" t="s">
        <v>27</v>
      </c>
      <c r="AD8" s="130"/>
    </row>
    <row r="9" spans="1:30" ht="15.5" x14ac:dyDescent="0.25">
      <c r="A9" s="143"/>
      <c r="B9" s="125"/>
      <c r="C9" s="126"/>
      <c r="D9" s="85"/>
      <c r="E9" s="126"/>
      <c r="F9" s="125"/>
      <c r="G9" s="125"/>
      <c r="H9" s="127"/>
      <c r="I9" s="128"/>
      <c r="J9" s="125"/>
      <c r="K9" s="129" t="str">
        <f t="shared" si="0"/>
        <v/>
      </c>
      <c r="L9" s="129" t="str">
        <f t="shared" si="1"/>
        <v/>
      </c>
      <c r="M9" s="130"/>
      <c r="N9" s="130"/>
      <c r="O9" s="130"/>
      <c r="P9" s="131" t="str">
        <f>IF(OR(M9&lt;1,M9&gt;20),"",IF(OR(N9&lt;1,N9&gt;5),"",IF(OR(O9&lt;1,O9&gt;5),"",VLOOKUP(VLOOKUP(N9,Table!$M$45:$V$53,HLOOKUP(O9,Table!$M$43:$V$53,2)),Table!$A$5:$AN$37,HLOOKUP(M9,Table!$A$3:$AN$37,2)))))</f>
        <v/>
      </c>
      <c r="Q9" s="130"/>
      <c r="R9" s="130"/>
      <c r="S9" s="131" t="str">
        <f>IF(OR(Q9&lt;1,Q9&gt;5),"",IF(OR(R9&lt;1,R9&gt;4),"",VLOOKUP(Q9,Table!$A$43:$H$51,HLOOKUP(R9,Table!$A$41:$H$51,2))))</f>
        <v/>
      </c>
      <c r="T9" s="130"/>
      <c r="U9" s="130"/>
      <c r="V9" s="131" t="str">
        <f>IF(OR(T9&lt;1,T9&gt;6),"",IF(OR(U9&lt;1,U9&gt;4),"",VLOOKUP(T9,Table!$A$57:$H$67,HLOOKUP(U9,Table!$A$55:$H$67,2))))</f>
        <v/>
      </c>
      <c r="W9" s="130"/>
      <c r="X9" s="130"/>
      <c r="Y9" s="130"/>
      <c r="Z9" s="131" t="str">
        <f>IF(OR(W9&lt;1,W9&gt;8),"",IF(OR(X9&lt;1,X9&gt;3),"",IF(OR(Y9&lt;1,Y9&gt;3),"",VLOOKUP(W9,Table!$A$73:$F$88,(HLOOKUP(X9,Table!$A$71:$F$88,2)))+VLOOKUP(Y9,Table!$H$72:'Table'!$I$76,2))))</f>
        <v/>
      </c>
      <c r="AA9" s="130"/>
      <c r="AB9" s="130"/>
      <c r="AC9" s="132" t="s">
        <v>27</v>
      </c>
      <c r="AD9" s="130"/>
    </row>
    <row r="10" spans="1:30" ht="15.5" x14ac:dyDescent="0.25">
      <c r="A10" s="143"/>
      <c r="B10" s="125"/>
      <c r="C10" s="126"/>
      <c r="D10" s="85"/>
      <c r="E10" s="126"/>
      <c r="F10" s="125"/>
      <c r="G10" s="125"/>
      <c r="H10" s="127"/>
      <c r="I10" s="128"/>
      <c r="J10" s="125"/>
      <c r="K10" s="129" t="str">
        <f t="shared" si="0"/>
        <v/>
      </c>
      <c r="L10" s="129" t="str">
        <f t="shared" si="1"/>
        <v/>
      </c>
      <c r="M10" s="130"/>
      <c r="N10" s="130"/>
      <c r="O10" s="130"/>
      <c r="P10" s="131" t="str">
        <f>IF(OR(M10&lt;1,M10&gt;20),"",IF(OR(N10&lt;1,N10&gt;5),"",IF(OR(O10&lt;1,O10&gt;5),"",VLOOKUP(VLOOKUP(N10,Table!$M$45:$V$53,HLOOKUP(O10,Table!$M$43:$V$53,2)),Table!$A$5:$AN$37,HLOOKUP(M10,Table!$A$3:$AN$37,2)))))</f>
        <v/>
      </c>
      <c r="Q10" s="130"/>
      <c r="R10" s="130"/>
      <c r="S10" s="131" t="str">
        <f>IF(OR(Q10&lt;1,Q10&gt;5),"",IF(OR(R10&lt;1,R10&gt;4),"",VLOOKUP(Q10,Table!$A$43:$H$51,HLOOKUP(R10,Table!$A$41:$H$51,2))))</f>
        <v/>
      </c>
      <c r="T10" s="130"/>
      <c r="U10" s="130"/>
      <c r="V10" s="131" t="str">
        <f>IF(OR(T10&lt;1,T10&gt;6),"",IF(OR(U10&lt;1,U10&gt;4),"",VLOOKUP(T10,Table!$A$57:$H$67,HLOOKUP(U10,Table!$A$55:$H$67,2))))</f>
        <v/>
      </c>
      <c r="W10" s="130"/>
      <c r="X10" s="130"/>
      <c r="Y10" s="130"/>
      <c r="Z10" s="131" t="str">
        <f>IF(OR(W10&lt;1,W10&gt;8),"",IF(OR(X10&lt;1,X10&gt;3),"",IF(OR(Y10&lt;1,Y10&gt;3),"",VLOOKUP(W10,Table!$A$73:$F$88,(HLOOKUP(X10,Table!$A$71:$F$88,2)))+VLOOKUP(Y10,Table!$H$72:'Table'!$I$76,2))))</f>
        <v/>
      </c>
      <c r="AA10" s="130"/>
      <c r="AB10" s="130"/>
      <c r="AC10" s="132" t="s">
        <v>27</v>
      </c>
      <c r="AD10" s="130"/>
    </row>
    <row r="11" spans="1:30" ht="15.5" x14ac:dyDescent="0.25">
      <c r="A11" s="143"/>
      <c r="B11" s="125"/>
      <c r="C11" s="126"/>
      <c r="D11" s="85"/>
      <c r="E11" s="126"/>
      <c r="F11" s="125"/>
      <c r="G11" s="125"/>
      <c r="H11" s="127"/>
      <c r="I11" s="128"/>
      <c r="J11" s="125"/>
      <c r="K11" s="129" t="str">
        <f t="shared" si="0"/>
        <v/>
      </c>
      <c r="L11" s="129" t="str">
        <f t="shared" si="1"/>
        <v/>
      </c>
      <c r="M11" s="130"/>
      <c r="N11" s="130"/>
      <c r="O11" s="130"/>
      <c r="P11" s="131" t="str">
        <f>IF(OR(M11&lt;1,M11&gt;20),"",IF(OR(N11&lt;1,N11&gt;5),"",IF(OR(O11&lt;1,O11&gt;5),"",VLOOKUP(VLOOKUP(N11,Table!$M$45:$V$53,HLOOKUP(O11,Table!$M$43:$V$53,2)),Table!$A$5:$AN$37,HLOOKUP(M11,Table!$A$3:$AN$37,2)))))</f>
        <v/>
      </c>
      <c r="Q11" s="130"/>
      <c r="R11" s="130"/>
      <c r="S11" s="131" t="str">
        <f>IF(OR(Q11&lt;1,Q11&gt;5),"",IF(OR(R11&lt;1,R11&gt;4),"",VLOOKUP(Q11,Table!$A$43:$H$51,HLOOKUP(R11,Table!$A$41:$H$51,2))))</f>
        <v/>
      </c>
      <c r="T11" s="130"/>
      <c r="U11" s="130"/>
      <c r="V11" s="131" t="str">
        <f>IF(OR(T11&lt;1,T11&gt;6),"",IF(OR(U11&lt;1,U11&gt;4),"",VLOOKUP(T11,Table!$A$57:$H$67,HLOOKUP(U11,Table!$A$55:$H$67,2))))</f>
        <v/>
      </c>
      <c r="W11" s="130"/>
      <c r="X11" s="130"/>
      <c r="Y11" s="130"/>
      <c r="Z11" s="131" t="str">
        <f>IF(OR(W11&lt;1,W11&gt;8),"",IF(OR(X11&lt;1,X11&gt;3),"",IF(OR(Y11&lt;1,Y11&gt;3),"",VLOOKUP(W11,Table!$A$73:$F$88,(HLOOKUP(X11,Table!$A$71:$F$88,2)))+VLOOKUP(Y11,Table!$H$72:'Table'!$I$76,2))))</f>
        <v/>
      </c>
      <c r="AA11" s="130"/>
      <c r="AB11" s="130"/>
      <c r="AC11" s="132" t="s">
        <v>27</v>
      </c>
      <c r="AD11" s="130"/>
    </row>
    <row r="12" spans="1:30" ht="15.5" x14ac:dyDescent="0.25">
      <c r="A12" s="143"/>
      <c r="B12" s="125"/>
      <c r="C12" s="126"/>
      <c r="D12" s="85"/>
      <c r="E12" s="126"/>
      <c r="F12" s="125"/>
      <c r="G12" s="125"/>
      <c r="H12" s="127"/>
      <c r="I12" s="128"/>
      <c r="J12" s="125"/>
      <c r="K12" s="129" t="str">
        <f t="shared" si="0"/>
        <v/>
      </c>
      <c r="L12" s="129" t="str">
        <f t="shared" si="1"/>
        <v/>
      </c>
      <c r="M12" s="130"/>
      <c r="N12" s="130"/>
      <c r="O12" s="130"/>
      <c r="P12" s="131" t="str">
        <f>IF(OR(M12&lt;1,M12&gt;20),"",IF(OR(N12&lt;1,N12&gt;5),"",IF(OR(O12&lt;1,O12&gt;5),"",VLOOKUP(VLOOKUP(N12,Table!$M$45:$V$53,HLOOKUP(O12,Table!$M$43:$V$53,2)),Table!$A$5:$AN$37,HLOOKUP(M12,Table!$A$3:$AN$37,2)))))</f>
        <v/>
      </c>
      <c r="Q12" s="130"/>
      <c r="R12" s="130"/>
      <c r="S12" s="131" t="str">
        <f>IF(OR(Q12&lt;1,Q12&gt;5),"",IF(OR(R12&lt;1,R12&gt;4),"",VLOOKUP(Q12,Table!$A$43:$H$51,HLOOKUP(R12,Table!$A$41:$H$51,2))))</f>
        <v/>
      </c>
      <c r="T12" s="130"/>
      <c r="U12" s="130"/>
      <c r="V12" s="131" t="str">
        <f>IF(OR(T12&lt;1,T12&gt;6),"",IF(OR(U12&lt;1,U12&gt;4),"",VLOOKUP(T12,Table!$A$57:$H$67,HLOOKUP(U12,Table!$A$55:$H$67,2))))</f>
        <v/>
      </c>
      <c r="W12" s="130"/>
      <c r="X12" s="130"/>
      <c r="Y12" s="130"/>
      <c r="Z12" s="131" t="str">
        <f>IF(OR(W12&lt;1,W12&gt;8),"",IF(OR(X12&lt;1,X12&gt;3),"",IF(OR(Y12&lt;1,Y12&gt;3),"",VLOOKUP(W12,Table!$A$73:$F$88,(HLOOKUP(X12,Table!$A$71:$F$88,2)))+VLOOKUP(Y12,Table!$H$72:'Table'!$I$76,2))))</f>
        <v/>
      </c>
      <c r="AA12" s="130"/>
      <c r="AB12" s="130"/>
      <c r="AC12" s="132" t="s">
        <v>27</v>
      </c>
      <c r="AD12" s="130"/>
    </row>
    <row r="13" spans="1:30" ht="15.5" x14ac:dyDescent="0.25">
      <c r="A13" s="143"/>
      <c r="B13" s="125"/>
      <c r="C13" s="126"/>
      <c r="D13" s="85"/>
      <c r="E13" s="126"/>
      <c r="F13" s="125"/>
      <c r="G13" s="125"/>
      <c r="H13" s="127"/>
      <c r="I13" s="128"/>
      <c r="J13" s="125"/>
      <c r="K13" s="129" t="str">
        <f t="shared" si="0"/>
        <v/>
      </c>
      <c r="L13" s="129" t="str">
        <f t="shared" si="1"/>
        <v/>
      </c>
      <c r="M13" s="130"/>
      <c r="N13" s="130"/>
      <c r="O13" s="130"/>
      <c r="P13" s="131" t="str">
        <f>IF(OR(M13&lt;1,M13&gt;20),"",IF(OR(N13&lt;1,N13&gt;5),"",IF(OR(O13&lt;1,O13&gt;5),"",VLOOKUP(VLOOKUP(N13,Table!$M$45:$V$53,HLOOKUP(O13,Table!$M$43:$V$53,2)),Table!$A$5:$AN$37,HLOOKUP(M13,Table!$A$3:$AN$37,2)))))</f>
        <v/>
      </c>
      <c r="Q13" s="130"/>
      <c r="R13" s="130"/>
      <c r="S13" s="131" t="str">
        <f>IF(OR(Q13&lt;1,Q13&gt;5),"",IF(OR(R13&lt;1,R13&gt;4),"",VLOOKUP(Q13,Table!$A$43:$H$51,HLOOKUP(R13,Table!$A$41:$H$51,2))))</f>
        <v/>
      </c>
      <c r="T13" s="130"/>
      <c r="U13" s="130"/>
      <c r="V13" s="131" t="str">
        <f>IF(OR(T13&lt;1,T13&gt;6),"",IF(OR(U13&lt;1,U13&gt;4),"",VLOOKUP(T13,Table!$A$57:$H$67,HLOOKUP(U13,Table!$A$55:$H$67,2))))</f>
        <v/>
      </c>
      <c r="W13" s="130"/>
      <c r="X13" s="130"/>
      <c r="Y13" s="130"/>
      <c r="Z13" s="131" t="str">
        <f>IF(OR(W13&lt;1,W13&gt;8),"",IF(OR(X13&lt;1,X13&gt;3),"",IF(OR(Y13&lt;1,Y13&gt;3),"",VLOOKUP(W13,Table!$A$73:$F$88,(HLOOKUP(X13,Table!$A$71:$F$88,2)))+VLOOKUP(Y13,Table!$H$72:'Table'!$I$76,2))))</f>
        <v/>
      </c>
      <c r="AA13" s="130"/>
      <c r="AB13" s="130"/>
      <c r="AC13" s="132" t="s">
        <v>27</v>
      </c>
      <c r="AD13" s="130"/>
    </row>
    <row r="14" spans="1:30" ht="15.5" x14ac:dyDescent="0.25">
      <c r="A14" s="143"/>
      <c r="B14" s="125"/>
      <c r="C14" s="126"/>
      <c r="D14" s="85"/>
      <c r="E14" s="126"/>
      <c r="F14" s="125"/>
      <c r="G14" s="125"/>
      <c r="H14" s="127"/>
      <c r="I14" s="128"/>
      <c r="J14" s="125"/>
      <c r="K14" s="129" t="str">
        <f t="shared" si="0"/>
        <v/>
      </c>
      <c r="L14" s="129" t="str">
        <f t="shared" si="1"/>
        <v/>
      </c>
      <c r="M14" s="130"/>
      <c r="N14" s="130"/>
      <c r="O14" s="130"/>
      <c r="P14" s="131" t="str">
        <f>IF(OR(M14&lt;1,M14&gt;20),"",IF(OR(N14&lt;1,N14&gt;5),"",IF(OR(O14&lt;1,O14&gt;5),"",VLOOKUP(VLOOKUP(N14,Table!$M$45:$V$53,HLOOKUP(O14,Table!$M$43:$V$53,2)),Table!$A$5:$AN$37,HLOOKUP(M14,Table!$A$3:$AN$37,2)))))</f>
        <v/>
      </c>
      <c r="Q14" s="130"/>
      <c r="R14" s="130"/>
      <c r="S14" s="131" t="str">
        <f>IF(OR(Q14&lt;1,Q14&gt;5),"",IF(OR(R14&lt;1,R14&gt;4),"",VLOOKUP(Q14,Table!$A$43:$H$51,HLOOKUP(R14,Table!$A$41:$H$51,2))))</f>
        <v/>
      </c>
      <c r="T14" s="130"/>
      <c r="U14" s="130"/>
      <c r="V14" s="131" t="str">
        <f>IF(OR(T14&lt;1,T14&gt;6),"",IF(OR(U14&lt;1,U14&gt;4),"",VLOOKUP(T14,Table!$A$57:$H$67,HLOOKUP(U14,Table!$A$55:$H$67,2))))</f>
        <v/>
      </c>
      <c r="W14" s="130"/>
      <c r="X14" s="130"/>
      <c r="Y14" s="130"/>
      <c r="Z14" s="131" t="str">
        <f>IF(OR(W14&lt;1,W14&gt;8),"",IF(OR(X14&lt;1,X14&gt;3),"",IF(OR(Y14&lt;1,Y14&gt;3),"",VLOOKUP(W14,Table!$A$73:$F$88,(HLOOKUP(X14,Table!$A$71:$F$88,2)))+VLOOKUP(Y14,Table!$H$72:'Table'!$I$76,2))))</f>
        <v/>
      </c>
      <c r="AA14" s="130"/>
      <c r="AB14" s="130"/>
      <c r="AC14" s="132" t="s">
        <v>27</v>
      </c>
      <c r="AD14" s="130"/>
    </row>
    <row r="15" spans="1:30" ht="15.5" x14ac:dyDescent="0.25">
      <c r="A15" s="143"/>
      <c r="B15" s="125"/>
      <c r="C15" s="126"/>
      <c r="D15" s="85"/>
      <c r="E15" s="126"/>
      <c r="F15" s="125"/>
      <c r="G15" s="125"/>
      <c r="H15" s="127"/>
      <c r="I15" s="128"/>
      <c r="J15" s="125"/>
      <c r="K15" s="129" t="str">
        <f t="shared" si="0"/>
        <v/>
      </c>
      <c r="L15" s="129" t="str">
        <f t="shared" si="1"/>
        <v/>
      </c>
      <c r="M15" s="130"/>
      <c r="N15" s="130"/>
      <c r="O15" s="130"/>
      <c r="P15" s="131" t="str">
        <f>IF(OR(M15&lt;1,M15&gt;20),"",IF(OR(N15&lt;1,N15&gt;5),"",IF(OR(O15&lt;1,O15&gt;5),"",VLOOKUP(VLOOKUP(N15,Table!$M$45:$V$53,HLOOKUP(O15,Table!$M$43:$V$53,2)),Table!$A$5:$AN$37,HLOOKUP(M15,Table!$A$3:$AN$37,2)))))</f>
        <v/>
      </c>
      <c r="Q15" s="130"/>
      <c r="R15" s="130"/>
      <c r="S15" s="131" t="str">
        <f>IF(OR(Q15&lt;1,Q15&gt;5),"",IF(OR(R15&lt;1,R15&gt;4),"",VLOOKUP(Q15,Table!$A$43:$H$51,HLOOKUP(R15,Table!$A$41:$H$51,2))))</f>
        <v/>
      </c>
      <c r="T15" s="130"/>
      <c r="U15" s="130"/>
      <c r="V15" s="131" t="str">
        <f>IF(OR(T15&lt;1,T15&gt;6),"",IF(OR(U15&lt;1,U15&gt;4),"",VLOOKUP(T15,Table!$A$57:$H$67,HLOOKUP(U15,Table!$A$55:$H$67,2))))</f>
        <v/>
      </c>
      <c r="W15" s="130"/>
      <c r="X15" s="130"/>
      <c r="Y15" s="130"/>
      <c r="Z15" s="131" t="str">
        <f>IF(OR(W15&lt;1,W15&gt;8),"",IF(OR(X15&lt;1,X15&gt;3),"",IF(OR(Y15&lt;1,Y15&gt;3),"",VLOOKUP(W15,Table!$A$73:$F$88,(HLOOKUP(X15,Table!$A$71:$F$88,2)))+VLOOKUP(Y15,Table!$H$72:'Table'!$I$76,2))))</f>
        <v/>
      </c>
      <c r="AA15" s="130"/>
      <c r="AB15" s="130"/>
      <c r="AC15" s="132" t="s">
        <v>27</v>
      </c>
      <c r="AD15" s="130"/>
    </row>
    <row r="16" spans="1:30" ht="15.5" x14ac:dyDescent="0.25">
      <c r="A16" s="143"/>
      <c r="B16" s="125"/>
      <c r="C16" s="126"/>
      <c r="D16" s="85"/>
      <c r="E16" s="126"/>
      <c r="F16" s="125"/>
      <c r="G16" s="125"/>
      <c r="H16" s="127"/>
      <c r="I16" s="128"/>
      <c r="J16" s="125"/>
      <c r="K16" s="129" t="str">
        <f t="shared" si="0"/>
        <v/>
      </c>
      <c r="L16" s="129" t="str">
        <f t="shared" si="1"/>
        <v/>
      </c>
      <c r="M16" s="130"/>
      <c r="N16" s="130"/>
      <c r="O16" s="130"/>
      <c r="P16" s="131" t="str">
        <f>IF(OR(M16&lt;1,M16&gt;20),"",IF(OR(N16&lt;1,N16&gt;5),"",IF(OR(O16&lt;1,O16&gt;5),"",VLOOKUP(VLOOKUP(N16,Table!$M$45:$V$53,HLOOKUP(O16,Table!$M$43:$V$53,2)),Table!$A$5:$AN$37,HLOOKUP(M16,Table!$A$3:$AN$37,2)))))</f>
        <v/>
      </c>
      <c r="Q16" s="130"/>
      <c r="R16" s="130"/>
      <c r="S16" s="131" t="str">
        <f>IF(OR(Q16&lt;1,Q16&gt;5),"",IF(OR(R16&lt;1,R16&gt;4),"",VLOOKUP(Q16,Table!$A$43:$H$51,HLOOKUP(R16,Table!$A$41:$H$51,2))))</f>
        <v/>
      </c>
      <c r="T16" s="130"/>
      <c r="U16" s="130"/>
      <c r="V16" s="131" t="str">
        <f>IF(OR(T16&lt;1,T16&gt;6),"",IF(OR(U16&lt;1,U16&gt;4),"",VLOOKUP(T16,Table!$A$57:$H$67,HLOOKUP(U16,Table!$A$55:$H$67,2))))</f>
        <v/>
      </c>
      <c r="W16" s="130"/>
      <c r="X16" s="130"/>
      <c r="Y16" s="130"/>
      <c r="Z16" s="131" t="str">
        <f>IF(OR(W16&lt;1,W16&gt;8),"",IF(OR(X16&lt;1,X16&gt;3),"",IF(OR(Y16&lt;1,Y16&gt;3),"",VLOOKUP(W16,Table!$A$73:$F$88,(HLOOKUP(X16,Table!$A$71:$F$88,2)))+VLOOKUP(Y16,Table!$H$72:'Table'!$I$76,2))))</f>
        <v/>
      </c>
      <c r="AA16" s="130"/>
      <c r="AB16" s="130"/>
      <c r="AC16" s="132" t="s">
        <v>27</v>
      </c>
      <c r="AD16" s="130"/>
    </row>
    <row r="17" spans="1:30" ht="15.5" x14ac:dyDescent="0.25">
      <c r="A17" s="143"/>
      <c r="B17" s="125"/>
      <c r="C17" s="126"/>
      <c r="D17" s="85"/>
      <c r="E17" s="126"/>
      <c r="F17" s="125"/>
      <c r="G17" s="125"/>
      <c r="H17" s="127"/>
      <c r="I17" s="128"/>
      <c r="J17" s="125"/>
      <c r="K17" s="129" t="str">
        <f t="shared" si="0"/>
        <v/>
      </c>
      <c r="L17" s="129" t="str">
        <f t="shared" si="1"/>
        <v/>
      </c>
      <c r="M17" s="130"/>
      <c r="N17" s="130"/>
      <c r="O17" s="130"/>
      <c r="P17" s="131" t="str">
        <f>IF(OR(M17&lt;1,M17&gt;20),"",IF(OR(N17&lt;1,N17&gt;5),"",IF(OR(O17&lt;1,O17&gt;5),"",VLOOKUP(VLOOKUP(N17,Table!$M$45:$V$53,HLOOKUP(O17,Table!$M$43:$V$53,2)),Table!$A$5:$AN$37,HLOOKUP(M17,Table!$A$3:$AN$37,2)))))</f>
        <v/>
      </c>
      <c r="Q17" s="130"/>
      <c r="R17" s="130"/>
      <c r="S17" s="131" t="str">
        <f>IF(OR(Q17&lt;1,Q17&gt;5),"",IF(OR(R17&lt;1,R17&gt;4),"",VLOOKUP(Q17,Table!$A$43:$H$51,HLOOKUP(R17,Table!$A$41:$H$51,2))))</f>
        <v/>
      </c>
      <c r="T17" s="130"/>
      <c r="U17" s="130"/>
      <c r="V17" s="131" t="str">
        <f>IF(OR(T17&lt;1,T17&gt;6),"",IF(OR(U17&lt;1,U17&gt;4),"",VLOOKUP(T17,Table!$A$57:$H$67,HLOOKUP(U17,Table!$A$55:$H$67,2))))</f>
        <v/>
      </c>
      <c r="W17" s="130"/>
      <c r="X17" s="130"/>
      <c r="Y17" s="130"/>
      <c r="Z17" s="131" t="str">
        <f>IF(OR(W17&lt;1,W17&gt;8),"",IF(OR(X17&lt;1,X17&gt;3),"",IF(OR(Y17&lt;1,Y17&gt;3),"",VLOOKUP(W17,Table!$A$73:$F$88,(HLOOKUP(X17,Table!$A$71:$F$88,2)))+VLOOKUP(Y17,Table!$H$72:'Table'!$I$76,2))))</f>
        <v/>
      </c>
      <c r="AA17" s="130"/>
      <c r="AB17" s="130"/>
      <c r="AC17" s="132" t="s">
        <v>27</v>
      </c>
      <c r="AD17" s="130"/>
    </row>
    <row r="18" spans="1:30" ht="15.5" x14ac:dyDescent="0.25">
      <c r="A18" s="143"/>
      <c r="B18" s="125"/>
      <c r="C18" s="126"/>
      <c r="D18" s="85"/>
      <c r="E18" s="126"/>
      <c r="F18" s="125"/>
      <c r="G18" s="125"/>
      <c r="H18" s="127"/>
      <c r="I18" s="128"/>
      <c r="J18" s="125"/>
      <c r="K18" s="129" t="str">
        <f t="shared" si="0"/>
        <v/>
      </c>
      <c r="L18" s="129" t="str">
        <f t="shared" si="1"/>
        <v/>
      </c>
      <c r="M18" s="130"/>
      <c r="N18" s="130"/>
      <c r="O18" s="130"/>
      <c r="P18" s="131" t="str">
        <f>IF(OR(M18&lt;1,M18&gt;20),"",IF(OR(N18&lt;1,N18&gt;5),"",IF(OR(O18&lt;1,O18&gt;5),"",VLOOKUP(VLOOKUP(N18,Table!$M$45:$V$53,HLOOKUP(O18,Table!$M$43:$V$53,2)),Table!$A$5:$AN$37,HLOOKUP(M18,Table!$A$3:$AN$37,2)))))</f>
        <v/>
      </c>
      <c r="Q18" s="130"/>
      <c r="R18" s="130"/>
      <c r="S18" s="131" t="str">
        <f>IF(OR(Q18&lt;1,Q18&gt;5),"",IF(OR(R18&lt;1,R18&gt;4),"",VLOOKUP(Q18,Table!$A$43:$H$51,HLOOKUP(R18,Table!$A$41:$H$51,2))))</f>
        <v/>
      </c>
      <c r="T18" s="130"/>
      <c r="U18" s="130"/>
      <c r="V18" s="131" t="str">
        <f>IF(OR(T18&lt;1,T18&gt;6),"",IF(OR(U18&lt;1,U18&gt;4),"",VLOOKUP(T18,Table!$A$57:$H$67,HLOOKUP(U18,Table!$A$55:$H$67,2))))</f>
        <v/>
      </c>
      <c r="W18" s="130"/>
      <c r="X18" s="130"/>
      <c r="Y18" s="130"/>
      <c r="Z18" s="131" t="str">
        <f>IF(OR(W18&lt;1,W18&gt;8),"",IF(OR(X18&lt;1,X18&gt;3),"",IF(OR(Y18&lt;1,Y18&gt;3),"",VLOOKUP(W18,Table!$A$73:$F$88,(HLOOKUP(X18,Table!$A$71:$F$88,2)))+VLOOKUP(Y18,Table!$H$72:'Table'!$I$76,2))))</f>
        <v/>
      </c>
      <c r="AA18" s="130"/>
      <c r="AB18" s="130"/>
      <c r="AC18" s="132" t="s">
        <v>27</v>
      </c>
      <c r="AD18" s="130"/>
    </row>
    <row r="19" spans="1:30" ht="15.5" x14ac:dyDescent="0.25">
      <c r="A19" s="143"/>
      <c r="B19" s="125"/>
      <c r="C19" s="126"/>
      <c r="D19" s="85"/>
      <c r="E19" s="126"/>
      <c r="F19" s="125"/>
      <c r="G19" s="125"/>
      <c r="H19" s="127"/>
      <c r="I19" s="128"/>
      <c r="J19" s="125"/>
      <c r="K19" s="129" t="str">
        <f t="shared" si="0"/>
        <v/>
      </c>
      <c r="L19" s="129" t="str">
        <f t="shared" si="1"/>
        <v/>
      </c>
      <c r="M19" s="130"/>
      <c r="N19" s="130"/>
      <c r="O19" s="130"/>
      <c r="P19" s="131" t="str">
        <f>IF(OR(M19&lt;1,M19&gt;20),"",IF(OR(N19&lt;1,N19&gt;5),"",IF(OR(O19&lt;1,O19&gt;5),"",VLOOKUP(VLOOKUP(N19,Table!$M$45:$V$53,HLOOKUP(O19,Table!$M$43:$V$53,2)),Table!$A$5:$AN$37,HLOOKUP(M19,Table!$A$3:$AN$37,2)))))</f>
        <v/>
      </c>
      <c r="Q19" s="130"/>
      <c r="R19" s="130"/>
      <c r="S19" s="131" t="str">
        <f>IF(OR(Q19&lt;1,Q19&gt;5),"",IF(OR(R19&lt;1,R19&gt;4),"",VLOOKUP(Q19,Table!$A$43:$H$51,HLOOKUP(R19,Table!$A$41:$H$51,2))))</f>
        <v/>
      </c>
      <c r="T19" s="130"/>
      <c r="U19" s="130"/>
      <c r="V19" s="131" t="str">
        <f>IF(OR(T19&lt;1,T19&gt;6),"",IF(OR(U19&lt;1,U19&gt;4),"",VLOOKUP(T19,Table!$A$57:$H$67,HLOOKUP(U19,Table!$A$55:$H$67,2))))</f>
        <v/>
      </c>
      <c r="W19" s="130"/>
      <c r="X19" s="130"/>
      <c r="Y19" s="130"/>
      <c r="Z19" s="131" t="str">
        <f>IF(OR(W19&lt;1,W19&gt;8),"",IF(OR(X19&lt;1,X19&gt;3),"",IF(OR(Y19&lt;1,Y19&gt;3),"",VLOOKUP(W19,Table!$A$73:$F$88,(HLOOKUP(X19,Table!$A$71:$F$88,2)))+VLOOKUP(Y19,Table!$H$72:'Table'!$I$76,2))))</f>
        <v/>
      </c>
      <c r="AA19" s="130"/>
      <c r="AB19" s="130"/>
      <c r="AC19" s="132" t="s">
        <v>27</v>
      </c>
      <c r="AD19" s="130"/>
    </row>
    <row r="20" spans="1:30" ht="15.5" x14ac:dyDescent="0.25">
      <c r="A20" s="143"/>
      <c r="B20" s="125"/>
      <c r="C20" s="126"/>
      <c r="D20" s="85"/>
      <c r="E20" s="126"/>
      <c r="F20" s="125"/>
      <c r="G20" s="125"/>
      <c r="H20" s="127"/>
      <c r="I20" s="128"/>
      <c r="J20" s="125"/>
      <c r="K20" s="129" t="str">
        <f t="shared" si="0"/>
        <v/>
      </c>
      <c r="L20" s="129" t="str">
        <f t="shared" si="1"/>
        <v/>
      </c>
      <c r="M20" s="130"/>
      <c r="N20" s="130"/>
      <c r="O20" s="130"/>
      <c r="P20" s="131" t="str">
        <f>IF(OR(M20&lt;1,M20&gt;20),"",IF(OR(N20&lt;1,N20&gt;5),"",IF(OR(O20&lt;1,O20&gt;5),"",VLOOKUP(VLOOKUP(N20,Table!$M$45:$V$53,HLOOKUP(O20,Table!$M$43:$V$53,2)),Table!$A$5:$AN$37,HLOOKUP(M20,Table!$A$3:$AN$37,2)))))</f>
        <v/>
      </c>
      <c r="Q20" s="130"/>
      <c r="R20" s="130"/>
      <c r="S20" s="131" t="str">
        <f>IF(OR(Q20&lt;1,Q20&gt;5),"",IF(OR(R20&lt;1,R20&gt;4),"",VLOOKUP(Q20,Table!$A$43:$H$51,HLOOKUP(R20,Table!$A$41:$H$51,2))))</f>
        <v/>
      </c>
      <c r="T20" s="130"/>
      <c r="U20" s="130"/>
      <c r="V20" s="131" t="str">
        <f>IF(OR(T20&lt;1,T20&gt;6),"",IF(OR(U20&lt;1,U20&gt;4),"",VLOOKUP(T20,Table!$A$57:$H$67,HLOOKUP(U20,Table!$A$55:$H$67,2))))</f>
        <v/>
      </c>
      <c r="W20" s="130"/>
      <c r="X20" s="130"/>
      <c r="Y20" s="130"/>
      <c r="Z20" s="131" t="str">
        <f>IF(OR(W20&lt;1,W20&gt;8),"",IF(OR(X20&lt;1,X20&gt;3),"",IF(OR(Y20&lt;1,Y20&gt;3),"",VLOOKUP(W20,Table!$A$73:$F$88,(HLOOKUP(X20,Table!$A$71:$F$88,2)))+VLOOKUP(Y20,Table!$H$72:'Table'!$I$76,2))))</f>
        <v/>
      </c>
      <c r="AA20" s="130"/>
      <c r="AB20" s="130"/>
      <c r="AC20" s="132" t="s">
        <v>27</v>
      </c>
      <c r="AD20" s="130"/>
    </row>
    <row r="21" spans="1:30" ht="15.5" x14ac:dyDescent="0.25">
      <c r="A21" s="143"/>
      <c r="B21" s="125"/>
      <c r="C21" s="126"/>
      <c r="D21" s="85"/>
      <c r="E21" s="126"/>
      <c r="F21" s="125"/>
      <c r="G21" s="125"/>
      <c r="H21" s="127"/>
      <c r="I21" s="128"/>
      <c r="J21" s="125"/>
      <c r="K21" s="129" t="str">
        <f t="shared" si="0"/>
        <v/>
      </c>
      <c r="L21" s="129" t="str">
        <f t="shared" si="1"/>
        <v/>
      </c>
      <c r="M21" s="130"/>
      <c r="N21" s="130"/>
      <c r="O21" s="130"/>
      <c r="P21" s="131" t="str">
        <f>IF(OR(M21&lt;1,M21&gt;20),"",IF(OR(N21&lt;1,N21&gt;5),"",IF(OR(O21&lt;1,O21&gt;5),"",VLOOKUP(VLOOKUP(N21,Table!$M$45:$V$53,HLOOKUP(O21,Table!$M$43:$V$53,2)),Table!$A$5:$AN$37,HLOOKUP(M21,Table!$A$3:$AN$37,2)))))</f>
        <v/>
      </c>
      <c r="Q21" s="130"/>
      <c r="R21" s="130"/>
      <c r="S21" s="131" t="str">
        <f>IF(OR(Q21&lt;1,Q21&gt;5),"",IF(OR(R21&lt;1,R21&gt;4),"",VLOOKUP(Q21,Table!$A$43:$H$51,HLOOKUP(R21,Table!$A$41:$H$51,2))))</f>
        <v/>
      </c>
      <c r="T21" s="130"/>
      <c r="U21" s="130"/>
      <c r="V21" s="131" t="str">
        <f>IF(OR(T21&lt;1,T21&gt;6),"",IF(OR(U21&lt;1,U21&gt;4),"",VLOOKUP(T21,Table!$A$57:$H$67,HLOOKUP(U21,Table!$A$55:$H$67,2))))</f>
        <v/>
      </c>
      <c r="W21" s="130"/>
      <c r="X21" s="130"/>
      <c r="Y21" s="130"/>
      <c r="Z21" s="131" t="str">
        <f>IF(OR(W21&lt;1,W21&gt;8),"",IF(OR(X21&lt;1,X21&gt;3),"",IF(OR(Y21&lt;1,Y21&gt;3),"",VLOOKUP(W21,Table!$A$73:$F$88,(HLOOKUP(X21,Table!$A$71:$F$88,2)))+VLOOKUP(Y21,Table!$H$72:'Table'!$I$76,2))))</f>
        <v/>
      </c>
      <c r="AA21" s="130"/>
      <c r="AB21" s="130"/>
      <c r="AC21" s="132" t="s">
        <v>27</v>
      </c>
      <c r="AD21" s="130"/>
    </row>
    <row r="22" spans="1:30" ht="15.5" x14ac:dyDescent="0.25">
      <c r="A22" s="143"/>
      <c r="B22" s="125"/>
      <c r="C22" s="126"/>
      <c r="D22" s="85"/>
      <c r="E22" s="126"/>
      <c r="F22" s="125"/>
      <c r="G22" s="125"/>
      <c r="H22" s="127"/>
      <c r="I22" s="128"/>
      <c r="J22" s="125"/>
      <c r="K22" s="129" t="str">
        <f t="shared" si="0"/>
        <v/>
      </c>
      <c r="L22" s="129" t="str">
        <f t="shared" si="1"/>
        <v/>
      </c>
      <c r="M22" s="130"/>
      <c r="N22" s="130"/>
      <c r="O22" s="130"/>
      <c r="P22" s="131" t="str">
        <f>IF(OR(M22&lt;1,M22&gt;20),"",IF(OR(N22&lt;1,N22&gt;5),"",IF(OR(O22&lt;1,O22&gt;5),"",VLOOKUP(VLOOKUP(N22,Table!$M$45:$V$53,HLOOKUP(O22,Table!$M$43:$V$53,2)),Table!$A$5:$AN$37,HLOOKUP(M22,Table!$A$3:$AN$37,2)))))</f>
        <v/>
      </c>
      <c r="Q22" s="130"/>
      <c r="R22" s="130"/>
      <c r="S22" s="131" t="str">
        <f>IF(OR(Q22&lt;1,Q22&gt;5),"",IF(OR(R22&lt;1,R22&gt;4),"",VLOOKUP(Q22,Table!$A$43:$H$51,HLOOKUP(R22,Table!$A$41:$H$51,2))))</f>
        <v/>
      </c>
      <c r="T22" s="130"/>
      <c r="U22" s="130"/>
      <c r="V22" s="131" t="str">
        <f>IF(OR(T22&lt;1,T22&gt;6),"",IF(OR(U22&lt;1,U22&gt;4),"",VLOOKUP(T22,Table!$A$57:$H$67,HLOOKUP(U22,Table!$A$55:$H$67,2))))</f>
        <v/>
      </c>
      <c r="W22" s="130"/>
      <c r="X22" s="130"/>
      <c r="Y22" s="130"/>
      <c r="Z22" s="131" t="str">
        <f>IF(OR(W22&lt;1,W22&gt;8),"",IF(OR(X22&lt;1,X22&gt;3),"",IF(OR(Y22&lt;1,Y22&gt;3),"",VLOOKUP(W22,Table!$A$73:$F$88,(HLOOKUP(X22,Table!$A$71:$F$88,2)))+VLOOKUP(Y22,Table!$H$72:'Table'!$I$76,2))))</f>
        <v/>
      </c>
      <c r="AA22" s="130"/>
      <c r="AB22" s="130"/>
      <c r="AC22" s="132" t="s">
        <v>27</v>
      </c>
      <c r="AD22" s="130"/>
    </row>
    <row r="23" spans="1:30" ht="15.5" x14ac:dyDescent="0.25">
      <c r="A23" s="143"/>
      <c r="B23" s="125"/>
      <c r="C23" s="126"/>
      <c r="D23" s="85"/>
      <c r="E23" s="126"/>
      <c r="F23" s="125"/>
      <c r="G23" s="125"/>
      <c r="H23" s="127"/>
      <c r="I23" s="128"/>
      <c r="J23" s="125"/>
      <c r="K23" s="129" t="str">
        <f t="shared" si="0"/>
        <v/>
      </c>
      <c r="L23" s="129" t="str">
        <f t="shared" si="1"/>
        <v/>
      </c>
      <c r="M23" s="130"/>
      <c r="N23" s="130"/>
      <c r="O23" s="130"/>
      <c r="P23" s="131" t="str">
        <f>IF(OR(M23&lt;1,M23&gt;20),"",IF(OR(N23&lt;1,N23&gt;5),"",IF(OR(O23&lt;1,O23&gt;5),"",VLOOKUP(VLOOKUP(N23,Table!$M$45:$V$53,HLOOKUP(O23,Table!$M$43:$V$53,2)),Table!$A$5:$AN$37,HLOOKUP(M23,Table!$A$3:$AN$37,2)))))</f>
        <v/>
      </c>
      <c r="Q23" s="130"/>
      <c r="R23" s="130"/>
      <c r="S23" s="131" t="str">
        <f>IF(OR(Q23&lt;1,Q23&gt;5),"",IF(OR(R23&lt;1,R23&gt;4),"",VLOOKUP(Q23,Table!$A$43:$H$51,HLOOKUP(R23,Table!$A$41:$H$51,2))))</f>
        <v/>
      </c>
      <c r="T23" s="130"/>
      <c r="U23" s="130"/>
      <c r="V23" s="131" t="str">
        <f>IF(OR(T23&lt;1,T23&gt;6),"",IF(OR(U23&lt;1,U23&gt;4),"",VLOOKUP(T23,Table!$A$57:$H$67,HLOOKUP(U23,Table!$A$55:$H$67,2))))</f>
        <v/>
      </c>
      <c r="W23" s="130"/>
      <c r="X23" s="130"/>
      <c r="Y23" s="130"/>
      <c r="Z23" s="131" t="str">
        <f>IF(OR(W23&lt;1,W23&gt;8),"",IF(OR(X23&lt;1,X23&gt;3),"",IF(OR(Y23&lt;1,Y23&gt;3),"",VLOOKUP(W23,Table!$A$73:$F$88,(HLOOKUP(X23,Table!$A$71:$F$88,2)))+VLOOKUP(Y23,Table!$H$72:'Table'!$I$76,2))))</f>
        <v/>
      </c>
      <c r="AA23" s="130"/>
      <c r="AB23" s="130"/>
      <c r="AC23" s="132" t="s">
        <v>27</v>
      </c>
      <c r="AD23" s="130"/>
    </row>
    <row r="24" spans="1:30" ht="15.5" x14ac:dyDescent="0.25">
      <c r="A24" s="143"/>
      <c r="B24" s="125"/>
      <c r="C24" s="126"/>
      <c r="D24" s="85"/>
      <c r="E24" s="126"/>
      <c r="F24" s="125"/>
      <c r="G24" s="125"/>
      <c r="H24" s="127"/>
      <c r="I24" s="128"/>
      <c r="J24" s="125"/>
      <c r="K24" s="129" t="str">
        <f t="shared" si="0"/>
        <v/>
      </c>
      <c r="L24" s="129" t="str">
        <f t="shared" si="1"/>
        <v/>
      </c>
      <c r="M24" s="130"/>
      <c r="N24" s="130"/>
      <c r="O24" s="130"/>
      <c r="P24" s="131" t="str">
        <f>IF(OR(M24&lt;1,M24&gt;20),"",IF(OR(N24&lt;1,N24&gt;5),"",IF(OR(O24&lt;1,O24&gt;5),"",VLOOKUP(VLOOKUP(N24,Table!$M$45:$V$53,HLOOKUP(O24,Table!$M$43:$V$53,2)),Table!$A$5:$AN$37,HLOOKUP(M24,Table!$A$3:$AN$37,2)))))</f>
        <v/>
      </c>
      <c r="Q24" s="130"/>
      <c r="R24" s="130"/>
      <c r="S24" s="131" t="str">
        <f>IF(OR(Q24&lt;1,Q24&gt;5),"",IF(OR(R24&lt;1,R24&gt;4),"",VLOOKUP(Q24,Table!$A$43:$H$51,HLOOKUP(R24,Table!$A$41:$H$51,2))))</f>
        <v/>
      </c>
      <c r="T24" s="130"/>
      <c r="U24" s="130"/>
      <c r="V24" s="131" t="str">
        <f>IF(OR(T24&lt;1,T24&gt;6),"",IF(OR(U24&lt;1,U24&gt;4),"",VLOOKUP(T24,Table!$A$57:$H$67,HLOOKUP(U24,Table!$A$55:$H$67,2))))</f>
        <v/>
      </c>
      <c r="W24" s="130"/>
      <c r="X24" s="130"/>
      <c r="Y24" s="130"/>
      <c r="Z24" s="131" t="str">
        <f>IF(OR(W24&lt;1,W24&gt;8),"",IF(OR(X24&lt;1,X24&gt;3),"",IF(OR(Y24&lt;1,Y24&gt;3),"",VLOOKUP(W24,Table!$A$73:$F$88,(HLOOKUP(X24,Table!$A$71:$F$88,2)))+VLOOKUP(Y24,Table!$H$72:'Table'!$I$76,2))))</f>
        <v/>
      </c>
      <c r="AA24" s="130"/>
      <c r="AB24" s="130"/>
      <c r="AC24" s="132" t="s">
        <v>27</v>
      </c>
      <c r="AD24" s="130"/>
    </row>
    <row r="25" spans="1:30" ht="15.5" x14ac:dyDescent="0.25">
      <c r="A25" s="143"/>
      <c r="B25" s="125"/>
      <c r="C25" s="126"/>
      <c r="D25" s="85"/>
      <c r="E25" s="126"/>
      <c r="F25" s="125"/>
      <c r="G25" s="125"/>
      <c r="H25" s="127"/>
      <c r="I25" s="128"/>
      <c r="J25" s="125"/>
      <c r="K25" s="129" t="str">
        <f t="shared" si="0"/>
        <v/>
      </c>
      <c r="L25" s="129" t="str">
        <f t="shared" si="1"/>
        <v/>
      </c>
      <c r="M25" s="130"/>
      <c r="N25" s="130"/>
      <c r="O25" s="130"/>
      <c r="P25" s="131" t="str">
        <f>IF(OR(M25&lt;1,M25&gt;20),"",IF(OR(N25&lt;1,N25&gt;5),"",IF(OR(O25&lt;1,O25&gt;5),"",VLOOKUP(VLOOKUP(N25,Table!$M$45:$V$53,HLOOKUP(O25,Table!$M$43:$V$53,2)),Table!$A$5:$AN$37,HLOOKUP(M25,Table!$A$3:$AN$37,2)))))</f>
        <v/>
      </c>
      <c r="Q25" s="130"/>
      <c r="R25" s="130"/>
      <c r="S25" s="131" t="str">
        <f>IF(OR(Q25&lt;1,Q25&gt;5),"",IF(OR(R25&lt;1,R25&gt;4),"",VLOOKUP(Q25,Table!$A$43:$H$51,HLOOKUP(R25,Table!$A$41:$H$51,2))))</f>
        <v/>
      </c>
      <c r="T25" s="130"/>
      <c r="U25" s="130"/>
      <c r="V25" s="131" t="str">
        <f>IF(OR(T25&lt;1,T25&gt;6),"",IF(OR(U25&lt;1,U25&gt;4),"",VLOOKUP(T25,Table!$A$57:$H$67,HLOOKUP(U25,Table!$A$55:$H$67,2))))</f>
        <v/>
      </c>
      <c r="W25" s="130"/>
      <c r="X25" s="130"/>
      <c r="Y25" s="130"/>
      <c r="Z25" s="131" t="str">
        <f>IF(OR(W25&lt;1,W25&gt;8),"",IF(OR(X25&lt;1,X25&gt;3),"",IF(OR(Y25&lt;1,Y25&gt;3),"",VLOOKUP(W25,Table!$A$73:$F$88,(HLOOKUP(X25,Table!$A$71:$F$88,2)))+VLOOKUP(Y25,Table!$H$72:'Table'!$I$76,2))))</f>
        <v/>
      </c>
      <c r="AA25" s="130"/>
      <c r="AB25" s="130"/>
      <c r="AC25" s="132" t="s">
        <v>27</v>
      </c>
      <c r="AD25" s="130"/>
    </row>
    <row r="26" spans="1:30" ht="15.5" x14ac:dyDescent="0.25">
      <c r="A26" s="143"/>
      <c r="B26" s="125"/>
      <c r="C26" s="126"/>
      <c r="D26" s="85"/>
      <c r="E26" s="126"/>
      <c r="F26" s="125"/>
      <c r="G26" s="125"/>
      <c r="H26" s="127"/>
      <c r="I26" s="128"/>
      <c r="J26" s="125"/>
      <c r="K26" s="129" t="str">
        <f t="shared" si="0"/>
        <v/>
      </c>
      <c r="L26" s="129" t="str">
        <f t="shared" si="1"/>
        <v/>
      </c>
      <c r="M26" s="130"/>
      <c r="N26" s="130"/>
      <c r="O26" s="130"/>
      <c r="P26" s="131" t="str">
        <f>IF(OR(M26&lt;1,M26&gt;20),"",IF(OR(N26&lt;1,N26&gt;5),"",IF(OR(O26&lt;1,O26&gt;5),"",VLOOKUP(VLOOKUP(N26,Table!$M$45:$V$53,HLOOKUP(O26,Table!$M$43:$V$53,2)),Table!$A$5:$AN$37,HLOOKUP(M26,Table!$A$3:$AN$37,2)))))</f>
        <v/>
      </c>
      <c r="Q26" s="130"/>
      <c r="R26" s="130"/>
      <c r="S26" s="131" t="str">
        <f>IF(OR(Q26&lt;1,Q26&gt;5),"",IF(OR(R26&lt;1,R26&gt;4),"",VLOOKUP(Q26,Table!$A$43:$H$51,HLOOKUP(R26,Table!$A$41:$H$51,2))))</f>
        <v/>
      </c>
      <c r="T26" s="130"/>
      <c r="U26" s="130"/>
      <c r="V26" s="131" t="str">
        <f>IF(OR(T26&lt;1,T26&gt;6),"",IF(OR(U26&lt;1,U26&gt;4),"",VLOOKUP(T26,Table!$A$57:$H$67,HLOOKUP(U26,Table!$A$55:$H$67,2))))</f>
        <v/>
      </c>
      <c r="W26" s="130"/>
      <c r="X26" s="130"/>
      <c r="Y26" s="130"/>
      <c r="Z26" s="131" t="str">
        <f>IF(OR(W26&lt;1,W26&gt;8),"",IF(OR(X26&lt;1,X26&gt;3),"",IF(OR(Y26&lt;1,Y26&gt;3),"",VLOOKUP(W26,Table!$A$73:$F$88,(HLOOKUP(X26,Table!$A$71:$F$88,2)))+VLOOKUP(Y26,Table!$H$72:'Table'!$I$76,2))))</f>
        <v/>
      </c>
      <c r="AA26" s="130"/>
      <c r="AB26" s="130"/>
      <c r="AC26" s="132" t="s">
        <v>27</v>
      </c>
      <c r="AD26" s="130"/>
    </row>
    <row r="27" spans="1:30" ht="15.5" x14ac:dyDescent="0.25">
      <c r="A27" s="143"/>
      <c r="B27" s="125"/>
      <c r="C27" s="126"/>
      <c r="D27" s="85"/>
      <c r="E27" s="126"/>
      <c r="F27" s="125"/>
      <c r="G27" s="125"/>
      <c r="H27" s="127"/>
      <c r="I27" s="128"/>
      <c r="J27" s="125"/>
      <c r="K27" s="129" t="str">
        <f t="shared" si="0"/>
        <v/>
      </c>
      <c r="L27" s="129" t="str">
        <f t="shared" si="1"/>
        <v/>
      </c>
      <c r="M27" s="130"/>
      <c r="N27" s="130"/>
      <c r="O27" s="130"/>
      <c r="P27" s="131" t="str">
        <f>IF(OR(M27&lt;1,M27&gt;20),"",IF(OR(N27&lt;1,N27&gt;5),"",IF(OR(O27&lt;1,O27&gt;5),"",VLOOKUP(VLOOKUP(N27,Table!$M$45:$V$53,HLOOKUP(O27,Table!$M$43:$V$53,2)),Table!$A$5:$AN$37,HLOOKUP(M27,Table!$A$3:$AN$37,2)))))</f>
        <v/>
      </c>
      <c r="Q27" s="130"/>
      <c r="R27" s="130"/>
      <c r="S27" s="131" t="str">
        <f>IF(OR(Q27&lt;1,Q27&gt;5),"",IF(OR(R27&lt;1,R27&gt;4),"",VLOOKUP(Q27,Table!$A$43:$H$51,HLOOKUP(R27,Table!$A$41:$H$51,2))))</f>
        <v/>
      </c>
      <c r="T27" s="130"/>
      <c r="U27" s="130"/>
      <c r="V27" s="131" t="str">
        <f>IF(OR(T27&lt;1,T27&gt;6),"",IF(OR(U27&lt;1,U27&gt;4),"",VLOOKUP(T27,Table!$A$57:$H$67,HLOOKUP(U27,Table!$A$55:$H$67,2))))</f>
        <v/>
      </c>
      <c r="W27" s="130"/>
      <c r="X27" s="130"/>
      <c r="Y27" s="130"/>
      <c r="Z27" s="131" t="str">
        <f>IF(OR(W27&lt;1,W27&gt;8),"",IF(OR(X27&lt;1,X27&gt;3),"",IF(OR(Y27&lt;1,Y27&gt;3),"",VLOOKUP(W27,Table!$A$73:$F$88,(HLOOKUP(X27,Table!$A$71:$F$88,2)))+VLOOKUP(Y27,Table!$H$72:'Table'!$I$76,2))))</f>
        <v/>
      </c>
      <c r="AA27" s="130"/>
      <c r="AB27" s="130"/>
      <c r="AC27" s="132" t="s">
        <v>27</v>
      </c>
      <c r="AD27" s="130"/>
    </row>
    <row r="28" spans="1:30" ht="15.5" x14ac:dyDescent="0.25">
      <c r="A28" s="143"/>
      <c r="B28" s="125"/>
      <c r="C28" s="126"/>
      <c r="D28" s="85"/>
      <c r="E28" s="126"/>
      <c r="F28" s="125"/>
      <c r="G28" s="125"/>
      <c r="H28" s="127"/>
      <c r="I28" s="128"/>
      <c r="J28" s="125"/>
      <c r="K28" s="129" t="str">
        <f t="shared" si="0"/>
        <v/>
      </c>
      <c r="L28" s="129" t="str">
        <f t="shared" si="1"/>
        <v/>
      </c>
      <c r="M28" s="130"/>
      <c r="N28" s="130"/>
      <c r="O28" s="130"/>
      <c r="P28" s="131" t="str">
        <f>IF(OR(M28&lt;1,M28&gt;20),"",IF(OR(N28&lt;1,N28&gt;5),"",IF(OR(O28&lt;1,O28&gt;5),"",VLOOKUP(VLOOKUP(N28,Table!$M$45:$V$53,HLOOKUP(O28,Table!$M$43:$V$53,2)),Table!$A$5:$AN$37,HLOOKUP(M28,Table!$A$3:$AN$37,2)))))</f>
        <v/>
      </c>
      <c r="Q28" s="130"/>
      <c r="R28" s="130"/>
      <c r="S28" s="131" t="str">
        <f>IF(OR(Q28&lt;1,Q28&gt;5),"",IF(OR(R28&lt;1,R28&gt;4),"",VLOOKUP(Q28,Table!$A$43:$H$51,HLOOKUP(R28,Table!$A$41:$H$51,2))))</f>
        <v/>
      </c>
      <c r="T28" s="130"/>
      <c r="U28" s="130"/>
      <c r="V28" s="131" t="str">
        <f>IF(OR(T28&lt;1,T28&gt;6),"",IF(OR(U28&lt;1,U28&gt;4),"",VLOOKUP(T28,Table!$A$57:$H$67,HLOOKUP(U28,Table!$A$55:$H$67,2))))</f>
        <v/>
      </c>
      <c r="W28" s="130"/>
      <c r="X28" s="130"/>
      <c r="Y28" s="130"/>
      <c r="Z28" s="131" t="str">
        <f>IF(OR(W28&lt;1,W28&gt;8),"",IF(OR(X28&lt;1,X28&gt;3),"",IF(OR(Y28&lt;1,Y28&gt;3),"",VLOOKUP(W28,Table!$A$73:$F$88,(HLOOKUP(X28,Table!$A$71:$F$88,2)))+VLOOKUP(Y28,Table!$H$72:'Table'!$I$76,2))))</f>
        <v/>
      </c>
      <c r="AA28" s="130"/>
      <c r="AB28" s="130"/>
      <c r="AC28" s="132" t="s">
        <v>27</v>
      </c>
      <c r="AD28" s="130"/>
    </row>
    <row r="29" spans="1:30" ht="15.5" x14ac:dyDescent="0.25">
      <c r="A29" s="143"/>
      <c r="B29" s="125"/>
      <c r="C29" s="126"/>
      <c r="D29" s="85"/>
      <c r="E29" s="126"/>
      <c r="F29" s="125"/>
      <c r="G29" s="125"/>
      <c r="H29" s="127"/>
      <c r="I29" s="128"/>
      <c r="J29" s="125"/>
      <c r="K29" s="129" t="str">
        <f t="shared" si="0"/>
        <v/>
      </c>
      <c r="L29" s="129" t="str">
        <f t="shared" si="1"/>
        <v/>
      </c>
      <c r="M29" s="130"/>
      <c r="N29" s="130"/>
      <c r="O29" s="130"/>
      <c r="P29" s="131" t="str">
        <f>IF(OR(M29&lt;1,M29&gt;20),"",IF(OR(N29&lt;1,N29&gt;5),"",IF(OR(O29&lt;1,O29&gt;5),"",VLOOKUP(VLOOKUP(N29,Table!$M$45:$V$53,HLOOKUP(O29,Table!$M$43:$V$53,2)),Table!$A$5:$AN$37,HLOOKUP(M29,Table!$A$3:$AN$37,2)))))</f>
        <v/>
      </c>
      <c r="Q29" s="130"/>
      <c r="R29" s="130"/>
      <c r="S29" s="131" t="str">
        <f>IF(OR(Q29&lt;1,Q29&gt;5),"",IF(OR(R29&lt;1,R29&gt;4),"",VLOOKUP(Q29,Table!$A$43:$H$51,HLOOKUP(R29,Table!$A$41:$H$51,2))))</f>
        <v/>
      </c>
      <c r="T29" s="130"/>
      <c r="U29" s="130"/>
      <c r="V29" s="131" t="str">
        <f>IF(OR(T29&lt;1,T29&gt;6),"",IF(OR(U29&lt;1,U29&gt;4),"",VLOOKUP(T29,Table!$A$57:$H$67,HLOOKUP(U29,Table!$A$55:$H$67,2))))</f>
        <v/>
      </c>
      <c r="W29" s="130"/>
      <c r="X29" s="130"/>
      <c r="Y29" s="130"/>
      <c r="Z29" s="131" t="str">
        <f>IF(OR(W29&lt;1,W29&gt;8),"",IF(OR(X29&lt;1,X29&gt;3),"",IF(OR(Y29&lt;1,Y29&gt;3),"",VLOOKUP(W29,Table!$A$73:$F$88,(HLOOKUP(X29,Table!$A$71:$F$88,2)))+VLOOKUP(Y29,Table!$H$72:'Table'!$I$76,2))))</f>
        <v/>
      </c>
      <c r="AA29" s="130"/>
      <c r="AB29" s="130"/>
      <c r="AC29" s="132" t="s">
        <v>27</v>
      </c>
      <c r="AD29" s="130"/>
    </row>
    <row r="30" spans="1:30" ht="15.5" x14ac:dyDescent="0.25">
      <c r="A30" s="143"/>
      <c r="B30" s="125"/>
      <c r="C30" s="126"/>
      <c r="D30" s="85"/>
      <c r="E30" s="126"/>
      <c r="F30" s="125"/>
      <c r="G30" s="125"/>
      <c r="H30" s="127"/>
      <c r="I30" s="128"/>
      <c r="J30" s="125"/>
      <c r="K30" s="129" t="str">
        <f t="shared" si="0"/>
        <v/>
      </c>
      <c r="L30" s="129" t="str">
        <f t="shared" si="1"/>
        <v/>
      </c>
      <c r="M30" s="130"/>
      <c r="N30" s="130"/>
      <c r="O30" s="130"/>
      <c r="P30" s="131" t="str">
        <f>IF(OR(M30&lt;1,M30&gt;20),"",IF(OR(N30&lt;1,N30&gt;5),"",IF(OR(O30&lt;1,O30&gt;5),"",VLOOKUP(VLOOKUP(N30,Table!$M$45:$V$53,HLOOKUP(O30,Table!$M$43:$V$53,2)),Table!$A$5:$AN$37,HLOOKUP(M30,Table!$A$3:$AN$37,2)))))</f>
        <v/>
      </c>
      <c r="Q30" s="130"/>
      <c r="R30" s="130"/>
      <c r="S30" s="131" t="str">
        <f>IF(OR(Q30&lt;1,Q30&gt;5),"",IF(OR(R30&lt;1,R30&gt;4),"",VLOOKUP(Q30,Table!$A$43:$H$51,HLOOKUP(R30,Table!$A$41:$H$51,2))))</f>
        <v/>
      </c>
      <c r="T30" s="130"/>
      <c r="U30" s="130"/>
      <c r="V30" s="131" t="str">
        <f>IF(OR(T30&lt;1,T30&gt;6),"",IF(OR(U30&lt;1,U30&gt;4),"",VLOOKUP(T30,Table!$A$57:$H$67,HLOOKUP(U30,Table!$A$55:$H$67,2))))</f>
        <v/>
      </c>
      <c r="W30" s="130"/>
      <c r="X30" s="130"/>
      <c r="Y30" s="130"/>
      <c r="Z30" s="131" t="str">
        <f>IF(OR(W30&lt;1,W30&gt;8),"",IF(OR(X30&lt;1,X30&gt;3),"",IF(OR(Y30&lt;1,Y30&gt;3),"",VLOOKUP(W30,Table!$A$73:$F$88,(HLOOKUP(X30,Table!$A$71:$F$88,2)))+VLOOKUP(Y30,Table!$H$72:'Table'!$I$76,2))))</f>
        <v/>
      </c>
      <c r="AA30" s="130"/>
      <c r="AB30" s="130"/>
      <c r="AC30" s="132" t="s">
        <v>27</v>
      </c>
      <c r="AD30" s="130"/>
    </row>
    <row r="31" spans="1:30" ht="15.5" x14ac:dyDescent="0.25">
      <c r="A31" s="143"/>
      <c r="B31" s="125"/>
      <c r="C31" s="126"/>
      <c r="D31" s="85"/>
      <c r="E31" s="126"/>
      <c r="F31" s="125"/>
      <c r="G31" s="125"/>
      <c r="H31" s="127"/>
      <c r="I31" s="128"/>
      <c r="J31" s="125"/>
      <c r="K31" s="129" t="str">
        <f t="shared" si="0"/>
        <v/>
      </c>
      <c r="L31" s="129" t="str">
        <f t="shared" si="1"/>
        <v/>
      </c>
      <c r="M31" s="130"/>
      <c r="N31" s="130"/>
      <c r="O31" s="130"/>
      <c r="P31" s="131" t="str">
        <f>IF(OR(M31&lt;1,M31&gt;20),"",IF(OR(N31&lt;1,N31&gt;5),"",IF(OR(O31&lt;1,O31&gt;5),"",VLOOKUP(VLOOKUP(N31,Table!$M$45:$V$53,HLOOKUP(O31,Table!$M$43:$V$53,2)),Table!$A$5:$AN$37,HLOOKUP(M31,Table!$A$3:$AN$37,2)))))</f>
        <v/>
      </c>
      <c r="Q31" s="130"/>
      <c r="R31" s="130"/>
      <c r="S31" s="131" t="str">
        <f>IF(OR(Q31&lt;1,Q31&gt;5),"",IF(OR(R31&lt;1,R31&gt;4),"",VLOOKUP(Q31,Table!$A$43:$H$51,HLOOKUP(R31,Table!$A$41:$H$51,2))))</f>
        <v/>
      </c>
      <c r="T31" s="130"/>
      <c r="U31" s="130"/>
      <c r="V31" s="131" t="str">
        <f>IF(OR(T31&lt;1,T31&gt;6),"",IF(OR(U31&lt;1,U31&gt;4),"",VLOOKUP(T31,Table!$A$57:$H$67,HLOOKUP(U31,Table!$A$55:$H$67,2))))</f>
        <v/>
      </c>
      <c r="W31" s="130"/>
      <c r="X31" s="130"/>
      <c r="Y31" s="130"/>
      <c r="Z31" s="131" t="str">
        <f>IF(OR(W31&lt;1,W31&gt;8),"",IF(OR(X31&lt;1,X31&gt;3),"",IF(OR(Y31&lt;1,Y31&gt;3),"",VLOOKUP(W31,Table!$A$73:$F$88,(HLOOKUP(X31,Table!$A$71:$F$88,2)))+VLOOKUP(Y31,Table!$H$72:'Table'!$I$76,2))))</f>
        <v/>
      </c>
      <c r="AA31" s="130"/>
      <c r="AB31" s="130"/>
      <c r="AC31" s="132" t="s">
        <v>27</v>
      </c>
      <c r="AD31" s="130"/>
    </row>
    <row r="32" spans="1:30" ht="15.5" x14ac:dyDescent="0.25">
      <c r="A32" s="143"/>
      <c r="B32" s="125"/>
      <c r="C32" s="126"/>
      <c r="D32" s="85"/>
      <c r="E32" s="126"/>
      <c r="F32" s="125"/>
      <c r="G32" s="125"/>
      <c r="H32" s="127"/>
      <c r="I32" s="128"/>
      <c r="J32" s="125"/>
      <c r="K32" s="129" t="str">
        <f t="shared" si="0"/>
        <v/>
      </c>
      <c r="L32" s="129" t="str">
        <f t="shared" si="1"/>
        <v/>
      </c>
      <c r="M32" s="130"/>
      <c r="N32" s="130"/>
      <c r="O32" s="130"/>
      <c r="P32" s="131" t="str">
        <f>IF(OR(M32&lt;1,M32&gt;20),"",IF(OR(N32&lt;1,N32&gt;5),"",IF(OR(O32&lt;1,O32&gt;5),"",VLOOKUP(VLOOKUP(N32,Table!$M$45:$V$53,HLOOKUP(O32,Table!$M$43:$V$53,2)),Table!$A$5:$AN$37,HLOOKUP(M32,Table!$A$3:$AN$37,2)))))</f>
        <v/>
      </c>
      <c r="Q32" s="130"/>
      <c r="R32" s="130"/>
      <c r="S32" s="131" t="str">
        <f>IF(OR(Q32&lt;1,Q32&gt;5),"",IF(OR(R32&lt;1,R32&gt;4),"",VLOOKUP(Q32,Table!$A$43:$H$51,HLOOKUP(R32,Table!$A$41:$H$51,2))))</f>
        <v/>
      </c>
      <c r="T32" s="130"/>
      <c r="U32" s="130"/>
      <c r="V32" s="131" t="str">
        <f>IF(OR(T32&lt;1,T32&gt;6),"",IF(OR(U32&lt;1,U32&gt;4),"",VLOOKUP(T32,Table!$A$57:$H$67,HLOOKUP(U32,Table!$A$55:$H$67,2))))</f>
        <v/>
      </c>
      <c r="W32" s="130"/>
      <c r="X32" s="130"/>
      <c r="Y32" s="130"/>
      <c r="Z32" s="131" t="str">
        <f>IF(OR(W32&lt;1,W32&gt;8),"",IF(OR(X32&lt;1,X32&gt;3),"",IF(OR(Y32&lt;1,Y32&gt;3),"",VLOOKUP(W32,Table!$A$73:$F$88,(HLOOKUP(X32,Table!$A$71:$F$88,2)))+VLOOKUP(Y32,Table!$H$72:'Table'!$I$76,2))))</f>
        <v/>
      </c>
      <c r="AA32" s="130"/>
      <c r="AB32" s="130"/>
      <c r="AC32" s="132" t="s">
        <v>27</v>
      </c>
      <c r="AD32" s="130"/>
    </row>
    <row r="33" spans="1:30" ht="15.5" x14ac:dyDescent="0.25">
      <c r="A33" s="143"/>
      <c r="B33" s="125"/>
      <c r="C33" s="126"/>
      <c r="D33" s="85"/>
      <c r="E33" s="126"/>
      <c r="F33" s="125"/>
      <c r="G33" s="125"/>
      <c r="H33" s="127"/>
      <c r="I33" s="128"/>
      <c r="J33" s="125"/>
      <c r="K33" s="129" t="str">
        <f t="shared" si="0"/>
        <v/>
      </c>
      <c r="L33" s="129" t="str">
        <f t="shared" si="1"/>
        <v/>
      </c>
      <c r="M33" s="130"/>
      <c r="N33" s="130"/>
      <c r="O33" s="130"/>
      <c r="P33" s="131" t="str">
        <f>IF(OR(M33&lt;1,M33&gt;20),"",IF(OR(N33&lt;1,N33&gt;5),"",IF(OR(O33&lt;1,O33&gt;5),"",VLOOKUP(VLOOKUP(N33,Table!$M$45:$V$53,HLOOKUP(O33,Table!$M$43:$V$53,2)),Table!$A$5:$AN$37,HLOOKUP(M33,Table!$A$3:$AN$37,2)))))</f>
        <v/>
      </c>
      <c r="Q33" s="130"/>
      <c r="R33" s="130"/>
      <c r="S33" s="131" t="str">
        <f>IF(OR(Q33&lt;1,Q33&gt;5),"",IF(OR(R33&lt;1,R33&gt;4),"",VLOOKUP(Q33,Table!$A$43:$H$51,HLOOKUP(R33,Table!$A$41:$H$51,2))))</f>
        <v/>
      </c>
      <c r="T33" s="130"/>
      <c r="U33" s="130"/>
      <c r="V33" s="131" t="str">
        <f>IF(OR(T33&lt;1,T33&gt;6),"",IF(OR(U33&lt;1,U33&gt;4),"",VLOOKUP(T33,Table!$A$57:$H$67,HLOOKUP(U33,Table!$A$55:$H$67,2))))</f>
        <v/>
      </c>
      <c r="W33" s="130"/>
      <c r="X33" s="130"/>
      <c r="Y33" s="130"/>
      <c r="Z33" s="131" t="str">
        <f>IF(OR(W33&lt;1,W33&gt;8),"",IF(OR(X33&lt;1,X33&gt;3),"",IF(OR(Y33&lt;1,Y33&gt;3),"",VLOOKUP(W33,Table!$A$73:$F$88,(HLOOKUP(X33,Table!$A$71:$F$88,2)))+VLOOKUP(Y33,Table!$H$72:'Table'!$I$76,2))))</f>
        <v/>
      </c>
      <c r="AA33" s="130"/>
      <c r="AB33" s="130"/>
      <c r="AC33" s="132" t="s">
        <v>27</v>
      </c>
      <c r="AD33" s="130"/>
    </row>
    <row r="34" spans="1:30" ht="15.5" x14ac:dyDescent="0.25">
      <c r="A34" s="143"/>
      <c r="B34" s="125"/>
      <c r="C34" s="126"/>
      <c r="D34" s="85"/>
      <c r="E34" s="126"/>
      <c r="F34" s="125"/>
      <c r="G34" s="125"/>
      <c r="H34" s="127"/>
      <c r="I34" s="128"/>
      <c r="J34" s="125"/>
      <c r="K34" s="129" t="str">
        <f t="shared" si="0"/>
        <v/>
      </c>
      <c r="L34" s="129" t="str">
        <f t="shared" si="1"/>
        <v/>
      </c>
      <c r="M34" s="130"/>
      <c r="N34" s="130"/>
      <c r="O34" s="130"/>
      <c r="P34" s="131" t="str">
        <f>IF(OR(M34&lt;1,M34&gt;20),"",IF(OR(N34&lt;1,N34&gt;5),"",IF(OR(O34&lt;1,O34&gt;5),"",VLOOKUP(VLOOKUP(N34,Table!$M$45:$V$53,HLOOKUP(O34,Table!$M$43:$V$53,2)),Table!$A$5:$AN$37,HLOOKUP(M34,Table!$A$3:$AN$37,2)))))</f>
        <v/>
      </c>
      <c r="Q34" s="130"/>
      <c r="R34" s="130"/>
      <c r="S34" s="131" t="str">
        <f>IF(OR(Q34&lt;1,Q34&gt;5),"",IF(OR(R34&lt;1,R34&gt;4),"",VLOOKUP(Q34,Table!$A$43:$H$51,HLOOKUP(R34,Table!$A$41:$H$51,2))))</f>
        <v/>
      </c>
      <c r="T34" s="130"/>
      <c r="U34" s="130"/>
      <c r="V34" s="131" t="str">
        <f>IF(OR(T34&lt;1,T34&gt;6),"",IF(OR(U34&lt;1,U34&gt;4),"",VLOOKUP(T34,Table!$A$57:$H$67,HLOOKUP(U34,Table!$A$55:$H$67,2))))</f>
        <v/>
      </c>
      <c r="W34" s="130"/>
      <c r="X34" s="130"/>
      <c r="Y34" s="130"/>
      <c r="Z34" s="131" t="str">
        <f>IF(OR(W34&lt;1,W34&gt;8),"",IF(OR(X34&lt;1,X34&gt;3),"",IF(OR(Y34&lt;1,Y34&gt;3),"",VLOOKUP(W34,Table!$A$73:$F$88,(HLOOKUP(X34,Table!$A$71:$F$88,2)))+VLOOKUP(Y34,Table!$H$72:'Table'!$I$76,2))))</f>
        <v/>
      </c>
      <c r="AA34" s="130"/>
      <c r="AB34" s="130"/>
      <c r="AC34" s="132" t="s">
        <v>27</v>
      </c>
      <c r="AD34" s="130"/>
    </row>
    <row r="35" spans="1:30" ht="15.5" x14ac:dyDescent="0.25">
      <c r="A35" s="143"/>
      <c r="B35" s="125"/>
      <c r="C35" s="126"/>
      <c r="D35" s="85"/>
      <c r="E35" s="126"/>
      <c r="F35" s="125"/>
      <c r="G35" s="125"/>
      <c r="H35" s="127"/>
      <c r="I35" s="128"/>
      <c r="J35" s="125"/>
      <c r="K35" s="129" t="str">
        <f t="shared" si="0"/>
        <v/>
      </c>
      <c r="L35" s="129" t="str">
        <f t="shared" si="1"/>
        <v/>
      </c>
      <c r="M35" s="130"/>
      <c r="N35" s="130"/>
      <c r="O35" s="130"/>
      <c r="P35" s="131" t="str">
        <f>IF(OR(M35&lt;1,M35&gt;20),"",IF(OR(N35&lt;1,N35&gt;5),"",IF(OR(O35&lt;1,O35&gt;5),"",VLOOKUP(VLOOKUP(N35,Table!$M$45:$V$53,HLOOKUP(O35,Table!$M$43:$V$53,2)),Table!$A$5:$AN$37,HLOOKUP(M35,Table!$A$3:$AN$37,2)))))</f>
        <v/>
      </c>
      <c r="Q35" s="130"/>
      <c r="R35" s="130"/>
      <c r="S35" s="131" t="str">
        <f>IF(OR(Q35&lt;1,Q35&gt;5),"",IF(OR(R35&lt;1,R35&gt;4),"",VLOOKUP(Q35,Table!$A$43:$H$51,HLOOKUP(R35,Table!$A$41:$H$51,2))))</f>
        <v/>
      </c>
      <c r="T35" s="130"/>
      <c r="U35" s="130"/>
      <c r="V35" s="131" t="str">
        <f>IF(OR(T35&lt;1,T35&gt;6),"",IF(OR(U35&lt;1,U35&gt;4),"",VLOOKUP(T35,Table!$A$57:$H$67,HLOOKUP(U35,Table!$A$55:$H$67,2))))</f>
        <v/>
      </c>
      <c r="W35" s="130"/>
      <c r="X35" s="130"/>
      <c r="Y35" s="130"/>
      <c r="Z35" s="131" t="str">
        <f>IF(OR(W35&lt;1,W35&gt;8),"",IF(OR(X35&lt;1,X35&gt;3),"",IF(OR(Y35&lt;1,Y35&gt;3),"",VLOOKUP(W35,Table!$A$73:$F$88,(HLOOKUP(X35,Table!$A$71:$F$88,2)))+VLOOKUP(Y35,Table!$H$72:'Table'!$I$76,2))))</f>
        <v/>
      </c>
      <c r="AA35" s="130"/>
      <c r="AB35" s="130"/>
      <c r="AC35" s="132" t="s">
        <v>27</v>
      </c>
      <c r="AD35" s="130"/>
    </row>
    <row r="36" spans="1:30" ht="15.5" x14ac:dyDescent="0.25">
      <c r="A36" s="143"/>
      <c r="B36" s="125"/>
      <c r="C36" s="126"/>
      <c r="D36" s="85"/>
      <c r="E36" s="126"/>
      <c r="F36" s="125"/>
      <c r="G36" s="125"/>
      <c r="H36" s="127"/>
      <c r="I36" s="128"/>
      <c r="J36" s="125"/>
      <c r="K36" s="129" t="str">
        <f t="shared" si="0"/>
        <v/>
      </c>
      <c r="L36" s="129" t="str">
        <f t="shared" si="1"/>
        <v/>
      </c>
      <c r="M36" s="130"/>
      <c r="N36" s="130"/>
      <c r="O36" s="130"/>
      <c r="P36" s="131" t="str">
        <f>IF(OR(M36&lt;1,M36&gt;20),"",IF(OR(N36&lt;1,N36&gt;5),"",IF(OR(O36&lt;1,O36&gt;5),"",VLOOKUP(VLOOKUP(N36,Table!$M$45:$V$53,HLOOKUP(O36,Table!$M$43:$V$53,2)),Table!$A$5:$AN$37,HLOOKUP(M36,Table!$A$3:$AN$37,2)))))</f>
        <v/>
      </c>
      <c r="Q36" s="130"/>
      <c r="R36" s="130"/>
      <c r="S36" s="131" t="str">
        <f>IF(OR(Q36&lt;1,Q36&gt;5),"",IF(OR(R36&lt;1,R36&gt;4),"",VLOOKUP(Q36,Table!$A$43:$H$51,HLOOKUP(R36,Table!$A$41:$H$51,2))))</f>
        <v/>
      </c>
      <c r="T36" s="130"/>
      <c r="U36" s="130"/>
      <c r="V36" s="131" t="str">
        <f>IF(OR(T36&lt;1,T36&gt;6),"",IF(OR(U36&lt;1,U36&gt;4),"",VLOOKUP(T36,Table!$A$57:$H$67,HLOOKUP(U36,Table!$A$55:$H$67,2))))</f>
        <v/>
      </c>
      <c r="W36" s="130"/>
      <c r="X36" s="130"/>
      <c r="Y36" s="130"/>
      <c r="Z36" s="131" t="str">
        <f>IF(OR(W36&lt;1,W36&gt;8),"",IF(OR(X36&lt;1,X36&gt;3),"",IF(OR(Y36&lt;1,Y36&gt;3),"",VLOOKUP(W36,Table!$A$73:$F$88,(HLOOKUP(X36,Table!$A$71:$F$88,2)))+VLOOKUP(Y36,Table!$H$72:'Table'!$I$76,2))))</f>
        <v/>
      </c>
      <c r="AA36" s="130"/>
      <c r="AB36" s="130"/>
      <c r="AC36" s="132" t="s">
        <v>27</v>
      </c>
      <c r="AD36" s="130"/>
    </row>
    <row r="37" spans="1:30" ht="15.5" x14ac:dyDescent="0.25">
      <c r="A37" s="143"/>
      <c r="B37" s="125"/>
      <c r="C37" s="126"/>
      <c r="D37" s="85"/>
      <c r="E37" s="126"/>
      <c r="F37" s="125"/>
      <c r="G37" s="125"/>
      <c r="H37" s="127"/>
      <c r="I37" s="128"/>
      <c r="J37" s="125"/>
      <c r="K37" s="129" t="str">
        <f t="shared" si="0"/>
        <v/>
      </c>
      <c r="L37" s="129" t="str">
        <f t="shared" si="1"/>
        <v/>
      </c>
      <c r="M37" s="130"/>
      <c r="N37" s="130"/>
      <c r="O37" s="130"/>
      <c r="P37" s="131" t="str">
        <f>IF(OR(M37&lt;1,M37&gt;20),"",IF(OR(N37&lt;1,N37&gt;5),"",IF(OR(O37&lt;1,O37&gt;5),"",VLOOKUP(VLOOKUP(N37,Table!$M$45:$V$53,HLOOKUP(O37,Table!$M$43:$V$53,2)),Table!$A$5:$AN$37,HLOOKUP(M37,Table!$A$3:$AN$37,2)))))</f>
        <v/>
      </c>
      <c r="Q37" s="130"/>
      <c r="R37" s="130"/>
      <c r="S37" s="131" t="str">
        <f>IF(OR(Q37&lt;1,Q37&gt;5),"",IF(OR(R37&lt;1,R37&gt;4),"",VLOOKUP(Q37,Table!$A$43:$H$51,HLOOKUP(R37,Table!$A$41:$H$51,2))))</f>
        <v/>
      </c>
      <c r="T37" s="130"/>
      <c r="U37" s="130"/>
      <c r="V37" s="131" t="str">
        <f>IF(OR(T37&lt;1,T37&gt;6),"",IF(OR(U37&lt;1,U37&gt;4),"",VLOOKUP(T37,Table!$A$57:$H$67,HLOOKUP(U37,Table!$A$55:$H$67,2))))</f>
        <v/>
      </c>
      <c r="W37" s="130"/>
      <c r="X37" s="130"/>
      <c r="Y37" s="130"/>
      <c r="Z37" s="131" t="str">
        <f>IF(OR(W37&lt;1,W37&gt;8),"",IF(OR(X37&lt;1,X37&gt;3),"",IF(OR(Y37&lt;1,Y37&gt;3),"",VLOOKUP(W37,Table!$A$73:$F$88,(HLOOKUP(X37,Table!$A$71:$F$88,2)))+VLOOKUP(Y37,Table!$H$72:'Table'!$I$76,2))))</f>
        <v/>
      </c>
      <c r="AA37" s="130"/>
      <c r="AB37" s="130"/>
      <c r="AC37" s="132" t="s">
        <v>27</v>
      </c>
      <c r="AD37" s="130"/>
    </row>
    <row r="38" spans="1:30" ht="15.5" x14ac:dyDescent="0.25">
      <c r="A38" s="143"/>
      <c r="B38" s="125"/>
      <c r="C38" s="126"/>
      <c r="D38" s="85"/>
      <c r="E38" s="126"/>
      <c r="F38" s="125"/>
      <c r="G38" s="125"/>
      <c r="H38" s="127"/>
      <c r="I38" s="128"/>
      <c r="J38" s="125"/>
      <c r="K38" s="129" t="str">
        <f t="shared" si="0"/>
        <v/>
      </c>
      <c r="L38" s="129" t="str">
        <f t="shared" si="1"/>
        <v/>
      </c>
      <c r="M38" s="130"/>
      <c r="N38" s="130"/>
      <c r="O38" s="130"/>
      <c r="P38" s="131" t="str">
        <f>IF(OR(M38&lt;1,M38&gt;20),"",IF(OR(N38&lt;1,N38&gt;5),"",IF(OR(O38&lt;1,O38&gt;5),"",VLOOKUP(VLOOKUP(N38,Table!$M$45:$V$53,HLOOKUP(O38,Table!$M$43:$V$53,2)),Table!$A$5:$AN$37,HLOOKUP(M38,Table!$A$3:$AN$37,2)))))</f>
        <v/>
      </c>
      <c r="Q38" s="130"/>
      <c r="R38" s="130"/>
      <c r="S38" s="131" t="str">
        <f>IF(OR(Q38&lt;1,Q38&gt;5),"",IF(OR(R38&lt;1,R38&gt;4),"",VLOOKUP(Q38,Table!$A$43:$H$51,HLOOKUP(R38,Table!$A$41:$H$51,2))))</f>
        <v/>
      </c>
      <c r="T38" s="130"/>
      <c r="U38" s="130"/>
      <c r="V38" s="131" t="str">
        <f>IF(OR(T38&lt;1,T38&gt;6),"",IF(OR(U38&lt;1,U38&gt;4),"",VLOOKUP(T38,Table!$A$57:$H$67,HLOOKUP(U38,Table!$A$55:$H$67,2))))</f>
        <v/>
      </c>
      <c r="W38" s="130"/>
      <c r="X38" s="130"/>
      <c r="Y38" s="130"/>
      <c r="Z38" s="131" t="str">
        <f>IF(OR(W38&lt;1,W38&gt;8),"",IF(OR(X38&lt;1,X38&gt;3),"",IF(OR(Y38&lt;1,Y38&gt;3),"",VLOOKUP(W38,Table!$A$73:$F$88,(HLOOKUP(X38,Table!$A$71:$F$88,2)))+VLOOKUP(Y38,Table!$H$72:'Table'!$I$76,2))))</f>
        <v/>
      </c>
      <c r="AA38" s="130"/>
      <c r="AB38" s="130"/>
      <c r="AC38" s="132" t="s">
        <v>27</v>
      </c>
      <c r="AD38" s="130"/>
    </row>
    <row r="39" spans="1:30" ht="15.5" x14ac:dyDescent="0.25">
      <c r="A39" s="143"/>
      <c r="B39" s="125"/>
      <c r="C39" s="126"/>
      <c r="D39" s="85"/>
      <c r="E39" s="126"/>
      <c r="F39" s="125"/>
      <c r="G39" s="125"/>
      <c r="H39" s="127"/>
      <c r="I39" s="128"/>
      <c r="J39" s="125"/>
      <c r="K39" s="129" t="str">
        <f t="shared" si="0"/>
        <v/>
      </c>
      <c r="L39" s="129" t="str">
        <f t="shared" si="1"/>
        <v/>
      </c>
      <c r="M39" s="130"/>
      <c r="N39" s="130"/>
      <c r="O39" s="130"/>
      <c r="P39" s="131" t="str">
        <f>IF(OR(M39&lt;1,M39&gt;20),"",IF(OR(N39&lt;1,N39&gt;5),"",IF(OR(O39&lt;1,O39&gt;5),"",VLOOKUP(VLOOKUP(N39,Table!$M$45:$V$53,HLOOKUP(O39,Table!$M$43:$V$53,2)),Table!$A$5:$AN$37,HLOOKUP(M39,Table!$A$3:$AN$37,2)))))</f>
        <v/>
      </c>
      <c r="Q39" s="130"/>
      <c r="R39" s="130"/>
      <c r="S39" s="131" t="str">
        <f>IF(OR(Q39&lt;1,Q39&gt;5),"",IF(OR(R39&lt;1,R39&gt;4),"",VLOOKUP(Q39,Table!$A$43:$H$51,HLOOKUP(R39,Table!$A$41:$H$51,2))))</f>
        <v/>
      </c>
      <c r="T39" s="130"/>
      <c r="U39" s="130"/>
      <c r="V39" s="131" t="str">
        <f>IF(OR(T39&lt;1,T39&gt;6),"",IF(OR(U39&lt;1,U39&gt;4),"",VLOOKUP(T39,Table!$A$57:$H$67,HLOOKUP(U39,Table!$A$55:$H$67,2))))</f>
        <v/>
      </c>
      <c r="W39" s="130"/>
      <c r="X39" s="130"/>
      <c r="Y39" s="130"/>
      <c r="Z39" s="131" t="str">
        <f>IF(OR(W39&lt;1,W39&gt;8),"",IF(OR(X39&lt;1,X39&gt;3),"",IF(OR(Y39&lt;1,Y39&gt;3),"",VLOOKUP(W39,Table!$A$73:$F$88,(HLOOKUP(X39,Table!$A$71:$F$88,2)))+VLOOKUP(Y39,Table!$H$72:'Table'!$I$76,2))))</f>
        <v/>
      </c>
      <c r="AA39" s="130"/>
      <c r="AB39" s="130"/>
      <c r="AC39" s="132" t="s">
        <v>27</v>
      </c>
      <c r="AD39" s="130"/>
    </row>
    <row r="40" spans="1:30" ht="15.5" x14ac:dyDescent="0.25">
      <c r="A40" s="143"/>
      <c r="B40" s="125"/>
      <c r="C40" s="126"/>
      <c r="D40" s="85"/>
      <c r="E40" s="126"/>
      <c r="F40" s="125"/>
      <c r="G40" s="125"/>
      <c r="H40" s="127"/>
      <c r="I40" s="128"/>
      <c r="J40" s="125"/>
      <c r="K40" s="129" t="str">
        <f t="shared" si="0"/>
        <v/>
      </c>
      <c r="L40" s="129" t="str">
        <f t="shared" si="1"/>
        <v/>
      </c>
      <c r="M40" s="130"/>
      <c r="N40" s="130"/>
      <c r="O40" s="130"/>
      <c r="P40" s="131" t="str">
        <f>IF(OR(M40&lt;1,M40&gt;20),"",IF(OR(N40&lt;1,N40&gt;5),"",IF(OR(O40&lt;1,O40&gt;5),"",VLOOKUP(VLOOKUP(N40,Table!$M$45:$V$53,HLOOKUP(O40,Table!$M$43:$V$53,2)),Table!$A$5:$AN$37,HLOOKUP(M40,Table!$A$3:$AN$37,2)))))</f>
        <v/>
      </c>
      <c r="Q40" s="130"/>
      <c r="R40" s="130"/>
      <c r="S40" s="131" t="str">
        <f>IF(OR(Q40&lt;1,Q40&gt;5),"",IF(OR(R40&lt;1,R40&gt;4),"",VLOOKUP(Q40,Table!$A$43:$H$51,HLOOKUP(R40,Table!$A$41:$H$51,2))))</f>
        <v/>
      </c>
      <c r="T40" s="130"/>
      <c r="U40" s="130"/>
      <c r="V40" s="131" t="str">
        <f>IF(OR(T40&lt;1,T40&gt;6),"",IF(OR(U40&lt;1,U40&gt;4),"",VLOOKUP(T40,Table!$A$57:$H$67,HLOOKUP(U40,Table!$A$55:$H$67,2))))</f>
        <v/>
      </c>
      <c r="W40" s="130"/>
      <c r="X40" s="130"/>
      <c r="Y40" s="130"/>
      <c r="Z40" s="131" t="str">
        <f>IF(OR(W40&lt;1,W40&gt;8),"",IF(OR(X40&lt;1,X40&gt;3),"",IF(OR(Y40&lt;1,Y40&gt;3),"",VLOOKUP(W40,Table!$A$73:$F$88,(HLOOKUP(X40,Table!$A$71:$F$88,2)))+VLOOKUP(Y40,Table!$H$72:'Table'!$I$76,2))))</f>
        <v/>
      </c>
      <c r="AA40" s="130"/>
      <c r="AB40" s="130"/>
      <c r="AC40" s="132" t="s">
        <v>27</v>
      </c>
      <c r="AD40" s="130"/>
    </row>
    <row r="41" spans="1:30" ht="15.5" x14ac:dyDescent="0.25">
      <c r="A41" s="143"/>
      <c r="B41" s="125"/>
      <c r="C41" s="126"/>
      <c r="D41" s="85"/>
      <c r="E41" s="126"/>
      <c r="F41" s="125"/>
      <c r="G41" s="125"/>
      <c r="H41" s="127"/>
      <c r="I41" s="128"/>
      <c r="J41" s="125"/>
      <c r="K41" s="129" t="str">
        <f t="shared" si="0"/>
        <v/>
      </c>
      <c r="L41" s="129" t="str">
        <f t="shared" si="1"/>
        <v/>
      </c>
      <c r="M41" s="130"/>
      <c r="N41" s="130"/>
      <c r="O41" s="130"/>
      <c r="P41" s="131" t="str">
        <f>IF(OR(M41&lt;1,M41&gt;20),"",IF(OR(N41&lt;1,N41&gt;5),"",IF(OR(O41&lt;1,O41&gt;5),"",VLOOKUP(VLOOKUP(N41,Table!$M$45:$V$53,HLOOKUP(O41,Table!$M$43:$V$53,2)),Table!$A$5:$AN$37,HLOOKUP(M41,Table!$A$3:$AN$37,2)))))</f>
        <v/>
      </c>
      <c r="Q41" s="130"/>
      <c r="R41" s="130"/>
      <c r="S41" s="131" t="str">
        <f>IF(OR(Q41&lt;1,Q41&gt;5),"",IF(OR(R41&lt;1,R41&gt;4),"",VLOOKUP(Q41,Table!$A$43:$H$51,HLOOKUP(R41,Table!$A$41:$H$51,2))))</f>
        <v/>
      </c>
      <c r="T41" s="130"/>
      <c r="U41" s="130"/>
      <c r="V41" s="131" t="str">
        <f>IF(OR(T41&lt;1,T41&gt;6),"",IF(OR(U41&lt;1,U41&gt;4),"",VLOOKUP(T41,Table!$A$57:$H$67,HLOOKUP(U41,Table!$A$55:$H$67,2))))</f>
        <v/>
      </c>
      <c r="W41" s="130"/>
      <c r="X41" s="130"/>
      <c r="Y41" s="130"/>
      <c r="Z41" s="131" t="str">
        <f>IF(OR(W41&lt;1,W41&gt;8),"",IF(OR(X41&lt;1,X41&gt;3),"",IF(OR(Y41&lt;1,Y41&gt;3),"",VLOOKUP(W41,Table!$A$73:$F$88,(HLOOKUP(X41,Table!$A$71:$F$88,2)))+VLOOKUP(Y41,Table!$H$72:'Table'!$I$76,2))))</f>
        <v/>
      </c>
      <c r="AA41" s="130"/>
      <c r="AB41" s="130"/>
      <c r="AC41" s="132" t="s">
        <v>27</v>
      </c>
      <c r="AD41" s="130"/>
    </row>
    <row r="42" spans="1:30" ht="15.5" x14ac:dyDescent="0.25">
      <c r="A42" s="143"/>
      <c r="B42" s="125"/>
      <c r="C42" s="126"/>
      <c r="D42" s="85"/>
      <c r="E42" s="126"/>
      <c r="F42" s="125"/>
      <c r="G42" s="125"/>
      <c r="H42" s="127"/>
      <c r="I42" s="128"/>
      <c r="J42" s="125"/>
      <c r="K42" s="129" t="str">
        <f t="shared" si="0"/>
        <v/>
      </c>
      <c r="L42" s="129" t="str">
        <f t="shared" si="1"/>
        <v/>
      </c>
      <c r="M42" s="130"/>
      <c r="N42" s="130"/>
      <c r="O42" s="130"/>
      <c r="P42" s="131" t="str">
        <f>IF(OR(M42&lt;1,M42&gt;20),"",IF(OR(N42&lt;1,N42&gt;5),"",IF(OR(O42&lt;1,O42&gt;5),"",VLOOKUP(VLOOKUP(N42,Table!$M$45:$V$53,HLOOKUP(O42,Table!$M$43:$V$53,2)),Table!$A$5:$AN$37,HLOOKUP(M42,Table!$A$3:$AN$37,2)))))</f>
        <v/>
      </c>
      <c r="Q42" s="130"/>
      <c r="R42" s="130"/>
      <c r="S42" s="131" t="str">
        <f>IF(OR(Q42&lt;1,Q42&gt;5),"",IF(OR(R42&lt;1,R42&gt;4),"",VLOOKUP(Q42,Table!$A$43:$H$51,HLOOKUP(R42,Table!$A$41:$H$51,2))))</f>
        <v/>
      </c>
      <c r="T42" s="130"/>
      <c r="U42" s="130"/>
      <c r="V42" s="131" t="str">
        <f>IF(OR(T42&lt;1,T42&gt;6),"",IF(OR(U42&lt;1,U42&gt;4),"",VLOOKUP(T42,Table!$A$57:$H$67,HLOOKUP(U42,Table!$A$55:$H$67,2))))</f>
        <v/>
      </c>
      <c r="W42" s="130"/>
      <c r="X42" s="130"/>
      <c r="Y42" s="130"/>
      <c r="Z42" s="131" t="str">
        <f>IF(OR(W42&lt;1,W42&gt;8),"",IF(OR(X42&lt;1,X42&gt;3),"",IF(OR(Y42&lt;1,Y42&gt;3),"",VLOOKUP(W42,Table!$A$73:$F$88,(HLOOKUP(X42,Table!$A$71:$F$88,2)))+VLOOKUP(Y42,Table!$H$72:'Table'!$I$76,2))))</f>
        <v/>
      </c>
      <c r="AA42" s="130"/>
      <c r="AB42" s="130"/>
      <c r="AC42" s="132" t="s">
        <v>27</v>
      </c>
      <c r="AD42" s="130"/>
    </row>
    <row r="43" spans="1:30" ht="15.5" x14ac:dyDescent="0.25">
      <c r="A43" s="143"/>
      <c r="B43" s="125"/>
      <c r="C43" s="126"/>
      <c r="D43" s="85"/>
      <c r="E43" s="126"/>
      <c r="F43" s="125"/>
      <c r="G43" s="125"/>
      <c r="H43" s="127"/>
      <c r="I43" s="128"/>
      <c r="J43" s="125"/>
      <c r="K43" s="129" t="str">
        <f t="shared" si="0"/>
        <v/>
      </c>
      <c r="L43" s="129" t="str">
        <f t="shared" si="1"/>
        <v/>
      </c>
      <c r="M43" s="130"/>
      <c r="N43" s="130"/>
      <c r="O43" s="130"/>
      <c r="P43" s="131" t="str">
        <f>IF(OR(M43&lt;1,M43&gt;20),"",IF(OR(N43&lt;1,N43&gt;5),"",IF(OR(O43&lt;1,O43&gt;5),"",VLOOKUP(VLOOKUP(N43,Table!$M$45:$V$53,HLOOKUP(O43,Table!$M$43:$V$53,2)),Table!$A$5:$AN$37,HLOOKUP(M43,Table!$A$3:$AN$37,2)))))</f>
        <v/>
      </c>
      <c r="Q43" s="130"/>
      <c r="R43" s="130"/>
      <c r="S43" s="131" t="str">
        <f>IF(OR(Q43&lt;1,Q43&gt;5),"",IF(OR(R43&lt;1,R43&gt;4),"",VLOOKUP(Q43,Table!$A$43:$H$51,HLOOKUP(R43,Table!$A$41:$H$51,2))))</f>
        <v/>
      </c>
      <c r="T43" s="130"/>
      <c r="U43" s="130"/>
      <c r="V43" s="131" t="str">
        <f>IF(OR(T43&lt;1,T43&gt;6),"",IF(OR(U43&lt;1,U43&gt;4),"",VLOOKUP(T43,Table!$A$57:$H$67,HLOOKUP(U43,Table!$A$55:$H$67,2))))</f>
        <v/>
      </c>
      <c r="W43" s="130"/>
      <c r="X43" s="130"/>
      <c r="Y43" s="130"/>
      <c r="Z43" s="131" t="str">
        <f>IF(OR(W43&lt;1,W43&gt;8),"",IF(OR(X43&lt;1,X43&gt;3),"",IF(OR(Y43&lt;1,Y43&gt;3),"",VLOOKUP(W43,Table!$A$73:$F$88,(HLOOKUP(X43,Table!$A$71:$F$88,2)))+VLOOKUP(Y43,Table!$H$72:'Table'!$I$76,2))))</f>
        <v/>
      </c>
      <c r="AA43" s="130"/>
      <c r="AB43" s="130"/>
      <c r="AC43" s="132" t="s">
        <v>27</v>
      </c>
      <c r="AD43" s="130"/>
    </row>
    <row r="44" spans="1:30" ht="15.5" x14ac:dyDescent="0.25">
      <c r="A44" s="143"/>
      <c r="B44" s="125"/>
      <c r="C44" s="126"/>
      <c r="D44" s="85"/>
      <c r="E44" s="126"/>
      <c r="F44" s="125"/>
      <c r="G44" s="125"/>
      <c r="H44" s="127"/>
      <c r="I44" s="128"/>
      <c r="J44" s="125"/>
      <c r="K44" s="129" t="str">
        <f t="shared" si="0"/>
        <v/>
      </c>
      <c r="L44" s="129" t="str">
        <f t="shared" si="1"/>
        <v/>
      </c>
      <c r="M44" s="130"/>
      <c r="N44" s="130"/>
      <c r="O44" s="130"/>
      <c r="P44" s="131" t="str">
        <f>IF(OR(M44&lt;1,M44&gt;20),"",IF(OR(N44&lt;1,N44&gt;5),"",IF(OR(O44&lt;1,O44&gt;5),"",VLOOKUP(VLOOKUP(N44,Table!$M$45:$V$53,HLOOKUP(O44,Table!$M$43:$V$53,2)),Table!$A$5:$AN$37,HLOOKUP(M44,Table!$A$3:$AN$37,2)))))</f>
        <v/>
      </c>
      <c r="Q44" s="130"/>
      <c r="R44" s="130"/>
      <c r="S44" s="131" t="str">
        <f>IF(OR(Q44&lt;1,Q44&gt;5),"",IF(OR(R44&lt;1,R44&gt;4),"",VLOOKUP(Q44,Table!$A$43:$H$51,HLOOKUP(R44,Table!$A$41:$H$51,2))))</f>
        <v/>
      </c>
      <c r="T44" s="130"/>
      <c r="U44" s="130"/>
      <c r="V44" s="131" t="str">
        <f>IF(OR(T44&lt;1,T44&gt;6),"",IF(OR(U44&lt;1,U44&gt;4),"",VLOOKUP(T44,Table!$A$57:$H$67,HLOOKUP(U44,Table!$A$55:$H$67,2))))</f>
        <v/>
      </c>
      <c r="W44" s="130"/>
      <c r="X44" s="130"/>
      <c r="Y44" s="130"/>
      <c r="Z44" s="131" t="str">
        <f>IF(OR(W44&lt;1,W44&gt;8),"",IF(OR(X44&lt;1,X44&gt;3),"",IF(OR(Y44&lt;1,Y44&gt;3),"",VLOOKUP(W44,Table!$A$73:$F$88,(HLOOKUP(X44,Table!$A$71:$F$88,2)))+VLOOKUP(Y44,Table!$H$72:'Table'!$I$76,2))))</f>
        <v/>
      </c>
      <c r="AA44" s="130"/>
      <c r="AB44" s="130"/>
      <c r="AC44" s="132" t="s">
        <v>27</v>
      </c>
      <c r="AD44" s="130"/>
    </row>
    <row r="45" spans="1:30" ht="15.5" x14ac:dyDescent="0.25">
      <c r="A45" s="143"/>
      <c r="B45" s="125"/>
      <c r="C45" s="126"/>
      <c r="D45" s="85"/>
      <c r="E45" s="126"/>
      <c r="F45" s="125"/>
      <c r="G45" s="125"/>
      <c r="H45" s="127"/>
      <c r="I45" s="128"/>
      <c r="J45" s="125"/>
      <c r="K45" s="129" t="str">
        <f t="shared" si="0"/>
        <v/>
      </c>
      <c r="L45" s="129" t="str">
        <f t="shared" si="1"/>
        <v/>
      </c>
      <c r="M45" s="130"/>
      <c r="N45" s="130"/>
      <c r="O45" s="130"/>
      <c r="P45" s="131" t="str">
        <f>IF(OR(M45&lt;1,M45&gt;20),"",IF(OR(N45&lt;1,N45&gt;5),"",IF(OR(O45&lt;1,O45&gt;5),"",VLOOKUP(VLOOKUP(N45,Table!$M$45:$V$53,HLOOKUP(O45,Table!$M$43:$V$53,2)),Table!$A$5:$AN$37,HLOOKUP(M45,Table!$A$3:$AN$37,2)))))</f>
        <v/>
      </c>
      <c r="Q45" s="130"/>
      <c r="R45" s="130"/>
      <c r="S45" s="131" t="str">
        <f>IF(OR(Q45&lt;1,Q45&gt;5),"",IF(OR(R45&lt;1,R45&gt;4),"",VLOOKUP(Q45,Table!$A$43:$H$51,HLOOKUP(R45,Table!$A$41:$H$51,2))))</f>
        <v/>
      </c>
      <c r="T45" s="130"/>
      <c r="U45" s="130"/>
      <c r="V45" s="131" t="str">
        <f>IF(OR(T45&lt;1,T45&gt;6),"",IF(OR(U45&lt;1,U45&gt;4),"",VLOOKUP(T45,Table!$A$57:$H$67,HLOOKUP(U45,Table!$A$55:$H$67,2))))</f>
        <v/>
      </c>
      <c r="W45" s="130"/>
      <c r="X45" s="130"/>
      <c r="Y45" s="130"/>
      <c r="Z45" s="131" t="str">
        <f>IF(OR(W45&lt;1,W45&gt;8),"",IF(OR(X45&lt;1,X45&gt;3),"",IF(OR(Y45&lt;1,Y45&gt;3),"",VLOOKUP(W45,Table!$A$73:$F$88,(HLOOKUP(X45,Table!$A$71:$F$88,2)))+VLOOKUP(Y45,Table!$H$72:'Table'!$I$76,2))))</f>
        <v/>
      </c>
      <c r="AA45" s="130"/>
      <c r="AB45" s="130"/>
      <c r="AC45" s="132" t="s">
        <v>27</v>
      </c>
      <c r="AD45" s="130"/>
    </row>
    <row r="46" spans="1:30" ht="15.5" x14ac:dyDescent="0.25">
      <c r="A46" s="143"/>
      <c r="B46" s="125"/>
      <c r="C46" s="126"/>
      <c r="D46" s="85"/>
      <c r="E46" s="126"/>
      <c r="F46" s="125"/>
      <c r="G46" s="125"/>
      <c r="H46" s="127"/>
      <c r="I46" s="128"/>
      <c r="J46" s="125"/>
      <c r="K46" s="129" t="str">
        <f t="shared" si="0"/>
        <v/>
      </c>
      <c r="L46" s="129" t="str">
        <f t="shared" si="1"/>
        <v/>
      </c>
      <c r="M46" s="130"/>
      <c r="N46" s="130"/>
      <c r="O46" s="130"/>
      <c r="P46" s="131" t="str">
        <f>IF(OR(M46&lt;1,M46&gt;20),"",IF(OR(N46&lt;1,N46&gt;5),"",IF(OR(O46&lt;1,O46&gt;5),"",VLOOKUP(VLOOKUP(N46,Table!$M$45:$V$53,HLOOKUP(O46,Table!$M$43:$V$53,2)),Table!$A$5:$AN$37,HLOOKUP(M46,Table!$A$3:$AN$37,2)))))</f>
        <v/>
      </c>
      <c r="Q46" s="130"/>
      <c r="R46" s="130"/>
      <c r="S46" s="131" t="str">
        <f>IF(OR(Q46&lt;1,Q46&gt;5),"",IF(OR(R46&lt;1,R46&gt;4),"",VLOOKUP(Q46,Table!$A$43:$H$51,HLOOKUP(R46,Table!$A$41:$H$51,2))))</f>
        <v/>
      </c>
      <c r="T46" s="130"/>
      <c r="U46" s="130"/>
      <c r="V46" s="131" t="str">
        <f>IF(OR(T46&lt;1,T46&gt;6),"",IF(OR(U46&lt;1,U46&gt;4),"",VLOOKUP(T46,Table!$A$57:$H$67,HLOOKUP(U46,Table!$A$55:$H$67,2))))</f>
        <v/>
      </c>
      <c r="W46" s="130"/>
      <c r="X46" s="130"/>
      <c r="Y46" s="130"/>
      <c r="Z46" s="131" t="str">
        <f>IF(OR(W46&lt;1,W46&gt;8),"",IF(OR(X46&lt;1,X46&gt;3),"",IF(OR(Y46&lt;1,Y46&gt;3),"",VLOOKUP(W46,Table!$A$73:$F$88,(HLOOKUP(X46,Table!$A$71:$F$88,2)))+VLOOKUP(Y46,Table!$H$72:'Table'!$I$76,2))))</f>
        <v/>
      </c>
      <c r="AA46" s="130"/>
      <c r="AB46" s="130"/>
      <c r="AC46" s="132" t="s">
        <v>27</v>
      </c>
      <c r="AD46" s="130"/>
    </row>
    <row r="47" spans="1:30" ht="15.5" x14ac:dyDescent="0.25">
      <c r="A47" s="143"/>
      <c r="B47" s="125"/>
      <c r="C47" s="126"/>
      <c r="D47" s="85"/>
      <c r="E47" s="126"/>
      <c r="F47" s="125"/>
      <c r="G47" s="125"/>
      <c r="H47" s="127"/>
      <c r="I47" s="128"/>
      <c r="J47" s="125"/>
      <c r="K47" s="129" t="str">
        <f t="shared" si="0"/>
        <v/>
      </c>
      <c r="L47" s="129" t="str">
        <f t="shared" si="1"/>
        <v/>
      </c>
      <c r="M47" s="130"/>
      <c r="N47" s="130"/>
      <c r="O47" s="130"/>
      <c r="P47" s="131" t="str">
        <f>IF(OR(M47&lt;1,M47&gt;20),"",IF(OR(N47&lt;1,N47&gt;5),"",IF(OR(O47&lt;1,O47&gt;5),"",VLOOKUP(VLOOKUP(N47,Table!$M$45:$V$53,HLOOKUP(O47,Table!$M$43:$V$53,2)),Table!$A$5:$AN$37,HLOOKUP(M47,Table!$A$3:$AN$37,2)))))</f>
        <v/>
      </c>
      <c r="Q47" s="130"/>
      <c r="R47" s="130"/>
      <c r="S47" s="131" t="str">
        <f>IF(OR(Q47&lt;1,Q47&gt;5),"",IF(OR(R47&lt;1,R47&gt;4),"",VLOOKUP(Q47,Table!$A$43:$H$51,HLOOKUP(R47,Table!$A$41:$H$51,2))))</f>
        <v/>
      </c>
      <c r="T47" s="130"/>
      <c r="U47" s="130"/>
      <c r="V47" s="131" t="str">
        <f>IF(OR(T47&lt;1,T47&gt;6),"",IF(OR(U47&lt;1,U47&gt;4),"",VLOOKUP(T47,Table!$A$57:$H$67,HLOOKUP(U47,Table!$A$55:$H$67,2))))</f>
        <v/>
      </c>
      <c r="W47" s="130"/>
      <c r="X47" s="130"/>
      <c r="Y47" s="130"/>
      <c r="Z47" s="131" t="str">
        <f>IF(OR(W47&lt;1,W47&gt;8),"",IF(OR(X47&lt;1,X47&gt;3),"",IF(OR(Y47&lt;1,Y47&gt;3),"",VLOOKUP(W47,Table!$A$73:$F$88,(HLOOKUP(X47,Table!$A$71:$F$88,2)))+VLOOKUP(Y47,Table!$H$72:'Table'!$I$76,2))))</f>
        <v/>
      </c>
      <c r="AA47" s="130"/>
      <c r="AB47" s="130"/>
      <c r="AC47" s="132" t="s">
        <v>27</v>
      </c>
      <c r="AD47" s="130"/>
    </row>
    <row r="48" spans="1:30" ht="15.5" x14ac:dyDescent="0.25">
      <c r="A48" s="143"/>
      <c r="B48" s="125"/>
      <c r="C48" s="126"/>
      <c r="D48" s="85"/>
      <c r="E48" s="126"/>
      <c r="F48" s="125"/>
      <c r="G48" s="125"/>
      <c r="H48" s="127"/>
      <c r="I48" s="128"/>
      <c r="J48" s="125"/>
      <c r="K48" s="129" t="str">
        <f t="shared" si="0"/>
        <v/>
      </c>
      <c r="L48" s="129" t="str">
        <f t="shared" si="1"/>
        <v/>
      </c>
      <c r="M48" s="130"/>
      <c r="N48" s="130"/>
      <c r="O48" s="130"/>
      <c r="P48" s="131" t="str">
        <f>IF(OR(M48&lt;1,M48&gt;20),"",IF(OR(N48&lt;1,N48&gt;5),"",IF(OR(O48&lt;1,O48&gt;5),"",VLOOKUP(VLOOKUP(N48,Table!$M$45:$V$53,HLOOKUP(O48,Table!$M$43:$V$53,2)),Table!$A$5:$AN$37,HLOOKUP(M48,Table!$A$3:$AN$37,2)))))</f>
        <v/>
      </c>
      <c r="Q48" s="130"/>
      <c r="R48" s="130"/>
      <c r="S48" s="131" t="str">
        <f>IF(OR(Q48&lt;1,Q48&gt;5),"",IF(OR(R48&lt;1,R48&gt;4),"",VLOOKUP(Q48,Table!$A$43:$H$51,HLOOKUP(R48,Table!$A$41:$H$51,2))))</f>
        <v/>
      </c>
      <c r="T48" s="130"/>
      <c r="U48" s="130"/>
      <c r="V48" s="131" t="str">
        <f>IF(OR(T48&lt;1,T48&gt;6),"",IF(OR(U48&lt;1,U48&gt;4),"",VLOOKUP(T48,Table!$A$57:$H$67,HLOOKUP(U48,Table!$A$55:$H$67,2))))</f>
        <v/>
      </c>
      <c r="W48" s="130"/>
      <c r="X48" s="130"/>
      <c r="Y48" s="130"/>
      <c r="Z48" s="131" t="str">
        <f>IF(OR(W48&lt;1,W48&gt;8),"",IF(OR(X48&lt;1,X48&gt;3),"",IF(OR(Y48&lt;1,Y48&gt;3),"",VLOOKUP(W48,Table!$A$73:$F$88,(HLOOKUP(X48,Table!$A$71:$F$88,2)))+VLOOKUP(Y48,Table!$H$72:'Table'!$I$76,2))))</f>
        <v/>
      </c>
      <c r="AA48" s="130"/>
      <c r="AB48" s="130"/>
      <c r="AC48" s="132" t="s">
        <v>27</v>
      </c>
      <c r="AD48" s="130"/>
    </row>
    <row r="49" spans="1:30" ht="15.5" x14ac:dyDescent="0.25">
      <c r="A49" s="143"/>
      <c r="B49" s="125"/>
      <c r="C49" s="126"/>
      <c r="D49" s="85"/>
      <c r="E49" s="126"/>
      <c r="F49" s="125"/>
      <c r="G49" s="125"/>
      <c r="H49" s="127"/>
      <c r="I49" s="128"/>
      <c r="J49" s="125"/>
      <c r="K49" s="129" t="str">
        <f t="shared" si="0"/>
        <v/>
      </c>
      <c r="L49" s="129" t="str">
        <f t="shared" si="1"/>
        <v/>
      </c>
      <c r="M49" s="130"/>
      <c r="N49" s="130"/>
      <c r="O49" s="130"/>
      <c r="P49" s="131" t="str">
        <f>IF(OR(M49&lt;1,M49&gt;20),"",IF(OR(N49&lt;1,N49&gt;5),"",IF(OR(O49&lt;1,O49&gt;5),"",VLOOKUP(VLOOKUP(N49,Table!$M$45:$V$53,HLOOKUP(O49,Table!$M$43:$V$53,2)),Table!$A$5:$AN$37,HLOOKUP(M49,Table!$A$3:$AN$37,2)))))</f>
        <v/>
      </c>
      <c r="Q49" s="130"/>
      <c r="R49" s="130"/>
      <c r="S49" s="131" t="str">
        <f>IF(OR(Q49&lt;1,Q49&gt;5),"",IF(OR(R49&lt;1,R49&gt;4),"",VLOOKUP(Q49,Table!$A$43:$H$51,HLOOKUP(R49,Table!$A$41:$H$51,2))))</f>
        <v/>
      </c>
      <c r="T49" s="130"/>
      <c r="U49" s="130"/>
      <c r="V49" s="131" t="str">
        <f>IF(OR(T49&lt;1,T49&gt;6),"",IF(OR(U49&lt;1,U49&gt;4),"",VLOOKUP(T49,Table!$A$57:$H$67,HLOOKUP(U49,Table!$A$55:$H$67,2))))</f>
        <v/>
      </c>
      <c r="W49" s="130"/>
      <c r="X49" s="130"/>
      <c r="Y49" s="130"/>
      <c r="Z49" s="131" t="str">
        <f>IF(OR(W49&lt;1,W49&gt;8),"",IF(OR(X49&lt;1,X49&gt;3),"",IF(OR(Y49&lt;1,Y49&gt;3),"",VLOOKUP(W49,Table!$A$73:$F$88,(HLOOKUP(X49,Table!$A$71:$F$88,2)))+VLOOKUP(Y49,Table!$H$72:'Table'!$I$76,2))))</f>
        <v/>
      </c>
      <c r="AA49" s="130"/>
      <c r="AB49" s="130"/>
      <c r="AC49" s="132" t="s">
        <v>27</v>
      </c>
      <c r="AD49" s="130"/>
    </row>
    <row r="50" spans="1:30" ht="15.5" x14ac:dyDescent="0.25">
      <c r="A50" s="143"/>
      <c r="B50" s="125"/>
      <c r="C50" s="126"/>
      <c r="D50" s="85"/>
      <c r="E50" s="126"/>
      <c r="F50" s="125"/>
      <c r="G50" s="125"/>
      <c r="H50" s="127"/>
      <c r="I50" s="128"/>
      <c r="J50" s="125"/>
      <c r="K50" s="129" t="str">
        <f t="shared" si="0"/>
        <v/>
      </c>
      <c r="L50" s="129" t="str">
        <f t="shared" si="1"/>
        <v/>
      </c>
      <c r="M50" s="130"/>
      <c r="N50" s="130"/>
      <c r="O50" s="130"/>
      <c r="P50" s="131" t="str">
        <f>IF(OR(M50&lt;1,M50&gt;20),"",IF(OR(N50&lt;1,N50&gt;5),"",IF(OR(O50&lt;1,O50&gt;5),"",VLOOKUP(VLOOKUP(N50,Table!$M$45:$V$53,HLOOKUP(O50,Table!$M$43:$V$53,2)),Table!$A$5:$AN$37,HLOOKUP(M50,Table!$A$3:$AN$37,2)))))</f>
        <v/>
      </c>
      <c r="Q50" s="130"/>
      <c r="R50" s="130"/>
      <c r="S50" s="131" t="str">
        <f>IF(OR(Q50&lt;1,Q50&gt;5),"",IF(OR(R50&lt;1,R50&gt;4),"",VLOOKUP(Q50,Table!$A$43:$H$51,HLOOKUP(R50,Table!$A$41:$H$51,2))))</f>
        <v/>
      </c>
      <c r="T50" s="130"/>
      <c r="U50" s="130"/>
      <c r="V50" s="131" t="str">
        <f>IF(OR(T50&lt;1,T50&gt;6),"",IF(OR(U50&lt;1,U50&gt;4),"",VLOOKUP(T50,Table!$A$57:$H$67,HLOOKUP(U50,Table!$A$55:$H$67,2))))</f>
        <v/>
      </c>
      <c r="W50" s="130"/>
      <c r="X50" s="130"/>
      <c r="Y50" s="130"/>
      <c r="Z50" s="131" t="str">
        <f>IF(OR(W50&lt;1,W50&gt;8),"",IF(OR(X50&lt;1,X50&gt;3),"",IF(OR(Y50&lt;1,Y50&gt;3),"",VLOOKUP(W50,Table!$A$73:$F$88,(HLOOKUP(X50,Table!$A$71:$F$88,2)))+VLOOKUP(Y50,Table!$H$72:'Table'!$I$76,2))))</f>
        <v/>
      </c>
      <c r="AA50" s="130"/>
      <c r="AB50" s="130"/>
      <c r="AC50" s="132" t="s">
        <v>27</v>
      </c>
      <c r="AD50" s="130"/>
    </row>
    <row r="51" spans="1:30" ht="15.5" x14ac:dyDescent="0.25">
      <c r="A51" s="143"/>
      <c r="B51" s="125"/>
      <c r="C51" s="126"/>
      <c r="D51" s="85"/>
      <c r="E51" s="126"/>
      <c r="F51" s="125"/>
      <c r="G51" s="125"/>
      <c r="H51" s="127"/>
      <c r="I51" s="128"/>
      <c r="J51" s="125"/>
      <c r="K51" s="129" t="str">
        <f t="shared" si="0"/>
        <v/>
      </c>
      <c r="L51" s="129" t="str">
        <f t="shared" si="1"/>
        <v/>
      </c>
      <c r="M51" s="130"/>
      <c r="N51" s="130"/>
      <c r="O51" s="130"/>
      <c r="P51" s="131" t="str">
        <f>IF(OR(M51&lt;1,M51&gt;20),"",IF(OR(N51&lt;1,N51&gt;5),"",IF(OR(O51&lt;1,O51&gt;5),"",VLOOKUP(VLOOKUP(N51,Table!$M$45:$V$53,HLOOKUP(O51,Table!$M$43:$V$53,2)),Table!$A$5:$AN$37,HLOOKUP(M51,Table!$A$3:$AN$37,2)))))</f>
        <v/>
      </c>
      <c r="Q51" s="130"/>
      <c r="R51" s="130"/>
      <c r="S51" s="131" t="str">
        <f>IF(OR(Q51&lt;1,Q51&gt;5),"",IF(OR(R51&lt;1,R51&gt;4),"",VLOOKUP(Q51,Table!$A$43:$H$51,HLOOKUP(R51,Table!$A$41:$H$51,2))))</f>
        <v/>
      </c>
      <c r="T51" s="130"/>
      <c r="U51" s="130"/>
      <c r="V51" s="131" t="str">
        <f>IF(OR(T51&lt;1,T51&gt;6),"",IF(OR(U51&lt;1,U51&gt;4),"",VLOOKUP(T51,Table!$A$57:$H$67,HLOOKUP(U51,Table!$A$55:$H$67,2))))</f>
        <v/>
      </c>
      <c r="W51" s="130"/>
      <c r="X51" s="130"/>
      <c r="Y51" s="130"/>
      <c r="Z51" s="131" t="str">
        <f>IF(OR(W51&lt;1,W51&gt;8),"",IF(OR(X51&lt;1,X51&gt;3),"",IF(OR(Y51&lt;1,Y51&gt;3),"",VLOOKUP(W51,Table!$A$73:$F$88,(HLOOKUP(X51,Table!$A$71:$F$88,2)))+VLOOKUP(Y51,Table!$H$72:'Table'!$I$76,2))))</f>
        <v/>
      </c>
      <c r="AA51" s="130"/>
      <c r="AB51" s="130"/>
      <c r="AC51" s="132" t="s">
        <v>27</v>
      </c>
      <c r="AD51" s="130"/>
    </row>
    <row r="52" spans="1:30" ht="15.5" x14ac:dyDescent="0.25">
      <c r="A52" s="143"/>
      <c r="B52" s="125"/>
      <c r="C52" s="126"/>
      <c r="D52" s="85"/>
      <c r="E52" s="126"/>
      <c r="F52" s="125"/>
      <c r="G52" s="125"/>
      <c r="H52" s="127"/>
      <c r="I52" s="128"/>
      <c r="J52" s="125"/>
      <c r="K52" s="129" t="str">
        <f t="shared" si="0"/>
        <v/>
      </c>
      <c r="L52" s="129" t="str">
        <f t="shared" si="1"/>
        <v/>
      </c>
      <c r="M52" s="130"/>
      <c r="N52" s="130"/>
      <c r="O52" s="130"/>
      <c r="P52" s="131" t="str">
        <f>IF(OR(M52&lt;1,M52&gt;20),"",IF(OR(N52&lt;1,N52&gt;5),"",IF(OR(O52&lt;1,O52&gt;5),"",VLOOKUP(VLOOKUP(N52,Table!$M$45:$V$53,HLOOKUP(O52,Table!$M$43:$V$53,2)),Table!$A$5:$AN$37,HLOOKUP(M52,Table!$A$3:$AN$37,2)))))</f>
        <v/>
      </c>
      <c r="Q52" s="130"/>
      <c r="R52" s="130"/>
      <c r="S52" s="131" t="str">
        <f>IF(OR(Q52&lt;1,Q52&gt;5),"",IF(OR(R52&lt;1,R52&gt;4),"",VLOOKUP(Q52,Table!$A$43:$H$51,HLOOKUP(R52,Table!$A$41:$H$51,2))))</f>
        <v/>
      </c>
      <c r="T52" s="130"/>
      <c r="U52" s="130"/>
      <c r="V52" s="131" t="str">
        <f>IF(OR(T52&lt;1,T52&gt;6),"",IF(OR(U52&lt;1,U52&gt;4),"",VLOOKUP(T52,Table!$A$57:$H$67,HLOOKUP(U52,Table!$A$55:$H$67,2))))</f>
        <v/>
      </c>
      <c r="W52" s="130"/>
      <c r="X52" s="130"/>
      <c r="Y52" s="130"/>
      <c r="Z52" s="131" t="str">
        <f>IF(OR(W52&lt;1,W52&gt;8),"",IF(OR(X52&lt;1,X52&gt;3),"",IF(OR(Y52&lt;1,Y52&gt;3),"",VLOOKUP(W52,Table!$A$73:$F$88,(HLOOKUP(X52,Table!$A$71:$F$88,2)))+VLOOKUP(Y52,Table!$H$72:'Table'!$I$76,2))))</f>
        <v/>
      </c>
      <c r="AA52" s="130"/>
      <c r="AB52" s="130"/>
      <c r="AC52" s="132" t="s">
        <v>27</v>
      </c>
      <c r="AD52" s="130"/>
    </row>
    <row r="53" spans="1:30" ht="15.5" x14ac:dyDescent="0.25">
      <c r="A53" s="143"/>
      <c r="B53" s="125"/>
      <c r="C53" s="126"/>
      <c r="D53" s="85"/>
      <c r="E53" s="126"/>
      <c r="F53" s="125"/>
      <c r="G53" s="125"/>
      <c r="H53" s="127"/>
      <c r="I53" s="128"/>
      <c r="J53" s="125"/>
      <c r="K53" s="129" t="str">
        <f t="shared" si="0"/>
        <v/>
      </c>
      <c r="L53" s="129" t="str">
        <f t="shared" si="1"/>
        <v/>
      </c>
      <c r="M53" s="130"/>
      <c r="N53" s="130"/>
      <c r="O53" s="130"/>
      <c r="P53" s="131" t="str">
        <f>IF(OR(M53&lt;1,M53&gt;20),"",IF(OR(N53&lt;1,N53&gt;5),"",IF(OR(O53&lt;1,O53&gt;5),"",VLOOKUP(VLOOKUP(N53,Table!$M$45:$V$53,HLOOKUP(O53,Table!$M$43:$V$53,2)),Table!$A$5:$AN$37,HLOOKUP(M53,Table!$A$3:$AN$37,2)))))</f>
        <v/>
      </c>
      <c r="Q53" s="130"/>
      <c r="R53" s="130"/>
      <c r="S53" s="131" t="str">
        <f>IF(OR(Q53&lt;1,Q53&gt;5),"",IF(OR(R53&lt;1,R53&gt;4),"",VLOOKUP(Q53,Table!$A$43:$H$51,HLOOKUP(R53,Table!$A$41:$H$51,2))))</f>
        <v/>
      </c>
      <c r="T53" s="130"/>
      <c r="U53" s="130"/>
      <c r="V53" s="131" t="str">
        <f>IF(OR(T53&lt;1,T53&gt;6),"",IF(OR(U53&lt;1,U53&gt;4),"",VLOOKUP(T53,Table!$A$57:$H$67,HLOOKUP(U53,Table!$A$55:$H$67,2))))</f>
        <v/>
      </c>
      <c r="W53" s="130"/>
      <c r="X53" s="130"/>
      <c r="Y53" s="130"/>
      <c r="Z53" s="131" t="str">
        <f>IF(OR(W53&lt;1,W53&gt;8),"",IF(OR(X53&lt;1,X53&gt;3),"",IF(OR(Y53&lt;1,Y53&gt;3),"",VLOOKUP(W53,Table!$A$73:$F$88,(HLOOKUP(X53,Table!$A$71:$F$88,2)))+VLOOKUP(Y53,Table!$H$72:'Table'!$I$76,2))))</f>
        <v/>
      </c>
      <c r="AA53" s="130"/>
      <c r="AB53" s="130"/>
      <c r="AC53" s="132" t="s">
        <v>27</v>
      </c>
      <c r="AD53" s="130"/>
    </row>
    <row r="54" spans="1:30" ht="15.5" x14ac:dyDescent="0.25">
      <c r="A54" s="143"/>
      <c r="B54" s="125"/>
      <c r="C54" s="126"/>
      <c r="D54" s="85"/>
      <c r="E54" s="126"/>
      <c r="F54" s="125"/>
      <c r="G54" s="125"/>
      <c r="H54" s="127"/>
      <c r="I54" s="128"/>
      <c r="J54" s="125"/>
      <c r="K54" s="129" t="str">
        <f t="shared" si="0"/>
        <v/>
      </c>
      <c r="L54" s="129" t="str">
        <f t="shared" si="1"/>
        <v/>
      </c>
      <c r="M54" s="130"/>
      <c r="N54" s="130"/>
      <c r="O54" s="130"/>
      <c r="P54" s="131" t="str">
        <f>IF(OR(M54&lt;1,M54&gt;20),"",IF(OR(N54&lt;1,N54&gt;5),"",IF(OR(O54&lt;1,O54&gt;5),"",VLOOKUP(VLOOKUP(N54,Table!$M$45:$V$53,HLOOKUP(O54,Table!$M$43:$V$53,2)),Table!$A$5:$AN$37,HLOOKUP(M54,Table!$A$3:$AN$37,2)))))</f>
        <v/>
      </c>
      <c r="Q54" s="130"/>
      <c r="R54" s="130"/>
      <c r="S54" s="131" t="str">
        <f>IF(OR(Q54&lt;1,Q54&gt;5),"",IF(OR(R54&lt;1,R54&gt;4),"",VLOOKUP(Q54,Table!$A$43:$H$51,HLOOKUP(R54,Table!$A$41:$H$51,2))))</f>
        <v/>
      </c>
      <c r="T54" s="130"/>
      <c r="U54" s="130"/>
      <c r="V54" s="131" t="str">
        <f>IF(OR(T54&lt;1,T54&gt;6),"",IF(OR(U54&lt;1,U54&gt;4),"",VLOOKUP(T54,Table!$A$57:$H$67,HLOOKUP(U54,Table!$A$55:$H$67,2))))</f>
        <v/>
      </c>
      <c r="W54" s="130"/>
      <c r="X54" s="130"/>
      <c r="Y54" s="130"/>
      <c r="Z54" s="131" t="str">
        <f>IF(OR(W54&lt;1,W54&gt;8),"",IF(OR(X54&lt;1,X54&gt;3),"",IF(OR(Y54&lt;1,Y54&gt;3),"",VLOOKUP(W54,Table!$A$73:$F$88,(HLOOKUP(X54,Table!$A$71:$F$88,2)))+VLOOKUP(Y54,Table!$H$72:'Table'!$I$76,2))))</f>
        <v/>
      </c>
      <c r="AA54" s="130"/>
      <c r="AB54" s="130"/>
      <c r="AC54" s="132" t="s">
        <v>27</v>
      </c>
      <c r="AD54" s="130"/>
    </row>
    <row r="55" spans="1:30" ht="15.5" x14ac:dyDescent="0.25">
      <c r="A55" s="143"/>
      <c r="B55" s="125"/>
      <c r="C55" s="126"/>
      <c r="D55" s="85"/>
      <c r="E55" s="126"/>
      <c r="F55" s="125"/>
      <c r="G55" s="125"/>
      <c r="H55" s="127"/>
      <c r="I55" s="128"/>
      <c r="J55" s="125"/>
      <c r="K55" s="129" t="str">
        <f t="shared" si="0"/>
        <v/>
      </c>
      <c r="L55" s="129" t="str">
        <f t="shared" si="1"/>
        <v/>
      </c>
      <c r="M55" s="130"/>
      <c r="N55" s="130"/>
      <c r="O55" s="130"/>
      <c r="P55" s="131" t="str">
        <f>IF(OR(M55&lt;1,M55&gt;20),"",IF(OR(N55&lt;1,N55&gt;5),"",IF(OR(O55&lt;1,O55&gt;5),"",VLOOKUP(VLOOKUP(N55,Table!$M$45:$V$53,HLOOKUP(O55,Table!$M$43:$V$53,2)),Table!$A$5:$AN$37,HLOOKUP(M55,Table!$A$3:$AN$37,2)))))</f>
        <v/>
      </c>
      <c r="Q55" s="130"/>
      <c r="R55" s="130"/>
      <c r="S55" s="131" t="str">
        <f>IF(OR(Q55&lt;1,Q55&gt;5),"",IF(OR(R55&lt;1,R55&gt;4),"",VLOOKUP(Q55,Table!$A$43:$H$51,HLOOKUP(R55,Table!$A$41:$H$51,2))))</f>
        <v/>
      </c>
      <c r="T55" s="130"/>
      <c r="U55" s="130"/>
      <c r="V55" s="131" t="str">
        <f>IF(OR(T55&lt;1,T55&gt;6),"",IF(OR(U55&lt;1,U55&gt;4),"",VLOOKUP(T55,Table!$A$57:$H$67,HLOOKUP(U55,Table!$A$55:$H$67,2))))</f>
        <v/>
      </c>
      <c r="W55" s="130"/>
      <c r="X55" s="130"/>
      <c r="Y55" s="130"/>
      <c r="Z55" s="131" t="str">
        <f>IF(OR(W55&lt;1,W55&gt;8),"",IF(OR(X55&lt;1,X55&gt;3),"",IF(OR(Y55&lt;1,Y55&gt;3),"",VLOOKUP(W55,Table!$A$73:$F$88,(HLOOKUP(X55,Table!$A$71:$F$88,2)))+VLOOKUP(Y55,Table!$H$72:'Table'!$I$76,2))))</f>
        <v/>
      </c>
      <c r="AA55" s="130"/>
      <c r="AB55" s="130"/>
      <c r="AC55" s="132" t="s">
        <v>27</v>
      </c>
      <c r="AD55" s="130"/>
    </row>
    <row r="56" spans="1:30" ht="15.5" x14ac:dyDescent="0.25">
      <c r="A56" s="143"/>
      <c r="B56" s="125"/>
      <c r="C56" s="126"/>
      <c r="D56" s="85"/>
      <c r="E56" s="126"/>
      <c r="F56" s="125"/>
      <c r="G56" s="125"/>
      <c r="H56" s="127"/>
      <c r="I56" s="128"/>
      <c r="J56" s="125"/>
      <c r="K56" s="129" t="str">
        <f t="shared" si="0"/>
        <v/>
      </c>
      <c r="L56" s="129" t="str">
        <f t="shared" si="1"/>
        <v/>
      </c>
      <c r="M56" s="130"/>
      <c r="N56" s="130"/>
      <c r="O56" s="130"/>
      <c r="P56" s="131" t="str">
        <f>IF(OR(M56&lt;1,M56&gt;20),"",IF(OR(N56&lt;1,N56&gt;5),"",IF(OR(O56&lt;1,O56&gt;5),"",VLOOKUP(VLOOKUP(N56,Table!$M$45:$V$53,HLOOKUP(O56,Table!$M$43:$V$53,2)),Table!$A$5:$AN$37,HLOOKUP(M56,Table!$A$3:$AN$37,2)))))</f>
        <v/>
      </c>
      <c r="Q56" s="130"/>
      <c r="R56" s="130"/>
      <c r="S56" s="131" t="str">
        <f>IF(OR(Q56&lt;1,Q56&gt;5),"",IF(OR(R56&lt;1,R56&gt;4),"",VLOOKUP(Q56,Table!$A$43:$H$51,HLOOKUP(R56,Table!$A$41:$H$51,2))))</f>
        <v/>
      </c>
      <c r="T56" s="130"/>
      <c r="U56" s="130"/>
      <c r="V56" s="131" t="str">
        <f>IF(OR(T56&lt;1,T56&gt;6),"",IF(OR(U56&lt;1,U56&gt;4),"",VLOOKUP(T56,Table!$A$57:$H$67,HLOOKUP(U56,Table!$A$55:$H$67,2))))</f>
        <v/>
      </c>
      <c r="W56" s="130"/>
      <c r="X56" s="130"/>
      <c r="Y56" s="130"/>
      <c r="Z56" s="131" t="str">
        <f>IF(OR(W56&lt;1,W56&gt;8),"",IF(OR(X56&lt;1,X56&gt;3),"",IF(OR(Y56&lt;1,Y56&gt;3),"",VLOOKUP(W56,Table!$A$73:$F$88,(HLOOKUP(X56,Table!$A$71:$F$88,2)))+VLOOKUP(Y56,Table!$H$72:'Table'!$I$76,2))))</f>
        <v/>
      </c>
      <c r="AA56" s="130"/>
      <c r="AB56" s="130"/>
      <c r="AC56" s="132" t="s">
        <v>27</v>
      </c>
      <c r="AD56" s="130"/>
    </row>
    <row r="57" spans="1:30" ht="15.5" x14ac:dyDescent="0.25">
      <c r="A57" s="143"/>
      <c r="B57" s="125"/>
      <c r="C57" s="126"/>
      <c r="D57" s="85"/>
      <c r="E57" s="126"/>
      <c r="F57" s="125"/>
      <c r="G57" s="125"/>
      <c r="H57" s="127"/>
      <c r="I57" s="128"/>
      <c r="J57" s="125"/>
      <c r="K57" s="129" t="str">
        <f t="shared" si="0"/>
        <v/>
      </c>
      <c r="L57" s="129" t="str">
        <f t="shared" si="1"/>
        <v/>
      </c>
      <c r="M57" s="130"/>
      <c r="N57" s="130"/>
      <c r="O57" s="130"/>
      <c r="P57" s="131" t="str">
        <f>IF(OR(M57&lt;1,M57&gt;20),"",IF(OR(N57&lt;1,N57&gt;5),"",IF(OR(O57&lt;1,O57&gt;5),"",VLOOKUP(VLOOKUP(N57,Table!$M$45:$V$53,HLOOKUP(O57,Table!$M$43:$V$53,2)),Table!$A$5:$AN$37,HLOOKUP(M57,Table!$A$3:$AN$37,2)))))</f>
        <v/>
      </c>
      <c r="Q57" s="130"/>
      <c r="R57" s="130"/>
      <c r="S57" s="131" t="str">
        <f>IF(OR(Q57&lt;1,Q57&gt;5),"",IF(OR(R57&lt;1,R57&gt;4),"",VLOOKUP(Q57,Table!$A$43:$H$51,HLOOKUP(R57,Table!$A$41:$H$51,2))))</f>
        <v/>
      </c>
      <c r="T57" s="130"/>
      <c r="U57" s="130"/>
      <c r="V57" s="131" t="str">
        <f>IF(OR(T57&lt;1,T57&gt;6),"",IF(OR(U57&lt;1,U57&gt;4),"",VLOOKUP(T57,Table!$A$57:$H$67,HLOOKUP(U57,Table!$A$55:$H$67,2))))</f>
        <v/>
      </c>
      <c r="W57" s="130"/>
      <c r="X57" s="130"/>
      <c r="Y57" s="130"/>
      <c r="Z57" s="131" t="str">
        <f>IF(OR(W57&lt;1,W57&gt;8),"",IF(OR(X57&lt;1,X57&gt;3),"",IF(OR(Y57&lt;1,Y57&gt;3),"",VLOOKUP(W57,Table!$A$73:$F$88,(HLOOKUP(X57,Table!$A$71:$F$88,2)))+VLOOKUP(Y57,Table!$H$72:'Table'!$I$76,2))))</f>
        <v/>
      </c>
      <c r="AA57" s="130"/>
      <c r="AB57" s="130"/>
      <c r="AC57" s="132" t="s">
        <v>27</v>
      </c>
      <c r="AD57" s="130"/>
    </row>
    <row r="58" spans="1:30" ht="15.5" x14ac:dyDescent="0.25">
      <c r="A58" s="143"/>
      <c r="B58" s="125"/>
      <c r="C58" s="126"/>
      <c r="D58" s="85"/>
      <c r="E58" s="126"/>
      <c r="F58" s="125"/>
      <c r="G58" s="125"/>
      <c r="H58" s="127"/>
      <c r="I58" s="128"/>
      <c r="J58" s="125"/>
      <c r="K58" s="129" t="str">
        <f t="shared" si="0"/>
        <v/>
      </c>
      <c r="L58" s="129" t="str">
        <f t="shared" si="1"/>
        <v/>
      </c>
      <c r="M58" s="130"/>
      <c r="N58" s="130"/>
      <c r="O58" s="130"/>
      <c r="P58" s="131" t="str">
        <f>IF(OR(M58&lt;1,M58&gt;20),"",IF(OR(N58&lt;1,N58&gt;5),"",IF(OR(O58&lt;1,O58&gt;5),"",VLOOKUP(VLOOKUP(N58,Table!$M$45:$V$53,HLOOKUP(O58,Table!$M$43:$V$53,2)),Table!$A$5:$AN$37,HLOOKUP(M58,Table!$A$3:$AN$37,2)))))</f>
        <v/>
      </c>
      <c r="Q58" s="130"/>
      <c r="R58" s="130"/>
      <c r="S58" s="131" t="str">
        <f>IF(OR(Q58&lt;1,Q58&gt;5),"",IF(OR(R58&lt;1,R58&gt;4),"",VLOOKUP(Q58,Table!$A$43:$H$51,HLOOKUP(R58,Table!$A$41:$H$51,2))))</f>
        <v/>
      </c>
      <c r="T58" s="130"/>
      <c r="U58" s="130"/>
      <c r="V58" s="131" t="str">
        <f>IF(OR(T58&lt;1,T58&gt;6),"",IF(OR(U58&lt;1,U58&gt;4),"",VLOOKUP(T58,Table!$A$57:$H$67,HLOOKUP(U58,Table!$A$55:$H$67,2))))</f>
        <v/>
      </c>
      <c r="W58" s="130"/>
      <c r="X58" s="130"/>
      <c r="Y58" s="130"/>
      <c r="Z58" s="131" t="str">
        <f>IF(OR(W58&lt;1,W58&gt;8),"",IF(OR(X58&lt;1,X58&gt;3),"",IF(OR(Y58&lt;1,Y58&gt;3),"",VLOOKUP(W58,Table!$A$73:$F$88,(HLOOKUP(X58,Table!$A$71:$F$88,2)))+VLOOKUP(Y58,Table!$H$72:'Table'!$I$76,2))))</f>
        <v/>
      </c>
      <c r="AA58" s="130"/>
      <c r="AB58" s="130"/>
      <c r="AC58" s="132" t="s">
        <v>27</v>
      </c>
      <c r="AD58" s="130"/>
    </row>
    <row r="59" spans="1:30" ht="15.5" x14ac:dyDescent="0.25">
      <c r="A59" s="143"/>
      <c r="B59" s="125"/>
      <c r="C59" s="126"/>
      <c r="D59" s="85"/>
      <c r="E59" s="126"/>
      <c r="F59" s="125"/>
      <c r="G59" s="125"/>
      <c r="H59" s="127"/>
      <c r="I59" s="128"/>
      <c r="J59" s="125"/>
      <c r="K59" s="129" t="str">
        <f t="shared" si="0"/>
        <v/>
      </c>
      <c r="L59" s="129" t="str">
        <f t="shared" si="1"/>
        <v/>
      </c>
      <c r="M59" s="130"/>
      <c r="N59" s="130"/>
      <c r="O59" s="130"/>
      <c r="P59" s="131" t="str">
        <f>IF(OR(M59&lt;1,M59&gt;20),"",IF(OR(N59&lt;1,N59&gt;5),"",IF(OR(O59&lt;1,O59&gt;5),"",VLOOKUP(VLOOKUP(N59,Table!$M$45:$V$53,HLOOKUP(O59,Table!$M$43:$V$53,2)),Table!$A$5:$AN$37,HLOOKUP(M59,Table!$A$3:$AN$37,2)))))</f>
        <v/>
      </c>
      <c r="Q59" s="130"/>
      <c r="R59" s="130"/>
      <c r="S59" s="131" t="str">
        <f>IF(OR(Q59&lt;1,Q59&gt;5),"",IF(OR(R59&lt;1,R59&gt;4),"",VLOOKUP(Q59,Table!$A$43:$H$51,HLOOKUP(R59,Table!$A$41:$H$51,2))))</f>
        <v/>
      </c>
      <c r="T59" s="130"/>
      <c r="U59" s="130"/>
      <c r="V59" s="131" t="str">
        <f>IF(OR(T59&lt;1,T59&gt;6),"",IF(OR(U59&lt;1,U59&gt;4),"",VLOOKUP(T59,Table!$A$57:$H$67,HLOOKUP(U59,Table!$A$55:$H$67,2))))</f>
        <v/>
      </c>
      <c r="W59" s="130"/>
      <c r="X59" s="130"/>
      <c r="Y59" s="130"/>
      <c r="Z59" s="131" t="str">
        <f>IF(OR(W59&lt;1,W59&gt;8),"",IF(OR(X59&lt;1,X59&gt;3),"",IF(OR(Y59&lt;1,Y59&gt;3),"",VLOOKUP(W59,Table!$A$73:$F$88,(HLOOKUP(X59,Table!$A$71:$F$88,2)))+VLOOKUP(Y59,Table!$H$72:'Table'!$I$76,2))))</f>
        <v/>
      </c>
      <c r="AA59" s="130"/>
      <c r="AB59" s="130"/>
      <c r="AC59" s="132" t="s">
        <v>27</v>
      </c>
      <c r="AD59" s="130"/>
    </row>
    <row r="60" spans="1:30" ht="15.5" x14ac:dyDescent="0.25">
      <c r="A60" s="143"/>
      <c r="B60" s="125"/>
      <c r="C60" s="126"/>
      <c r="D60" s="85"/>
      <c r="E60" s="126"/>
      <c r="F60" s="125"/>
      <c r="G60" s="125"/>
      <c r="H60" s="127"/>
      <c r="I60" s="128"/>
      <c r="J60" s="125"/>
      <c r="K60" s="129" t="str">
        <f t="shared" si="0"/>
        <v/>
      </c>
      <c r="L60" s="129" t="str">
        <f t="shared" si="1"/>
        <v/>
      </c>
      <c r="M60" s="130"/>
      <c r="N60" s="130"/>
      <c r="O60" s="130"/>
      <c r="P60" s="131" t="str">
        <f>IF(OR(M60&lt;1,M60&gt;20),"",IF(OR(N60&lt;1,N60&gt;5),"",IF(OR(O60&lt;1,O60&gt;5),"",VLOOKUP(VLOOKUP(N60,Table!$M$45:$V$53,HLOOKUP(O60,Table!$M$43:$V$53,2)),Table!$A$5:$AN$37,HLOOKUP(M60,Table!$A$3:$AN$37,2)))))</f>
        <v/>
      </c>
      <c r="Q60" s="130"/>
      <c r="R60" s="130"/>
      <c r="S60" s="131" t="str">
        <f>IF(OR(Q60&lt;1,Q60&gt;5),"",IF(OR(R60&lt;1,R60&gt;4),"",VLOOKUP(Q60,Table!$A$43:$H$51,HLOOKUP(R60,Table!$A$41:$H$51,2))))</f>
        <v/>
      </c>
      <c r="T60" s="130"/>
      <c r="U60" s="130"/>
      <c r="V60" s="131" t="str">
        <f>IF(OR(T60&lt;1,T60&gt;6),"",IF(OR(U60&lt;1,U60&gt;4),"",VLOOKUP(T60,Table!$A$57:$H$67,HLOOKUP(U60,Table!$A$55:$H$67,2))))</f>
        <v/>
      </c>
      <c r="W60" s="130"/>
      <c r="X60" s="130"/>
      <c r="Y60" s="130"/>
      <c r="Z60" s="131" t="str">
        <f>IF(OR(W60&lt;1,W60&gt;8),"",IF(OR(X60&lt;1,X60&gt;3),"",IF(OR(Y60&lt;1,Y60&gt;3),"",VLOOKUP(W60,Table!$A$73:$F$88,(HLOOKUP(X60,Table!$A$71:$F$88,2)))+VLOOKUP(Y60,Table!$H$72:'Table'!$I$76,2))))</f>
        <v/>
      </c>
      <c r="AA60" s="130"/>
      <c r="AB60" s="130"/>
      <c r="AC60" s="132" t="s">
        <v>27</v>
      </c>
      <c r="AD60" s="130"/>
    </row>
    <row r="61" spans="1:30" ht="15.5" x14ac:dyDescent="0.25">
      <c r="A61" s="143"/>
      <c r="B61" s="125"/>
      <c r="C61" s="126"/>
      <c r="D61" s="85"/>
      <c r="E61" s="126"/>
      <c r="F61" s="125"/>
      <c r="G61" s="125"/>
      <c r="H61" s="127"/>
      <c r="I61" s="128"/>
      <c r="J61" s="125"/>
      <c r="K61" s="129" t="str">
        <f t="shared" si="0"/>
        <v/>
      </c>
      <c r="L61" s="129" t="str">
        <f t="shared" si="1"/>
        <v/>
      </c>
      <c r="M61" s="130"/>
      <c r="N61" s="130"/>
      <c r="O61" s="130"/>
      <c r="P61" s="131" t="str">
        <f>IF(OR(M61&lt;1,M61&gt;20),"",IF(OR(N61&lt;1,N61&gt;5),"",IF(OR(O61&lt;1,O61&gt;5),"",VLOOKUP(VLOOKUP(N61,Table!$M$45:$V$53,HLOOKUP(O61,Table!$M$43:$V$53,2)),Table!$A$5:$AN$37,HLOOKUP(M61,Table!$A$3:$AN$37,2)))))</f>
        <v/>
      </c>
      <c r="Q61" s="130"/>
      <c r="R61" s="130"/>
      <c r="S61" s="131" t="str">
        <f>IF(OR(Q61&lt;1,Q61&gt;5),"",IF(OR(R61&lt;1,R61&gt;4),"",VLOOKUP(Q61,Table!$A$43:$H$51,HLOOKUP(R61,Table!$A$41:$H$51,2))))</f>
        <v/>
      </c>
      <c r="T61" s="130"/>
      <c r="U61" s="130"/>
      <c r="V61" s="131" t="str">
        <f>IF(OR(T61&lt;1,T61&gt;6),"",IF(OR(U61&lt;1,U61&gt;4),"",VLOOKUP(T61,Table!$A$57:$H$67,HLOOKUP(U61,Table!$A$55:$H$67,2))))</f>
        <v/>
      </c>
      <c r="W61" s="130"/>
      <c r="X61" s="130"/>
      <c r="Y61" s="130"/>
      <c r="Z61" s="131" t="str">
        <f>IF(OR(W61&lt;1,W61&gt;8),"",IF(OR(X61&lt;1,X61&gt;3),"",IF(OR(Y61&lt;1,Y61&gt;3),"",VLOOKUP(W61,Table!$A$73:$F$88,(HLOOKUP(X61,Table!$A$71:$F$88,2)))+VLOOKUP(Y61,Table!$H$72:'Table'!$I$76,2))))</f>
        <v/>
      </c>
      <c r="AA61" s="130"/>
      <c r="AB61" s="130"/>
      <c r="AC61" s="132" t="s">
        <v>27</v>
      </c>
      <c r="AD61" s="130"/>
    </row>
    <row r="62" spans="1:30" ht="15.5" x14ac:dyDescent="0.25">
      <c r="A62" s="143"/>
      <c r="B62" s="125"/>
      <c r="C62" s="126"/>
      <c r="D62" s="85"/>
      <c r="E62" s="126"/>
      <c r="F62" s="125"/>
      <c r="G62" s="125"/>
      <c r="H62" s="127"/>
      <c r="I62" s="128"/>
      <c r="J62" s="125"/>
      <c r="K62" s="129" t="str">
        <f t="shared" si="0"/>
        <v/>
      </c>
      <c r="L62" s="129" t="str">
        <f t="shared" si="1"/>
        <v/>
      </c>
      <c r="M62" s="130"/>
      <c r="N62" s="130"/>
      <c r="O62" s="130"/>
      <c r="P62" s="131" t="str">
        <f>IF(OR(M62&lt;1,M62&gt;20),"",IF(OR(N62&lt;1,N62&gt;5),"",IF(OR(O62&lt;1,O62&gt;5),"",VLOOKUP(VLOOKUP(N62,Table!$M$45:$V$53,HLOOKUP(O62,Table!$M$43:$V$53,2)),Table!$A$5:$AN$37,HLOOKUP(M62,Table!$A$3:$AN$37,2)))))</f>
        <v/>
      </c>
      <c r="Q62" s="130"/>
      <c r="R62" s="130"/>
      <c r="S62" s="131" t="str">
        <f>IF(OR(Q62&lt;1,Q62&gt;5),"",IF(OR(R62&lt;1,R62&gt;4),"",VLOOKUP(Q62,Table!$A$43:$H$51,HLOOKUP(R62,Table!$A$41:$H$51,2))))</f>
        <v/>
      </c>
      <c r="T62" s="130"/>
      <c r="U62" s="130"/>
      <c r="V62" s="131" t="str">
        <f>IF(OR(T62&lt;1,T62&gt;6),"",IF(OR(U62&lt;1,U62&gt;4),"",VLOOKUP(T62,Table!$A$57:$H$67,HLOOKUP(U62,Table!$A$55:$H$67,2))))</f>
        <v/>
      </c>
      <c r="W62" s="130"/>
      <c r="X62" s="130"/>
      <c r="Y62" s="130"/>
      <c r="Z62" s="131" t="str">
        <f>IF(OR(W62&lt;1,W62&gt;8),"",IF(OR(X62&lt;1,X62&gt;3),"",IF(OR(Y62&lt;1,Y62&gt;3),"",VLOOKUP(W62,Table!$A$73:$F$88,(HLOOKUP(X62,Table!$A$71:$F$88,2)))+VLOOKUP(Y62,Table!$H$72:'Table'!$I$76,2))))</f>
        <v/>
      </c>
      <c r="AA62" s="130"/>
      <c r="AB62" s="130"/>
      <c r="AC62" s="132" t="s">
        <v>27</v>
      </c>
      <c r="AD62" s="130"/>
    </row>
    <row r="63" spans="1:30" ht="15.5" x14ac:dyDescent="0.25">
      <c r="A63" s="143"/>
      <c r="B63" s="125"/>
      <c r="C63" s="126"/>
      <c r="D63" s="85"/>
      <c r="E63" s="126"/>
      <c r="F63" s="125"/>
      <c r="G63" s="125"/>
      <c r="H63" s="127"/>
      <c r="I63" s="128"/>
      <c r="J63" s="125"/>
      <c r="K63" s="129" t="str">
        <f t="shared" si="0"/>
        <v/>
      </c>
      <c r="L63" s="129" t="str">
        <f t="shared" si="1"/>
        <v/>
      </c>
      <c r="M63" s="130"/>
      <c r="N63" s="130"/>
      <c r="O63" s="130"/>
      <c r="P63" s="131" t="str">
        <f>IF(OR(M63&lt;1,M63&gt;20),"",IF(OR(N63&lt;1,N63&gt;5),"",IF(OR(O63&lt;1,O63&gt;5),"",VLOOKUP(VLOOKUP(N63,Table!$M$45:$V$53,HLOOKUP(O63,Table!$M$43:$V$53,2)),Table!$A$5:$AN$37,HLOOKUP(M63,Table!$A$3:$AN$37,2)))))</f>
        <v/>
      </c>
      <c r="Q63" s="130"/>
      <c r="R63" s="130"/>
      <c r="S63" s="131" t="str">
        <f>IF(OR(Q63&lt;1,Q63&gt;5),"",IF(OR(R63&lt;1,R63&gt;4),"",VLOOKUP(Q63,Table!$A$43:$H$51,HLOOKUP(R63,Table!$A$41:$H$51,2))))</f>
        <v/>
      </c>
      <c r="T63" s="130"/>
      <c r="U63" s="130"/>
      <c r="V63" s="131" t="str">
        <f>IF(OR(T63&lt;1,T63&gt;6),"",IF(OR(U63&lt;1,U63&gt;4),"",VLOOKUP(T63,Table!$A$57:$H$67,HLOOKUP(U63,Table!$A$55:$H$67,2))))</f>
        <v/>
      </c>
      <c r="W63" s="130"/>
      <c r="X63" s="130"/>
      <c r="Y63" s="130"/>
      <c r="Z63" s="131" t="str">
        <f>IF(OR(W63&lt;1,W63&gt;8),"",IF(OR(X63&lt;1,X63&gt;3),"",IF(OR(Y63&lt;1,Y63&gt;3),"",VLOOKUP(W63,Table!$A$73:$F$88,(HLOOKUP(X63,Table!$A$71:$F$88,2)))+VLOOKUP(Y63,Table!$H$72:'Table'!$I$76,2))))</f>
        <v/>
      </c>
      <c r="AA63" s="130"/>
      <c r="AB63" s="130"/>
      <c r="AC63" s="132" t="s">
        <v>27</v>
      </c>
      <c r="AD63" s="130"/>
    </row>
    <row r="64" spans="1:30" ht="15.5" x14ac:dyDescent="0.25">
      <c r="A64" s="143"/>
      <c r="B64" s="125"/>
      <c r="C64" s="126"/>
      <c r="D64" s="85"/>
      <c r="E64" s="126"/>
      <c r="F64" s="125"/>
      <c r="G64" s="125"/>
      <c r="H64" s="127"/>
      <c r="I64" s="128"/>
      <c r="J64" s="125"/>
      <c r="K64" s="129" t="str">
        <f t="shared" si="0"/>
        <v/>
      </c>
      <c r="L64" s="129" t="str">
        <f t="shared" si="1"/>
        <v/>
      </c>
      <c r="M64" s="130"/>
      <c r="N64" s="130"/>
      <c r="O64" s="130"/>
      <c r="P64" s="131" t="str">
        <f>IF(OR(M64&lt;1,M64&gt;20),"",IF(OR(N64&lt;1,N64&gt;5),"",IF(OR(O64&lt;1,O64&gt;5),"",VLOOKUP(VLOOKUP(N64,Table!$M$45:$V$53,HLOOKUP(O64,Table!$M$43:$V$53,2)),Table!$A$5:$AN$37,HLOOKUP(M64,Table!$A$3:$AN$37,2)))))</f>
        <v/>
      </c>
      <c r="Q64" s="130"/>
      <c r="R64" s="130"/>
      <c r="S64" s="131" t="str">
        <f>IF(OR(Q64&lt;1,Q64&gt;5),"",IF(OR(R64&lt;1,R64&gt;4),"",VLOOKUP(Q64,Table!$A$43:$H$51,HLOOKUP(R64,Table!$A$41:$H$51,2))))</f>
        <v/>
      </c>
      <c r="T64" s="130"/>
      <c r="U64" s="130"/>
      <c r="V64" s="131" t="str">
        <f>IF(OR(T64&lt;1,T64&gt;6),"",IF(OR(U64&lt;1,U64&gt;4),"",VLOOKUP(T64,Table!$A$57:$H$67,HLOOKUP(U64,Table!$A$55:$H$67,2))))</f>
        <v/>
      </c>
      <c r="W64" s="130"/>
      <c r="X64" s="130"/>
      <c r="Y64" s="130"/>
      <c r="Z64" s="131" t="str">
        <f>IF(OR(W64&lt;1,W64&gt;8),"",IF(OR(X64&lt;1,X64&gt;3),"",IF(OR(Y64&lt;1,Y64&gt;3),"",VLOOKUP(W64,Table!$A$73:$F$88,(HLOOKUP(X64,Table!$A$71:$F$88,2)))+VLOOKUP(Y64,Table!$H$72:'Table'!$I$76,2))))</f>
        <v/>
      </c>
      <c r="AA64" s="130"/>
      <c r="AB64" s="130"/>
      <c r="AC64" s="132" t="s">
        <v>27</v>
      </c>
      <c r="AD64" s="130"/>
    </row>
    <row r="65" spans="1:30" ht="15.5" x14ac:dyDescent="0.25">
      <c r="A65" s="143"/>
      <c r="B65" s="125"/>
      <c r="C65" s="126"/>
      <c r="D65" s="85"/>
      <c r="E65" s="126"/>
      <c r="F65" s="125"/>
      <c r="G65" s="125"/>
      <c r="H65" s="127"/>
      <c r="I65" s="128"/>
      <c r="J65" s="125"/>
      <c r="K65" s="129" t="str">
        <f t="shared" si="0"/>
        <v/>
      </c>
      <c r="L65" s="129" t="str">
        <f t="shared" si="1"/>
        <v/>
      </c>
      <c r="M65" s="130"/>
      <c r="N65" s="130"/>
      <c r="O65" s="130"/>
      <c r="P65" s="131" t="str">
        <f>IF(OR(M65&lt;1,M65&gt;20),"",IF(OR(N65&lt;1,N65&gt;5),"",IF(OR(O65&lt;1,O65&gt;5),"",VLOOKUP(VLOOKUP(N65,Table!$M$45:$V$53,HLOOKUP(O65,Table!$M$43:$V$53,2)),Table!$A$5:$AN$37,HLOOKUP(M65,Table!$A$3:$AN$37,2)))))</f>
        <v/>
      </c>
      <c r="Q65" s="130"/>
      <c r="R65" s="130"/>
      <c r="S65" s="131" t="str">
        <f>IF(OR(Q65&lt;1,Q65&gt;5),"",IF(OR(R65&lt;1,R65&gt;4),"",VLOOKUP(Q65,Table!$A$43:$H$51,HLOOKUP(R65,Table!$A$41:$H$51,2))))</f>
        <v/>
      </c>
      <c r="T65" s="130"/>
      <c r="U65" s="130"/>
      <c r="V65" s="131" t="str">
        <f>IF(OR(T65&lt;1,T65&gt;6),"",IF(OR(U65&lt;1,U65&gt;4),"",VLOOKUP(T65,Table!$A$57:$H$67,HLOOKUP(U65,Table!$A$55:$H$67,2))))</f>
        <v/>
      </c>
      <c r="W65" s="130"/>
      <c r="X65" s="130"/>
      <c r="Y65" s="130"/>
      <c r="Z65" s="131" t="str">
        <f>IF(OR(W65&lt;1,W65&gt;8),"",IF(OR(X65&lt;1,X65&gt;3),"",IF(OR(Y65&lt;1,Y65&gt;3),"",VLOOKUP(W65,Table!$A$73:$F$88,(HLOOKUP(X65,Table!$A$71:$F$88,2)))+VLOOKUP(Y65,Table!$H$72:'Table'!$I$76,2))))</f>
        <v/>
      </c>
      <c r="AA65" s="130"/>
      <c r="AB65" s="130"/>
      <c r="AC65" s="132" t="s">
        <v>27</v>
      </c>
      <c r="AD65" s="130"/>
    </row>
    <row r="66" spans="1:30" ht="15.5" x14ac:dyDescent="0.25">
      <c r="A66" s="143"/>
      <c r="B66" s="125"/>
      <c r="C66" s="126"/>
      <c r="D66" s="85"/>
      <c r="E66" s="126"/>
      <c r="F66" s="125"/>
      <c r="G66" s="125"/>
      <c r="H66" s="127"/>
      <c r="I66" s="128"/>
      <c r="J66" s="125"/>
      <c r="K66" s="129" t="str">
        <f t="shared" si="0"/>
        <v/>
      </c>
      <c r="L66" s="129" t="str">
        <f t="shared" si="1"/>
        <v/>
      </c>
      <c r="M66" s="130"/>
      <c r="N66" s="130"/>
      <c r="O66" s="130"/>
      <c r="P66" s="131" t="str">
        <f>IF(OR(M66&lt;1,M66&gt;20),"",IF(OR(N66&lt;1,N66&gt;5),"",IF(OR(O66&lt;1,O66&gt;5),"",VLOOKUP(VLOOKUP(N66,Table!$M$45:$V$53,HLOOKUP(O66,Table!$M$43:$V$53,2)),Table!$A$5:$AN$37,HLOOKUP(M66,Table!$A$3:$AN$37,2)))))</f>
        <v/>
      </c>
      <c r="Q66" s="130"/>
      <c r="R66" s="130"/>
      <c r="S66" s="131" t="str">
        <f>IF(OR(Q66&lt;1,Q66&gt;5),"",IF(OR(R66&lt;1,R66&gt;4),"",VLOOKUP(Q66,Table!$A$43:$H$51,HLOOKUP(R66,Table!$A$41:$H$51,2))))</f>
        <v/>
      </c>
      <c r="T66" s="130"/>
      <c r="U66" s="130"/>
      <c r="V66" s="131" t="str">
        <f>IF(OR(T66&lt;1,T66&gt;6),"",IF(OR(U66&lt;1,U66&gt;4),"",VLOOKUP(T66,Table!$A$57:$H$67,HLOOKUP(U66,Table!$A$55:$H$67,2))))</f>
        <v/>
      </c>
      <c r="W66" s="130"/>
      <c r="X66" s="130"/>
      <c r="Y66" s="130"/>
      <c r="Z66" s="131" t="str">
        <f>IF(OR(W66&lt;1,W66&gt;8),"",IF(OR(X66&lt;1,X66&gt;3),"",IF(OR(Y66&lt;1,Y66&gt;3),"",VLOOKUP(W66,Table!$A$73:$F$88,(HLOOKUP(X66,Table!$A$71:$F$88,2)))+VLOOKUP(Y66,Table!$H$72:'Table'!$I$76,2))))</f>
        <v/>
      </c>
      <c r="AA66" s="130"/>
      <c r="AB66" s="130"/>
      <c r="AC66" s="132" t="s">
        <v>27</v>
      </c>
      <c r="AD66" s="130"/>
    </row>
    <row r="67" spans="1:30" ht="15.5" x14ac:dyDescent="0.25">
      <c r="A67" s="143"/>
      <c r="B67" s="125"/>
      <c r="C67" s="126"/>
      <c r="D67" s="85"/>
      <c r="E67" s="126"/>
      <c r="F67" s="125"/>
      <c r="G67" s="125"/>
      <c r="H67" s="127"/>
      <c r="I67" s="128"/>
      <c r="J67" s="125"/>
      <c r="K67" s="129" t="str">
        <f t="shared" ref="K67:K93" si="2">IF(AND(L67&gt;26,IF(N67&lt;&gt;"",1,0),IF(Q67&lt;&gt;"",1,0),IF(T67&lt;&gt;"",1,0),IF(X67&lt;&gt;"",1,0)),INT((L67-26)/25+40),"")</f>
        <v/>
      </c>
      <c r="L67" s="129" t="str">
        <f t="shared" ref="L67:L93" si="3">IF(OR(P67="",S67="",V67="",Z67=""),"",SUM(P67,S67,V67,Z67,AC67))</f>
        <v/>
      </c>
      <c r="M67" s="130"/>
      <c r="N67" s="130"/>
      <c r="O67" s="130"/>
      <c r="P67" s="131" t="str">
        <f>IF(OR(M67&lt;1,M67&gt;20),"",IF(OR(N67&lt;1,N67&gt;5),"",IF(OR(O67&lt;1,O67&gt;5),"",VLOOKUP(VLOOKUP(N67,Table!$M$45:$V$53,HLOOKUP(O67,Table!$M$43:$V$53,2)),Table!$A$5:$AN$37,HLOOKUP(M67,Table!$A$3:$AN$37,2)))))</f>
        <v/>
      </c>
      <c r="Q67" s="130"/>
      <c r="R67" s="130"/>
      <c r="S67" s="131" t="str">
        <f>IF(OR(Q67&lt;1,Q67&gt;5),"",IF(OR(R67&lt;1,R67&gt;4),"",VLOOKUP(Q67,Table!$A$43:$H$51,HLOOKUP(R67,Table!$A$41:$H$51,2))))</f>
        <v/>
      </c>
      <c r="T67" s="130"/>
      <c r="U67" s="130"/>
      <c r="V67" s="131" t="str">
        <f>IF(OR(T67&lt;1,T67&gt;6),"",IF(OR(U67&lt;1,U67&gt;4),"",VLOOKUP(T67,Table!$A$57:$H$67,HLOOKUP(U67,Table!$A$55:$H$67,2))))</f>
        <v/>
      </c>
      <c r="W67" s="130"/>
      <c r="X67" s="130"/>
      <c r="Y67" s="130"/>
      <c r="Z67" s="131" t="str">
        <f>IF(OR(W67&lt;1,W67&gt;8),"",IF(OR(X67&lt;1,X67&gt;3),"",IF(OR(Y67&lt;1,Y67&gt;3),"",VLOOKUP(W67,Table!$A$73:$F$88,(HLOOKUP(X67,Table!$A$71:$F$88,2)))+VLOOKUP(Y67,Table!$H$72:'Table'!$I$76,2))))</f>
        <v/>
      </c>
      <c r="AA67" s="130"/>
      <c r="AB67" s="130"/>
      <c r="AC67" s="132" t="s">
        <v>27</v>
      </c>
      <c r="AD67" s="130"/>
    </row>
    <row r="68" spans="1:30" ht="15.5" x14ac:dyDescent="0.25">
      <c r="A68" s="143"/>
      <c r="B68" s="125"/>
      <c r="C68" s="126"/>
      <c r="D68" s="85"/>
      <c r="E68" s="126"/>
      <c r="F68" s="125"/>
      <c r="G68" s="125"/>
      <c r="H68" s="127"/>
      <c r="I68" s="128"/>
      <c r="J68" s="125"/>
      <c r="K68" s="129" t="str">
        <f t="shared" si="2"/>
        <v/>
      </c>
      <c r="L68" s="129" t="str">
        <f t="shared" si="3"/>
        <v/>
      </c>
      <c r="M68" s="130"/>
      <c r="N68" s="130"/>
      <c r="O68" s="130"/>
      <c r="P68" s="131" t="str">
        <f>IF(OR(M68&lt;1,M68&gt;20),"",IF(OR(N68&lt;1,N68&gt;5),"",IF(OR(O68&lt;1,O68&gt;5),"",VLOOKUP(VLOOKUP(N68,Table!$M$45:$V$53,HLOOKUP(O68,Table!$M$43:$V$53,2)),Table!$A$5:$AN$37,HLOOKUP(M68,Table!$A$3:$AN$37,2)))))</f>
        <v/>
      </c>
      <c r="Q68" s="130"/>
      <c r="R68" s="130"/>
      <c r="S68" s="131" t="str">
        <f>IF(OR(Q68&lt;1,Q68&gt;5),"",IF(OR(R68&lt;1,R68&gt;4),"",VLOOKUP(Q68,Table!$A$43:$H$51,HLOOKUP(R68,Table!$A$41:$H$51,2))))</f>
        <v/>
      </c>
      <c r="T68" s="130"/>
      <c r="U68" s="130"/>
      <c r="V68" s="131" t="str">
        <f>IF(OR(T68&lt;1,T68&gt;6),"",IF(OR(U68&lt;1,U68&gt;4),"",VLOOKUP(T68,Table!$A$57:$H$67,HLOOKUP(U68,Table!$A$55:$H$67,2))))</f>
        <v/>
      </c>
      <c r="W68" s="130"/>
      <c r="X68" s="130"/>
      <c r="Y68" s="130"/>
      <c r="Z68" s="131" t="str">
        <f>IF(OR(W68&lt;1,W68&gt;8),"",IF(OR(X68&lt;1,X68&gt;3),"",IF(OR(Y68&lt;1,Y68&gt;3),"",VLOOKUP(W68,Table!$A$73:$F$88,(HLOOKUP(X68,Table!$A$71:$F$88,2)))+VLOOKUP(Y68,Table!$H$72:'Table'!$I$76,2))))</f>
        <v/>
      </c>
      <c r="AA68" s="130"/>
      <c r="AB68" s="130"/>
      <c r="AC68" s="132" t="s">
        <v>27</v>
      </c>
      <c r="AD68" s="130"/>
    </row>
    <row r="69" spans="1:30" ht="15.5" x14ac:dyDescent="0.25">
      <c r="A69" s="143"/>
      <c r="B69" s="125"/>
      <c r="C69" s="126"/>
      <c r="D69" s="85"/>
      <c r="E69" s="126"/>
      <c r="F69" s="125"/>
      <c r="G69" s="125"/>
      <c r="H69" s="127"/>
      <c r="I69" s="128"/>
      <c r="J69" s="125"/>
      <c r="K69" s="129" t="str">
        <f t="shared" si="2"/>
        <v/>
      </c>
      <c r="L69" s="129" t="str">
        <f t="shared" si="3"/>
        <v/>
      </c>
      <c r="M69" s="130"/>
      <c r="N69" s="130"/>
      <c r="O69" s="130"/>
      <c r="P69" s="131" t="str">
        <f>IF(OR(M69&lt;1,M69&gt;20),"",IF(OR(N69&lt;1,N69&gt;5),"",IF(OR(O69&lt;1,O69&gt;5),"",VLOOKUP(VLOOKUP(N69,Table!$M$45:$V$53,HLOOKUP(O69,Table!$M$43:$V$53,2)),Table!$A$5:$AN$37,HLOOKUP(M69,Table!$A$3:$AN$37,2)))))</f>
        <v/>
      </c>
      <c r="Q69" s="130"/>
      <c r="R69" s="130"/>
      <c r="S69" s="131" t="str">
        <f>IF(OR(Q69&lt;1,Q69&gt;5),"",IF(OR(R69&lt;1,R69&gt;4),"",VLOOKUP(Q69,Table!$A$43:$H$51,HLOOKUP(R69,Table!$A$41:$H$51,2))))</f>
        <v/>
      </c>
      <c r="T69" s="130"/>
      <c r="U69" s="130"/>
      <c r="V69" s="131" t="str">
        <f>IF(OR(T69&lt;1,T69&gt;6),"",IF(OR(U69&lt;1,U69&gt;4),"",VLOOKUP(T69,Table!$A$57:$H$67,HLOOKUP(U69,Table!$A$55:$H$67,2))))</f>
        <v/>
      </c>
      <c r="W69" s="130"/>
      <c r="X69" s="130"/>
      <c r="Y69" s="130"/>
      <c r="Z69" s="131" t="str">
        <f>IF(OR(W69&lt;1,W69&gt;8),"",IF(OR(X69&lt;1,X69&gt;3),"",IF(OR(Y69&lt;1,Y69&gt;3),"",VLOOKUP(W69,Table!$A$73:$F$88,(HLOOKUP(X69,Table!$A$71:$F$88,2)))+VLOOKUP(Y69,Table!$H$72:'Table'!$I$76,2))))</f>
        <v/>
      </c>
      <c r="AA69" s="130"/>
      <c r="AB69" s="130"/>
      <c r="AC69" s="132" t="s">
        <v>27</v>
      </c>
      <c r="AD69" s="130"/>
    </row>
    <row r="70" spans="1:30" ht="15.5" x14ac:dyDescent="0.25">
      <c r="A70" s="143"/>
      <c r="B70" s="125"/>
      <c r="C70" s="126"/>
      <c r="D70" s="85"/>
      <c r="E70" s="126"/>
      <c r="F70" s="125"/>
      <c r="G70" s="125"/>
      <c r="H70" s="127"/>
      <c r="I70" s="128"/>
      <c r="J70" s="125"/>
      <c r="K70" s="129" t="str">
        <f t="shared" si="2"/>
        <v/>
      </c>
      <c r="L70" s="129" t="str">
        <f t="shared" si="3"/>
        <v/>
      </c>
      <c r="M70" s="130"/>
      <c r="N70" s="130"/>
      <c r="O70" s="130"/>
      <c r="P70" s="131" t="str">
        <f>IF(OR(M70&lt;1,M70&gt;20),"",IF(OR(N70&lt;1,N70&gt;5),"",IF(OR(O70&lt;1,O70&gt;5),"",VLOOKUP(VLOOKUP(N70,Table!$M$45:$V$53,HLOOKUP(O70,Table!$M$43:$V$53,2)),Table!$A$5:$AN$37,HLOOKUP(M70,Table!$A$3:$AN$37,2)))))</f>
        <v/>
      </c>
      <c r="Q70" s="130"/>
      <c r="R70" s="130"/>
      <c r="S70" s="131" t="str">
        <f>IF(OR(Q70&lt;1,Q70&gt;5),"",IF(OR(R70&lt;1,R70&gt;4),"",VLOOKUP(Q70,Table!$A$43:$H$51,HLOOKUP(R70,Table!$A$41:$H$51,2))))</f>
        <v/>
      </c>
      <c r="T70" s="130"/>
      <c r="U70" s="130"/>
      <c r="V70" s="131" t="str">
        <f>IF(OR(T70&lt;1,T70&gt;6),"",IF(OR(U70&lt;1,U70&gt;4),"",VLOOKUP(T70,Table!$A$57:$H$67,HLOOKUP(U70,Table!$A$55:$H$67,2))))</f>
        <v/>
      </c>
      <c r="W70" s="130"/>
      <c r="X70" s="130"/>
      <c r="Y70" s="130"/>
      <c r="Z70" s="131" t="str">
        <f>IF(OR(W70&lt;1,W70&gt;8),"",IF(OR(X70&lt;1,X70&gt;3),"",IF(OR(Y70&lt;1,Y70&gt;3),"",VLOOKUP(W70,Table!$A$73:$F$88,(HLOOKUP(X70,Table!$A$71:$F$88,2)))+VLOOKUP(Y70,Table!$H$72:'Table'!$I$76,2))))</f>
        <v/>
      </c>
      <c r="AA70" s="130"/>
      <c r="AB70" s="130"/>
      <c r="AC70" s="132" t="s">
        <v>27</v>
      </c>
      <c r="AD70" s="130"/>
    </row>
    <row r="71" spans="1:30" ht="15.5" x14ac:dyDescent="0.25">
      <c r="A71" s="143"/>
      <c r="B71" s="125"/>
      <c r="C71" s="126"/>
      <c r="D71" s="85"/>
      <c r="E71" s="126"/>
      <c r="F71" s="125"/>
      <c r="G71" s="125"/>
      <c r="H71" s="127"/>
      <c r="I71" s="128"/>
      <c r="J71" s="125"/>
      <c r="K71" s="129" t="str">
        <f t="shared" si="2"/>
        <v/>
      </c>
      <c r="L71" s="129" t="str">
        <f t="shared" si="3"/>
        <v/>
      </c>
      <c r="M71" s="130"/>
      <c r="N71" s="130"/>
      <c r="O71" s="130"/>
      <c r="P71" s="131" t="str">
        <f>IF(OR(M71&lt;1,M71&gt;20),"",IF(OR(N71&lt;1,N71&gt;5),"",IF(OR(O71&lt;1,O71&gt;5),"",VLOOKUP(VLOOKUP(N71,Table!$M$45:$V$53,HLOOKUP(O71,Table!$M$43:$V$53,2)),Table!$A$5:$AN$37,HLOOKUP(M71,Table!$A$3:$AN$37,2)))))</f>
        <v/>
      </c>
      <c r="Q71" s="130"/>
      <c r="R71" s="130"/>
      <c r="S71" s="131" t="str">
        <f>IF(OR(Q71&lt;1,Q71&gt;5),"",IF(OR(R71&lt;1,R71&gt;4),"",VLOOKUP(Q71,Table!$A$43:$H$51,HLOOKUP(R71,Table!$A$41:$H$51,2))))</f>
        <v/>
      </c>
      <c r="T71" s="130"/>
      <c r="U71" s="130"/>
      <c r="V71" s="131" t="str">
        <f>IF(OR(T71&lt;1,T71&gt;6),"",IF(OR(U71&lt;1,U71&gt;4),"",VLOOKUP(T71,Table!$A$57:$H$67,HLOOKUP(U71,Table!$A$55:$H$67,2))))</f>
        <v/>
      </c>
      <c r="W71" s="130"/>
      <c r="X71" s="130"/>
      <c r="Y71" s="130"/>
      <c r="Z71" s="131" t="str">
        <f>IF(OR(W71&lt;1,W71&gt;8),"",IF(OR(X71&lt;1,X71&gt;3),"",IF(OR(Y71&lt;1,Y71&gt;3),"",VLOOKUP(W71,Table!$A$73:$F$88,(HLOOKUP(X71,Table!$A$71:$F$88,2)))+VLOOKUP(Y71,Table!$H$72:'Table'!$I$76,2))))</f>
        <v/>
      </c>
      <c r="AA71" s="130"/>
      <c r="AB71" s="130"/>
      <c r="AC71" s="132" t="s">
        <v>27</v>
      </c>
      <c r="AD71" s="130"/>
    </row>
    <row r="72" spans="1:30" ht="15.5" x14ac:dyDescent="0.25">
      <c r="A72" s="143"/>
      <c r="B72" s="125"/>
      <c r="C72" s="126"/>
      <c r="D72" s="85"/>
      <c r="E72" s="126"/>
      <c r="F72" s="125"/>
      <c r="G72" s="125"/>
      <c r="H72" s="127"/>
      <c r="I72" s="128"/>
      <c r="J72" s="125"/>
      <c r="K72" s="129" t="str">
        <f t="shared" si="2"/>
        <v/>
      </c>
      <c r="L72" s="129" t="str">
        <f t="shared" si="3"/>
        <v/>
      </c>
      <c r="M72" s="130"/>
      <c r="N72" s="130"/>
      <c r="O72" s="130"/>
      <c r="P72" s="131" t="str">
        <f>IF(OR(M72&lt;1,M72&gt;20),"",IF(OR(N72&lt;1,N72&gt;5),"",IF(OR(O72&lt;1,O72&gt;5),"",VLOOKUP(VLOOKUP(N72,Table!$M$45:$V$53,HLOOKUP(O72,Table!$M$43:$V$53,2)),Table!$A$5:$AN$37,HLOOKUP(M72,Table!$A$3:$AN$37,2)))))</f>
        <v/>
      </c>
      <c r="Q72" s="130"/>
      <c r="R72" s="130"/>
      <c r="S72" s="131" t="str">
        <f>IF(OR(Q72&lt;1,Q72&gt;5),"",IF(OR(R72&lt;1,R72&gt;4),"",VLOOKUP(Q72,Table!$A$43:$H$51,HLOOKUP(R72,Table!$A$41:$H$51,2))))</f>
        <v/>
      </c>
      <c r="T72" s="130"/>
      <c r="U72" s="130"/>
      <c r="V72" s="131" t="str">
        <f>IF(OR(T72&lt;1,T72&gt;6),"",IF(OR(U72&lt;1,U72&gt;4),"",VLOOKUP(T72,Table!$A$57:$H$67,HLOOKUP(U72,Table!$A$55:$H$67,2))))</f>
        <v/>
      </c>
      <c r="W72" s="130"/>
      <c r="X72" s="130"/>
      <c r="Y72" s="130"/>
      <c r="Z72" s="131" t="str">
        <f>IF(OR(W72&lt;1,W72&gt;8),"",IF(OR(X72&lt;1,X72&gt;3),"",IF(OR(Y72&lt;1,Y72&gt;3),"",VLOOKUP(W72,Table!$A$73:$F$88,(HLOOKUP(X72,Table!$A$71:$F$88,2)))+VLOOKUP(Y72,Table!$H$72:'Table'!$I$76,2))))</f>
        <v/>
      </c>
      <c r="AA72" s="130"/>
      <c r="AB72" s="130"/>
      <c r="AC72" s="132" t="s">
        <v>27</v>
      </c>
      <c r="AD72" s="130"/>
    </row>
    <row r="73" spans="1:30" ht="15.5" x14ac:dyDescent="0.25">
      <c r="A73" s="143"/>
      <c r="B73" s="125"/>
      <c r="C73" s="126"/>
      <c r="D73" s="85"/>
      <c r="E73" s="126"/>
      <c r="F73" s="125"/>
      <c r="G73" s="125"/>
      <c r="H73" s="127"/>
      <c r="I73" s="128"/>
      <c r="J73" s="125"/>
      <c r="K73" s="129" t="str">
        <f t="shared" si="2"/>
        <v/>
      </c>
      <c r="L73" s="129" t="str">
        <f t="shared" si="3"/>
        <v/>
      </c>
      <c r="M73" s="130"/>
      <c r="N73" s="130"/>
      <c r="O73" s="130"/>
      <c r="P73" s="131" t="str">
        <f>IF(OR(M73&lt;1,M73&gt;20),"",IF(OR(N73&lt;1,N73&gt;5),"",IF(OR(O73&lt;1,O73&gt;5),"",VLOOKUP(VLOOKUP(N73,Table!$M$45:$V$53,HLOOKUP(O73,Table!$M$43:$V$53,2)),Table!$A$5:$AN$37,HLOOKUP(M73,Table!$A$3:$AN$37,2)))))</f>
        <v/>
      </c>
      <c r="Q73" s="130"/>
      <c r="R73" s="130"/>
      <c r="S73" s="131" t="str">
        <f>IF(OR(Q73&lt;1,Q73&gt;5),"",IF(OR(R73&lt;1,R73&gt;4),"",VLOOKUP(Q73,Table!$A$43:$H$51,HLOOKUP(R73,Table!$A$41:$H$51,2))))</f>
        <v/>
      </c>
      <c r="T73" s="130"/>
      <c r="U73" s="130"/>
      <c r="V73" s="131" t="str">
        <f>IF(OR(T73&lt;1,T73&gt;6),"",IF(OR(U73&lt;1,U73&gt;4),"",VLOOKUP(T73,Table!$A$57:$H$67,HLOOKUP(U73,Table!$A$55:$H$67,2))))</f>
        <v/>
      </c>
      <c r="W73" s="130"/>
      <c r="X73" s="130"/>
      <c r="Y73" s="130"/>
      <c r="Z73" s="131" t="str">
        <f>IF(OR(W73&lt;1,W73&gt;8),"",IF(OR(X73&lt;1,X73&gt;3),"",IF(OR(Y73&lt;1,Y73&gt;3),"",VLOOKUP(W73,Table!$A$73:$F$88,(HLOOKUP(X73,Table!$A$71:$F$88,2)))+VLOOKUP(Y73,Table!$H$72:'Table'!$I$76,2))))</f>
        <v/>
      </c>
      <c r="AA73" s="130"/>
      <c r="AB73" s="130"/>
      <c r="AC73" s="132" t="s">
        <v>27</v>
      </c>
      <c r="AD73" s="130"/>
    </row>
    <row r="74" spans="1:30" ht="15.5" x14ac:dyDescent="0.25">
      <c r="A74" s="143"/>
      <c r="B74" s="125"/>
      <c r="C74" s="126"/>
      <c r="D74" s="85"/>
      <c r="E74" s="126"/>
      <c r="F74" s="125"/>
      <c r="G74" s="125"/>
      <c r="H74" s="127"/>
      <c r="I74" s="128"/>
      <c r="J74" s="125"/>
      <c r="K74" s="129" t="str">
        <f t="shared" si="2"/>
        <v/>
      </c>
      <c r="L74" s="129" t="str">
        <f t="shared" si="3"/>
        <v/>
      </c>
      <c r="M74" s="130"/>
      <c r="N74" s="130"/>
      <c r="O74" s="130"/>
      <c r="P74" s="131" t="str">
        <f>IF(OR(M74&lt;1,M74&gt;20),"",IF(OR(N74&lt;1,N74&gt;5),"",IF(OR(O74&lt;1,O74&gt;5),"",VLOOKUP(VLOOKUP(N74,Table!$M$45:$V$53,HLOOKUP(O74,Table!$M$43:$V$53,2)),Table!$A$5:$AN$37,HLOOKUP(M74,Table!$A$3:$AN$37,2)))))</f>
        <v/>
      </c>
      <c r="Q74" s="130"/>
      <c r="R74" s="130"/>
      <c r="S74" s="131" t="str">
        <f>IF(OR(Q74&lt;1,Q74&gt;5),"",IF(OR(R74&lt;1,R74&gt;4),"",VLOOKUP(Q74,Table!$A$43:$H$51,HLOOKUP(R74,Table!$A$41:$H$51,2))))</f>
        <v/>
      </c>
      <c r="T74" s="130"/>
      <c r="U74" s="130"/>
      <c r="V74" s="131" t="str">
        <f>IF(OR(T74&lt;1,T74&gt;6),"",IF(OR(U74&lt;1,U74&gt;4),"",VLOOKUP(T74,Table!$A$57:$H$67,HLOOKUP(U74,Table!$A$55:$H$67,2))))</f>
        <v/>
      </c>
      <c r="W74" s="130"/>
      <c r="X74" s="130"/>
      <c r="Y74" s="130"/>
      <c r="Z74" s="131" t="str">
        <f>IF(OR(W74&lt;1,W74&gt;8),"",IF(OR(X74&lt;1,X74&gt;3),"",IF(OR(Y74&lt;1,Y74&gt;3),"",VLOOKUP(W74,Table!$A$73:$F$88,(HLOOKUP(X74,Table!$A$71:$F$88,2)))+VLOOKUP(Y74,Table!$H$72:'Table'!$I$76,2))))</f>
        <v/>
      </c>
      <c r="AA74" s="130"/>
      <c r="AB74" s="130"/>
      <c r="AC74" s="132" t="s">
        <v>27</v>
      </c>
      <c r="AD74" s="130"/>
    </row>
    <row r="75" spans="1:30" ht="15.5" x14ac:dyDescent="0.25">
      <c r="A75" s="143"/>
      <c r="B75" s="125"/>
      <c r="C75" s="126"/>
      <c r="D75" s="85"/>
      <c r="E75" s="126"/>
      <c r="F75" s="125"/>
      <c r="G75" s="125"/>
      <c r="H75" s="127"/>
      <c r="I75" s="128"/>
      <c r="J75" s="125"/>
      <c r="K75" s="129" t="str">
        <f t="shared" si="2"/>
        <v/>
      </c>
      <c r="L75" s="129" t="str">
        <f t="shared" si="3"/>
        <v/>
      </c>
      <c r="M75" s="130"/>
      <c r="N75" s="130"/>
      <c r="O75" s="130"/>
      <c r="P75" s="131" t="str">
        <f>IF(OR(M75&lt;1,M75&gt;20),"",IF(OR(N75&lt;1,N75&gt;5),"",IF(OR(O75&lt;1,O75&gt;5),"",VLOOKUP(VLOOKUP(N75,Table!$M$45:$V$53,HLOOKUP(O75,Table!$M$43:$V$53,2)),Table!$A$5:$AN$37,HLOOKUP(M75,Table!$A$3:$AN$37,2)))))</f>
        <v/>
      </c>
      <c r="Q75" s="130"/>
      <c r="R75" s="130"/>
      <c r="S75" s="131" t="str">
        <f>IF(OR(Q75&lt;1,Q75&gt;5),"",IF(OR(R75&lt;1,R75&gt;4),"",VLOOKUP(Q75,Table!$A$43:$H$51,HLOOKUP(R75,Table!$A$41:$H$51,2))))</f>
        <v/>
      </c>
      <c r="T75" s="130"/>
      <c r="U75" s="130"/>
      <c r="V75" s="131" t="str">
        <f>IF(OR(T75&lt;1,T75&gt;6),"",IF(OR(U75&lt;1,U75&gt;4),"",VLOOKUP(T75,Table!$A$57:$H$67,HLOOKUP(U75,Table!$A$55:$H$67,2))))</f>
        <v/>
      </c>
      <c r="W75" s="130"/>
      <c r="X75" s="130"/>
      <c r="Y75" s="130"/>
      <c r="Z75" s="131" t="str">
        <f>IF(OR(W75&lt;1,W75&gt;8),"",IF(OR(X75&lt;1,X75&gt;3),"",IF(OR(Y75&lt;1,Y75&gt;3),"",VLOOKUP(W75,Table!$A$73:$F$88,(HLOOKUP(X75,Table!$A$71:$F$88,2)))+VLOOKUP(Y75,Table!$H$72:'Table'!$I$76,2))))</f>
        <v/>
      </c>
      <c r="AA75" s="130"/>
      <c r="AB75" s="130"/>
      <c r="AC75" s="132" t="s">
        <v>27</v>
      </c>
      <c r="AD75" s="130"/>
    </row>
    <row r="76" spans="1:30" ht="15.5" x14ac:dyDescent="0.25">
      <c r="A76" s="143"/>
      <c r="B76" s="125"/>
      <c r="C76" s="126"/>
      <c r="D76" s="85"/>
      <c r="E76" s="126"/>
      <c r="F76" s="125"/>
      <c r="G76" s="125"/>
      <c r="H76" s="127"/>
      <c r="I76" s="128"/>
      <c r="J76" s="125"/>
      <c r="K76" s="129" t="str">
        <f t="shared" si="2"/>
        <v/>
      </c>
      <c r="L76" s="129" t="str">
        <f t="shared" si="3"/>
        <v/>
      </c>
      <c r="M76" s="130"/>
      <c r="N76" s="130"/>
      <c r="O76" s="130"/>
      <c r="P76" s="131" t="str">
        <f>IF(OR(M76&lt;1,M76&gt;20),"",IF(OR(N76&lt;1,N76&gt;5),"",IF(OR(O76&lt;1,O76&gt;5),"",VLOOKUP(VLOOKUP(N76,Table!$M$45:$V$53,HLOOKUP(O76,Table!$M$43:$V$53,2)),Table!$A$5:$AN$37,HLOOKUP(M76,Table!$A$3:$AN$37,2)))))</f>
        <v/>
      </c>
      <c r="Q76" s="130"/>
      <c r="R76" s="130"/>
      <c r="S76" s="131" t="str">
        <f>IF(OR(Q76&lt;1,Q76&gt;5),"",IF(OR(R76&lt;1,R76&gt;4),"",VLOOKUP(Q76,Table!$A$43:$H$51,HLOOKUP(R76,Table!$A$41:$H$51,2))))</f>
        <v/>
      </c>
      <c r="T76" s="130"/>
      <c r="U76" s="130"/>
      <c r="V76" s="131" t="str">
        <f>IF(OR(T76&lt;1,T76&gt;6),"",IF(OR(U76&lt;1,U76&gt;4),"",VLOOKUP(T76,Table!$A$57:$H$67,HLOOKUP(U76,Table!$A$55:$H$67,2))))</f>
        <v/>
      </c>
      <c r="W76" s="130"/>
      <c r="X76" s="130"/>
      <c r="Y76" s="130"/>
      <c r="Z76" s="131" t="str">
        <f>IF(OR(W76&lt;1,W76&gt;8),"",IF(OR(X76&lt;1,X76&gt;3),"",IF(OR(Y76&lt;1,Y76&gt;3),"",VLOOKUP(W76,Table!$A$73:$F$88,(HLOOKUP(X76,Table!$A$71:$F$88,2)))+VLOOKUP(Y76,Table!$H$72:'Table'!$I$76,2))))</f>
        <v/>
      </c>
      <c r="AA76" s="130"/>
      <c r="AB76" s="130"/>
      <c r="AC76" s="132" t="s">
        <v>27</v>
      </c>
      <c r="AD76" s="130"/>
    </row>
    <row r="77" spans="1:30" ht="15.5" x14ac:dyDescent="0.25">
      <c r="A77" s="143"/>
      <c r="B77" s="125"/>
      <c r="C77" s="126"/>
      <c r="D77" s="85"/>
      <c r="E77" s="126"/>
      <c r="F77" s="125"/>
      <c r="G77" s="125"/>
      <c r="H77" s="127"/>
      <c r="I77" s="128"/>
      <c r="J77" s="125"/>
      <c r="K77" s="129" t="str">
        <f t="shared" si="2"/>
        <v/>
      </c>
      <c r="L77" s="129" t="str">
        <f t="shared" si="3"/>
        <v/>
      </c>
      <c r="M77" s="130"/>
      <c r="N77" s="130"/>
      <c r="O77" s="130"/>
      <c r="P77" s="131" t="str">
        <f>IF(OR(M77&lt;1,M77&gt;20),"",IF(OR(N77&lt;1,N77&gt;5),"",IF(OR(O77&lt;1,O77&gt;5),"",VLOOKUP(VLOOKUP(N77,Table!$M$45:$V$53,HLOOKUP(O77,Table!$M$43:$V$53,2)),Table!$A$5:$AN$37,HLOOKUP(M77,Table!$A$3:$AN$37,2)))))</f>
        <v/>
      </c>
      <c r="Q77" s="130"/>
      <c r="R77" s="130"/>
      <c r="S77" s="131" t="str">
        <f>IF(OR(Q77&lt;1,Q77&gt;5),"",IF(OR(R77&lt;1,R77&gt;4),"",VLOOKUP(Q77,Table!$A$43:$H$51,HLOOKUP(R77,Table!$A$41:$H$51,2))))</f>
        <v/>
      </c>
      <c r="T77" s="130"/>
      <c r="U77" s="130"/>
      <c r="V77" s="131" t="str">
        <f>IF(OR(T77&lt;1,T77&gt;6),"",IF(OR(U77&lt;1,U77&gt;4),"",VLOOKUP(T77,Table!$A$57:$H$67,HLOOKUP(U77,Table!$A$55:$H$67,2))))</f>
        <v/>
      </c>
      <c r="W77" s="130"/>
      <c r="X77" s="130"/>
      <c r="Y77" s="130"/>
      <c r="Z77" s="131" t="str">
        <f>IF(OR(W77&lt;1,W77&gt;8),"",IF(OR(X77&lt;1,X77&gt;3),"",IF(OR(Y77&lt;1,Y77&gt;3),"",VLOOKUP(W77,Table!$A$73:$F$88,(HLOOKUP(X77,Table!$A$71:$F$88,2)))+VLOOKUP(Y77,Table!$H$72:'Table'!$I$76,2))))</f>
        <v/>
      </c>
      <c r="AA77" s="130"/>
      <c r="AB77" s="130"/>
      <c r="AC77" s="132" t="s">
        <v>27</v>
      </c>
      <c r="AD77" s="130"/>
    </row>
    <row r="78" spans="1:30" ht="15.5" x14ac:dyDescent="0.25">
      <c r="A78" s="143"/>
      <c r="B78" s="125"/>
      <c r="C78" s="126"/>
      <c r="D78" s="85"/>
      <c r="E78" s="126"/>
      <c r="F78" s="125"/>
      <c r="G78" s="125"/>
      <c r="H78" s="127"/>
      <c r="I78" s="128"/>
      <c r="J78" s="125"/>
      <c r="K78" s="129" t="str">
        <f t="shared" si="2"/>
        <v/>
      </c>
      <c r="L78" s="129" t="str">
        <f t="shared" si="3"/>
        <v/>
      </c>
      <c r="M78" s="130"/>
      <c r="N78" s="130"/>
      <c r="O78" s="130"/>
      <c r="P78" s="131" t="str">
        <f>IF(OR(M78&lt;1,M78&gt;20),"",IF(OR(N78&lt;1,N78&gt;5),"",IF(OR(O78&lt;1,O78&gt;5),"",VLOOKUP(VLOOKUP(N78,Table!$M$45:$V$53,HLOOKUP(O78,Table!$M$43:$V$53,2)),Table!$A$5:$AN$37,HLOOKUP(M78,Table!$A$3:$AN$37,2)))))</f>
        <v/>
      </c>
      <c r="Q78" s="130"/>
      <c r="R78" s="130"/>
      <c r="S78" s="131" t="str">
        <f>IF(OR(Q78&lt;1,Q78&gt;5),"",IF(OR(R78&lt;1,R78&gt;4),"",VLOOKUP(Q78,Table!$A$43:$H$51,HLOOKUP(R78,Table!$A$41:$H$51,2))))</f>
        <v/>
      </c>
      <c r="T78" s="130"/>
      <c r="U78" s="130"/>
      <c r="V78" s="131" t="str">
        <f>IF(OR(T78&lt;1,T78&gt;6),"",IF(OR(U78&lt;1,U78&gt;4),"",VLOOKUP(T78,Table!$A$57:$H$67,HLOOKUP(U78,Table!$A$55:$H$67,2))))</f>
        <v/>
      </c>
      <c r="W78" s="130"/>
      <c r="X78" s="130"/>
      <c r="Y78" s="130"/>
      <c r="Z78" s="131" t="str">
        <f>IF(OR(W78&lt;1,W78&gt;8),"",IF(OR(X78&lt;1,X78&gt;3),"",IF(OR(Y78&lt;1,Y78&gt;3),"",VLOOKUP(W78,Table!$A$73:$F$88,(HLOOKUP(X78,Table!$A$71:$F$88,2)))+VLOOKUP(Y78,Table!$H$72:'Table'!$I$76,2))))</f>
        <v/>
      </c>
      <c r="AA78" s="130"/>
      <c r="AB78" s="130"/>
      <c r="AC78" s="132" t="s">
        <v>27</v>
      </c>
      <c r="AD78" s="130"/>
    </row>
    <row r="79" spans="1:30" ht="15.5" x14ac:dyDescent="0.25">
      <c r="A79" s="143"/>
      <c r="B79" s="125"/>
      <c r="C79" s="126"/>
      <c r="D79" s="85"/>
      <c r="E79" s="126"/>
      <c r="F79" s="125"/>
      <c r="G79" s="125"/>
      <c r="H79" s="127"/>
      <c r="I79" s="128"/>
      <c r="J79" s="125"/>
      <c r="K79" s="129" t="str">
        <f t="shared" si="2"/>
        <v/>
      </c>
      <c r="L79" s="129" t="str">
        <f t="shared" si="3"/>
        <v/>
      </c>
      <c r="M79" s="130"/>
      <c r="N79" s="130"/>
      <c r="O79" s="130"/>
      <c r="P79" s="131" t="str">
        <f>IF(OR(M79&lt;1,M79&gt;20),"",IF(OR(N79&lt;1,N79&gt;5),"",IF(OR(O79&lt;1,O79&gt;5),"",VLOOKUP(VLOOKUP(N79,Table!$M$45:$V$53,HLOOKUP(O79,Table!$M$43:$V$53,2)),Table!$A$5:$AN$37,HLOOKUP(M79,Table!$A$3:$AN$37,2)))))</f>
        <v/>
      </c>
      <c r="Q79" s="130"/>
      <c r="R79" s="130"/>
      <c r="S79" s="131" t="str">
        <f>IF(OR(Q79&lt;1,Q79&gt;5),"",IF(OR(R79&lt;1,R79&gt;4),"",VLOOKUP(Q79,Table!$A$43:$H$51,HLOOKUP(R79,Table!$A$41:$H$51,2))))</f>
        <v/>
      </c>
      <c r="T79" s="130"/>
      <c r="U79" s="130"/>
      <c r="V79" s="131" t="str">
        <f>IF(OR(T79&lt;1,T79&gt;6),"",IF(OR(U79&lt;1,U79&gt;4),"",VLOOKUP(T79,Table!$A$57:$H$67,HLOOKUP(U79,Table!$A$55:$H$67,2))))</f>
        <v/>
      </c>
      <c r="W79" s="130"/>
      <c r="X79" s="130"/>
      <c r="Y79" s="130"/>
      <c r="Z79" s="131" t="str">
        <f>IF(OR(W79&lt;1,W79&gt;8),"",IF(OR(X79&lt;1,X79&gt;3),"",IF(OR(Y79&lt;1,Y79&gt;3),"",VLOOKUP(W79,Table!$A$73:$F$88,(HLOOKUP(X79,Table!$A$71:$F$88,2)))+VLOOKUP(Y79,Table!$H$72:'Table'!$I$76,2))))</f>
        <v/>
      </c>
      <c r="AA79" s="130"/>
      <c r="AB79" s="130"/>
      <c r="AC79" s="132" t="s">
        <v>27</v>
      </c>
      <c r="AD79" s="130"/>
    </row>
    <row r="80" spans="1:30" ht="15.5" x14ac:dyDescent="0.25">
      <c r="A80" s="143"/>
      <c r="B80" s="125"/>
      <c r="C80" s="126"/>
      <c r="D80" s="85"/>
      <c r="E80" s="126"/>
      <c r="F80" s="125"/>
      <c r="G80" s="125"/>
      <c r="H80" s="127"/>
      <c r="I80" s="128"/>
      <c r="J80" s="125"/>
      <c r="K80" s="129" t="str">
        <f t="shared" si="2"/>
        <v/>
      </c>
      <c r="L80" s="129" t="str">
        <f t="shared" si="3"/>
        <v/>
      </c>
      <c r="M80" s="130"/>
      <c r="N80" s="130"/>
      <c r="O80" s="130"/>
      <c r="P80" s="131" t="str">
        <f>IF(OR(M80&lt;1,M80&gt;20),"",IF(OR(N80&lt;1,N80&gt;5),"",IF(OR(O80&lt;1,O80&gt;5),"",VLOOKUP(VLOOKUP(N80,Table!$M$45:$V$53,HLOOKUP(O80,Table!$M$43:$V$53,2)),Table!$A$5:$AN$37,HLOOKUP(M80,Table!$A$3:$AN$37,2)))))</f>
        <v/>
      </c>
      <c r="Q80" s="130"/>
      <c r="R80" s="130"/>
      <c r="S80" s="131" t="str">
        <f>IF(OR(Q80&lt;1,Q80&gt;5),"",IF(OR(R80&lt;1,R80&gt;4),"",VLOOKUP(Q80,Table!$A$43:$H$51,HLOOKUP(R80,Table!$A$41:$H$51,2))))</f>
        <v/>
      </c>
      <c r="T80" s="130"/>
      <c r="U80" s="130"/>
      <c r="V80" s="131" t="str">
        <f>IF(OR(T80&lt;1,T80&gt;6),"",IF(OR(U80&lt;1,U80&gt;4),"",VLOOKUP(T80,Table!$A$57:$H$67,HLOOKUP(U80,Table!$A$55:$H$67,2))))</f>
        <v/>
      </c>
      <c r="W80" s="130"/>
      <c r="X80" s="130"/>
      <c r="Y80" s="130"/>
      <c r="Z80" s="131" t="str">
        <f>IF(OR(W80&lt;1,W80&gt;8),"",IF(OR(X80&lt;1,X80&gt;3),"",IF(OR(Y80&lt;1,Y80&gt;3),"",VLOOKUP(W80,Table!$A$73:$F$88,(HLOOKUP(X80,Table!$A$71:$F$88,2)))+VLOOKUP(Y80,Table!$H$72:'Table'!$I$76,2))))</f>
        <v/>
      </c>
      <c r="AA80" s="130"/>
      <c r="AB80" s="130"/>
      <c r="AC80" s="132" t="s">
        <v>27</v>
      </c>
      <c r="AD80" s="130"/>
    </row>
    <row r="81" spans="1:30" ht="15.5" x14ac:dyDescent="0.25">
      <c r="A81" s="143"/>
      <c r="B81" s="125"/>
      <c r="C81" s="126"/>
      <c r="D81" s="85"/>
      <c r="E81" s="126"/>
      <c r="F81" s="125"/>
      <c r="G81" s="125"/>
      <c r="H81" s="127"/>
      <c r="I81" s="128"/>
      <c r="J81" s="125"/>
      <c r="K81" s="129" t="str">
        <f t="shared" si="2"/>
        <v/>
      </c>
      <c r="L81" s="129" t="str">
        <f t="shared" si="3"/>
        <v/>
      </c>
      <c r="M81" s="130"/>
      <c r="N81" s="130"/>
      <c r="O81" s="130"/>
      <c r="P81" s="131" t="str">
        <f>IF(OR(M81&lt;1,M81&gt;20),"",IF(OR(N81&lt;1,N81&gt;5),"",IF(OR(O81&lt;1,O81&gt;5),"",VLOOKUP(VLOOKUP(N81,Table!$M$45:$V$53,HLOOKUP(O81,Table!$M$43:$V$53,2)),Table!$A$5:$AN$37,HLOOKUP(M81,Table!$A$3:$AN$37,2)))))</f>
        <v/>
      </c>
      <c r="Q81" s="130"/>
      <c r="R81" s="130"/>
      <c r="S81" s="131" t="str">
        <f>IF(OR(Q81&lt;1,Q81&gt;5),"",IF(OR(R81&lt;1,R81&gt;4),"",VLOOKUP(Q81,Table!$A$43:$H$51,HLOOKUP(R81,Table!$A$41:$H$51,2))))</f>
        <v/>
      </c>
      <c r="T81" s="130"/>
      <c r="U81" s="130"/>
      <c r="V81" s="131" t="str">
        <f>IF(OR(T81&lt;1,T81&gt;6),"",IF(OR(U81&lt;1,U81&gt;4),"",VLOOKUP(T81,Table!$A$57:$H$67,HLOOKUP(U81,Table!$A$55:$H$67,2))))</f>
        <v/>
      </c>
      <c r="W81" s="130"/>
      <c r="X81" s="130"/>
      <c r="Y81" s="130"/>
      <c r="Z81" s="131" t="str">
        <f>IF(OR(W81&lt;1,W81&gt;8),"",IF(OR(X81&lt;1,X81&gt;3),"",IF(OR(Y81&lt;1,Y81&gt;3),"",VLOOKUP(W81,Table!$A$73:$F$88,(HLOOKUP(X81,Table!$A$71:$F$88,2)))+VLOOKUP(Y81,Table!$H$72:'Table'!$I$76,2))))</f>
        <v/>
      </c>
      <c r="AA81" s="130"/>
      <c r="AB81" s="130"/>
      <c r="AC81" s="132" t="s">
        <v>27</v>
      </c>
      <c r="AD81" s="130"/>
    </row>
    <row r="82" spans="1:30" ht="15.5" x14ac:dyDescent="0.25">
      <c r="A82" s="143"/>
      <c r="B82" s="125"/>
      <c r="C82" s="126"/>
      <c r="D82" s="85"/>
      <c r="E82" s="126"/>
      <c r="F82" s="125"/>
      <c r="G82" s="125"/>
      <c r="H82" s="127"/>
      <c r="I82" s="128"/>
      <c r="J82" s="125"/>
      <c r="K82" s="129" t="str">
        <f t="shared" si="2"/>
        <v/>
      </c>
      <c r="L82" s="129" t="str">
        <f t="shared" si="3"/>
        <v/>
      </c>
      <c r="M82" s="130"/>
      <c r="N82" s="130"/>
      <c r="O82" s="130"/>
      <c r="P82" s="131" t="str">
        <f>IF(OR(M82&lt;1,M82&gt;20),"",IF(OR(N82&lt;1,N82&gt;5),"",IF(OR(O82&lt;1,O82&gt;5),"",VLOOKUP(VLOOKUP(N82,Table!$M$45:$V$53,HLOOKUP(O82,Table!$M$43:$V$53,2)),Table!$A$5:$AN$37,HLOOKUP(M82,Table!$A$3:$AN$37,2)))))</f>
        <v/>
      </c>
      <c r="Q82" s="130"/>
      <c r="R82" s="130"/>
      <c r="S82" s="131" t="str">
        <f>IF(OR(Q82&lt;1,Q82&gt;5),"",IF(OR(R82&lt;1,R82&gt;4),"",VLOOKUP(Q82,Table!$A$43:$H$51,HLOOKUP(R82,Table!$A$41:$H$51,2))))</f>
        <v/>
      </c>
      <c r="T82" s="130"/>
      <c r="U82" s="130"/>
      <c r="V82" s="131" t="str">
        <f>IF(OR(T82&lt;1,T82&gt;6),"",IF(OR(U82&lt;1,U82&gt;4),"",VLOOKUP(T82,Table!$A$57:$H$67,HLOOKUP(U82,Table!$A$55:$H$67,2))))</f>
        <v/>
      </c>
      <c r="W82" s="130"/>
      <c r="X82" s="130"/>
      <c r="Y82" s="130"/>
      <c r="Z82" s="131" t="str">
        <f>IF(OR(W82&lt;1,W82&gt;8),"",IF(OR(X82&lt;1,X82&gt;3),"",IF(OR(Y82&lt;1,Y82&gt;3),"",VLOOKUP(W82,Table!$A$73:$F$88,(HLOOKUP(X82,Table!$A$71:$F$88,2)))+VLOOKUP(Y82,Table!$H$72:'Table'!$I$76,2))))</f>
        <v/>
      </c>
      <c r="AA82" s="130"/>
      <c r="AB82" s="130"/>
      <c r="AC82" s="132" t="s">
        <v>27</v>
      </c>
      <c r="AD82" s="130"/>
    </row>
    <row r="83" spans="1:30" ht="15.5" x14ac:dyDescent="0.25">
      <c r="A83" s="143"/>
      <c r="B83" s="125"/>
      <c r="C83" s="126"/>
      <c r="D83" s="85"/>
      <c r="E83" s="126"/>
      <c r="F83" s="125"/>
      <c r="G83" s="125"/>
      <c r="H83" s="127"/>
      <c r="I83" s="128"/>
      <c r="J83" s="125"/>
      <c r="K83" s="129" t="str">
        <f t="shared" si="2"/>
        <v/>
      </c>
      <c r="L83" s="129" t="str">
        <f t="shared" si="3"/>
        <v/>
      </c>
      <c r="M83" s="130"/>
      <c r="N83" s="130"/>
      <c r="O83" s="130"/>
      <c r="P83" s="131" t="str">
        <f>IF(OR(M83&lt;1,M83&gt;20),"",IF(OR(N83&lt;1,N83&gt;5),"",IF(OR(O83&lt;1,O83&gt;5),"",VLOOKUP(VLOOKUP(N83,Table!$M$45:$V$53,HLOOKUP(O83,Table!$M$43:$V$53,2)),Table!$A$5:$AN$37,HLOOKUP(M83,Table!$A$3:$AN$37,2)))))</f>
        <v/>
      </c>
      <c r="Q83" s="130"/>
      <c r="R83" s="130"/>
      <c r="S83" s="131" t="str">
        <f>IF(OR(Q83&lt;1,Q83&gt;5),"",IF(OR(R83&lt;1,R83&gt;4),"",VLOOKUP(Q83,Table!$A$43:$H$51,HLOOKUP(R83,Table!$A$41:$H$51,2))))</f>
        <v/>
      </c>
      <c r="T83" s="130"/>
      <c r="U83" s="130"/>
      <c r="V83" s="131" t="str">
        <f>IF(OR(T83&lt;1,T83&gt;6),"",IF(OR(U83&lt;1,U83&gt;4),"",VLOOKUP(T83,Table!$A$57:$H$67,HLOOKUP(U83,Table!$A$55:$H$67,2))))</f>
        <v/>
      </c>
      <c r="W83" s="130"/>
      <c r="X83" s="130"/>
      <c r="Y83" s="130"/>
      <c r="Z83" s="131" t="str">
        <f>IF(OR(W83&lt;1,W83&gt;8),"",IF(OR(X83&lt;1,X83&gt;3),"",IF(OR(Y83&lt;1,Y83&gt;3),"",VLOOKUP(W83,Table!$A$73:$F$88,(HLOOKUP(X83,Table!$A$71:$F$88,2)))+VLOOKUP(Y83,Table!$H$72:'Table'!$I$76,2))))</f>
        <v/>
      </c>
      <c r="AA83" s="130"/>
      <c r="AB83" s="130"/>
      <c r="AC83" s="132" t="s">
        <v>27</v>
      </c>
      <c r="AD83" s="130"/>
    </row>
    <row r="84" spans="1:30" ht="15.5" x14ac:dyDescent="0.25">
      <c r="A84" s="143"/>
      <c r="B84" s="125"/>
      <c r="C84" s="126"/>
      <c r="D84" s="85"/>
      <c r="E84" s="126"/>
      <c r="F84" s="125"/>
      <c r="G84" s="125"/>
      <c r="H84" s="127"/>
      <c r="I84" s="128"/>
      <c r="J84" s="125"/>
      <c r="K84" s="129" t="str">
        <f t="shared" si="2"/>
        <v/>
      </c>
      <c r="L84" s="129" t="str">
        <f t="shared" si="3"/>
        <v/>
      </c>
      <c r="M84" s="130"/>
      <c r="N84" s="130"/>
      <c r="O84" s="130"/>
      <c r="P84" s="131" t="str">
        <f>IF(OR(M84&lt;1,M84&gt;20),"",IF(OR(N84&lt;1,N84&gt;5),"",IF(OR(O84&lt;1,O84&gt;5),"",VLOOKUP(VLOOKUP(N84,Table!$M$45:$V$53,HLOOKUP(O84,Table!$M$43:$V$53,2)),Table!$A$5:$AN$37,HLOOKUP(M84,Table!$A$3:$AN$37,2)))))</f>
        <v/>
      </c>
      <c r="Q84" s="130"/>
      <c r="R84" s="130"/>
      <c r="S84" s="131" t="str">
        <f>IF(OR(Q84&lt;1,Q84&gt;5),"",IF(OR(R84&lt;1,R84&gt;4),"",VLOOKUP(Q84,Table!$A$43:$H$51,HLOOKUP(R84,Table!$A$41:$H$51,2))))</f>
        <v/>
      </c>
      <c r="T84" s="130"/>
      <c r="U84" s="130"/>
      <c r="V84" s="131" t="str">
        <f>IF(OR(T84&lt;1,T84&gt;6),"",IF(OR(U84&lt;1,U84&gt;4),"",VLOOKUP(T84,Table!$A$57:$H$67,HLOOKUP(U84,Table!$A$55:$H$67,2))))</f>
        <v/>
      </c>
      <c r="W84" s="130"/>
      <c r="X84" s="130"/>
      <c r="Y84" s="130"/>
      <c r="Z84" s="131" t="str">
        <f>IF(OR(W84&lt;1,W84&gt;8),"",IF(OR(X84&lt;1,X84&gt;3),"",IF(OR(Y84&lt;1,Y84&gt;3),"",VLOOKUP(W84,Table!$A$73:$F$88,(HLOOKUP(X84,Table!$A$71:$F$88,2)))+VLOOKUP(Y84,Table!$H$72:'Table'!$I$76,2))))</f>
        <v/>
      </c>
      <c r="AA84" s="130"/>
      <c r="AB84" s="130"/>
      <c r="AC84" s="132" t="s">
        <v>27</v>
      </c>
      <c r="AD84" s="130"/>
    </row>
    <row r="85" spans="1:30" ht="15.5" x14ac:dyDescent="0.25">
      <c r="A85" s="143"/>
      <c r="B85" s="125"/>
      <c r="C85" s="126"/>
      <c r="D85" s="85"/>
      <c r="E85" s="126"/>
      <c r="F85" s="125"/>
      <c r="G85" s="125"/>
      <c r="H85" s="127"/>
      <c r="I85" s="128"/>
      <c r="J85" s="125"/>
      <c r="K85" s="129" t="str">
        <f t="shared" si="2"/>
        <v/>
      </c>
      <c r="L85" s="129" t="str">
        <f t="shared" si="3"/>
        <v/>
      </c>
      <c r="M85" s="130"/>
      <c r="N85" s="130"/>
      <c r="O85" s="130"/>
      <c r="P85" s="131" t="str">
        <f>IF(OR(M85&lt;1,M85&gt;20),"",IF(OR(N85&lt;1,N85&gt;5),"",IF(OR(O85&lt;1,O85&gt;5),"",VLOOKUP(VLOOKUP(N85,Table!$M$45:$V$53,HLOOKUP(O85,Table!$M$43:$V$53,2)),Table!$A$5:$AN$37,HLOOKUP(M85,Table!$A$3:$AN$37,2)))))</f>
        <v/>
      </c>
      <c r="Q85" s="130"/>
      <c r="R85" s="130"/>
      <c r="S85" s="131" t="str">
        <f>IF(OR(Q85&lt;1,Q85&gt;5),"",IF(OR(R85&lt;1,R85&gt;4),"",VLOOKUP(Q85,Table!$A$43:$H$51,HLOOKUP(R85,Table!$A$41:$H$51,2))))</f>
        <v/>
      </c>
      <c r="T85" s="130"/>
      <c r="U85" s="130"/>
      <c r="V85" s="131" t="str">
        <f>IF(OR(T85&lt;1,T85&gt;6),"",IF(OR(U85&lt;1,U85&gt;4),"",VLOOKUP(T85,Table!$A$57:$H$67,HLOOKUP(U85,Table!$A$55:$H$67,2))))</f>
        <v/>
      </c>
      <c r="W85" s="130"/>
      <c r="X85" s="130"/>
      <c r="Y85" s="130"/>
      <c r="Z85" s="131" t="str">
        <f>IF(OR(W85&lt;1,W85&gt;8),"",IF(OR(X85&lt;1,X85&gt;3),"",IF(OR(Y85&lt;1,Y85&gt;3),"",VLOOKUP(W85,Table!$A$73:$F$88,(HLOOKUP(X85,Table!$A$71:$F$88,2)))+VLOOKUP(Y85,Table!$H$72:'Table'!$I$76,2))))</f>
        <v/>
      </c>
      <c r="AA85" s="130"/>
      <c r="AB85" s="130"/>
      <c r="AC85" s="132" t="s">
        <v>27</v>
      </c>
      <c r="AD85" s="130"/>
    </row>
    <row r="86" spans="1:30" ht="15.5" x14ac:dyDescent="0.25">
      <c r="A86" s="143"/>
      <c r="B86" s="125"/>
      <c r="C86" s="126"/>
      <c r="D86" s="85"/>
      <c r="E86" s="126"/>
      <c r="F86" s="125"/>
      <c r="G86" s="125"/>
      <c r="H86" s="127"/>
      <c r="I86" s="128"/>
      <c r="J86" s="125"/>
      <c r="K86" s="129" t="str">
        <f t="shared" si="2"/>
        <v/>
      </c>
      <c r="L86" s="129" t="str">
        <f t="shared" si="3"/>
        <v/>
      </c>
      <c r="M86" s="130"/>
      <c r="N86" s="130"/>
      <c r="O86" s="130"/>
      <c r="P86" s="131" t="str">
        <f>IF(OR(M86&lt;1,M86&gt;20),"",IF(OR(N86&lt;1,N86&gt;5),"",IF(OR(O86&lt;1,O86&gt;5),"",VLOOKUP(VLOOKUP(N86,Table!$M$45:$V$53,HLOOKUP(O86,Table!$M$43:$V$53,2)),Table!$A$5:$AN$37,HLOOKUP(M86,Table!$A$3:$AN$37,2)))))</f>
        <v/>
      </c>
      <c r="Q86" s="130"/>
      <c r="R86" s="130"/>
      <c r="S86" s="131" t="str">
        <f>IF(OR(Q86&lt;1,Q86&gt;5),"",IF(OR(R86&lt;1,R86&gt;4),"",VLOOKUP(Q86,Table!$A$43:$H$51,HLOOKUP(R86,Table!$A$41:$H$51,2))))</f>
        <v/>
      </c>
      <c r="T86" s="130"/>
      <c r="U86" s="130"/>
      <c r="V86" s="131" t="str">
        <f>IF(OR(T86&lt;1,T86&gt;6),"",IF(OR(U86&lt;1,U86&gt;4),"",VLOOKUP(T86,Table!$A$57:$H$67,HLOOKUP(U86,Table!$A$55:$H$67,2))))</f>
        <v/>
      </c>
      <c r="W86" s="130"/>
      <c r="X86" s="130"/>
      <c r="Y86" s="130"/>
      <c r="Z86" s="131" t="str">
        <f>IF(OR(W86&lt;1,W86&gt;8),"",IF(OR(X86&lt;1,X86&gt;3),"",IF(OR(Y86&lt;1,Y86&gt;3),"",VLOOKUP(W86,Table!$A$73:$F$88,(HLOOKUP(X86,Table!$A$71:$F$88,2)))+VLOOKUP(Y86,Table!$H$72:'Table'!$I$76,2))))</f>
        <v/>
      </c>
      <c r="AA86" s="130"/>
      <c r="AB86" s="130"/>
      <c r="AC86" s="132" t="s">
        <v>27</v>
      </c>
      <c r="AD86" s="130"/>
    </row>
    <row r="87" spans="1:30" ht="15.5" x14ac:dyDescent="0.25">
      <c r="A87" s="143"/>
      <c r="B87" s="125"/>
      <c r="C87" s="126"/>
      <c r="D87" s="85"/>
      <c r="E87" s="126"/>
      <c r="F87" s="125"/>
      <c r="G87" s="125"/>
      <c r="H87" s="127"/>
      <c r="I87" s="128"/>
      <c r="J87" s="125"/>
      <c r="K87" s="129" t="str">
        <f t="shared" si="2"/>
        <v/>
      </c>
      <c r="L87" s="129" t="str">
        <f t="shared" si="3"/>
        <v/>
      </c>
      <c r="M87" s="130"/>
      <c r="N87" s="130"/>
      <c r="O87" s="130"/>
      <c r="P87" s="131" t="str">
        <f>IF(OR(M87&lt;1,M87&gt;20),"",IF(OR(N87&lt;1,N87&gt;5),"",IF(OR(O87&lt;1,O87&gt;5),"",VLOOKUP(VLOOKUP(N87,Table!$M$45:$V$53,HLOOKUP(O87,Table!$M$43:$V$53,2)),Table!$A$5:$AN$37,HLOOKUP(M87,Table!$A$3:$AN$37,2)))))</f>
        <v/>
      </c>
      <c r="Q87" s="130"/>
      <c r="R87" s="130"/>
      <c r="S87" s="131" t="str">
        <f>IF(OR(Q87&lt;1,Q87&gt;5),"",IF(OR(R87&lt;1,R87&gt;4),"",VLOOKUP(Q87,Table!$A$43:$H$51,HLOOKUP(R87,Table!$A$41:$H$51,2))))</f>
        <v/>
      </c>
      <c r="T87" s="130"/>
      <c r="U87" s="130"/>
      <c r="V87" s="131" t="str">
        <f>IF(OR(T87&lt;1,T87&gt;6),"",IF(OR(U87&lt;1,U87&gt;4),"",VLOOKUP(T87,Table!$A$57:$H$67,HLOOKUP(U87,Table!$A$55:$H$67,2))))</f>
        <v/>
      </c>
      <c r="W87" s="130"/>
      <c r="X87" s="130"/>
      <c r="Y87" s="130"/>
      <c r="Z87" s="131" t="str">
        <f>IF(OR(W87&lt;1,W87&gt;8),"",IF(OR(X87&lt;1,X87&gt;3),"",IF(OR(Y87&lt;1,Y87&gt;3),"",VLOOKUP(W87,Table!$A$73:$F$88,(HLOOKUP(X87,Table!$A$71:$F$88,2)))+VLOOKUP(Y87,Table!$H$72:'Table'!$I$76,2))))</f>
        <v/>
      </c>
      <c r="AA87" s="130"/>
      <c r="AB87" s="130"/>
      <c r="AC87" s="132" t="s">
        <v>27</v>
      </c>
      <c r="AD87" s="130"/>
    </row>
    <row r="88" spans="1:30" ht="15.5" x14ac:dyDescent="0.25">
      <c r="A88" s="143"/>
      <c r="B88" s="125"/>
      <c r="C88" s="126"/>
      <c r="D88" s="85"/>
      <c r="E88" s="126"/>
      <c r="F88" s="125"/>
      <c r="G88" s="125"/>
      <c r="H88" s="127"/>
      <c r="I88" s="128"/>
      <c r="J88" s="125"/>
      <c r="K88" s="129" t="str">
        <f t="shared" si="2"/>
        <v/>
      </c>
      <c r="L88" s="129" t="str">
        <f t="shared" si="3"/>
        <v/>
      </c>
      <c r="M88" s="130"/>
      <c r="N88" s="130"/>
      <c r="O88" s="130"/>
      <c r="P88" s="131" t="str">
        <f>IF(OR(M88&lt;1,M88&gt;20),"",IF(OR(N88&lt;1,N88&gt;5),"",IF(OR(O88&lt;1,O88&gt;5),"",VLOOKUP(VLOOKUP(N88,Table!$M$45:$V$53,HLOOKUP(O88,Table!$M$43:$V$53,2)),Table!$A$5:$AN$37,HLOOKUP(M88,Table!$A$3:$AN$37,2)))))</f>
        <v/>
      </c>
      <c r="Q88" s="130"/>
      <c r="R88" s="130"/>
      <c r="S88" s="131" t="str">
        <f>IF(OR(Q88&lt;1,Q88&gt;5),"",IF(OR(R88&lt;1,R88&gt;4),"",VLOOKUP(Q88,Table!$A$43:$H$51,HLOOKUP(R88,Table!$A$41:$H$51,2))))</f>
        <v/>
      </c>
      <c r="T88" s="130"/>
      <c r="U88" s="130"/>
      <c r="V88" s="131" t="str">
        <f>IF(OR(T88&lt;1,T88&gt;6),"",IF(OR(U88&lt;1,U88&gt;4),"",VLOOKUP(T88,Table!$A$57:$H$67,HLOOKUP(U88,Table!$A$55:$H$67,2))))</f>
        <v/>
      </c>
      <c r="W88" s="130"/>
      <c r="X88" s="130"/>
      <c r="Y88" s="130"/>
      <c r="Z88" s="131" t="str">
        <f>IF(OR(W88&lt;1,W88&gt;8),"",IF(OR(X88&lt;1,X88&gt;3),"",IF(OR(Y88&lt;1,Y88&gt;3),"",VLOOKUP(W88,Table!$A$73:$F$88,(HLOOKUP(X88,Table!$A$71:$F$88,2)))+VLOOKUP(Y88,Table!$H$72:'Table'!$I$76,2))))</f>
        <v/>
      </c>
      <c r="AA88" s="130"/>
      <c r="AB88" s="130"/>
      <c r="AC88" s="132" t="s">
        <v>27</v>
      </c>
      <c r="AD88" s="130"/>
    </row>
    <row r="89" spans="1:30" ht="15.5" x14ac:dyDescent="0.25">
      <c r="A89" s="143"/>
      <c r="B89" s="125"/>
      <c r="C89" s="126"/>
      <c r="D89" s="85"/>
      <c r="E89" s="126"/>
      <c r="F89" s="125"/>
      <c r="G89" s="125"/>
      <c r="H89" s="127"/>
      <c r="I89" s="128"/>
      <c r="J89" s="125"/>
      <c r="K89" s="129" t="str">
        <f t="shared" si="2"/>
        <v/>
      </c>
      <c r="L89" s="129" t="str">
        <f t="shared" si="3"/>
        <v/>
      </c>
      <c r="M89" s="130"/>
      <c r="N89" s="130"/>
      <c r="O89" s="130"/>
      <c r="P89" s="131" t="str">
        <f>IF(OR(M89&lt;1,M89&gt;20),"",IF(OR(N89&lt;1,N89&gt;5),"",IF(OR(O89&lt;1,O89&gt;5),"",VLOOKUP(VLOOKUP(N89,Table!$M$45:$V$53,HLOOKUP(O89,Table!$M$43:$V$53,2)),Table!$A$5:$AN$37,HLOOKUP(M89,Table!$A$3:$AN$37,2)))))</f>
        <v/>
      </c>
      <c r="Q89" s="130"/>
      <c r="R89" s="130"/>
      <c r="S89" s="131" t="str">
        <f>IF(OR(Q89&lt;1,Q89&gt;5),"",IF(OR(R89&lt;1,R89&gt;4),"",VLOOKUP(Q89,Table!$A$43:$H$51,HLOOKUP(R89,Table!$A$41:$H$51,2))))</f>
        <v/>
      </c>
      <c r="T89" s="130"/>
      <c r="U89" s="130"/>
      <c r="V89" s="131" t="str">
        <f>IF(OR(T89&lt;1,T89&gt;6),"",IF(OR(U89&lt;1,U89&gt;4),"",VLOOKUP(T89,Table!$A$57:$H$67,HLOOKUP(U89,Table!$A$55:$H$67,2))))</f>
        <v/>
      </c>
      <c r="W89" s="130"/>
      <c r="X89" s="130"/>
      <c r="Y89" s="130"/>
      <c r="Z89" s="131" t="str">
        <f>IF(OR(W89&lt;1,W89&gt;8),"",IF(OR(X89&lt;1,X89&gt;3),"",IF(OR(Y89&lt;1,Y89&gt;3),"",VLOOKUP(W89,Table!$A$73:$F$88,(HLOOKUP(X89,Table!$A$71:$F$88,2)))+VLOOKUP(Y89,Table!$H$72:'Table'!$I$76,2))))</f>
        <v/>
      </c>
      <c r="AA89" s="130"/>
      <c r="AB89" s="130"/>
      <c r="AC89" s="132" t="s">
        <v>27</v>
      </c>
      <c r="AD89" s="130"/>
    </row>
    <row r="90" spans="1:30" ht="15.5" x14ac:dyDescent="0.25">
      <c r="A90" s="143"/>
      <c r="B90" s="125"/>
      <c r="C90" s="126"/>
      <c r="D90" s="85"/>
      <c r="E90" s="126"/>
      <c r="F90" s="125"/>
      <c r="G90" s="125"/>
      <c r="H90" s="127"/>
      <c r="I90" s="128"/>
      <c r="J90" s="125"/>
      <c r="K90" s="129" t="str">
        <f t="shared" si="2"/>
        <v/>
      </c>
      <c r="L90" s="129" t="str">
        <f t="shared" si="3"/>
        <v/>
      </c>
      <c r="M90" s="130"/>
      <c r="N90" s="130"/>
      <c r="O90" s="130"/>
      <c r="P90" s="131" t="str">
        <f>IF(OR(M90&lt;1,M90&gt;20),"",IF(OR(N90&lt;1,N90&gt;5),"",IF(OR(O90&lt;1,O90&gt;5),"",VLOOKUP(VLOOKUP(N90,Table!$M$45:$V$53,HLOOKUP(O90,Table!$M$43:$V$53,2)),Table!$A$5:$AN$37,HLOOKUP(M90,Table!$A$3:$AN$37,2)))))</f>
        <v/>
      </c>
      <c r="Q90" s="130"/>
      <c r="R90" s="130"/>
      <c r="S90" s="131" t="str">
        <f>IF(OR(Q90&lt;1,Q90&gt;5),"",IF(OR(R90&lt;1,R90&gt;4),"",VLOOKUP(Q90,Table!$A$43:$H$51,HLOOKUP(R90,Table!$A$41:$H$51,2))))</f>
        <v/>
      </c>
      <c r="T90" s="130"/>
      <c r="U90" s="130"/>
      <c r="V90" s="131" t="str">
        <f>IF(OR(T90&lt;1,T90&gt;6),"",IF(OR(U90&lt;1,U90&gt;4),"",VLOOKUP(T90,Table!$A$57:$H$67,HLOOKUP(U90,Table!$A$55:$H$67,2))))</f>
        <v/>
      </c>
      <c r="W90" s="130"/>
      <c r="X90" s="130"/>
      <c r="Y90" s="130"/>
      <c r="Z90" s="131" t="str">
        <f>IF(OR(W90&lt;1,W90&gt;8),"",IF(OR(X90&lt;1,X90&gt;3),"",IF(OR(Y90&lt;1,Y90&gt;3),"",VLOOKUP(W90,Table!$A$73:$F$88,(HLOOKUP(X90,Table!$A$71:$F$88,2)))+VLOOKUP(Y90,Table!$H$72:'Table'!$I$76,2))))</f>
        <v/>
      </c>
      <c r="AA90" s="130"/>
      <c r="AB90" s="130"/>
      <c r="AC90" s="132" t="s">
        <v>27</v>
      </c>
      <c r="AD90" s="130"/>
    </row>
    <row r="91" spans="1:30" ht="15.5" x14ac:dyDescent="0.25">
      <c r="A91" s="143"/>
      <c r="B91" s="125"/>
      <c r="C91" s="126"/>
      <c r="D91" s="85"/>
      <c r="E91" s="126"/>
      <c r="F91" s="125"/>
      <c r="G91" s="125"/>
      <c r="H91" s="127"/>
      <c r="I91" s="128"/>
      <c r="J91" s="125"/>
      <c r="K91" s="129" t="str">
        <f t="shared" si="2"/>
        <v/>
      </c>
      <c r="L91" s="129" t="str">
        <f t="shared" si="3"/>
        <v/>
      </c>
      <c r="M91" s="130"/>
      <c r="N91" s="130"/>
      <c r="O91" s="130"/>
      <c r="P91" s="131" t="str">
        <f>IF(OR(M91&lt;1,M91&gt;20),"",IF(OR(N91&lt;1,N91&gt;5),"",IF(OR(O91&lt;1,O91&gt;5),"",VLOOKUP(VLOOKUP(N91,Table!$M$45:$V$53,HLOOKUP(O91,Table!$M$43:$V$53,2)),Table!$A$5:$AN$37,HLOOKUP(M91,Table!$A$3:$AN$37,2)))))</f>
        <v/>
      </c>
      <c r="Q91" s="130"/>
      <c r="R91" s="130"/>
      <c r="S91" s="131" t="str">
        <f>IF(OR(Q91&lt;1,Q91&gt;5),"",IF(OR(R91&lt;1,R91&gt;4),"",VLOOKUP(Q91,Table!$A$43:$H$51,HLOOKUP(R91,Table!$A$41:$H$51,2))))</f>
        <v/>
      </c>
      <c r="T91" s="130"/>
      <c r="U91" s="130"/>
      <c r="V91" s="131" t="str">
        <f>IF(OR(T91&lt;1,T91&gt;6),"",IF(OR(U91&lt;1,U91&gt;4),"",VLOOKUP(T91,Table!$A$57:$H$67,HLOOKUP(U91,Table!$A$55:$H$67,2))))</f>
        <v/>
      </c>
      <c r="W91" s="130"/>
      <c r="X91" s="130"/>
      <c r="Y91" s="130"/>
      <c r="Z91" s="131" t="str">
        <f>IF(OR(W91&lt;1,W91&gt;8),"",IF(OR(X91&lt;1,X91&gt;3),"",IF(OR(Y91&lt;1,Y91&gt;3),"",VLOOKUP(W91,Table!$A$73:$F$88,(HLOOKUP(X91,Table!$A$71:$F$88,2)))+VLOOKUP(Y91,Table!$H$72:'Table'!$I$76,2))))</f>
        <v/>
      </c>
      <c r="AA91" s="130"/>
      <c r="AB91" s="130"/>
      <c r="AC91" s="132" t="s">
        <v>27</v>
      </c>
      <c r="AD91" s="130"/>
    </row>
    <row r="92" spans="1:30" ht="15.5" x14ac:dyDescent="0.25">
      <c r="A92" s="143"/>
      <c r="B92" s="125"/>
      <c r="C92" s="126"/>
      <c r="D92" s="85"/>
      <c r="E92" s="126"/>
      <c r="F92" s="125"/>
      <c r="G92" s="125"/>
      <c r="H92" s="127"/>
      <c r="I92" s="128"/>
      <c r="J92" s="125"/>
      <c r="K92" s="129" t="str">
        <f t="shared" si="2"/>
        <v/>
      </c>
      <c r="L92" s="129" t="str">
        <f t="shared" si="3"/>
        <v/>
      </c>
      <c r="M92" s="130"/>
      <c r="N92" s="130"/>
      <c r="O92" s="130"/>
      <c r="P92" s="131" t="str">
        <f>IF(OR(M92&lt;1,M92&gt;20),"",IF(OR(N92&lt;1,N92&gt;5),"",IF(OR(O92&lt;1,O92&gt;5),"",VLOOKUP(VLOOKUP(N92,Table!$M$45:$V$53,HLOOKUP(O92,Table!$M$43:$V$53,2)),Table!$A$5:$AN$37,HLOOKUP(M92,Table!$A$3:$AN$37,2)))))</f>
        <v/>
      </c>
      <c r="Q92" s="130"/>
      <c r="R92" s="130"/>
      <c r="S92" s="131" t="str">
        <f>IF(OR(Q92&lt;1,Q92&gt;5),"",IF(OR(R92&lt;1,R92&gt;4),"",VLOOKUP(Q92,Table!$A$43:$H$51,HLOOKUP(R92,Table!$A$41:$H$51,2))))</f>
        <v/>
      </c>
      <c r="T92" s="130"/>
      <c r="U92" s="130"/>
      <c r="V92" s="131" t="str">
        <f>IF(OR(T92&lt;1,T92&gt;6),"",IF(OR(U92&lt;1,U92&gt;4),"",VLOOKUP(T92,Table!$A$57:$H$67,HLOOKUP(U92,Table!$A$55:$H$67,2))))</f>
        <v/>
      </c>
      <c r="W92" s="130"/>
      <c r="X92" s="130"/>
      <c r="Y92" s="130"/>
      <c r="Z92" s="131" t="str">
        <f>IF(OR(W92&lt;1,W92&gt;8),"",IF(OR(X92&lt;1,X92&gt;3),"",IF(OR(Y92&lt;1,Y92&gt;3),"",VLOOKUP(W92,Table!$A$73:$F$88,(HLOOKUP(X92,Table!$A$71:$F$88,2)))+VLOOKUP(Y92,Table!$H$72:'Table'!$I$76,2))))</f>
        <v/>
      </c>
      <c r="AA92" s="130"/>
      <c r="AB92" s="130"/>
      <c r="AC92" s="132" t="s">
        <v>27</v>
      </c>
      <c r="AD92" s="130"/>
    </row>
    <row r="93" spans="1:30" ht="15.5" x14ac:dyDescent="0.25">
      <c r="A93" s="143"/>
      <c r="B93" s="125"/>
      <c r="C93" s="126"/>
      <c r="D93" s="85"/>
      <c r="E93" s="126"/>
      <c r="F93" s="125"/>
      <c r="G93" s="125"/>
      <c r="H93" s="127"/>
      <c r="I93" s="128"/>
      <c r="J93" s="125"/>
      <c r="K93" s="129" t="str">
        <f t="shared" si="2"/>
        <v/>
      </c>
      <c r="L93" s="129" t="str">
        <f t="shared" si="3"/>
        <v/>
      </c>
      <c r="M93" s="130"/>
      <c r="N93" s="130"/>
      <c r="O93" s="130"/>
      <c r="P93" s="131" t="str">
        <f>IF(OR(M93&lt;1,M93&gt;20),"",IF(OR(N93&lt;1,N93&gt;5),"",IF(OR(O93&lt;1,O93&gt;5),"",VLOOKUP(VLOOKUP(N93,Table!$M$45:$V$53,HLOOKUP(O93,Table!$M$43:$V$53,2)),Table!$A$5:$AN$37,HLOOKUP(M93,Table!$A$3:$AN$37,2)))))</f>
        <v/>
      </c>
      <c r="Q93" s="130"/>
      <c r="R93" s="130"/>
      <c r="S93" s="131" t="str">
        <f>IF(OR(Q93&lt;1,Q93&gt;5),"",IF(OR(R93&lt;1,R93&gt;4),"",VLOOKUP(Q93,Table!$A$43:$H$51,HLOOKUP(R93,Table!$A$41:$H$51,2))))</f>
        <v/>
      </c>
      <c r="T93" s="130"/>
      <c r="U93" s="130"/>
      <c r="V93" s="131" t="str">
        <f>IF(OR(T93&lt;1,T93&gt;6),"",IF(OR(U93&lt;1,U93&gt;4),"",VLOOKUP(T93,Table!$A$57:$H$67,HLOOKUP(U93,Table!$A$55:$H$67,2))))</f>
        <v/>
      </c>
      <c r="W93" s="130"/>
      <c r="X93" s="130"/>
      <c r="Y93" s="130"/>
      <c r="Z93" s="131" t="str">
        <f>IF(OR(W93&lt;1,W93&gt;8),"",IF(OR(X93&lt;1,X93&gt;3),"",IF(OR(Y93&lt;1,Y93&gt;3),"",VLOOKUP(W93,Table!$A$73:$F$88,(HLOOKUP(X93,Table!$A$71:$F$88,2)))+VLOOKUP(Y93,Table!$H$72:'Table'!$I$76,2))))</f>
        <v/>
      </c>
      <c r="AA93" s="130"/>
      <c r="AB93" s="130"/>
      <c r="AC93" s="132" t="s">
        <v>27</v>
      </c>
      <c r="AD93" s="130"/>
    </row>
  </sheetData>
  <sheetProtection selectLockedCells="1"/>
  <autoFilter ref="A5:AD5" xr:uid="{335947CA-4D76-4FE7-83C2-EBE3792F0E74}"/>
  <dataConsolidate/>
  <mergeCells count="5">
    <mergeCell ref="AA4:AC4"/>
    <mergeCell ref="M4:P4"/>
    <mergeCell ref="Q4:S4"/>
    <mergeCell ref="T4:V4"/>
    <mergeCell ref="W4:Z4"/>
  </mergeCells>
  <phoneticPr fontId="20" type="noConversion"/>
  <conditionalFormatting sqref="M6:O93 Q6:R93 T6:U93 W6:Y93">
    <cfRule type="containsBlanks" dxfId="0" priority="1">
      <formula>LEN(TRIM(M6))=0</formula>
    </cfRule>
  </conditionalFormatting>
  <pageMargins left="0.75" right="0.75" top="0.68" bottom="0.83" header="0.28999999999999998" footer="0.5"/>
  <pageSetup paperSize="8" scale="39" orientation="landscape" r:id="rId1"/>
  <headerFooter alignWithMargins="0">
    <oddHeader>&amp;RJob Evaluation Manufacturing &amp; Logistics / &amp;D / &amp;T</oddHeader>
    <oddFooter>&amp;L&amp;"Arial,Bold"© Copyright 2008 - Mercer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ED5B-3A22-4787-A605-766141AFD232}">
  <dimension ref="A1"/>
  <sheetViews>
    <sheetView showGridLines="0" topLeftCell="B8" zoomScale="170" zoomScaleNormal="170" workbookViewId="0">
      <selection activeCell="C8" sqref="C8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H9"/>
  <sheetViews>
    <sheetView zoomScaleNormal="100" workbookViewId="0">
      <selection activeCell="E6" sqref="E6"/>
    </sheetView>
  </sheetViews>
  <sheetFormatPr defaultRowHeight="12.5" x14ac:dyDescent="0.25"/>
  <cols>
    <col min="1" max="1" width="4.453125" customWidth="1"/>
    <col min="2" max="2" width="13.453125" customWidth="1"/>
    <col min="3" max="3" width="22.1796875" customWidth="1"/>
    <col min="4" max="8" width="27.453125" customWidth="1"/>
  </cols>
  <sheetData>
    <row r="1" spans="1:8" ht="25" x14ac:dyDescent="0.5">
      <c r="A1" s="19" t="s">
        <v>29</v>
      </c>
      <c r="B1" s="20"/>
      <c r="C1" s="21"/>
      <c r="D1" s="89"/>
      <c r="E1" s="90"/>
      <c r="F1" s="91" t="s">
        <v>30</v>
      </c>
      <c r="G1" s="90"/>
      <c r="H1" s="92"/>
    </row>
    <row r="2" spans="1:8" ht="13" x14ac:dyDescent="0.3">
      <c r="A2" s="25"/>
      <c r="B2" s="26"/>
      <c r="C2" s="27"/>
      <c r="D2" s="28">
        <v>1</v>
      </c>
      <c r="E2" s="29">
        <v>2</v>
      </c>
      <c r="F2" s="29">
        <v>3</v>
      </c>
      <c r="G2" s="29">
        <v>4</v>
      </c>
      <c r="H2" s="30">
        <v>5</v>
      </c>
    </row>
    <row r="3" spans="1:8" ht="13" x14ac:dyDescent="0.3">
      <c r="A3" s="31"/>
      <c r="B3" s="32"/>
      <c r="C3" s="33"/>
      <c r="D3" s="93" t="s">
        <v>31</v>
      </c>
      <c r="E3" s="94" t="s">
        <v>32</v>
      </c>
      <c r="F3" s="94" t="s">
        <v>33</v>
      </c>
      <c r="G3" s="94" t="s">
        <v>34</v>
      </c>
      <c r="H3" s="95" t="s">
        <v>35</v>
      </c>
    </row>
    <row r="4" spans="1:8" ht="65.25" customHeight="1" x14ac:dyDescent="0.3">
      <c r="A4" s="87"/>
      <c r="B4" s="88" t="s">
        <v>36</v>
      </c>
      <c r="C4" s="87"/>
      <c r="D4" s="96" t="s">
        <v>37</v>
      </c>
      <c r="E4" s="97" t="s">
        <v>38</v>
      </c>
      <c r="F4" s="98" t="s">
        <v>39</v>
      </c>
      <c r="G4" s="96" t="s">
        <v>40</v>
      </c>
      <c r="H4" s="97" t="s">
        <v>41</v>
      </c>
    </row>
    <row r="5" spans="1:8" ht="68.25" customHeight="1" x14ac:dyDescent="0.25">
      <c r="A5" s="34">
        <v>1</v>
      </c>
      <c r="B5" s="35" t="s">
        <v>42</v>
      </c>
      <c r="C5" s="99" t="s">
        <v>43</v>
      </c>
      <c r="D5" s="44" t="s">
        <v>44</v>
      </c>
      <c r="E5" s="44" t="s">
        <v>45</v>
      </c>
      <c r="F5" s="44" t="s">
        <v>46</v>
      </c>
      <c r="G5" s="44" t="s">
        <v>47</v>
      </c>
      <c r="H5" s="44" t="s">
        <v>48</v>
      </c>
    </row>
    <row r="6" spans="1:8" ht="66.75" customHeight="1" x14ac:dyDescent="0.25">
      <c r="A6" s="34">
        <v>2</v>
      </c>
      <c r="B6" s="36" t="s">
        <v>49</v>
      </c>
      <c r="C6" s="100" t="s">
        <v>50</v>
      </c>
      <c r="D6" s="44" t="s">
        <v>51</v>
      </c>
      <c r="E6" s="44" t="s">
        <v>52</v>
      </c>
      <c r="F6" s="44" t="s">
        <v>53</v>
      </c>
      <c r="G6" s="44" t="s">
        <v>54</v>
      </c>
      <c r="H6" s="44" t="s">
        <v>55</v>
      </c>
    </row>
    <row r="7" spans="1:8" ht="99.75" customHeight="1" x14ac:dyDescent="0.25">
      <c r="A7" s="34">
        <v>3</v>
      </c>
      <c r="B7" s="36" t="s">
        <v>56</v>
      </c>
      <c r="C7" s="100" t="s">
        <v>57</v>
      </c>
      <c r="D7" s="44" t="s">
        <v>58</v>
      </c>
      <c r="E7" s="44" t="s">
        <v>59</v>
      </c>
      <c r="F7" s="44" t="s">
        <v>60</v>
      </c>
      <c r="G7" s="44" t="s">
        <v>61</v>
      </c>
      <c r="H7" s="44" t="s">
        <v>62</v>
      </c>
    </row>
    <row r="8" spans="1:8" ht="81" customHeight="1" x14ac:dyDescent="0.25">
      <c r="A8" s="34">
        <v>4</v>
      </c>
      <c r="B8" s="36" t="s">
        <v>63</v>
      </c>
      <c r="C8" s="100" t="s">
        <v>64</v>
      </c>
      <c r="D8" s="44" t="s">
        <v>65</v>
      </c>
      <c r="E8" s="44" t="s">
        <v>66</v>
      </c>
      <c r="F8" s="44" t="s">
        <v>67</v>
      </c>
      <c r="G8" s="44" t="s">
        <v>68</v>
      </c>
      <c r="H8" s="44" t="s">
        <v>69</v>
      </c>
    </row>
    <row r="9" spans="1:8" ht="111.75" customHeight="1" x14ac:dyDescent="0.25">
      <c r="A9" s="34">
        <v>5</v>
      </c>
      <c r="B9" s="36" t="s">
        <v>70</v>
      </c>
      <c r="C9" s="100" t="s">
        <v>71</v>
      </c>
      <c r="D9" s="44" t="s">
        <v>72</v>
      </c>
      <c r="E9" s="44" t="s">
        <v>73</v>
      </c>
      <c r="F9" s="44" t="s">
        <v>74</v>
      </c>
      <c r="G9" s="44" t="s">
        <v>75</v>
      </c>
      <c r="H9" s="44" t="s">
        <v>76</v>
      </c>
    </row>
  </sheetData>
  <phoneticPr fontId="24" type="noConversion"/>
  <pageMargins left="0.75" right="0.75" top="1" bottom="1" header="0.5" footer="0.5"/>
  <pageSetup scale="70" orientation="landscape" r:id="rId1"/>
  <headerFooter alignWithMargins="0">
    <oddFooter>&amp;L&amp;"Arial,Bold"© Copyright 2008 - Mercer LLC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9"/>
  <sheetViews>
    <sheetView topLeftCell="A5" zoomScaleNormal="100" workbookViewId="0">
      <selection activeCell="E8" sqref="E8"/>
    </sheetView>
  </sheetViews>
  <sheetFormatPr defaultRowHeight="12.5" x14ac:dyDescent="0.25"/>
  <cols>
    <col min="1" max="1" width="10.26953125" customWidth="1"/>
    <col min="2" max="2" width="13.54296875" customWidth="1"/>
    <col min="3" max="3" width="27.54296875" customWidth="1"/>
    <col min="4" max="7" width="31.54296875" customWidth="1"/>
  </cols>
  <sheetData>
    <row r="1" spans="1:7" ht="25" x14ac:dyDescent="0.5">
      <c r="A1" s="19" t="s">
        <v>77</v>
      </c>
      <c r="B1" s="20"/>
      <c r="C1" s="21"/>
      <c r="D1" s="89"/>
      <c r="E1" s="90"/>
      <c r="F1" s="91" t="s">
        <v>78</v>
      </c>
      <c r="G1" s="92"/>
    </row>
    <row r="2" spans="1:7" ht="13" x14ac:dyDescent="0.3">
      <c r="A2" s="25"/>
      <c r="B2" s="26"/>
      <c r="C2" s="27"/>
      <c r="D2" s="28">
        <v>1</v>
      </c>
      <c r="E2" s="29">
        <v>2</v>
      </c>
      <c r="F2" s="29">
        <v>3</v>
      </c>
      <c r="G2" s="30">
        <v>4</v>
      </c>
    </row>
    <row r="3" spans="1:7" ht="13" x14ac:dyDescent="0.3">
      <c r="A3" s="31"/>
      <c r="B3" s="37"/>
      <c r="C3" s="33"/>
      <c r="D3" s="93" t="s">
        <v>79</v>
      </c>
      <c r="E3" s="94" t="s">
        <v>80</v>
      </c>
      <c r="F3" s="94" t="s">
        <v>81</v>
      </c>
      <c r="G3" s="95" t="s">
        <v>82</v>
      </c>
    </row>
    <row r="4" spans="1:7" ht="68.25" customHeight="1" x14ac:dyDescent="0.3">
      <c r="A4" s="87"/>
      <c r="B4" s="88" t="s">
        <v>83</v>
      </c>
      <c r="C4" s="87"/>
      <c r="D4" s="101" t="s">
        <v>84</v>
      </c>
      <c r="E4" s="97" t="s">
        <v>85</v>
      </c>
      <c r="F4" s="97" t="s">
        <v>86</v>
      </c>
      <c r="G4" s="97" t="s">
        <v>87</v>
      </c>
    </row>
    <row r="5" spans="1:7" ht="73.5" customHeight="1" x14ac:dyDescent="0.25">
      <c r="A5" s="34">
        <v>1</v>
      </c>
      <c r="B5" s="102" t="s">
        <v>88</v>
      </c>
      <c r="C5" s="45" t="s">
        <v>89</v>
      </c>
      <c r="D5" s="44" t="s">
        <v>90</v>
      </c>
      <c r="E5" s="44" t="s">
        <v>91</v>
      </c>
      <c r="F5" s="44" t="s">
        <v>92</v>
      </c>
      <c r="G5" s="44" t="s">
        <v>93</v>
      </c>
    </row>
    <row r="6" spans="1:7" ht="82.5" customHeight="1" x14ac:dyDescent="0.25">
      <c r="A6" s="34">
        <v>2</v>
      </c>
      <c r="B6" s="103" t="s">
        <v>94</v>
      </c>
      <c r="C6" s="44" t="s">
        <v>95</v>
      </c>
      <c r="D6" s="44" t="s">
        <v>96</v>
      </c>
      <c r="E6" s="44" t="s">
        <v>97</v>
      </c>
      <c r="F6" s="44" t="s">
        <v>98</v>
      </c>
      <c r="G6" s="44" t="s">
        <v>99</v>
      </c>
    </row>
    <row r="7" spans="1:7" ht="82.5" customHeight="1" x14ac:dyDescent="0.25">
      <c r="A7" s="34">
        <v>3</v>
      </c>
      <c r="B7" s="103" t="s">
        <v>100</v>
      </c>
      <c r="C7" s="44" t="s">
        <v>101</v>
      </c>
      <c r="D7" s="44" t="s">
        <v>102</v>
      </c>
      <c r="E7" s="44" t="s">
        <v>103</v>
      </c>
      <c r="F7" s="44" t="s">
        <v>104</v>
      </c>
      <c r="G7" s="44" t="s">
        <v>105</v>
      </c>
    </row>
    <row r="8" spans="1:7" ht="82.5" customHeight="1" x14ac:dyDescent="0.25">
      <c r="A8" s="34">
        <v>4</v>
      </c>
      <c r="B8" s="103" t="s">
        <v>106</v>
      </c>
      <c r="C8" s="44" t="s">
        <v>107</v>
      </c>
      <c r="D8" s="44" t="s">
        <v>108</v>
      </c>
      <c r="E8" s="44" t="s">
        <v>109</v>
      </c>
      <c r="F8" s="44" t="s">
        <v>110</v>
      </c>
      <c r="G8" s="44" t="s">
        <v>111</v>
      </c>
    </row>
    <row r="9" spans="1:7" ht="82.5" customHeight="1" x14ac:dyDescent="0.25">
      <c r="A9" s="34">
        <v>5</v>
      </c>
      <c r="B9" s="103" t="s">
        <v>112</v>
      </c>
      <c r="C9" s="44" t="s">
        <v>113</v>
      </c>
      <c r="D9" s="44" t="s">
        <v>114</v>
      </c>
      <c r="E9" s="44" t="s">
        <v>115</v>
      </c>
      <c r="F9" s="44" t="s">
        <v>116</v>
      </c>
      <c r="G9" s="44" t="s">
        <v>117</v>
      </c>
    </row>
  </sheetData>
  <phoneticPr fontId="24" type="noConversion"/>
  <pageMargins left="0.75" right="0.75" top="1" bottom="1" header="0.5" footer="0.5"/>
  <pageSetup scale="71" orientation="landscape" r:id="rId1"/>
  <headerFooter alignWithMargins="0">
    <oddFooter>&amp;L&amp;"Arial,Bold"© Copyright 2008 - Mercer LLC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G10"/>
  <sheetViews>
    <sheetView zoomScale="90" zoomScaleNormal="90" workbookViewId="0">
      <selection activeCell="D7" sqref="D7"/>
    </sheetView>
  </sheetViews>
  <sheetFormatPr defaultRowHeight="12.5" x14ac:dyDescent="0.25"/>
  <cols>
    <col min="1" max="1" width="4.453125" customWidth="1"/>
    <col min="2" max="2" width="16" customWidth="1"/>
    <col min="3" max="3" width="23.453125" customWidth="1"/>
    <col min="4" max="7" width="32.453125" customWidth="1"/>
  </cols>
  <sheetData>
    <row r="1" spans="1:7" ht="25" x14ac:dyDescent="0.5">
      <c r="A1" s="19" t="s">
        <v>118</v>
      </c>
      <c r="B1" s="20"/>
      <c r="C1" s="21"/>
      <c r="D1" s="22"/>
      <c r="E1" s="18"/>
      <c r="F1" s="23" t="s">
        <v>119</v>
      </c>
      <c r="G1" s="24"/>
    </row>
    <row r="2" spans="1:7" ht="13" x14ac:dyDescent="0.3">
      <c r="A2" s="25"/>
      <c r="B2" s="26"/>
      <c r="C2" s="27"/>
      <c r="D2" s="28">
        <v>1</v>
      </c>
      <c r="E2" s="29">
        <v>2</v>
      </c>
      <c r="F2" s="29">
        <v>3</v>
      </c>
      <c r="G2" s="30">
        <v>4</v>
      </c>
    </row>
    <row r="3" spans="1:7" ht="13" x14ac:dyDescent="0.3">
      <c r="A3" s="31"/>
      <c r="B3" s="37"/>
      <c r="C3" s="33"/>
      <c r="D3" s="93" t="s">
        <v>120</v>
      </c>
      <c r="E3" s="94" t="s">
        <v>121</v>
      </c>
      <c r="F3" s="94" t="s">
        <v>122</v>
      </c>
      <c r="G3" s="95" t="s">
        <v>123</v>
      </c>
    </row>
    <row r="4" spans="1:7" ht="73.5" customHeight="1" x14ac:dyDescent="0.3">
      <c r="A4" s="87"/>
      <c r="B4" s="88" t="s">
        <v>124</v>
      </c>
      <c r="C4" s="87"/>
      <c r="D4" s="101" t="s">
        <v>125</v>
      </c>
      <c r="E4" s="97" t="s">
        <v>126</v>
      </c>
      <c r="F4" s="97" t="s">
        <v>127</v>
      </c>
      <c r="G4" s="97" t="s">
        <v>128</v>
      </c>
    </row>
    <row r="5" spans="1:7" ht="57.75" customHeight="1" x14ac:dyDescent="0.25">
      <c r="A5" s="34">
        <v>1</v>
      </c>
      <c r="B5" s="102" t="s">
        <v>129</v>
      </c>
      <c r="C5" s="99" t="s">
        <v>130</v>
      </c>
      <c r="D5" s="46" t="s">
        <v>131</v>
      </c>
      <c r="E5" s="46" t="s">
        <v>132</v>
      </c>
      <c r="F5" s="46" t="s">
        <v>133</v>
      </c>
      <c r="G5" s="46" t="s">
        <v>134</v>
      </c>
    </row>
    <row r="6" spans="1:7" ht="61.5" customHeight="1" x14ac:dyDescent="0.25">
      <c r="A6" s="34">
        <v>2</v>
      </c>
      <c r="B6" s="103" t="s">
        <v>135</v>
      </c>
      <c r="C6" s="100" t="s">
        <v>136</v>
      </c>
      <c r="D6" s="46" t="s">
        <v>137</v>
      </c>
      <c r="E6" s="46" t="s">
        <v>138</v>
      </c>
      <c r="F6" s="46" t="s">
        <v>139</v>
      </c>
      <c r="G6" s="46" t="s">
        <v>140</v>
      </c>
    </row>
    <row r="7" spans="1:7" ht="59.25" customHeight="1" x14ac:dyDescent="0.25">
      <c r="A7" s="34">
        <v>3</v>
      </c>
      <c r="B7" s="103" t="s">
        <v>141</v>
      </c>
      <c r="C7" s="100" t="s">
        <v>142</v>
      </c>
      <c r="D7" s="46" t="s">
        <v>143</v>
      </c>
      <c r="E7" s="46" t="s">
        <v>144</v>
      </c>
      <c r="F7" s="46" t="s">
        <v>145</v>
      </c>
      <c r="G7" s="46" t="s">
        <v>146</v>
      </c>
    </row>
    <row r="8" spans="1:7" ht="61.5" customHeight="1" x14ac:dyDescent="0.25">
      <c r="A8" s="34">
        <v>4</v>
      </c>
      <c r="B8" s="103" t="s">
        <v>147</v>
      </c>
      <c r="C8" s="104" t="s">
        <v>148</v>
      </c>
      <c r="D8" s="46" t="s">
        <v>149</v>
      </c>
      <c r="E8" s="46" t="s">
        <v>150</v>
      </c>
      <c r="F8" s="46" t="s">
        <v>151</v>
      </c>
      <c r="G8" s="46" t="s">
        <v>152</v>
      </c>
    </row>
    <row r="9" spans="1:7" ht="75" customHeight="1" x14ac:dyDescent="0.25">
      <c r="A9" s="34">
        <v>5</v>
      </c>
      <c r="B9" s="103" t="s">
        <v>153</v>
      </c>
      <c r="C9" s="100" t="s">
        <v>154</v>
      </c>
      <c r="D9" s="46" t="s">
        <v>155</v>
      </c>
      <c r="E9" s="46" t="s">
        <v>156</v>
      </c>
      <c r="F9" s="46" t="s">
        <v>157</v>
      </c>
      <c r="G9" s="46" t="s">
        <v>158</v>
      </c>
    </row>
    <row r="10" spans="1:7" ht="78" customHeight="1" x14ac:dyDescent="0.25">
      <c r="A10" s="34">
        <v>6</v>
      </c>
      <c r="B10" s="103" t="s">
        <v>159</v>
      </c>
      <c r="C10" s="100" t="s">
        <v>160</v>
      </c>
      <c r="D10" s="46" t="s">
        <v>161</v>
      </c>
      <c r="E10" s="46" t="s">
        <v>162</v>
      </c>
      <c r="F10" s="46" t="s">
        <v>163</v>
      </c>
      <c r="G10" s="44" t="s">
        <v>164</v>
      </c>
    </row>
  </sheetData>
  <phoneticPr fontId="24" type="noConversion"/>
  <pageMargins left="0.75" right="0.75" top="1" bottom="1" header="0.5" footer="0.5"/>
  <pageSetup scale="71" orientation="landscape" r:id="rId1"/>
  <headerFooter alignWithMargins="0">
    <oddFooter>&amp;L&amp;"Arial,Bold"© Copyright 2008 - Mercer LLC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H12"/>
  <sheetViews>
    <sheetView zoomScale="90" zoomScaleNormal="90" workbookViewId="0">
      <selection activeCell="D7" sqref="D7"/>
    </sheetView>
  </sheetViews>
  <sheetFormatPr defaultRowHeight="12.5" x14ac:dyDescent="0.25"/>
  <cols>
    <col min="1" max="1" width="4.453125" customWidth="1"/>
    <col min="2" max="2" width="17" customWidth="1"/>
    <col min="3" max="3" width="30" customWidth="1"/>
    <col min="4" max="6" width="34.453125" customWidth="1"/>
    <col min="7" max="7" width="2.453125" customWidth="1"/>
    <col min="8" max="8" width="30.453125" customWidth="1"/>
  </cols>
  <sheetData>
    <row r="1" spans="1:8" ht="25" x14ac:dyDescent="0.5">
      <c r="A1" s="19" t="s">
        <v>165</v>
      </c>
      <c r="B1" s="20"/>
      <c r="C1" s="21"/>
      <c r="D1" s="89"/>
      <c r="E1" s="91" t="s">
        <v>166</v>
      </c>
      <c r="F1" s="91"/>
      <c r="H1" s="108" t="s">
        <v>167</v>
      </c>
    </row>
    <row r="2" spans="1:8" ht="13" x14ac:dyDescent="0.3">
      <c r="A2" s="25"/>
      <c r="B2" s="26"/>
      <c r="C2" s="27"/>
      <c r="D2" s="28">
        <v>1</v>
      </c>
      <c r="E2" s="29">
        <v>2</v>
      </c>
      <c r="F2" s="29">
        <v>3</v>
      </c>
      <c r="H2" s="38"/>
    </row>
    <row r="3" spans="1:8" ht="13" x14ac:dyDescent="0.3">
      <c r="A3" s="31"/>
      <c r="B3" s="37"/>
      <c r="C3" s="33"/>
      <c r="D3" s="93" t="s">
        <v>168</v>
      </c>
      <c r="E3" s="94" t="s">
        <v>169</v>
      </c>
      <c r="F3" s="94" t="s">
        <v>170</v>
      </c>
      <c r="H3" s="39"/>
    </row>
    <row r="4" spans="1:8" ht="36.75" customHeight="1" x14ac:dyDescent="0.3">
      <c r="A4" s="87"/>
      <c r="B4" s="88" t="s">
        <v>171</v>
      </c>
      <c r="C4" s="87"/>
      <c r="D4" s="96" t="s">
        <v>172</v>
      </c>
      <c r="E4" s="105" t="s">
        <v>173</v>
      </c>
      <c r="F4" s="106" t="s">
        <v>174</v>
      </c>
      <c r="H4" s="109" t="s">
        <v>175</v>
      </c>
    </row>
    <row r="5" spans="1:8" ht="55.5" customHeight="1" x14ac:dyDescent="0.25">
      <c r="A5" s="34">
        <v>1</v>
      </c>
      <c r="B5" s="107" t="s">
        <v>176</v>
      </c>
      <c r="C5" s="82" t="s">
        <v>177</v>
      </c>
      <c r="D5" s="47" t="s">
        <v>178</v>
      </c>
      <c r="E5" s="44" t="s">
        <v>179</v>
      </c>
      <c r="F5" s="44" t="s">
        <v>180</v>
      </c>
      <c r="H5" s="48" t="s">
        <v>181</v>
      </c>
    </row>
    <row r="6" spans="1:8" ht="55.5" customHeight="1" x14ac:dyDescent="0.25">
      <c r="A6" s="34">
        <v>2</v>
      </c>
      <c r="B6" s="103" t="s">
        <v>182</v>
      </c>
      <c r="C6" s="44" t="s">
        <v>183</v>
      </c>
      <c r="D6" s="47" t="s">
        <v>184</v>
      </c>
      <c r="E6" s="44" t="s">
        <v>185</v>
      </c>
      <c r="F6" s="44" t="s">
        <v>186</v>
      </c>
      <c r="H6" s="48" t="s">
        <v>187</v>
      </c>
    </row>
    <row r="7" spans="1:8" ht="70.5" customHeight="1" x14ac:dyDescent="0.25">
      <c r="A7" s="34">
        <v>3</v>
      </c>
      <c r="B7" s="103" t="s">
        <v>188</v>
      </c>
      <c r="C7" s="83" t="s">
        <v>189</v>
      </c>
      <c r="D7" s="47" t="s">
        <v>190</v>
      </c>
      <c r="E7" s="44" t="s">
        <v>191</v>
      </c>
      <c r="F7" s="44" t="s">
        <v>192</v>
      </c>
      <c r="H7" s="48" t="s">
        <v>193</v>
      </c>
    </row>
    <row r="8" spans="1:8" ht="89.25" customHeight="1" x14ac:dyDescent="0.25">
      <c r="A8" s="34">
        <v>4</v>
      </c>
      <c r="B8" s="103" t="s">
        <v>194</v>
      </c>
      <c r="C8" s="83" t="s">
        <v>195</v>
      </c>
      <c r="D8" s="47" t="s">
        <v>196</v>
      </c>
      <c r="E8" s="44" t="s">
        <v>197</v>
      </c>
      <c r="F8" s="44" t="s">
        <v>198</v>
      </c>
    </row>
    <row r="9" spans="1:8" ht="94.5" customHeight="1" x14ac:dyDescent="0.25">
      <c r="A9" s="34">
        <v>5</v>
      </c>
      <c r="B9" s="103" t="s">
        <v>199</v>
      </c>
      <c r="C9" s="83" t="s">
        <v>200</v>
      </c>
      <c r="D9" s="47" t="s">
        <v>201</v>
      </c>
      <c r="E9" s="44" t="s">
        <v>202</v>
      </c>
      <c r="F9" s="44" t="s">
        <v>203</v>
      </c>
    </row>
    <row r="10" spans="1:8" ht="89.25" customHeight="1" x14ac:dyDescent="0.25">
      <c r="A10" s="34">
        <v>6</v>
      </c>
      <c r="B10" s="103" t="s">
        <v>204</v>
      </c>
      <c r="C10" s="83" t="s">
        <v>205</v>
      </c>
      <c r="D10" s="47" t="s">
        <v>206</v>
      </c>
      <c r="E10" s="44" t="s">
        <v>207</v>
      </c>
      <c r="F10" s="44" t="s">
        <v>208</v>
      </c>
      <c r="H10" s="40"/>
    </row>
    <row r="11" spans="1:8" ht="89.25" customHeight="1" x14ac:dyDescent="0.25">
      <c r="A11" s="34">
        <v>7</v>
      </c>
      <c r="B11" s="103" t="s">
        <v>209</v>
      </c>
      <c r="C11" s="83" t="s">
        <v>210</v>
      </c>
      <c r="D11" s="47" t="s">
        <v>211</v>
      </c>
      <c r="E11" s="44" t="s">
        <v>212</v>
      </c>
      <c r="F11" s="44" t="s">
        <v>213</v>
      </c>
    </row>
    <row r="12" spans="1:8" ht="89.25" customHeight="1" x14ac:dyDescent="0.25">
      <c r="A12" s="34">
        <v>8</v>
      </c>
      <c r="B12" s="103" t="s">
        <v>214</v>
      </c>
      <c r="C12" s="83" t="s">
        <v>215</v>
      </c>
      <c r="D12" s="47" t="s">
        <v>164</v>
      </c>
      <c r="E12" s="47" t="s">
        <v>164</v>
      </c>
      <c r="F12" s="44" t="s">
        <v>216</v>
      </c>
    </row>
  </sheetData>
  <phoneticPr fontId="24" type="noConversion"/>
  <pageMargins left="0.75" right="0.75" top="1" bottom="1" header="0.5" footer="0.5"/>
  <pageSetup scale="66" orientation="landscape" r:id="rId1"/>
  <headerFooter alignWithMargins="0">
    <oddFooter>&amp;L&amp;"Arial,Bold"© Copyright 2008 - Mercer LLC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indexed="10"/>
  </sheetPr>
  <dimension ref="A1:AN123"/>
  <sheetViews>
    <sheetView topLeftCell="A106" workbookViewId="0">
      <selection activeCell="J45" sqref="J45"/>
    </sheetView>
  </sheetViews>
  <sheetFormatPr defaultColWidth="11.453125" defaultRowHeight="12.5" x14ac:dyDescent="0.25"/>
  <cols>
    <col min="1" max="11" width="11.453125" style="3" customWidth="1"/>
    <col min="12" max="12" width="10" style="3" customWidth="1"/>
    <col min="13" max="16384" width="11.453125" style="3"/>
  </cols>
  <sheetData>
    <row r="1" spans="1:40" s="2" customFormat="1" ht="18" x14ac:dyDescent="0.4">
      <c r="A1" s="1" t="s">
        <v>222</v>
      </c>
    </row>
    <row r="3" spans="1:40" x14ac:dyDescent="0.25">
      <c r="A3" s="16"/>
      <c r="B3" s="15">
        <v>1</v>
      </c>
      <c r="C3" s="16">
        <v>1.5</v>
      </c>
      <c r="D3" s="15">
        <v>2</v>
      </c>
      <c r="E3" s="15">
        <v>2.5</v>
      </c>
      <c r="F3" s="16">
        <v>3</v>
      </c>
      <c r="G3" s="15">
        <v>3.5</v>
      </c>
      <c r="H3" s="15">
        <v>4</v>
      </c>
      <c r="I3" s="16">
        <v>4.5</v>
      </c>
      <c r="J3" s="15">
        <v>5</v>
      </c>
      <c r="K3" s="15">
        <v>5.5</v>
      </c>
      <c r="L3" s="16">
        <v>6</v>
      </c>
      <c r="M3" s="15">
        <v>6.5</v>
      </c>
      <c r="N3" s="15">
        <v>7</v>
      </c>
      <c r="O3" s="16">
        <v>7.5</v>
      </c>
      <c r="P3" s="15">
        <v>8</v>
      </c>
      <c r="Q3" s="15">
        <v>8.5</v>
      </c>
      <c r="R3" s="16">
        <v>9</v>
      </c>
      <c r="S3" s="15">
        <v>9.5</v>
      </c>
      <c r="T3" s="15">
        <v>10</v>
      </c>
      <c r="U3" s="16">
        <v>10.5</v>
      </c>
      <c r="V3" s="15">
        <v>11</v>
      </c>
      <c r="W3" s="15">
        <v>11.5</v>
      </c>
      <c r="X3" s="16">
        <v>12</v>
      </c>
      <c r="Y3" s="15">
        <v>12.5</v>
      </c>
      <c r="Z3" s="15">
        <v>13</v>
      </c>
      <c r="AA3" s="16">
        <v>13.5</v>
      </c>
      <c r="AB3" s="15">
        <v>14</v>
      </c>
      <c r="AC3" s="15">
        <v>14.5</v>
      </c>
      <c r="AD3" s="16">
        <v>15</v>
      </c>
      <c r="AE3" s="16">
        <v>15.5</v>
      </c>
      <c r="AF3" s="16">
        <v>16</v>
      </c>
      <c r="AG3" s="16">
        <v>16.5</v>
      </c>
      <c r="AH3" s="15">
        <v>17</v>
      </c>
      <c r="AI3" s="15">
        <v>17.5</v>
      </c>
      <c r="AJ3" s="15">
        <v>18</v>
      </c>
      <c r="AK3" s="15">
        <v>18.5</v>
      </c>
      <c r="AL3" s="15">
        <v>19</v>
      </c>
      <c r="AM3" s="16">
        <v>19.5</v>
      </c>
      <c r="AN3" s="15">
        <v>20</v>
      </c>
    </row>
    <row r="4" spans="1:40" x14ac:dyDescent="0.25">
      <c r="A4" s="16">
        <v>1</v>
      </c>
      <c r="B4" s="15">
        <v>2</v>
      </c>
      <c r="C4" s="16">
        <v>3</v>
      </c>
      <c r="D4" s="15">
        <v>4</v>
      </c>
      <c r="E4" s="16">
        <v>5</v>
      </c>
      <c r="F4" s="15">
        <v>6</v>
      </c>
      <c r="G4" s="16">
        <v>7</v>
      </c>
      <c r="H4" s="15">
        <v>8</v>
      </c>
      <c r="I4" s="16">
        <v>9</v>
      </c>
      <c r="J4" s="15">
        <v>10</v>
      </c>
      <c r="K4" s="16">
        <v>11</v>
      </c>
      <c r="L4" s="15">
        <v>12</v>
      </c>
      <c r="M4" s="16">
        <v>13</v>
      </c>
      <c r="N4" s="15">
        <v>14</v>
      </c>
      <c r="O4" s="16">
        <v>15</v>
      </c>
      <c r="P4" s="15">
        <v>16</v>
      </c>
      <c r="Q4" s="16">
        <v>17</v>
      </c>
      <c r="R4" s="15">
        <v>18</v>
      </c>
      <c r="S4" s="16">
        <v>19</v>
      </c>
      <c r="T4" s="15">
        <v>20</v>
      </c>
      <c r="U4" s="16">
        <v>21</v>
      </c>
      <c r="V4" s="15">
        <v>22</v>
      </c>
      <c r="W4" s="16">
        <v>23</v>
      </c>
      <c r="X4" s="15">
        <v>24</v>
      </c>
      <c r="Y4" s="16">
        <v>25</v>
      </c>
      <c r="Z4" s="15">
        <v>26</v>
      </c>
      <c r="AA4" s="16">
        <v>27</v>
      </c>
      <c r="AB4" s="15">
        <v>28</v>
      </c>
      <c r="AC4" s="16">
        <v>29</v>
      </c>
      <c r="AD4" s="15">
        <v>30</v>
      </c>
      <c r="AE4" s="15">
        <v>31</v>
      </c>
      <c r="AF4" s="16">
        <v>32</v>
      </c>
      <c r="AG4" s="15">
        <v>33</v>
      </c>
      <c r="AH4" s="15">
        <v>34</v>
      </c>
      <c r="AI4" s="15">
        <v>35</v>
      </c>
      <c r="AJ4" s="15">
        <v>36</v>
      </c>
      <c r="AK4" s="15">
        <v>37</v>
      </c>
      <c r="AL4" s="15">
        <v>38</v>
      </c>
      <c r="AM4" s="15">
        <v>39</v>
      </c>
      <c r="AN4" s="15">
        <v>40</v>
      </c>
    </row>
    <row r="5" spans="1:40" x14ac:dyDescent="0.25">
      <c r="A5" s="15">
        <v>1</v>
      </c>
      <c r="B5" s="4">
        <v>5</v>
      </c>
      <c r="C5" s="3">
        <v>5</v>
      </c>
      <c r="D5" s="4">
        <v>5</v>
      </c>
      <c r="E5" s="3">
        <v>5</v>
      </c>
      <c r="F5" s="4">
        <v>5</v>
      </c>
      <c r="G5" s="3">
        <v>5</v>
      </c>
      <c r="H5" s="4">
        <v>5</v>
      </c>
      <c r="I5" s="3">
        <v>5</v>
      </c>
      <c r="J5" s="4">
        <v>5</v>
      </c>
      <c r="K5" s="3">
        <v>5</v>
      </c>
      <c r="L5" s="4">
        <v>5</v>
      </c>
      <c r="M5" s="3">
        <v>5</v>
      </c>
      <c r="N5" s="4">
        <v>5</v>
      </c>
      <c r="O5" s="3">
        <v>5</v>
      </c>
      <c r="P5" s="4">
        <v>5</v>
      </c>
      <c r="Q5" s="3">
        <v>5</v>
      </c>
      <c r="R5" s="4">
        <v>5</v>
      </c>
      <c r="S5" s="3">
        <v>5</v>
      </c>
      <c r="T5" s="4">
        <v>5</v>
      </c>
      <c r="U5" s="3">
        <v>5</v>
      </c>
      <c r="V5" s="4">
        <v>5</v>
      </c>
      <c r="W5" s="3">
        <v>5</v>
      </c>
      <c r="X5" s="4">
        <v>5</v>
      </c>
      <c r="Y5" s="3">
        <v>5</v>
      </c>
      <c r="Z5" s="4">
        <v>5</v>
      </c>
      <c r="AA5" s="3">
        <v>5</v>
      </c>
      <c r="AB5" s="4">
        <v>5</v>
      </c>
      <c r="AC5" s="3">
        <v>5</v>
      </c>
      <c r="AD5" s="4">
        <v>5</v>
      </c>
      <c r="AE5" s="3">
        <v>5</v>
      </c>
      <c r="AF5" s="4">
        <v>5</v>
      </c>
      <c r="AG5" s="3">
        <v>5</v>
      </c>
      <c r="AH5" s="4">
        <v>5</v>
      </c>
      <c r="AI5" s="4">
        <v>5</v>
      </c>
      <c r="AJ5" s="3">
        <v>5</v>
      </c>
      <c r="AK5" s="4">
        <v>5</v>
      </c>
      <c r="AL5" s="4">
        <v>5</v>
      </c>
      <c r="AM5" s="4">
        <v>5</v>
      </c>
      <c r="AN5" s="3">
        <v>5</v>
      </c>
    </row>
    <row r="6" spans="1:40" x14ac:dyDescent="0.25">
      <c r="A6" s="15">
        <v>1.5</v>
      </c>
      <c r="B6" s="4">
        <v>10</v>
      </c>
      <c r="C6" s="3">
        <v>10</v>
      </c>
      <c r="D6" s="4">
        <v>10</v>
      </c>
      <c r="E6" s="3">
        <v>10</v>
      </c>
      <c r="F6" s="4">
        <v>10</v>
      </c>
      <c r="G6" s="3">
        <v>10</v>
      </c>
      <c r="H6" s="4">
        <v>10</v>
      </c>
      <c r="I6" s="3">
        <v>10</v>
      </c>
      <c r="J6" s="4">
        <v>10</v>
      </c>
      <c r="K6" s="3">
        <v>10</v>
      </c>
      <c r="L6" s="4">
        <v>10</v>
      </c>
      <c r="M6" s="3">
        <v>10</v>
      </c>
      <c r="N6" s="4">
        <v>10</v>
      </c>
      <c r="O6" s="3">
        <v>10</v>
      </c>
      <c r="P6" s="4">
        <v>10</v>
      </c>
      <c r="Q6" s="3">
        <v>10</v>
      </c>
      <c r="R6" s="4">
        <v>10</v>
      </c>
      <c r="S6" s="3">
        <v>10</v>
      </c>
      <c r="T6" s="4">
        <v>10</v>
      </c>
      <c r="U6" s="3">
        <v>10</v>
      </c>
      <c r="V6" s="4">
        <v>10</v>
      </c>
      <c r="W6" s="3">
        <v>10</v>
      </c>
      <c r="X6" s="4">
        <v>10</v>
      </c>
      <c r="Y6" s="3">
        <v>10</v>
      </c>
      <c r="Z6" s="4">
        <v>10</v>
      </c>
      <c r="AA6" s="3">
        <v>10</v>
      </c>
      <c r="AB6" s="4">
        <v>10</v>
      </c>
      <c r="AC6" s="3">
        <v>10</v>
      </c>
      <c r="AD6" s="4">
        <v>10</v>
      </c>
      <c r="AE6" s="3">
        <v>10</v>
      </c>
      <c r="AF6" s="4">
        <v>10</v>
      </c>
      <c r="AG6" s="3">
        <v>10</v>
      </c>
      <c r="AH6" s="4">
        <v>10</v>
      </c>
      <c r="AI6" s="4">
        <v>10</v>
      </c>
      <c r="AJ6" s="3">
        <v>10</v>
      </c>
      <c r="AK6" s="4">
        <v>10</v>
      </c>
      <c r="AL6" s="4">
        <v>10</v>
      </c>
      <c r="AM6" s="4">
        <v>10</v>
      </c>
      <c r="AN6" s="3">
        <v>10</v>
      </c>
    </row>
    <row r="7" spans="1:40" x14ac:dyDescent="0.25">
      <c r="A7" s="15">
        <v>2</v>
      </c>
      <c r="B7" s="4">
        <v>15</v>
      </c>
      <c r="C7" s="3">
        <v>15</v>
      </c>
      <c r="D7" s="4">
        <v>15</v>
      </c>
      <c r="E7" s="3">
        <v>15</v>
      </c>
      <c r="F7" s="4">
        <v>15</v>
      </c>
      <c r="G7" s="3">
        <v>15</v>
      </c>
      <c r="H7" s="4">
        <v>15</v>
      </c>
      <c r="I7" s="3">
        <v>15</v>
      </c>
      <c r="J7" s="4">
        <v>15</v>
      </c>
      <c r="K7" s="3">
        <v>15</v>
      </c>
      <c r="L7" s="4">
        <v>15</v>
      </c>
      <c r="M7" s="3">
        <v>15</v>
      </c>
      <c r="N7" s="4">
        <v>15</v>
      </c>
      <c r="O7" s="3">
        <v>15</v>
      </c>
      <c r="P7" s="4">
        <v>15</v>
      </c>
      <c r="Q7" s="3">
        <v>15</v>
      </c>
      <c r="R7" s="4">
        <v>15</v>
      </c>
      <c r="S7" s="3">
        <v>15</v>
      </c>
      <c r="T7" s="4">
        <v>15</v>
      </c>
      <c r="U7" s="3">
        <v>15</v>
      </c>
      <c r="V7" s="4">
        <v>15</v>
      </c>
      <c r="W7" s="3">
        <v>15</v>
      </c>
      <c r="X7" s="4">
        <v>15</v>
      </c>
      <c r="Y7" s="3">
        <v>15</v>
      </c>
      <c r="Z7" s="4">
        <v>15</v>
      </c>
      <c r="AA7" s="3">
        <v>15</v>
      </c>
      <c r="AB7" s="4">
        <v>15</v>
      </c>
      <c r="AC7" s="3">
        <v>15</v>
      </c>
      <c r="AD7" s="4">
        <v>15</v>
      </c>
      <c r="AE7" s="3">
        <v>15</v>
      </c>
      <c r="AF7" s="4">
        <v>15</v>
      </c>
      <c r="AG7" s="3">
        <v>15</v>
      </c>
      <c r="AH7" s="4">
        <v>15</v>
      </c>
      <c r="AI7" s="4">
        <v>15</v>
      </c>
      <c r="AJ7" s="3">
        <v>15</v>
      </c>
      <c r="AK7" s="4">
        <v>15</v>
      </c>
      <c r="AL7" s="4">
        <v>15</v>
      </c>
      <c r="AM7" s="4">
        <v>15</v>
      </c>
      <c r="AN7" s="3">
        <v>15</v>
      </c>
    </row>
    <row r="8" spans="1:40" x14ac:dyDescent="0.25">
      <c r="A8" s="15">
        <v>2.5</v>
      </c>
      <c r="B8" s="4">
        <v>20</v>
      </c>
      <c r="C8" s="3">
        <v>20</v>
      </c>
      <c r="D8" s="4">
        <v>20</v>
      </c>
      <c r="E8" s="3">
        <v>20</v>
      </c>
      <c r="F8" s="4">
        <v>20</v>
      </c>
      <c r="G8" s="3">
        <v>20</v>
      </c>
      <c r="H8" s="4">
        <v>20</v>
      </c>
      <c r="I8" s="3">
        <v>20</v>
      </c>
      <c r="J8" s="4">
        <v>20</v>
      </c>
      <c r="K8" s="3">
        <v>20</v>
      </c>
      <c r="L8" s="4">
        <v>20</v>
      </c>
      <c r="M8" s="3">
        <v>20</v>
      </c>
      <c r="N8" s="4">
        <v>20</v>
      </c>
      <c r="O8" s="3">
        <v>20</v>
      </c>
      <c r="P8" s="4">
        <v>20</v>
      </c>
      <c r="Q8" s="3">
        <v>20</v>
      </c>
      <c r="R8" s="4">
        <v>20</v>
      </c>
      <c r="S8" s="3">
        <v>20</v>
      </c>
      <c r="T8" s="4">
        <v>20</v>
      </c>
      <c r="U8" s="3">
        <v>20</v>
      </c>
      <c r="V8" s="4">
        <v>20</v>
      </c>
      <c r="W8" s="3">
        <v>20</v>
      </c>
      <c r="X8" s="4">
        <v>20</v>
      </c>
      <c r="Y8" s="3">
        <v>20</v>
      </c>
      <c r="Z8" s="4">
        <v>20</v>
      </c>
      <c r="AA8" s="3">
        <v>20</v>
      </c>
      <c r="AB8" s="4">
        <v>20</v>
      </c>
      <c r="AC8" s="3">
        <v>20</v>
      </c>
      <c r="AD8" s="4">
        <v>20</v>
      </c>
      <c r="AE8" s="3">
        <v>20</v>
      </c>
      <c r="AF8" s="4">
        <v>20</v>
      </c>
      <c r="AG8" s="3">
        <v>20</v>
      </c>
      <c r="AH8" s="4">
        <v>20</v>
      </c>
      <c r="AI8" s="4">
        <v>20</v>
      </c>
      <c r="AJ8" s="3">
        <v>20</v>
      </c>
      <c r="AK8" s="4">
        <v>20</v>
      </c>
      <c r="AL8" s="4">
        <v>20</v>
      </c>
      <c r="AM8" s="4">
        <v>20</v>
      </c>
      <c r="AN8" s="3">
        <v>20</v>
      </c>
    </row>
    <row r="9" spans="1:40" x14ac:dyDescent="0.25">
      <c r="A9" s="15">
        <v>3</v>
      </c>
      <c r="B9" s="4">
        <v>25</v>
      </c>
      <c r="C9" s="3">
        <v>25</v>
      </c>
      <c r="D9" s="4">
        <v>25</v>
      </c>
      <c r="E9" s="3">
        <v>25</v>
      </c>
      <c r="F9" s="4">
        <v>25</v>
      </c>
      <c r="G9" s="3">
        <v>25</v>
      </c>
      <c r="H9" s="4">
        <v>25</v>
      </c>
      <c r="I9" s="3">
        <v>25</v>
      </c>
      <c r="J9" s="4">
        <v>25</v>
      </c>
      <c r="K9" s="3">
        <v>25</v>
      </c>
      <c r="L9" s="4">
        <v>25</v>
      </c>
      <c r="M9" s="3">
        <v>25</v>
      </c>
      <c r="N9" s="4">
        <v>25</v>
      </c>
      <c r="O9" s="3">
        <v>25</v>
      </c>
      <c r="P9" s="4">
        <v>25</v>
      </c>
      <c r="Q9" s="3">
        <v>25</v>
      </c>
      <c r="R9" s="4">
        <v>25</v>
      </c>
      <c r="S9" s="3">
        <v>25</v>
      </c>
      <c r="T9" s="4">
        <v>25</v>
      </c>
      <c r="U9" s="3">
        <v>25</v>
      </c>
      <c r="V9" s="4">
        <v>25</v>
      </c>
      <c r="W9" s="3">
        <v>25</v>
      </c>
      <c r="X9" s="4">
        <v>25</v>
      </c>
      <c r="Y9" s="3">
        <v>25</v>
      </c>
      <c r="Z9" s="4">
        <v>25</v>
      </c>
      <c r="AA9" s="3">
        <v>25</v>
      </c>
      <c r="AB9" s="4">
        <v>25</v>
      </c>
      <c r="AC9" s="3">
        <v>25</v>
      </c>
      <c r="AD9" s="4">
        <v>25</v>
      </c>
      <c r="AE9" s="3">
        <v>25</v>
      </c>
      <c r="AF9" s="4">
        <v>25</v>
      </c>
      <c r="AG9" s="3">
        <v>25</v>
      </c>
      <c r="AH9" s="4">
        <v>25</v>
      </c>
      <c r="AI9" s="4">
        <v>25</v>
      </c>
      <c r="AJ9" s="3">
        <v>25</v>
      </c>
      <c r="AK9" s="4">
        <v>25</v>
      </c>
      <c r="AL9" s="4">
        <v>25</v>
      </c>
      <c r="AM9" s="4">
        <v>25</v>
      </c>
      <c r="AN9" s="3">
        <v>25</v>
      </c>
    </row>
    <row r="10" spans="1:40" x14ac:dyDescent="0.25">
      <c r="A10" s="15">
        <v>3.5</v>
      </c>
      <c r="B10" s="4">
        <v>31</v>
      </c>
      <c r="C10" s="3">
        <v>32</v>
      </c>
      <c r="D10" s="4">
        <v>32</v>
      </c>
      <c r="E10" s="3">
        <v>33</v>
      </c>
      <c r="F10" s="4">
        <v>33</v>
      </c>
      <c r="G10" s="3">
        <v>34</v>
      </c>
      <c r="H10" s="4">
        <v>34</v>
      </c>
      <c r="I10" s="3">
        <v>35</v>
      </c>
      <c r="J10" s="4">
        <v>35</v>
      </c>
      <c r="K10" s="3">
        <v>36</v>
      </c>
      <c r="L10" s="4">
        <v>36</v>
      </c>
      <c r="M10" s="3">
        <v>37</v>
      </c>
      <c r="N10" s="4">
        <v>37</v>
      </c>
      <c r="O10" s="3">
        <v>38</v>
      </c>
      <c r="P10" s="4">
        <v>38</v>
      </c>
      <c r="Q10" s="3">
        <v>39</v>
      </c>
      <c r="R10" s="4">
        <v>39</v>
      </c>
      <c r="S10" s="3">
        <v>40</v>
      </c>
      <c r="T10" s="4">
        <v>40</v>
      </c>
      <c r="U10" s="3">
        <v>41</v>
      </c>
      <c r="V10" s="4">
        <v>41</v>
      </c>
      <c r="W10" s="3">
        <v>42</v>
      </c>
      <c r="X10" s="4">
        <v>42</v>
      </c>
      <c r="Y10" s="3">
        <v>43</v>
      </c>
      <c r="Z10" s="4">
        <v>43</v>
      </c>
      <c r="AA10" s="3">
        <v>44</v>
      </c>
      <c r="AB10" s="4">
        <v>44</v>
      </c>
      <c r="AC10" s="3">
        <v>45</v>
      </c>
      <c r="AD10" s="4">
        <v>45</v>
      </c>
      <c r="AE10" s="3">
        <v>46</v>
      </c>
      <c r="AF10" s="4">
        <v>46</v>
      </c>
      <c r="AG10" s="3">
        <v>47</v>
      </c>
      <c r="AH10" s="4">
        <v>47</v>
      </c>
      <c r="AI10" s="4">
        <v>48</v>
      </c>
      <c r="AJ10" s="3">
        <v>48</v>
      </c>
      <c r="AK10" s="4">
        <v>50</v>
      </c>
      <c r="AL10" s="4">
        <v>52</v>
      </c>
      <c r="AM10" s="4">
        <v>53</v>
      </c>
      <c r="AN10" s="3">
        <v>53</v>
      </c>
    </row>
    <row r="11" spans="1:40" x14ac:dyDescent="0.25">
      <c r="A11" s="15">
        <v>4</v>
      </c>
      <c r="B11" s="4">
        <v>37</v>
      </c>
      <c r="C11" s="3">
        <v>38</v>
      </c>
      <c r="D11" s="4">
        <v>39</v>
      </c>
      <c r="E11" s="3">
        <v>40</v>
      </c>
      <c r="F11" s="4">
        <v>41</v>
      </c>
      <c r="G11" s="3">
        <v>42</v>
      </c>
      <c r="H11" s="4">
        <v>43</v>
      </c>
      <c r="I11" s="3">
        <v>44</v>
      </c>
      <c r="J11" s="4">
        <v>45</v>
      </c>
      <c r="K11" s="3">
        <v>46</v>
      </c>
      <c r="L11" s="4">
        <v>47</v>
      </c>
      <c r="M11" s="3">
        <v>48</v>
      </c>
      <c r="N11" s="4">
        <v>49</v>
      </c>
      <c r="O11" s="3">
        <v>50</v>
      </c>
      <c r="P11" s="4">
        <v>51</v>
      </c>
      <c r="Q11" s="3">
        <v>52</v>
      </c>
      <c r="R11" s="4">
        <v>53</v>
      </c>
      <c r="S11" s="3">
        <v>54</v>
      </c>
      <c r="T11" s="4">
        <v>55</v>
      </c>
      <c r="U11" s="3">
        <v>56</v>
      </c>
      <c r="V11" s="4">
        <v>57</v>
      </c>
      <c r="W11" s="3">
        <v>58</v>
      </c>
      <c r="X11" s="4">
        <v>59</v>
      </c>
      <c r="Y11" s="3">
        <v>60</v>
      </c>
      <c r="Z11" s="4">
        <v>61</v>
      </c>
      <c r="AA11" s="3">
        <v>62</v>
      </c>
      <c r="AB11" s="4">
        <v>63</v>
      </c>
      <c r="AC11" s="3">
        <v>64</v>
      </c>
      <c r="AD11" s="4">
        <v>65</v>
      </c>
      <c r="AE11" s="3">
        <v>66</v>
      </c>
      <c r="AF11" s="4">
        <v>67</v>
      </c>
      <c r="AG11" s="3">
        <v>68</v>
      </c>
      <c r="AH11" s="4">
        <v>69</v>
      </c>
      <c r="AI11" s="4">
        <v>70</v>
      </c>
      <c r="AJ11" s="3">
        <v>71</v>
      </c>
      <c r="AK11" s="4">
        <v>75</v>
      </c>
      <c r="AL11" s="4">
        <v>78</v>
      </c>
      <c r="AM11" s="4">
        <v>79</v>
      </c>
      <c r="AN11" s="3">
        <v>80</v>
      </c>
    </row>
    <row r="12" spans="1:40" x14ac:dyDescent="0.25">
      <c r="A12" s="15">
        <v>4.5</v>
      </c>
      <c r="B12" s="4">
        <v>41</v>
      </c>
      <c r="C12" s="3">
        <v>43</v>
      </c>
      <c r="D12" s="4">
        <v>44</v>
      </c>
      <c r="E12" s="3">
        <v>46</v>
      </c>
      <c r="F12" s="4">
        <v>47</v>
      </c>
      <c r="G12" s="3">
        <v>49</v>
      </c>
      <c r="H12" s="4">
        <v>50</v>
      </c>
      <c r="I12" s="3">
        <v>52</v>
      </c>
      <c r="J12" s="4">
        <v>53</v>
      </c>
      <c r="K12" s="3">
        <v>55</v>
      </c>
      <c r="L12" s="4">
        <v>56</v>
      </c>
      <c r="M12" s="3">
        <v>58</v>
      </c>
      <c r="N12" s="4">
        <v>59</v>
      </c>
      <c r="O12" s="3">
        <v>61</v>
      </c>
      <c r="P12" s="4">
        <v>62</v>
      </c>
      <c r="Q12" s="3">
        <v>64</v>
      </c>
      <c r="R12" s="4">
        <v>65</v>
      </c>
      <c r="S12" s="3">
        <v>67</v>
      </c>
      <c r="T12" s="4">
        <v>68</v>
      </c>
      <c r="U12" s="3">
        <v>70</v>
      </c>
      <c r="V12" s="4">
        <v>71</v>
      </c>
      <c r="W12" s="3">
        <v>73</v>
      </c>
      <c r="X12" s="4">
        <v>74</v>
      </c>
      <c r="Y12" s="3">
        <v>76</v>
      </c>
      <c r="Z12" s="4">
        <v>77</v>
      </c>
      <c r="AA12" s="3">
        <v>79</v>
      </c>
      <c r="AB12" s="4">
        <v>80</v>
      </c>
      <c r="AC12" s="3">
        <v>82</v>
      </c>
      <c r="AD12" s="4">
        <v>83</v>
      </c>
      <c r="AE12" s="3">
        <v>85</v>
      </c>
      <c r="AF12" s="4">
        <v>86</v>
      </c>
      <c r="AG12" s="3">
        <v>88</v>
      </c>
      <c r="AH12" s="4">
        <v>89</v>
      </c>
      <c r="AI12" s="4">
        <v>92</v>
      </c>
      <c r="AJ12" s="3">
        <v>94</v>
      </c>
      <c r="AK12" s="4">
        <v>97</v>
      </c>
      <c r="AL12" s="4">
        <v>100</v>
      </c>
      <c r="AM12" s="4">
        <v>102</v>
      </c>
      <c r="AN12" s="3">
        <v>103</v>
      </c>
    </row>
    <row r="13" spans="1:40" x14ac:dyDescent="0.25">
      <c r="A13" s="15">
        <v>5</v>
      </c>
      <c r="B13" s="4">
        <v>44</v>
      </c>
      <c r="C13" s="3">
        <v>46</v>
      </c>
      <c r="D13" s="4">
        <v>48</v>
      </c>
      <c r="E13" s="3">
        <v>50</v>
      </c>
      <c r="F13" s="4">
        <v>52</v>
      </c>
      <c r="G13" s="3">
        <v>54</v>
      </c>
      <c r="H13" s="4">
        <v>56</v>
      </c>
      <c r="I13" s="3">
        <v>58</v>
      </c>
      <c r="J13" s="4">
        <v>60</v>
      </c>
      <c r="K13" s="3">
        <v>62</v>
      </c>
      <c r="L13" s="4">
        <v>64</v>
      </c>
      <c r="M13" s="3">
        <v>66</v>
      </c>
      <c r="N13" s="4">
        <v>68</v>
      </c>
      <c r="O13" s="3">
        <v>70</v>
      </c>
      <c r="P13" s="4">
        <v>72</v>
      </c>
      <c r="Q13" s="3">
        <v>74</v>
      </c>
      <c r="R13" s="4">
        <v>76</v>
      </c>
      <c r="S13" s="3">
        <v>78</v>
      </c>
      <c r="T13" s="4">
        <v>80</v>
      </c>
      <c r="U13" s="3">
        <v>82</v>
      </c>
      <c r="V13" s="4">
        <v>84</v>
      </c>
      <c r="W13" s="3">
        <v>86</v>
      </c>
      <c r="X13" s="4">
        <v>88</v>
      </c>
      <c r="Y13" s="3">
        <v>90</v>
      </c>
      <c r="Z13" s="4">
        <v>92</v>
      </c>
      <c r="AA13" s="3">
        <v>94</v>
      </c>
      <c r="AB13" s="4">
        <v>96</v>
      </c>
      <c r="AC13" s="3">
        <v>98</v>
      </c>
      <c r="AD13" s="4">
        <v>100</v>
      </c>
      <c r="AE13" s="3">
        <v>102</v>
      </c>
      <c r="AF13" s="4">
        <v>104</v>
      </c>
      <c r="AG13" s="3">
        <v>106</v>
      </c>
      <c r="AH13" s="4">
        <v>108</v>
      </c>
      <c r="AI13" s="4">
        <v>113</v>
      </c>
      <c r="AJ13" s="3">
        <v>117</v>
      </c>
      <c r="AK13" s="4">
        <v>119</v>
      </c>
      <c r="AL13" s="4">
        <v>121</v>
      </c>
      <c r="AM13" s="4">
        <v>123</v>
      </c>
      <c r="AN13" s="3">
        <v>125</v>
      </c>
    </row>
    <row r="14" spans="1:40" x14ac:dyDescent="0.25">
      <c r="A14" s="15">
        <v>5.5</v>
      </c>
      <c r="B14" s="4">
        <v>50</v>
      </c>
      <c r="C14" s="3">
        <v>53</v>
      </c>
      <c r="D14" s="4">
        <v>55</v>
      </c>
      <c r="E14" s="3">
        <v>58</v>
      </c>
      <c r="F14" s="4">
        <v>60</v>
      </c>
      <c r="G14" s="3">
        <v>63</v>
      </c>
      <c r="H14" s="4">
        <v>65</v>
      </c>
      <c r="I14" s="3">
        <v>68</v>
      </c>
      <c r="J14" s="4">
        <v>70</v>
      </c>
      <c r="K14" s="3">
        <v>73</v>
      </c>
      <c r="L14" s="4">
        <v>75</v>
      </c>
      <c r="M14" s="3">
        <v>78</v>
      </c>
      <c r="N14" s="4">
        <v>80</v>
      </c>
      <c r="O14" s="3">
        <v>83</v>
      </c>
      <c r="P14" s="4">
        <v>85</v>
      </c>
      <c r="Q14" s="3">
        <v>88</v>
      </c>
      <c r="R14" s="4">
        <v>90</v>
      </c>
      <c r="S14" s="3">
        <v>93</v>
      </c>
      <c r="T14" s="4">
        <v>95</v>
      </c>
      <c r="U14" s="3">
        <v>98</v>
      </c>
      <c r="V14" s="4">
        <v>100</v>
      </c>
      <c r="W14" s="3">
        <v>103</v>
      </c>
      <c r="X14" s="4">
        <v>105</v>
      </c>
      <c r="Y14" s="3">
        <v>108</v>
      </c>
      <c r="Z14" s="4">
        <v>110</v>
      </c>
      <c r="AA14" s="3">
        <v>113</v>
      </c>
      <c r="AB14" s="4">
        <v>115</v>
      </c>
      <c r="AC14" s="3">
        <v>118</v>
      </c>
      <c r="AD14" s="4">
        <v>120</v>
      </c>
      <c r="AE14" s="3">
        <v>124</v>
      </c>
      <c r="AF14" s="4">
        <v>128</v>
      </c>
      <c r="AG14" s="3">
        <v>132</v>
      </c>
      <c r="AH14" s="4">
        <v>135</v>
      </c>
      <c r="AI14" s="4">
        <v>139</v>
      </c>
      <c r="AJ14" s="3">
        <v>143</v>
      </c>
      <c r="AK14" s="4">
        <v>146</v>
      </c>
      <c r="AL14" s="4">
        <v>148</v>
      </c>
      <c r="AM14" s="4">
        <v>151</v>
      </c>
      <c r="AN14" s="3">
        <v>153</v>
      </c>
    </row>
    <row r="15" spans="1:40" x14ac:dyDescent="0.25">
      <c r="A15" s="15">
        <v>6</v>
      </c>
      <c r="B15" s="4">
        <v>56</v>
      </c>
      <c r="C15" s="3">
        <v>59</v>
      </c>
      <c r="D15" s="4">
        <v>62</v>
      </c>
      <c r="E15" s="3">
        <v>65</v>
      </c>
      <c r="F15" s="4">
        <v>68</v>
      </c>
      <c r="G15" s="3">
        <v>71</v>
      </c>
      <c r="H15" s="4">
        <v>74</v>
      </c>
      <c r="I15" s="3">
        <v>77</v>
      </c>
      <c r="J15" s="4">
        <v>80</v>
      </c>
      <c r="K15" s="3">
        <v>83</v>
      </c>
      <c r="L15" s="4">
        <v>86</v>
      </c>
      <c r="M15" s="3">
        <v>89</v>
      </c>
      <c r="N15" s="4">
        <v>92</v>
      </c>
      <c r="O15" s="3">
        <v>95</v>
      </c>
      <c r="P15" s="4">
        <v>98</v>
      </c>
      <c r="Q15" s="3">
        <v>101</v>
      </c>
      <c r="R15" s="4">
        <v>104</v>
      </c>
      <c r="S15" s="3">
        <v>107</v>
      </c>
      <c r="T15" s="4">
        <v>110</v>
      </c>
      <c r="U15" s="3">
        <v>113</v>
      </c>
      <c r="V15" s="4">
        <v>116</v>
      </c>
      <c r="W15" s="3">
        <v>119</v>
      </c>
      <c r="X15" s="4">
        <v>122</v>
      </c>
      <c r="Y15" s="3">
        <v>125</v>
      </c>
      <c r="Z15" s="4">
        <v>128</v>
      </c>
      <c r="AA15" s="3">
        <v>131</v>
      </c>
      <c r="AB15" s="4">
        <v>134</v>
      </c>
      <c r="AC15" s="3">
        <v>137</v>
      </c>
      <c r="AD15" s="4">
        <v>140</v>
      </c>
      <c r="AE15" s="3">
        <v>146</v>
      </c>
      <c r="AF15" s="4">
        <v>151</v>
      </c>
      <c r="AG15" s="3">
        <v>157</v>
      </c>
      <c r="AH15" s="4">
        <v>162</v>
      </c>
      <c r="AI15" s="4">
        <v>165</v>
      </c>
      <c r="AJ15" s="3">
        <v>168</v>
      </c>
      <c r="AK15" s="4">
        <v>171</v>
      </c>
      <c r="AL15" s="4">
        <v>174</v>
      </c>
      <c r="AM15" s="4">
        <v>177</v>
      </c>
      <c r="AN15" s="3">
        <v>180</v>
      </c>
    </row>
    <row r="16" spans="1:40" x14ac:dyDescent="0.25">
      <c r="A16" s="15">
        <v>6.5</v>
      </c>
      <c r="B16" s="4">
        <v>60</v>
      </c>
      <c r="C16" s="3">
        <v>64</v>
      </c>
      <c r="D16" s="4">
        <v>67</v>
      </c>
      <c r="E16" s="3">
        <v>71</v>
      </c>
      <c r="F16" s="4">
        <v>74</v>
      </c>
      <c r="G16" s="3">
        <v>78</v>
      </c>
      <c r="H16" s="4">
        <v>81</v>
      </c>
      <c r="I16" s="3">
        <v>85</v>
      </c>
      <c r="J16" s="4">
        <v>88</v>
      </c>
      <c r="K16" s="3">
        <v>92</v>
      </c>
      <c r="L16" s="4">
        <v>95</v>
      </c>
      <c r="M16" s="3">
        <v>99</v>
      </c>
      <c r="N16" s="4">
        <v>102</v>
      </c>
      <c r="O16" s="3">
        <v>106</v>
      </c>
      <c r="P16" s="4">
        <v>109</v>
      </c>
      <c r="Q16" s="3">
        <v>113</v>
      </c>
      <c r="R16" s="4">
        <v>116</v>
      </c>
      <c r="S16" s="3">
        <v>120</v>
      </c>
      <c r="T16" s="4">
        <v>123</v>
      </c>
      <c r="U16" s="3">
        <v>127</v>
      </c>
      <c r="V16" s="4">
        <v>130</v>
      </c>
      <c r="W16" s="3">
        <v>134</v>
      </c>
      <c r="X16" s="4">
        <v>137</v>
      </c>
      <c r="Y16" s="3">
        <v>141</v>
      </c>
      <c r="Z16" s="4">
        <v>144</v>
      </c>
      <c r="AA16" s="3">
        <v>148</v>
      </c>
      <c r="AB16" s="4">
        <v>151</v>
      </c>
      <c r="AC16" s="3">
        <v>156</v>
      </c>
      <c r="AD16" s="4">
        <v>160</v>
      </c>
      <c r="AE16" s="3">
        <v>166</v>
      </c>
      <c r="AF16" s="4">
        <v>172</v>
      </c>
      <c r="AG16" s="3">
        <v>177</v>
      </c>
      <c r="AH16" s="4">
        <v>182</v>
      </c>
      <c r="AI16" s="4">
        <v>186</v>
      </c>
      <c r="AJ16" s="3">
        <v>189</v>
      </c>
      <c r="AK16" s="4">
        <v>193</v>
      </c>
      <c r="AL16" s="4">
        <v>196</v>
      </c>
      <c r="AM16" s="4">
        <v>200</v>
      </c>
      <c r="AN16" s="3">
        <v>203</v>
      </c>
    </row>
    <row r="17" spans="1:40" x14ac:dyDescent="0.25">
      <c r="A17" s="15">
        <v>7</v>
      </c>
      <c r="B17" s="4">
        <v>63</v>
      </c>
      <c r="C17" s="3">
        <v>67</v>
      </c>
      <c r="D17" s="4">
        <v>71</v>
      </c>
      <c r="E17" s="3">
        <v>75</v>
      </c>
      <c r="F17" s="4">
        <v>79</v>
      </c>
      <c r="G17" s="3">
        <v>83</v>
      </c>
      <c r="H17" s="4">
        <v>87</v>
      </c>
      <c r="I17" s="3">
        <v>91</v>
      </c>
      <c r="J17" s="4">
        <v>95</v>
      </c>
      <c r="K17" s="3">
        <v>99</v>
      </c>
      <c r="L17" s="4">
        <v>103</v>
      </c>
      <c r="M17" s="3">
        <v>107</v>
      </c>
      <c r="N17" s="4">
        <v>111</v>
      </c>
      <c r="O17" s="3">
        <v>115</v>
      </c>
      <c r="P17" s="4">
        <v>119</v>
      </c>
      <c r="Q17" s="3">
        <v>123</v>
      </c>
      <c r="R17" s="4">
        <v>127</v>
      </c>
      <c r="S17" s="3">
        <v>131</v>
      </c>
      <c r="T17" s="4">
        <v>135</v>
      </c>
      <c r="U17" s="3">
        <v>139</v>
      </c>
      <c r="V17" s="4">
        <v>143</v>
      </c>
      <c r="W17" s="3">
        <v>147</v>
      </c>
      <c r="X17" s="4">
        <v>151</v>
      </c>
      <c r="Y17" s="3">
        <v>155</v>
      </c>
      <c r="Z17" s="4">
        <v>159</v>
      </c>
      <c r="AA17" s="3">
        <v>163</v>
      </c>
      <c r="AB17" s="4">
        <v>167</v>
      </c>
      <c r="AC17" s="3">
        <v>174</v>
      </c>
      <c r="AD17" s="4">
        <v>180</v>
      </c>
      <c r="AE17" s="3">
        <v>187</v>
      </c>
      <c r="AF17" s="4">
        <v>193</v>
      </c>
      <c r="AG17" s="3">
        <v>197</v>
      </c>
      <c r="AH17" s="4">
        <v>201</v>
      </c>
      <c r="AI17" s="4">
        <v>205</v>
      </c>
      <c r="AJ17" s="3">
        <v>209</v>
      </c>
      <c r="AK17" s="4">
        <v>213</v>
      </c>
      <c r="AL17" s="4">
        <v>217</v>
      </c>
      <c r="AM17" s="4">
        <v>221</v>
      </c>
      <c r="AN17" s="3">
        <v>225</v>
      </c>
    </row>
    <row r="18" spans="1:40" x14ac:dyDescent="0.25">
      <c r="A18" s="15">
        <v>7.5</v>
      </c>
      <c r="B18" s="4">
        <v>72</v>
      </c>
      <c r="C18" s="3">
        <v>76</v>
      </c>
      <c r="D18" s="4">
        <v>80</v>
      </c>
      <c r="E18" s="3">
        <v>85</v>
      </c>
      <c r="F18" s="4">
        <v>89</v>
      </c>
      <c r="G18" s="3">
        <v>93</v>
      </c>
      <c r="H18" s="4">
        <v>97</v>
      </c>
      <c r="I18" s="3">
        <v>102</v>
      </c>
      <c r="J18" s="4">
        <v>106</v>
      </c>
      <c r="K18" s="3">
        <v>110</v>
      </c>
      <c r="L18" s="4">
        <v>114</v>
      </c>
      <c r="M18" s="3">
        <v>119</v>
      </c>
      <c r="N18" s="4">
        <v>123</v>
      </c>
      <c r="O18" s="3">
        <v>127</v>
      </c>
      <c r="P18" s="4">
        <v>131</v>
      </c>
      <c r="Q18" s="3">
        <v>136</v>
      </c>
      <c r="R18" s="4">
        <v>140</v>
      </c>
      <c r="S18" s="3">
        <v>144</v>
      </c>
      <c r="T18" s="4">
        <v>148</v>
      </c>
      <c r="U18" s="3">
        <v>153</v>
      </c>
      <c r="V18" s="4">
        <v>157</v>
      </c>
      <c r="W18" s="3">
        <v>161</v>
      </c>
      <c r="X18" s="4">
        <v>165</v>
      </c>
      <c r="Y18" s="3">
        <v>170</v>
      </c>
      <c r="Z18" s="4">
        <v>174</v>
      </c>
      <c r="AA18" s="3">
        <v>180</v>
      </c>
      <c r="AB18" s="4">
        <v>185</v>
      </c>
      <c r="AC18" s="3">
        <v>192</v>
      </c>
      <c r="AD18" s="4">
        <v>198</v>
      </c>
      <c r="AE18" s="3">
        <v>205</v>
      </c>
      <c r="AF18" s="4">
        <v>212</v>
      </c>
      <c r="AG18" s="3">
        <v>216</v>
      </c>
      <c r="AH18" s="4">
        <v>220</v>
      </c>
      <c r="AI18" s="4">
        <v>225</v>
      </c>
      <c r="AJ18" s="3">
        <v>229</v>
      </c>
      <c r="AK18" s="4">
        <v>233</v>
      </c>
      <c r="AL18" s="4">
        <v>237</v>
      </c>
      <c r="AM18" s="4">
        <v>242</v>
      </c>
      <c r="AN18" s="3">
        <v>246</v>
      </c>
    </row>
    <row r="19" spans="1:40" x14ac:dyDescent="0.25">
      <c r="A19" s="15">
        <v>8</v>
      </c>
      <c r="B19" s="4">
        <v>80</v>
      </c>
      <c r="C19" s="3">
        <v>85</v>
      </c>
      <c r="D19" s="4">
        <v>89</v>
      </c>
      <c r="E19" s="3">
        <v>94</v>
      </c>
      <c r="F19" s="4">
        <v>98</v>
      </c>
      <c r="G19" s="3">
        <v>103</v>
      </c>
      <c r="H19" s="4">
        <v>107</v>
      </c>
      <c r="I19" s="3">
        <v>112</v>
      </c>
      <c r="J19" s="4">
        <v>116</v>
      </c>
      <c r="K19" s="3">
        <v>121</v>
      </c>
      <c r="L19" s="4">
        <v>125</v>
      </c>
      <c r="M19" s="3">
        <v>130</v>
      </c>
      <c r="N19" s="4">
        <v>134</v>
      </c>
      <c r="O19" s="3">
        <v>139</v>
      </c>
      <c r="P19" s="4">
        <v>143</v>
      </c>
      <c r="Q19" s="3">
        <v>148</v>
      </c>
      <c r="R19" s="4">
        <v>152</v>
      </c>
      <c r="S19" s="3">
        <v>157</v>
      </c>
      <c r="T19" s="4">
        <v>161</v>
      </c>
      <c r="U19" s="3">
        <v>166</v>
      </c>
      <c r="V19" s="4">
        <v>170</v>
      </c>
      <c r="W19" s="3">
        <v>175</v>
      </c>
      <c r="X19" s="4">
        <v>179</v>
      </c>
      <c r="Y19" s="3">
        <v>184</v>
      </c>
      <c r="Z19" s="4">
        <v>188</v>
      </c>
      <c r="AA19" s="3">
        <v>195</v>
      </c>
      <c r="AB19" s="4">
        <v>202</v>
      </c>
      <c r="AC19" s="3">
        <v>209</v>
      </c>
      <c r="AD19" s="4">
        <v>216</v>
      </c>
      <c r="AE19" s="3">
        <v>223</v>
      </c>
      <c r="AF19" s="4">
        <v>230</v>
      </c>
      <c r="AG19" s="3">
        <v>235</v>
      </c>
      <c r="AH19" s="4">
        <v>239</v>
      </c>
      <c r="AI19" s="4">
        <v>244</v>
      </c>
      <c r="AJ19" s="3">
        <v>248</v>
      </c>
      <c r="AK19" s="4">
        <v>253</v>
      </c>
      <c r="AL19" s="4">
        <v>257</v>
      </c>
      <c r="AM19" s="4">
        <v>262</v>
      </c>
      <c r="AN19" s="3">
        <v>266</v>
      </c>
    </row>
    <row r="20" spans="1:40" x14ac:dyDescent="0.25">
      <c r="A20" s="15">
        <v>8.5</v>
      </c>
      <c r="B20" s="4">
        <v>84</v>
      </c>
      <c r="C20" s="3">
        <v>89</v>
      </c>
      <c r="D20" s="4">
        <v>94</v>
      </c>
      <c r="E20" s="3">
        <v>99</v>
      </c>
      <c r="F20" s="4">
        <v>104</v>
      </c>
      <c r="G20" s="3">
        <v>109</v>
      </c>
      <c r="H20" s="4">
        <v>114</v>
      </c>
      <c r="I20" s="3">
        <v>119</v>
      </c>
      <c r="J20" s="4">
        <v>124</v>
      </c>
      <c r="K20" s="3">
        <v>129</v>
      </c>
      <c r="L20" s="4">
        <v>134</v>
      </c>
      <c r="M20" s="3">
        <v>139</v>
      </c>
      <c r="N20" s="4">
        <v>144</v>
      </c>
      <c r="O20" s="3">
        <v>149</v>
      </c>
      <c r="P20" s="4">
        <v>154</v>
      </c>
      <c r="Q20" s="3">
        <v>159</v>
      </c>
      <c r="R20" s="4">
        <v>164</v>
      </c>
      <c r="S20" s="3">
        <v>169</v>
      </c>
      <c r="T20" s="4">
        <v>174</v>
      </c>
      <c r="U20" s="3">
        <v>179</v>
      </c>
      <c r="V20" s="4">
        <v>184</v>
      </c>
      <c r="W20" s="3">
        <v>189</v>
      </c>
      <c r="X20" s="4">
        <v>194</v>
      </c>
      <c r="Y20" s="3">
        <v>200</v>
      </c>
      <c r="Z20" s="4">
        <v>206</v>
      </c>
      <c r="AA20" s="3">
        <v>214</v>
      </c>
      <c r="AB20" s="4">
        <v>221</v>
      </c>
      <c r="AC20" s="3">
        <v>229</v>
      </c>
      <c r="AD20" s="4">
        <v>236</v>
      </c>
      <c r="AE20" s="3">
        <v>243</v>
      </c>
      <c r="AF20" s="4">
        <v>249</v>
      </c>
      <c r="AG20" s="3">
        <v>254</v>
      </c>
      <c r="AH20" s="4">
        <v>259</v>
      </c>
      <c r="AI20" s="4">
        <v>264</v>
      </c>
      <c r="AJ20" s="3">
        <v>269</v>
      </c>
      <c r="AK20" s="4">
        <v>274</v>
      </c>
      <c r="AL20" s="4">
        <v>279</v>
      </c>
      <c r="AM20" s="4">
        <v>284</v>
      </c>
      <c r="AN20" s="3">
        <v>289</v>
      </c>
    </row>
    <row r="21" spans="1:40" x14ac:dyDescent="0.25">
      <c r="A21" s="15">
        <v>9</v>
      </c>
      <c r="B21" s="4">
        <v>87</v>
      </c>
      <c r="C21" s="3">
        <v>93</v>
      </c>
      <c r="D21" s="4">
        <v>98</v>
      </c>
      <c r="E21" s="3">
        <v>104</v>
      </c>
      <c r="F21" s="4">
        <v>109</v>
      </c>
      <c r="G21" s="3">
        <v>115</v>
      </c>
      <c r="H21" s="4">
        <v>120</v>
      </c>
      <c r="I21" s="3">
        <v>126</v>
      </c>
      <c r="J21" s="4">
        <v>131</v>
      </c>
      <c r="K21" s="3">
        <v>137</v>
      </c>
      <c r="L21" s="4">
        <v>142</v>
      </c>
      <c r="M21" s="3">
        <v>148</v>
      </c>
      <c r="N21" s="4">
        <v>153</v>
      </c>
      <c r="O21" s="3">
        <v>159</v>
      </c>
      <c r="P21" s="4">
        <v>164</v>
      </c>
      <c r="Q21" s="3">
        <v>170</v>
      </c>
      <c r="R21" s="4">
        <v>175</v>
      </c>
      <c r="S21" s="3">
        <v>181</v>
      </c>
      <c r="T21" s="4">
        <v>186</v>
      </c>
      <c r="U21" s="3">
        <v>192</v>
      </c>
      <c r="V21" s="4">
        <v>197</v>
      </c>
      <c r="W21" s="3">
        <v>203</v>
      </c>
      <c r="X21" s="4">
        <v>208</v>
      </c>
      <c r="Y21" s="3">
        <v>216</v>
      </c>
      <c r="Z21" s="4">
        <v>224</v>
      </c>
      <c r="AA21" s="3">
        <v>232</v>
      </c>
      <c r="AB21" s="4">
        <v>240</v>
      </c>
      <c r="AC21" s="3">
        <v>248</v>
      </c>
      <c r="AD21" s="4">
        <v>256</v>
      </c>
      <c r="AE21" s="3">
        <v>262</v>
      </c>
      <c r="AF21" s="4">
        <v>267</v>
      </c>
      <c r="AG21" s="3">
        <v>273</v>
      </c>
      <c r="AH21" s="4">
        <v>278</v>
      </c>
      <c r="AI21" s="4">
        <v>284</v>
      </c>
      <c r="AJ21" s="3">
        <v>289</v>
      </c>
      <c r="AK21" s="4">
        <v>295</v>
      </c>
      <c r="AL21" s="4">
        <v>300</v>
      </c>
      <c r="AM21" s="4">
        <v>306</v>
      </c>
      <c r="AN21" s="3">
        <v>311</v>
      </c>
    </row>
    <row r="22" spans="1:40" x14ac:dyDescent="0.25">
      <c r="A22" s="15">
        <v>9.5</v>
      </c>
      <c r="B22" s="4">
        <v>96</v>
      </c>
      <c r="C22" s="3">
        <v>102</v>
      </c>
      <c r="D22" s="4">
        <v>107</v>
      </c>
      <c r="E22" s="3">
        <v>113</v>
      </c>
      <c r="F22" s="4">
        <v>119</v>
      </c>
      <c r="G22" s="3">
        <v>125</v>
      </c>
      <c r="H22" s="4">
        <v>130</v>
      </c>
      <c r="I22" s="3">
        <v>136</v>
      </c>
      <c r="J22" s="4">
        <v>142</v>
      </c>
      <c r="K22" s="3">
        <v>148</v>
      </c>
      <c r="L22" s="4">
        <v>153</v>
      </c>
      <c r="M22" s="3">
        <v>159</v>
      </c>
      <c r="N22" s="4">
        <v>165</v>
      </c>
      <c r="O22" s="3">
        <v>171</v>
      </c>
      <c r="P22" s="4">
        <v>176</v>
      </c>
      <c r="Q22" s="3">
        <v>182</v>
      </c>
      <c r="R22" s="4">
        <v>188</v>
      </c>
      <c r="S22" s="3">
        <v>194</v>
      </c>
      <c r="T22" s="4">
        <v>199</v>
      </c>
      <c r="U22" s="3">
        <v>205</v>
      </c>
      <c r="V22" s="4">
        <v>211</v>
      </c>
      <c r="W22" s="3">
        <v>218</v>
      </c>
      <c r="X22" s="4">
        <v>225</v>
      </c>
      <c r="Y22" s="3">
        <v>233</v>
      </c>
      <c r="Z22" s="4">
        <v>241</v>
      </c>
      <c r="AA22" s="3">
        <v>250</v>
      </c>
      <c r="AB22" s="4">
        <v>258</v>
      </c>
      <c r="AC22" s="3">
        <v>266</v>
      </c>
      <c r="AD22" s="4">
        <v>274</v>
      </c>
      <c r="AE22" s="3">
        <v>280</v>
      </c>
      <c r="AF22" s="4">
        <v>286</v>
      </c>
      <c r="AG22" s="3">
        <v>292</v>
      </c>
      <c r="AH22" s="4">
        <v>297</v>
      </c>
      <c r="AI22" s="4">
        <v>303</v>
      </c>
      <c r="AJ22" s="3">
        <v>309</v>
      </c>
      <c r="AK22" s="4">
        <v>315</v>
      </c>
      <c r="AL22" s="4">
        <v>320</v>
      </c>
      <c r="AM22" s="4">
        <v>326</v>
      </c>
      <c r="AN22" s="3">
        <v>332</v>
      </c>
    </row>
    <row r="23" spans="1:40" x14ac:dyDescent="0.25">
      <c r="A23" s="15">
        <v>10</v>
      </c>
      <c r="B23" s="4">
        <v>104</v>
      </c>
      <c r="C23" s="3">
        <v>110</v>
      </c>
      <c r="D23" s="4">
        <v>116</v>
      </c>
      <c r="E23" s="3">
        <v>122</v>
      </c>
      <c r="F23" s="4">
        <v>128</v>
      </c>
      <c r="G23" s="3">
        <v>134</v>
      </c>
      <c r="H23" s="4">
        <v>140</v>
      </c>
      <c r="I23" s="3">
        <v>146</v>
      </c>
      <c r="J23" s="4">
        <v>152</v>
      </c>
      <c r="K23" s="3">
        <v>158</v>
      </c>
      <c r="L23" s="4">
        <v>164</v>
      </c>
      <c r="M23" s="3">
        <v>170</v>
      </c>
      <c r="N23" s="4">
        <v>176</v>
      </c>
      <c r="O23" s="3">
        <v>182</v>
      </c>
      <c r="P23" s="4">
        <v>188</v>
      </c>
      <c r="Q23" s="3">
        <v>194</v>
      </c>
      <c r="R23" s="4">
        <v>200</v>
      </c>
      <c r="S23" s="3">
        <v>206</v>
      </c>
      <c r="T23" s="4">
        <v>212</v>
      </c>
      <c r="U23" s="3">
        <v>218</v>
      </c>
      <c r="V23" s="4">
        <v>224</v>
      </c>
      <c r="W23" s="3">
        <v>233</v>
      </c>
      <c r="X23" s="4">
        <v>241</v>
      </c>
      <c r="Y23" s="3">
        <v>250</v>
      </c>
      <c r="Z23" s="4">
        <v>258</v>
      </c>
      <c r="AA23" s="3">
        <v>267</v>
      </c>
      <c r="AB23" s="4">
        <v>275</v>
      </c>
      <c r="AC23" s="3">
        <v>284</v>
      </c>
      <c r="AD23" s="4">
        <v>292</v>
      </c>
      <c r="AE23" s="3">
        <v>298</v>
      </c>
      <c r="AF23" s="4">
        <v>304</v>
      </c>
      <c r="AG23" s="3">
        <v>310</v>
      </c>
      <c r="AH23" s="4">
        <v>316</v>
      </c>
      <c r="AI23" s="4">
        <v>322</v>
      </c>
      <c r="AJ23" s="3">
        <v>328</v>
      </c>
      <c r="AK23" s="4">
        <v>334</v>
      </c>
      <c r="AL23" s="4">
        <v>340</v>
      </c>
      <c r="AM23" s="4">
        <v>346</v>
      </c>
      <c r="AN23" s="3">
        <v>352</v>
      </c>
    </row>
    <row r="24" spans="1:40" x14ac:dyDescent="0.25">
      <c r="A24" s="15">
        <v>10.5</v>
      </c>
      <c r="B24" s="4">
        <v>108</v>
      </c>
      <c r="C24" s="3">
        <v>115</v>
      </c>
      <c r="D24" s="4">
        <v>121</v>
      </c>
      <c r="E24" s="3">
        <v>128</v>
      </c>
      <c r="F24" s="4">
        <v>134</v>
      </c>
      <c r="G24" s="3">
        <v>141</v>
      </c>
      <c r="H24" s="4">
        <v>147</v>
      </c>
      <c r="I24" s="3">
        <v>154</v>
      </c>
      <c r="J24" s="4">
        <v>160</v>
      </c>
      <c r="K24" s="3">
        <v>167</v>
      </c>
      <c r="L24" s="4">
        <v>173</v>
      </c>
      <c r="M24" s="3">
        <v>180</v>
      </c>
      <c r="N24" s="4">
        <v>186</v>
      </c>
      <c r="O24" s="3">
        <v>193</v>
      </c>
      <c r="P24" s="4">
        <v>199</v>
      </c>
      <c r="Q24" s="3">
        <v>206</v>
      </c>
      <c r="R24" s="4">
        <v>212</v>
      </c>
      <c r="S24" s="3">
        <v>219</v>
      </c>
      <c r="T24" s="4">
        <v>225</v>
      </c>
      <c r="U24" s="3">
        <v>233</v>
      </c>
      <c r="V24" s="4">
        <v>240</v>
      </c>
      <c r="W24" s="3">
        <v>249</v>
      </c>
      <c r="X24" s="4">
        <v>258</v>
      </c>
      <c r="Y24" s="3">
        <v>267</v>
      </c>
      <c r="Z24" s="4">
        <v>276</v>
      </c>
      <c r="AA24" s="3">
        <v>285</v>
      </c>
      <c r="AB24" s="4">
        <v>294</v>
      </c>
      <c r="AC24" s="3">
        <v>302</v>
      </c>
      <c r="AD24" s="4">
        <v>310</v>
      </c>
      <c r="AE24" s="3">
        <v>317</v>
      </c>
      <c r="AF24" s="4">
        <v>323</v>
      </c>
      <c r="AG24" s="3">
        <v>330</v>
      </c>
      <c r="AH24" s="4">
        <v>336</v>
      </c>
      <c r="AI24" s="4">
        <v>343</v>
      </c>
      <c r="AJ24" s="3">
        <v>349</v>
      </c>
      <c r="AK24" s="4">
        <v>356</v>
      </c>
      <c r="AL24" s="4">
        <v>362</v>
      </c>
      <c r="AM24" s="4">
        <v>369</v>
      </c>
      <c r="AN24" s="3">
        <v>375</v>
      </c>
    </row>
    <row r="25" spans="1:40" x14ac:dyDescent="0.25">
      <c r="A25" s="15">
        <v>11</v>
      </c>
      <c r="B25" s="4">
        <v>111</v>
      </c>
      <c r="C25" s="3">
        <v>118</v>
      </c>
      <c r="D25" s="4">
        <v>125</v>
      </c>
      <c r="E25" s="3">
        <v>132</v>
      </c>
      <c r="F25" s="4">
        <v>139</v>
      </c>
      <c r="G25" s="3">
        <v>146</v>
      </c>
      <c r="H25" s="4">
        <v>153</v>
      </c>
      <c r="I25" s="3">
        <v>160</v>
      </c>
      <c r="J25" s="4">
        <v>167</v>
      </c>
      <c r="K25" s="3">
        <v>174</v>
      </c>
      <c r="L25" s="4">
        <v>181</v>
      </c>
      <c r="M25" s="3">
        <v>188</v>
      </c>
      <c r="N25" s="4">
        <v>195</v>
      </c>
      <c r="O25" s="3">
        <v>202</v>
      </c>
      <c r="P25" s="4">
        <v>209</v>
      </c>
      <c r="Q25" s="3">
        <v>216</v>
      </c>
      <c r="R25" s="4">
        <v>223</v>
      </c>
      <c r="S25" s="3">
        <v>230</v>
      </c>
      <c r="T25" s="4">
        <v>237</v>
      </c>
      <c r="U25" s="3">
        <v>247</v>
      </c>
      <c r="V25" s="4">
        <v>256</v>
      </c>
      <c r="W25" s="3">
        <v>266</v>
      </c>
      <c r="X25" s="4">
        <v>275</v>
      </c>
      <c r="Y25" s="3">
        <v>285</v>
      </c>
      <c r="Z25" s="4">
        <v>294</v>
      </c>
      <c r="AA25" s="3">
        <v>304</v>
      </c>
      <c r="AB25" s="4">
        <v>313</v>
      </c>
      <c r="AC25" s="3">
        <v>320</v>
      </c>
      <c r="AD25" s="4">
        <v>327</v>
      </c>
      <c r="AE25" s="3">
        <v>334</v>
      </c>
      <c r="AF25" s="4">
        <v>341</v>
      </c>
      <c r="AG25" s="3">
        <v>348</v>
      </c>
      <c r="AH25" s="4">
        <v>355</v>
      </c>
      <c r="AI25" s="4">
        <v>362</v>
      </c>
      <c r="AJ25" s="3">
        <v>369</v>
      </c>
      <c r="AK25" s="4">
        <v>376</v>
      </c>
      <c r="AL25" s="4">
        <v>383</v>
      </c>
      <c r="AM25" s="4">
        <v>390</v>
      </c>
      <c r="AN25" s="3">
        <v>397</v>
      </c>
    </row>
    <row r="26" spans="1:40" x14ac:dyDescent="0.25">
      <c r="A26" s="15">
        <v>11.5</v>
      </c>
      <c r="B26" s="4">
        <v>120</v>
      </c>
      <c r="C26" s="3">
        <v>128</v>
      </c>
      <c r="D26" s="4">
        <v>135</v>
      </c>
      <c r="E26" s="3">
        <v>143</v>
      </c>
      <c r="F26" s="4">
        <v>150</v>
      </c>
      <c r="G26" s="3">
        <v>158</v>
      </c>
      <c r="H26" s="4">
        <v>165</v>
      </c>
      <c r="I26" s="3">
        <v>173</v>
      </c>
      <c r="J26" s="4">
        <v>180</v>
      </c>
      <c r="K26" s="3">
        <v>188</v>
      </c>
      <c r="L26" s="4">
        <v>195</v>
      </c>
      <c r="M26" s="3">
        <v>203</v>
      </c>
      <c r="N26" s="4">
        <v>210</v>
      </c>
      <c r="O26" s="3">
        <v>218</v>
      </c>
      <c r="P26" s="4">
        <v>225</v>
      </c>
      <c r="Q26" s="3">
        <v>233</v>
      </c>
      <c r="R26" s="4">
        <v>240</v>
      </c>
      <c r="S26" s="3">
        <v>249</v>
      </c>
      <c r="T26" s="4">
        <v>257</v>
      </c>
      <c r="U26" s="3">
        <v>267</v>
      </c>
      <c r="V26" s="4">
        <v>277</v>
      </c>
      <c r="W26" s="3">
        <v>287</v>
      </c>
      <c r="X26" s="4">
        <v>297</v>
      </c>
      <c r="Y26" s="3">
        <v>307</v>
      </c>
      <c r="Z26" s="4">
        <v>317</v>
      </c>
      <c r="AA26" s="3">
        <v>327</v>
      </c>
      <c r="AB26" s="4">
        <v>337</v>
      </c>
      <c r="AC26" s="3">
        <v>345</v>
      </c>
      <c r="AD26" s="4">
        <v>352</v>
      </c>
      <c r="AE26" s="3">
        <v>360</v>
      </c>
      <c r="AF26" s="4">
        <v>367</v>
      </c>
      <c r="AG26" s="3">
        <v>375</v>
      </c>
      <c r="AH26" s="4">
        <v>382</v>
      </c>
      <c r="AI26" s="4">
        <v>390</v>
      </c>
      <c r="AJ26" s="3">
        <v>397</v>
      </c>
      <c r="AK26" s="4">
        <v>405</v>
      </c>
      <c r="AL26" s="4">
        <v>412</v>
      </c>
      <c r="AM26" s="4">
        <v>420</v>
      </c>
      <c r="AN26" s="3">
        <v>427</v>
      </c>
    </row>
    <row r="27" spans="1:40" x14ac:dyDescent="0.25">
      <c r="A27" s="15">
        <v>12</v>
      </c>
      <c r="B27" s="4">
        <v>128</v>
      </c>
      <c r="C27" s="3">
        <v>136</v>
      </c>
      <c r="D27" s="4">
        <v>144</v>
      </c>
      <c r="E27" s="3">
        <v>152</v>
      </c>
      <c r="F27" s="4">
        <v>160</v>
      </c>
      <c r="G27" s="3">
        <v>168</v>
      </c>
      <c r="H27" s="4">
        <v>176</v>
      </c>
      <c r="I27" s="3">
        <v>184</v>
      </c>
      <c r="J27" s="4">
        <v>192</v>
      </c>
      <c r="K27" s="3">
        <v>200</v>
      </c>
      <c r="L27" s="4">
        <v>208</v>
      </c>
      <c r="M27" s="3">
        <v>216</v>
      </c>
      <c r="N27" s="4">
        <v>224</v>
      </c>
      <c r="O27" s="3">
        <v>232</v>
      </c>
      <c r="P27" s="4">
        <v>240</v>
      </c>
      <c r="Q27" s="3">
        <v>248</v>
      </c>
      <c r="R27" s="4">
        <v>256</v>
      </c>
      <c r="S27" s="3">
        <v>267</v>
      </c>
      <c r="T27" s="4">
        <v>277</v>
      </c>
      <c r="U27" s="3">
        <v>288</v>
      </c>
      <c r="V27" s="4">
        <v>298</v>
      </c>
      <c r="W27" s="3">
        <v>309</v>
      </c>
      <c r="X27" s="4">
        <v>319</v>
      </c>
      <c r="Y27" s="3">
        <v>330</v>
      </c>
      <c r="Z27" s="4">
        <v>340</v>
      </c>
      <c r="AA27" s="3">
        <v>351</v>
      </c>
      <c r="AB27" s="4">
        <v>361</v>
      </c>
      <c r="AC27" s="3">
        <v>369</v>
      </c>
      <c r="AD27" s="4">
        <v>377</v>
      </c>
      <c r="AE27" s="3">
        <v>385</v>
      </c>
      <c r="AF27" s="4">
        <v>393</v>
      </c>
      <c r="AG27" s="3">
        <v>401</v>
      </c>
      <c r="AH27" s="4">
        <v>409</v>
      </c>
      <c r="AI27" s="4">
        <v>417</v>
      </c>
      <c r="AJ27" s="3">
        <v>425</v>
      </c>
      <c r="AK27" s="4">
        <v>433</v>
      </c>
      <c r="AL27" s="4">
        <v>441</v>
      </c>
      <c r="AM27" s="4">
        <v>449</v>
      </c>
      <c r="AN27" s="3">
        <v>457</v>
      </c>
    </row>
    <row r="28" spans="1:40" x14ac:dyDescent="0.25">
      <c r="A28" s="15">
        <v>12.5</v>
      </c>
      <c r="B28" s="4">
        <v>132</v>
      </c>
      <c r="C28" s="3">
        <v>141</v>
      </c>
      <c r="D28" s="4">
        <v>149</v>
      </c>
      <c r="E28" s="3">
        <v>158</v>
      </c>
      <c r="F28" s="4">
        <v>166</v>
      </c>
      <c r="G28" s="3">
        <v>175</v>
      </c>
      <c r="H28" s="4">
        <v>183</v>
      </c>
      <c r="I28" s="3">
        <v>192</v>
      </c>
      <c r="J28" s="4">
        <v>200</v>
      </c>
      <c r="K28" s="3">
        <v>209</v>
      </c>
      <c r="L28" s="4">
        <v>217</v>
      </c>
      <c r="M28" s="3">
        <v>226</v>
      </c>
      <c r="N28" s="4">
        <v>234</v>
      </c>
      <c r="O28" s="3">
        <v>243</v>
      </c>
      <c r="P28" s="4">
        <v>251</v>
      </c>
      <c r="Q28" s="3">
        <v>261</v>
      </c>
      <c r="R28" s="4">
        <v>270</v>
      </c>
      <c r="S28" s="3">
        <v>281</v>
      </c>
      <c r="T28" s="4">
        <v>292</v>
      </c>
      <c r="U28" s="3">
        <v>303</v>
      </c>
      <c r="V28" s="4">
        <v>314</v>
      </c>
      <c r="W28" s="3">
        <v>325</v>
      </c>
      <c r="X28" s="4">
        <v>336</v>
      </c>
      <c r="Y28" s="3">
        <v>347</v>
      </c>
      <c r="Z28" s="4">
        <v>358</v>
      </c>
      <c r="AA28" s="3">
        <v>368</v>
      </c>
      <c r="AB28" s="4">
        <v>378</v>
      </c>
      <c r="AC28" s="3">
        <v>387</v>
      </c>
      <c r="AD28" s="4">
        <v>395</v>
      </c>
      <c r="AE28" s="3">
        <v>404</v>
      </c>
      <c r="AF28" s="4">
        <v>412</v>
      </c>
      <c r="AG28" s="3">
        <v>421</v>
      </c>
      <c r="AH28" s="4">
        <v>429</v>
      </c>
      <c r="AI28" s="4">
        <v>438</v>
      </c>
      <c r="AJ28" s="3">
        <v>446</v>
      </c>
      <c r="AK28" s="4">
        <v>455</v>
      </c>
      <c r="AL28" s="4">
        <v>463</v>
      </c>
      <c r="AM28" s="4">
        <v>472</v>
      </c>
      <c r="AN28" s="3">
        <v>480</v>
      </c>
    </row>
    <row r="29" spans="1:40" x14ac:dyDescent="0.25">
      <c r="A29" s="15">
        <v>13</v>
      </c>
      <c r="B29" s="4">
        <v>135</v>
      </c>
      <c r="C29" s="3">
        <v>144</v>
      </c>
      <c r="D29" s="4">
        <v>153</v>
      </c>
      <c r="E29" s="3">
        <v>162</v>
      </c>
      <c r="F29" s="4">
        <v>171</v>
      </c>
      <c r="G29" s="3">
        <v>180</v>
      </c>
      <c r="H29" s="4">
        <v>189</v>
      </c>
      <c r="I29" s="3">
        <v>198</v>
      </c>
      <c r="J29" s="4">
        <v>207</v>
      </c>
      <c r="K29" s="3">
        <v>216</v>
      </c>
      <c r="L29" s="4">
        <v>225</v>
      </c>
      <c r="M29" s="3">
        <v>234</v>
      </c>
      <c r="N29" s="4">
        <v>243</v>
      </c>
      <c r="O29" s="3">
        <v>252</v>
      </c>
      <c r="P29" s="4">
        <v>261</v>
      </c>
      <c r="Q29" s="3">
        <v>273</v>
      </c>
      <c r="R29" s="4">
        <v>284</v>
      </c>
      <c r="S29" s="3">
        <v>296</v>
      </c>
      <c r="T29" s="4">
        <v>307</v>
      </c>
      <c r="U29" s="3">
        <v>319</v>
      </c>
      <c r="V29" s="4">
        <v>330</v>
      </c>
      <c r="W29" s="3">
        <v>342</v>
      </c>
      <c r="X29" s="4">
        <v>353</v>
      </c>
      <c r="Y29" s="3">
        <v>365</v>
      </c>
      <c r="Z29" s="4">
        <v>376</v>
      </c>
      <c r="AA29" s="3">
        <v>385</v>
      </c>
      <c r="AB29" s="4">
        <v>394</v>
      </c>
      <c r="AC29" s="3">
        <v>403</v>
      </c>
      <c r="AD29" s="4">
        <v>412</v>
      </c>
      <c r="AE29" s="3">
        <v>421</v>
      </c>
      <c r="AF29" s="4">
        <v>430</v>
      </c>
      <c r="AG29" s="3">
        <v>439</v>
      </c>
      <c r="AH29" s="4">
        <v>448</v>
      </c>
      <c r="AI29" s="4">
        <v>457</v>
      </c>
      <c r="AJ29" s="3">
        <v>466</v>
      </c>
      <c r="AK29" s="4">
        <v>475</v>
      </c>
      <c r="AL29" s="4">
        <v>484</v>
      </c>
      <c r="AM29" s="4">
        <v>493</v>
      </c>
      <c r="AN29" s="3">
        <v>502</v>
      </c>
    </row>
    <row r="30" spans="1:40" x14ac:dyDescent="0.25">
      <c r="A30" s="15">
        <v>13.5</v>
      </c>
      <c r="B30" s="4">
        <v>141</v>
      </c>
      <c r="C30" s="3">
        <v>151</v>
      </c>
      <c r="D30" s="4">
        <v>160</v>
      </c>
      <c r="E30" s="3">
        <v>170</v>
      </c>
      <c r="F30" s="4">
        <v>179</v>
      </c>
      <c r="G30" s="3">
        <v>189</v>
      </c>
      <c r="H30" s="4">
        <v>198</v>
      </c>
      <c r="I30" s="3">
        <v>208</v>
      </c>
      <c r="J30" s="4">
        <v>217</v>
      </c>
      <c r="K30" s="3">
        <v>227</v>
      </c>
      <c r="L30" s="4">
        <v>236</v>
      </c>
      <c r="M30" s="3">
        <v>246</v>
      </c>
      <c r="N30" s="4">
        <v>255</v>
      </c>
      <c r="O30" s="3">
        <v>266</v>
      </c>
      <c r="P30" s="4">
        <v>277</v>
      </c>
      <c r="Q30" s="3">
        <v>289</v>
      </c>
      <c r="R30" s="4">
        <v>301</v>
      </c>
      <c r="S30" s="3">
        <v>313</v>
      </c>
      <c r="T30" s="4">
        <v>325</v>
      </c>
      <c r="U30" s="3">
        <v>337</v>
      </c>
      <c r="V30" s="4">
        <v>349</v>
      </c>
      <c r="W30" s="3">
        <v>361</v>
      </c>
      <c r="X30" s="4">
        <v>373</v>
      </c>
      <c r="Y30" s="3">
        <v>385</v>
      </c>
      <c r="Z30" s="4">
        <v>397</v>
      </c>
      <c r="AA30" s="3">
        <v>407</v>
      </c>
      <c r="AB30" s="4">
        <v>416</v>
      </c>
      <c r="AC30" s="3">
        <v>426</v>
      </c>
      <c r="AD30" s="4">
        <v>435</v>
      </c>
      <c r="AE30" s="3">
        <v>445</v>
      </c>
      <c r="AF30" s="4">
        <v>454</v>
      </c>
      <c r="AG30" s="3">
        <v>464</v>
      </c>
      <c r="AH30" s="4">
        <v>473</v>
      </c>
      <c r="AI30" s="4">
        <v>483</v>
      </c>
      <c r="AJ30" s="3">
        <v>492</v>
      </c>
      <c r="AK30" s="4">
        <v>502</v>
      </c>
      <c r="AL30" s="4">
        <v>511</v>
      </c>
      <c r="AM30" s="4">
        <v>521</v>
      </c>
      <c r="AN30" s="3">
        <v>530</v>
      </c>
    </row>
    <row r="31" spans="1:40" x14ac:dyDescent="0.25">
      <c r="A31" s="15">
        <v>14</v>
      </c>
      <c r="B31" s="4">
        <v>147</v>
      </c>
      <c r="C31" s="3">
        <v>157</v>
      </c>
      <c r="D31" s="4">
        <v>167</v>
      </c>
      <c r="E31" s="3">
        <v>177</v>
      </c>
      <c r="F31" s="4">
        <v>187</v>
      </c>
      <c r="G31" s="3">
        <v>197</v>
      </c>
      <c r="H31" s="4">
        <v>207</v>
      </c>
      <c r="I31" s="3">
        <v>217</v>
      </c>
      <c r="J31" s="4">
        <v>227</v>
      </c>
      <c r="K31" s="3">
        <v>237</v>
      </c>
      <c r="L31" s="4">
        <v>247</v>
      </c>
      <c r="M31" s="3">
        <v>257</v>
      </c>
      <c r="N31" s="4">
        <v>267</v>
      </c>
      <c r="O31" s="3">
        <v>280</v>
      </c>
      <c r="P31" s="4">
        <v>292</v>
      </c>
      <c r="Q31" s="3">
        <v>305</v>
      </c>
      <c r="R31" s="4">
        <v>317</v>
      </c>
      <c r="S31" s="3">
        <v>330</v>
      </c>
      <c r="T31" s="4">
        <v>342</v>
      </c>
      <c r="U31" s="3">
        <v>355</v>
      </c>
      <c r="V31" s="4">
        <v>367</v>
      </c>
      <c r="W31" s="3">
        <v>380</v>
      </c>
      <c r="X31" s="4">
        <v>392</v>
      </c>
      <c r="Y31" s="3">
        <v>405</v>
      </c>
      <c r="Z31" s="4">
        <v>417</v>
      </c>
      <c r="AA31" s="3">
        <v>427</v>
      </c>
      <c r="AB31" s="4">
        <v>437</v>
      </c>
      <c r="AC31" s="3">
        <v>447</v>
      </c>
      <c r="AD31" s="4">
        <v>457</v>
      </c>
      <c r="AE31" s="3">
        <v>467</v>
      </c>
      <c r="AF31" s="4">
        <v>477</v>
      </c>
      <c r="AG31" s="3">
        <v>487</v>
      </c>
      <c r="AH31" s="4">
        <v>497</v>
      </c>
      <c r="AI31" s="4">
        <v>507</v>
      </c>
      <c r="AJ31" s="3">
        <v>517</v>
      </c>
      <c r="AK31" s="4">
        <v>527</v>
      </c>
      <c r="AL31" s="4">
        <v>537</v>
      </c>
      <c r="AM31" s="4">
        <v>547</v>
      </c>
      <c r="AN31" s="3">
        <v>557</v>
      </c>
    </row>
    <row r="32" spans="1:40" x14ac:dyDescent="0.25">
      <c r="A32" s="15">
        <v>14.5</v>
      </c>
      <c r="B32" s="4">
        <v>151</v>
      </c>
      <c r="C32" s="3">
        <v>162</v>
      </c>
      <c r="D32" s="4">
        <v>172</v>
      </c>
      <c r="E32" s="3">
        <v>183</v>
      </c>
      <c r="F32" s="4">
        <v>193</v>
      </c>
      <c r="G32" s="3">
        <v>204</v>
      </c>
      <c r="H32" s="4">
        <v>214</v>
      </c>
      <c r="I32" s="3">
        <v>225</v>
      </c>
      <c r="J32" s="4">
        <v>235</v>
      </c>
      <c r="K32" s="3">
        <v>246</v>
      </c>
      <c r="L32" s="4">
        <v>256</v>
      </c>
      <c r="M32" s="3">
        <v>268</v>
      </c>
      <c r="N32" s="4">
        <v>280</v>
      </c>
      <c r="O32" s="3">
        <v>293</v>
      </c>
      <c r="P32" s="4">
        <v>306</v>
      </c>
      <c r="Q32" s="3">
        <v>319</v>
      </c>
      <c r="R32" s="4">
        <v>332</v>
      </c>
      <c r="S32" s="3">
        <v>345</v>
      </c>
      <c r="T32" s="4">
        <v>358</v>
      </c>
      <c r="U32" s="3">
        <v>370</v>
      </c>
      <c r="V32" s="4">
        <v>381</v>
      </c>
      <c r="W32" s="3">
        <v>394</v>
      </c>
      <c r="X32" s="4">
        <v>407</v>
      </c>
      <c r="Y32" s="3">
        <v>420</v>
      </c>
      <c r="Z32" s="4">
        <v>433</v>
      </c>
      <c r="AA32" s="3">
        <v>444</v>
      </c>
      <c r="AB32" s="4">
        <v>454</v>
      </c>
      <c r="AC32" s="3">
        <v>465</v>
      </c>
      <c r="AD32" s="4">
        <v>475</v>
      </c>
      <c r="AE32" s="3">
        <v>486</v>
      </c>
      <c r="AF32" s="4">
        <v>496</v>
      </c>
      <c r="AG32" s="3">
        <v>507</v>
      </c>
      <c r="AH32" s="4">
        <v>517</v>
      </c>
      <c r="AI32" s="4">
        <v>528</v>
      </c>
      <c r="AJ32" s="3">
        <v>538</v>
      </c>
      <c r="AK32" s="4">
        <v>549</v>
      </c>
      <c r="AL32" s="4">
        <v>559</v>
      </c>
      <c r="AM32" s="4">
        <v>570</v>
      </c>
      <c r="AN32" s="3">
        <v>580</v>
      </c>
    </row>
    <row r="33" spans="1:40" x14ac:dyDescent="0.25">
      <c r="A33" s="15">
        <v>15</v>
      </c>
      <c r="B33" s="4">
        <v>155</v>
      </c>
      <c r="C33" s="3">
        <v>166</v>
      </c>
      <c r="D33" s="4">
        <v>177</v>
      </c>
      <c r="E33" s="3">
        <v>188</v>
      </c>
      <c r="F33" s="4">
        <v>199</v>
      </c>
      <c r="G33" s="3">
        <v>210</v>
      </c>
      <c r="H33" s="4">
        <v>221</v>
      </c>
      <c r="I33" s="3">
        <v>232</v>
      </c>
      <c r="J33" s="4">
        <v>243</v>
      </c>
      <c r="K33" s="3">
        <v>254</v>
      </c>
      <c r="L33" s="4">
        <v>265</v>
      </c>
      <c r="M33" s="3">
        <v>279</v>
      </c>
      <c r="N33" s="4">
        <v>292</v>
      </c>
      <c r="O33" s="3">
        <v>306</v>
      </c>
      <c r="P33" s="4">
        <v>319</v>
      </c>
      <c r="Q33" s="3">
        <v>333</v>
      </c>
      <c r="R33" s="4">
        <v>346</v>
      </c>
      <c r="S33" s="3">
        <v>360</v>
      </c>
      <c r="T33" s="4">
        <v>373</v>
      </c>
      <c r="U33" s="3">
        <v>384</v>
      </c>
      <c r="V33" s="4">
        <v>395</v>
      </c>
      <c r="W33" s="3">
        <v>409</v>
      </c>
      <c r="X33" s="4">
        <v>422</v>
      </c>
      <c r="Y33" s="3">
        <v>436</v>
      </c>
      <c r="Z33" s="4">
        <v>449</v>
      </c>
      <c r="AA33" s="3">
        <v>460</v>
      </c>
      <c r="AB33" s="4">
        <v>471</v>
      </c>
      <c r="AC33" s="3">
        <v>482</v>
      </c>
      <c r="AD33" s="4">
        <v>493</v>
      </c>
      <c r="AE33" s="3">
        <v>504</v>
      </c>
      <c r="AF33" s="4">
        <v>515</v>
      </c>
      <c r="AG33" s="3">
        <v>526</v>
      </c>
      <c r="AH33" s="4">
        <v>537</v>
      </c>
      <c r="AI33" s="4">
        <v>548</v>
      </c>
      <c r="AJ33" s="3">
        <v>559</v>
      </c>
      <c r="AK33" s="4">
        <v>570</v>
      </c>
      <c r="AL33" s="4">
        <v>581</v>
      </c>
      <c r="AM33" s="4">
        <v>592</v>
      </c>
      <c r="AN33" s="3">
        <v>603</v>
      </c>
    </row>
    <row r="34" spans="1:40" x14ac:dyDescent="0.25">
      <c r="A34" s="15">
        <v>15.5</v>
      </c>
      <c r="B34" s="4">
        <v>162</v>
      </c>
      <c r="C34" s="3">
        <v>174</v>
      </c>
      <c r="D34" s="4">
        <v>185</v>
      </c>
      <c r="E34" s="3">
        <v>197</v>
      </c>
      <c r="F34" s="4">
        <v>208</v>
      </c>
      <c r="G34" s="3">
        <v>220</v>
      </c>
      <c r="H34" s="4">
        <v>231</v>
      </c>
      <c r="I34" s="3">
        <v>243</v>
      </c>
      <c r="J34" s="4">
        <v>254</v>
      </c>
      <c r="K34" s="3">
        <v>267</v>
      </c>
      <c r="L34" s="4">
        <v>279</v>
      </c>
      <c r="M34" s="3">
        <v>293</v>
      </c>
      <c r="N34" s="4">
        <v>307</v>
      </c>
      <c r="O34" s="3">
        <v>321</v>
      </c>
      <c r="P34" s="4">
        <v>335</v>
      </c>
      <c r="Q34" s="3">
        <v>349</v>
      </c>
      <c r="R34" s="4">
        <v>363</v>
      </c>
      <c r="S34" s="3">
        <v>377</v>
      </c>
      <c r="T34" s="4">
        <v>391</v>
      </c>
      <c r="U34" s="3">
        <v>404</v>
      </c>
      <c r="V34" s="4">
        <v>417</v>
      </c>
      <c r="W34" s="3">
        <v>431</v>
      </c>
      <c r="X34" s="4">
        <v>445</v>
      </c>
      <c r="Y34" s="3">
        <v>458</v>
      </c>
      <c r="Z34" s="4">
        <v>470</v>
      </c>
      <c r="AA34" s="3">
        <v>482</v>
      </c>
      <c r="AB34" s="4">
        <v>493</v>
      </c>
      <c r="AC34" s="3">
        <v>505</v>
      </c>
      <c r="AD34" s="4">
        <v>516</v>
      </c>
      <c r="AE34" s="3">
        <v>528</v>
      </c>
      <c r="AF34" s="4">
        <v>539</v>
      </c>
      <c r="AG34" s="3">
        <v>551</v>
      </c>
      <c r="AH34" s="4">
        <v>562</v>
      </c>
      <c r="AI34" s="4">
        <v>574</v>
      </c>
      <c r="AJ34" s="3">
        <v>585</v>
      </c>
      <c r="AK34" s="4">
        <v>597</v>
      </c>
      <c r="AL34" s="4">
        <v>608</v>
      </c>
      <c r="AM34" s="4">
        <v>620</v>
      </c>
      <c r="AN34" s="3">
        <v>631</v>
      </c>
    </row>
    <row r="35" spans="1:40" x14ac:dyDescent="0.25">
      <c r="A35" s="15">
        <v>16</v>
      </c>
      <c r="B35" s="4">
        <v>168</v>
      </c>
      <c r="C35" s="3">
        <v>180</v>
      </c>
      <c r="D35" s="4">
        <v>192</v>
      </c>
      <c r="E35" s="3">
        <v>204</v>
      </c>
      <c r="F35" s="4">
        <v>216</v>
      </c>
      <c r="G35" s="3">
        <v>228</v>
      </c>
      <c r="H35" s="4">
        <v>240</v>
      </c>
      <c r="I35" s="3">
        <v>252</v>
      </c>
      <c r="J35" s="4">
        <v>264</v>
      </c>
      <c r="K35" s="3">
        <v>279</v>
      </c>
      <c r="L35" s="4">
        <v>293</v>
      </c>
      <c r="M35" s="3">
        <v>308</v>
      </c>
      <c r="N35" s="4">
        <v>322</v>
      </c>
      <c r="O35" s="3">
        <v>337</v>
      </c>
      <c r="P35" s="4">
        <v>351</v>
      </c>
      <c r="Q35" s="3">
        <v>366</v>
      </c>
      <c r="R35" s="4">
        <v>380</v>
      </c>
      <c r="S35" s="3">
        <v>395</v>
      </c>
      <c r="T35" s="4">
        <v>409</v>
      </c>
      <c r="U35" s="3">
        <v>424</v>
      </c>
      <c r="V35" s="4">
        <v>438</v>
      </c>
      <c r="W35" s="3">
        <v>453</v>
      </c>
      <c r="X35" s="4">
        <v>467</v>
      </c>
      <c r="Y35" s="3">
        <v>479</v>
      </c>
      <c r="Z35" s="4">
        <v>491</v>
      </c>
      <c r="AA35" s="3">
        <v>503</v>
      </c>
      <c r="AB35" s="4">
        <v>515</v>
      </c>
      <c r="AC35" s="3">
        <v>527</v>
      </c>
      <c r="AD35" s="4">
        <v>539</v>
      </c>
      <c r="AE35" s="3">
        <v>551</v>
      </c>
      <c r="AF35" s="4">
        <v>563</v>
      </c>
      <c r="AG35" s="3">
        <v>575</v>
      </c>
      <c r="AH35" s="4">
        <v>587</v>
      </c>
      <c r="AI35" s="4">
        <v>599</v>
      </c>
      <c r="AJ35" s="3">
        <v>611</v>
      </c>
      <c r="AK35" s="4">
        <v>623</v>
      </c>
      <c r="AL35" s="4">
        <v>635</v>
      </c>
      <c r="AM35" s="4">
        <v>647</v>
      </c>
      <c r="AN35" s="3">
        <v>659</v>
      </c>
    </row>
    <row r="36" spans="1:40" x14ac:dyDescent="0.25">
      <c r="A36" s="15">
        <v>16.5</v>
      </c>
      <c r="B36" s="4">
        <v>172</v>
      </c>
      <c r="C36" s="3">
        <v>185</v>
      </c>
      <c r="D36" s="4">
        <v>197</v>
      </c>
      <c r="E36" s="3">
        <v>210</v>
      </c>
      <c r="F36" s="4">
        <v>222</v>
      </c>
      <c r="G36" s="3">
        <v>235</v>
      </c>
      <c r="H36" s="4">
        <v>247</v>
      </c>
      <c r="I36" s="3">
        <v>261</v>
      </c>
      <c r="J36" s="4">
        <v>275</v>
      </c>
      <c r="K36" s="3">
        <v>290</v>
      </c>
      <c r="L36" s="4">
        <v>305</v>
      </c>
      <c r="M36" s="3">
        <v>320</v>
      </c>
      <c r="N36" s="4">
        <v>335</v>
      </c>
      <c r="O36" s="3">
        <v>350</v>
      </c>
      <c r="P36" s="4">
        <v>365</v>
      </c>
      <c r="Q36" s="3">
        <v>380</v>
      </c>
      <c r="R36" s="4">
        <v>395</v>
      </c>
      <c r="S36" s="3">
        <v>410</v>
      </c>
      <c r="T36" s="4">
        <v>425</v>
      </c>
      <c r="U36" s="3">
        <v>440</v>
      </c>
      <c r="V36" s="4">
        <v>455</v>
      </c>
      <c r="W36" s="3">
        <v>469</v>
      </c>
      <c r="X36" s="4">
        <v>482</v>
      </c>
      <c r="Y36" s="3">
        <v>495</v>
      </c>
      <c r="Z36" s="4">
        <v>507</v>
      </c>
      <c r="AA36" s="3">
        <v>520</v>
      </c>
      <c r="AB36" s="4">
        <v>532</v>
      </c>
      <c r="AC36" s="3">
        <v>545</v>
      </c>
      <c r="AD36" s="4">
        <v>557</v>
      </c>
      <c r="AE36" s="3">
        <v>570</v>
      </c>
      <c r="AF36" s="4">
        <v>582</v>
      </c>
      <c r="AG36" s="3">
        <v>595</v>
      </c>
      <c r="AH36" s="4">
        <v>607</v>
      </c>
      <c r="AI36" s="4">
        <v>620</v>
      </c>
      <c r="AJ36" s="3">
        <v>632</v>
      </c>
      <c r="AK36" s="4">
        <v>645</v>
      </c>
      <c r="AL36" s="4">
        <v>657</v>
      </c>
      <c r="AM36" s="4">
        <v>670</v>
      </c>
      <c r="AN36" s="3">
        <v>682</v>
      </c>
    </row>
    <row r="37" spans="1:40" x14ac:dyDescent="0.25">
      <c r="A37" s="15">
        <v>17</v>
      </c>
      <c r="B37" s="4">
        <v>176</v>
      </c>
      <c r="C37" s="3">
        <v>189</v>
      </c>
      <c r="D37" s="4">
        <v>202</v>
      </c>
      <c r="E37" s="3">
        <v>215</v>
      </c>
      <c r="F37" s="4">
        <v>228</v>
      </c>
      <c r="G37" s="3">
        <v>241</v>
      </c>
      <c r="H37" s="4">
        <v>254</v>
      </c>
      <c r="I37" s="3">
        <v>270</v>
      </c>
      <c r="J37" s="4">
        <v>285</v>
      </c>
      <c r="K37" s="3">
        <v>301</v>
      </c>
      <c r="L37" s="4">
        <v>316</v>
      </c>
      <c r="M37" s="3">
        <v>332</v>
      </c>
      <c r="N37" s="4">
        <v>347</v>
      </c>
      <c r="O37" s="3">
        <v>363</v>
      </c>
      <c r="P37" s="81">
        <v>378</v>
      </c>
      <c r="Q37" s="3">
        <v>394</v>
      </c>
      <c r="R37" s="4">
        <v>409</v>
      </c>
      <c r="S37" s="3">
        <v>425</v>
      </c>
      <c r="T37" s="4">
        <v>440</v>
      </c>
      <c r="U37" s="3">
        <v>456</v>
      </c>
      <c r="V37" s="4">
        <v>471</v>
      </c>
      <c r="W37" s="3">
        <v>484</v>
      </c>
      <c r="X37" s="4">
        <v>497</v>
      </c>
      <c r="Y37" s="3">
        <v>510</v>
      </c>
      <c r="Z37" s="4">
        <v>523</v>
      </c>
      <c r="AA37" s="3">
        <v>536</v>
      </c>
      <c r="AB37" s="4">
        <v>549</v>
      </c>
      <c r="AC37" s="3">
        <v>562</v>
      </c>
      <c r="AD37" s="4">
        <v>575</v>
      </c>
      <c r="AE37" s="3">
        <v>588</v>
      </c>
      <c r="AF37" s="4">
        <v>601</v>
      </c>
      <c r="AG37" s="3">
        <v>614</v>
      </c>
      <c r="AH37" s="4">
        <v>627</v>
      </c>
      <c r="AI37" s="4">
        <v>640</v>
      </c>
      <c r="AJ37" s="3">
        <v>653</v>
      </c>
      <c r="AK37" s="4">
        <v>666</v>
      </c>
      <c r="AL37" s="4">
        <v>679</v>
      </c>
      <c r="AM37" s="4">
        <v>692</v>
      </c>
      <c r="AN37" s="3">
        <v>705</v>
      </c>
    </row>
    <row r="39" spans="1:40" s="2" customFormat="1" ht="18" x14ac:dyDescent="0.4">
      <c r="A39" s="1" t="s">
        <v>223</v>
      </c>
    </row>
    <row r="41" spans="1:40" ht="18" x14ac:dyDescent="0.4">
      <c r="A41" s="12"/>
      <c r="B41" s="13">
        <v>1</v>
      </c>
      <c r="C41" s="13">
        <v>1.5</v>
      </c>
      <c r="D41" s="13">
        <v>2</v>
      </c>
      <c r="E41" s="13">
        <v>2.5</v>
      </c>
      <c r="F41" s="13">
        <v>3</v>
      </c>
      <c r="G41" s="13">
        <v>3.5</v>
      </c>
      <c r="H41" s="13">
        <v>4</v>
      </c>
      <c r="J41" s="5"/>
      <c r="K41" s="6"/>
      <c r="L41" s="6"/>
      <c r="M41" s="1" t="s">
        <v>224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40" ht="18" x14ac:dyDescent="0.25">
      <c r="A42" s="12">
        <v>1</v>
      </c>
      <c r="B42" s="13">
        <v>2</v>
      </c>
      <c r="C42" s="13">
        <v>3</v>
      </c>
      <c r="D42" s="13">
        <v>4</v>
      </c>
      <c r="E42" s="13">
        <v>5</v>
      </c>
      <c r="F42" s="13">
        <v>6</v>
      </c>
      <c r="G42" s="13">
        <v>7</v>
      </c>
      <c r="H42" s="13">
        <v>8</v>
      </c>
      <c r="J42" s="5"/>
      <c r="K42" s="6"/>
      <c r="L42" s="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40" ht="13" x14ac:dyDescent="0.25">
      <c r="A43" s="14">
        <v>1</v>
      </c>
      <c r="B43" s="4">
        <v>10</v>
      </c>
      <c r="C43" s="4">
        <v>18</v>
      </c>
      <c r="D43" s="4">
        <v>25</v>
      </c>
      <c r="E43" s="4">
        <v>28</v>
      </c>
      <c r="F43" s="4">
        <v>30</v>
      </c>
      <c r="G43" s="4">
        <v>38</v>
      </c>
      <c r="H43" s="4">
        <v>45</v>
      </c>
      <c r="J43" s="7"/>
      <c r="K43" s="84"/>
      <c r="L43" s="84"/>
      <c r="M43" s="13"/>
      <c r="N43" s="13">
        <v>1</v>
      </c>
      <c r="O43" s="13">
        <v>1.5</v>
      </c>
      <c r="P43" s="13">
        <v>2</v>
      </c>
      <c r="Q43" s="13">
        <v>2.5</v>
      </c>
      <c r="R43" s="13">
        <v>3</v>
      </c>
      <c r="S43" s="13">
        <v>3.5</v>
      </c>
      <c r="T43" s="13">
        <v>4</v>
      </c>
      <c r="U43" s="13">
        <v>4.5</v>
      </c>
      <c r="V43" s="13">
        <v>5</v>
      </c>
    </row>
    <row r="44" spans="1:40" ht="13" x14ac:dyDescent="0.25">
      <c r="A44" s="14">
        <v>1.5</v>
      </c>
      <c r="B44" s="4">
        <v>18</v>
      </c>
      <c r="C44" s="4">
        <v>25</v>
      </c>
      <c r="D44" s="4">
        <v>33</v>
      </c>
      <c r="E44" s="4">
        <v>35</v>
      </c>
      <c r="F44" s="4">
        <v>38</v>
      </c>
      <c r="G44" s="4">
        <v>45</v>
      </c>
      <c r="H44" s="4">
        <v>53</v>
      </c>
      <c r="J44" s="7"/>
      <c r="K44" s="84"/>
      <c r="L44" s="84"/>
      <c r="M44" s="13">
        <v>1</v>
      </c>
      <c r="N44" s="13">
        <v>2</v>
      </c>
      <c r="O44" s="13">
        <v>3</v>
      </c>
      <c r="P44" s="13">
        <v>4</v>
      </c>
      <c r="Q44" s="13">
        <v>5</v>
      </c>
      <c r="R44" s="13">
        <v>6</v>
      </c>
      <c r="S44" s="13">
        <v>7</v>
      </c>
      <c r="T44" s="13">
        <v>8</v>
      </c>
      <c r="U44" s="13">
        <v>9</v>
      </c>
      <c r="V44" s="13">
        <v>10</v>
      </c>
    </row>
    <row r="45" spans="1:40" ht="13" x14ac:dyDescent="0.25">
      <c r="A45" s="14">
        <v>2</v>
      </c>
      <c r="B45" s="4">
        <v>25</v>
      </c>
      <c r="C45" s="4">
        <v>33</v>
      </c>
      <c r="D45" s="4">
        <v>40</v>
      </c>
      <c r="E45" s="4">
        <v>43</v>
      </c>
      <c r="F45" s="4">
        <v>45</v>
      </c>
      <c r="G45" s="4">
        <v>53</v>
      </c>
      <c r="H45" s="4">
        <v>60</v>
      </c>
      <c r="J45" s="7"/>
      <c r="K45" s="84"/>
      <c r="L45" s="84"/>
      <c r="M45" s="13">
        <v>1</v>
      </c>
      <c r="N45" s="4">
        <v>1</v>
      </c>
      <c r="O45" s="4">
        <v>1.5</v>
      </c>
      <c r="P45" s="4">
        <v>2</v>
      </c>
      <c r="Q45" s="4">
        <v>2.5</v>
      </c>
      <c r="R45" s="4">
        <v>3</v>
      </c>
      <c r="S45" s="4">
        <v>3.5</v>
      </c>
      <c r="T45" s="4">
        <v>4</v>
      </c>
      <c r="U45" s="4">
        <v>4.5</v>
      </c>
      <c r="V45" s="4">
        <v>5</v>
      </c>
      <c r="W45" s="4"/>
      <c r="X45" s="4"/>
      <c r="Y45" s="4"/>
    </row>
    <row r="46" spans="1:40" ht="13" x14ac:dyDescent="0.25">
      <c r="A46" s="14">
        <v>2.5</v>
      </c>
      <c r="B46" s="4">
        <v>33</v>
      </c>
      <c r="C46" s="4">
        <v>40</v>
      </c>
      <c r="D46" s="4">
        <v>48</v>
      </c>
      <c r="E46" s="4">
        <v>50</v>
      </c>
      <c r="F46" s="4">
        <v>53</v>
      </c>
      <c r="G46" s="4">
        <v>60</v>
      </c>
      <c r="H46" s="4">
        <v>68</v>
      </c>
      <c r="J46" s="7"/>
      <c r="K46" s="84"/>
      <c r="L46" s="84"/>
      <c r="M46" s="13">
        <v>1.5</v>
      </c>
      <c r="N46" s="4">
        <v>2.5</v>
      </c>
      <c r="O46" s="4">
        <v>3</v>
      </c>
      <c r="P46" s="4">
        <v>3.5</v>
      </c>
      <c r="Q46" s="4">
        <v>4</v>
      </c>
      <c r="R46" s="4">
        <v>4.5</v>
      </c>
      <c r="S46" s="4">
        <v>5</v>
      </c>
      <c r="T46" s="4">
        <v>5.5</v>
      </c>
      <c r="U46" s="4">
        <v>6</v>
      </c>
      <c r="V46" s="4">
        <v>6.5</v>
      </c>
      <c r="W46" s="4"/>
      <c r="X46" s="4"/>
      <c r="Y46" s="4"/>
    </row>
    <row r="47" spans="1:40" ht="13" x14ac:dyDescent="0.25">
      <c r="A47" s="14">
        <v>3</v>
      </c>
      <c r="B47" s="4">
        <v>40</v>
      </c>
      <c r="C47" s="4">
        <v>48</v>
      </c>
      <c r="D47" s="4">
        <v>55</v>
      </c>
      <c r="E47" s="4">
        <v>58</v>
      </c>
      <c r="F47" s="4">
        <v>60</v>
      </c>
      <c r="G47" s="4">
        <v>68</v>
      </c>
      <c r="H47" s="4">
        <v>75</v>
      </c>
      <c r="J47" s="7"/>
      <c r="K47" s="84"/>
      <c r="L47" s="84"/>
      <c r="M47" s="13">
        <v>2</v>
      </c>
      <c r="N47" s="4">
        <v>4</v>
      </c>
      <c r="O47" s="4">
        <v>4.5</v>
      </c>
      <c r="P47" s="4">
        <v>5</v>
      </c>
      <c r="Q47" s="4">
        <v>5.5</v>
      </c>
      <c r="R47" s="4">
        <v>6</v>
      </c>
      <c r="S47" s="4">
        <v>6.5</v>
      </c>
      <c r="T47" s="4">
        <v>7</v>
      </c>
      <c r="U47" s="4">
        <v>7.5</v>
      </c>
      <c r="V47" s="4">
        <v>8</v>
      </c>
      <c r="W47" s="4"/>
      <c r="X47" s="4"/>
      <c r="Y47" s="4"/>
    </row>
    <row r="48" spans="1:40" ht="13" x14ac:dyDescent="0.25">
      <c r="A48" s="14">
        <v>3.5</v>
      </c>
      <c r="B48" s="4">
        <v>48</v>
      </c>
      <c r="C48" s="4">
        <v>56</v>
      </c>
      <c r="D48" s="4">
        <v>65</v>
      </c>
      <c r="E48" s="4">
        <v>68</v>
      </c>
      <c r="F48" s="4">
        <v>70</v>
      </c>
      <c r="G48" s="4">
        <v>79</v>
      </c>
      <c r="H48" s="4">
        <v>88</v>
      </c>
      <c r="J48" s="7"/>
      <c r="K48" s="84"/>
      <c r="L48" s="84"/>
      <c r="M48" s="13">
        <v>2.5</v>
      </c>
      <c r="N48" s="4">
        <v>5.5</v>
      </c>
      <c r="O48" s="4">
        <v>6</v>
      </c>
      <c r="P48" s="4">
        <v>6.5</v>
      </c>
      <c r="Q48" s="4">
        <v>7</v>
      </c>
      <c r="R48" s="4">
        <v>7.5</v>
      </c>
      <c r="S48" s="4">
        <v>8</v>
      </c>
      <c r="T48" s="4">
        <v>8.5</v>
      </c>
      <c r="U48" s="4">
        <v>9</v>
      </c>
      <c r="V48" s="4">
        <v>9.5</v>
      </c>
      <c r="W48" s="4"/>
      <c r="X48" s="4"/>
      <c r="Y48" s="4"/>
    </row>
    <row r="49" spans="1:25" ht="13" x14ac:dyDescent="0.25">
      <c r="A49" s="14">
        <v>4</v>
      </c>
      <c r="B49" s="4">
        <v>55</v>
      </c>
      <c r="C49" s="4">
        <v>65</v>
      </c>
      <c r="D49" s="4">
        <v>75</v>
      </c>
      <c r="E49" s="4">
        <v>78</v>
      </c>
      <c r="F49" s="4">
        <v>80</v>
      </c>
      <c r="G49" s="4">
        <v>90</v>
      </c>
      <c r="H49" s="4">
        <v>100</v>
      </c>
      <c r="J49" s="7"/>
      <c r="K49" s="84"/>
      <c r="L49" s="84"/>
      <c r="M49" s="13">
        <v>3</v>
      </c>
      <c r="N49" s="4">
        <v>7</v>
      </c>
      <c r="O49" s="4">
        <v>7.5</v>
      </c>
      <c r="P49" s="4">
        <v>8</v>
      </c>
      <c r="Q49" s="4">
        <v>8.5</v>
      </c>
      <c r="R49" s="4">
        <v>9</v>
      </c>
      <c r="S49" s="4">
        <v>9.5</v>
      </c>
      <c r="T49" s="4">
        <v>10</v>
      </c>
      <c r="U49" s="4">
        <v>10.5</v>
      </c>
      <c r="V49" s="4">
        <v>11</v>
      </c>
      <c r="W49" s="4"/>
      <c r="X49" s="4"/>
      <c r="Y49" s="4"/>
    </row>
    <row r="50" spans="1:25" ht="13" x14ac:dyDescent="0.25">
      <c r="A50" s="14">
        <v>4.5</v>
      </c>
      <c r="B50" s="4">
        <v>63</v>
      </c>
      <c r="C50" s="4">
        <v>73</v>
      </c>
      <c r="D50" s="4">
        <v>83</v>
      </c>
      <c r="E50" s="4">
        <v>85</v>
      </c>
      <c r="F50" s="4">
        <v>88</v>
      </c>
      <c r="G50" s="4">
        <v>98</v>
      </c>
      <c r="H50" s="4">
        <v>108</v>
      </c>
      <c r="J50" s="7"/>
      <c r="K50" s="84"/>
      <c r="L50" s="84"/>
      <c r="M50" s="13">
        <v>3.5</v>
      </c>
      <c r="N50" s="4">
        <v>8.5</v>
      </c>
      <c r="O50" s="4">
        <v>9</v>
      </c>
      <c r="P50" s="4">
        <v>9.5</v>
      </c>
      <c r="Q50" s="4">
        <v>10</v>
      </c>
      <c r="R50" s="4">
        <v>10.5</v>
      </c>
      <c r="S50" s="4">
        <v>11</v>
      </c>
      <c r="T50" s="4">
        <v>11.5</v>
      </c>
      <c r="U50" s="4">
        <v>12</v>
      </c>
      <c r="V50" s="4">
        <v>12.5</v>
      </c>
      <c r="W50" s="4"/>
      <c r="X50" s="4"/>
      <c r="Y50" s="4"/>
    </row>
    <row r="51" spans="1:25" ht="13" x14ac:dyDescent="0.25">
      <c r="A51" s="14">
        <v>5</v>
      </c>
      <c r="B51" s="4">
        <v>70</v>
      </c>
      <c r="C51" s="4">
        <v>80</v>
      </c>
      <c r="D51" s="4">
        <v>90</v>
      </c>
      <c r="E51" s="4">
        <v>93</v>
      </c>
      <c r="F51" s="4">
        <v>95</v>
      </c>
      <c r="G51" s="4">
        <v>105</v>
      </c>
      <c r="H51" s="4">
        <v>115</v>
      </c>
      <c r="J51" s="7"/>
      <c r="K51" s="84"/>
      <c r="L51" s="84"/>
      <c r="M51" s="13">
        <v>4</v>
      </c>
      <c r="N51" s="4">
        <v>10</v>
      </c>
      <c r="O51" s="4">
        <v>10.5</v>
      </c>
      <c r="P51" s="4">
        <v>11</v>
      </c>
      <c r="Q51" s="4">
        <v>11.5</v>
      </c>
      <c r="R51" s="4">
        <v>12</v>
      </c>
      <c r="S51" s="4">
        <v>12.5</v>
      </c>
      <c r="T51" s="4">
        <v>13</v>
      </c>
      <c r="U51" s="4">
        <v>13.5</v>
      </c>
      <c r="V51" s="4">
        <v>14</v>
      </c>
      <c r="W51" s="4"/>
      <c r="X51" s="4"/>
      <c r="Y51" s="4"/>
    </row>
    <row r="52" spans="1:25" x14ac:dyDescent="0.25">
      <c r="M52" s="13">
        <v>4.5</v>
      </c>
      <c r="N52" s="4">
        <v>11.5</v>
      </c>
      <c r="O52" s="4">
        <v>12</v>
      </c>
      <c r="P52" s="4">
        <v>12.5</v>
      </c>
      <c r="Q52" s="4">
        <v>13</v>
      </c>
      <c r="R52" s="4">
        <v>13.5</v>
      </c>
      <c r="S52" s="4">
        <v>14</v>
      </c>
      <c r="T52" s="4">
        <v>14.5</v>
      </c>
      <c r="U52" s="4">
        <v>15</v>
      </c>
      <c r="V52" s="4">
        <v>15.5</v>
      </c>
      <c r="W52" s="4"/>
      <c r="X52" s="4"/>
      <c r="Y52" s="4"/>
    </row>
    <row r="53" spans="1:25" ht="18" x14ac:dyDescent="0.4">
      <c r="A53" s="1" t="s">
        <v>225</v>
      </c>
      <c r="M53" s="13">
        <v>5</v>
      </c>
      <c r="N53" s="4">
        <v>13</v>
      </c>
      <c r="O53" s="4">
        <v>13.5</v>
      </c>
      <c r="P53" s="4">
        <v>14</v>
      </c>
      <c r="Q53" s="4">
        <v>14.5</v>
      </c>
      <c r="R53" s="4">
        <v>15</v>
      </c>
      <c r="S53" s="4">
        <v>15.5</v>
      </c>
      <c r="T53" s="4">
        <v>16</v>
      </c>
      <c r="U53" s="4">
        <v>16.5</v>
      </c>
      <c r="V53" s="4">
        <v>17</v>
      </c>
      <c r="W53" s="4"/>
      <c r="X53" s="4"/>
      <c r="Y53" s="4"/>
    </row>
    <row r="55" spans="1:25" ht="15.5" x14ac:dyDescent="0.25">
      <c r="A55" s="12"/>
      <c r="B55" s="13">
        <v>1</v>
      </c>
      <c r="C55" s="13">
        <v>1.5</v>
      </c>
      <c r="D55" s="13">
        <v>2</v>
      </c>
      <c r="E55" s="13">
        <v>2.5</v>
      </c>
      <c r="F55" s="13">
        <v>3</v>
      </c>
      <c r="G55" s="13">
        <v>3.5</v>
      </c>
      <c r="H55" s="13">
        <v>4</v>
      </c>
      <c r="J55" s="8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5" ht="15.5" x14ac:dyDescent="0.25">
      <c r="A56" s="12">
        <v>1</v>
      </c>
      <c r="B56" s="13">
        <v>2</v>
      </c>
      <c r="C56" s="13">
        <v>3</v>
      </c>
      <c r="D56" s="13">
        <v>4</v>
      </c>
      <c r="E56" s="13">
        <v>5</v>
      </c>
      <c r="F56" s="13">
        <v>6</v>
      </c>
      <c r="G56" s="13">
        <v>7</v>
      </c>
      <c r="H56" s="13">
        <v>8</v>
      </c>
      <c r="J56" s="8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5" ht="13" x14ac:dyDescent="0.25">
      <c r="A57" s="13">
        <v>1</v>
      </c>
      <c r="B57" s="4">
        <v>10</v>
      </c>
      <c r="C57" s="4">
        <v>13</v>
      </c>
      <c r="D57" s="4">
        <v>15</v>
      </c>
      <c r="E57" s="4">
        <v>18</v>
      </c>
      <c r="F57" s="4">
        <v>20</v>
      </c>
      <c r="G57" s="4">
        <v>23</v>
      </c>
      <c r="H57" s="4">
        <v>25</v>
      </c>
      <c r="J57" s="6"/>
      <c r="K57" s="84"/>
      <c r="L57" s="84"/>
      <c r="M57" s="84"/>
      <c r="N57" s="84"/>
      <c r="O57" s="84"/>
      <c r="P57" s="84"/>
      <c r="Q57" s="84"/>
      <c r="R57" s="84"/>
      <c r="S57" s="84"/>
      <c r="T57" s="84"/>
    </row>
    <row r="58" spans="1:25" ht="13" x14ac:dyDescent="0.25">
      <c r="A58" s="13">
        <v>1.5</v>
      </c>
      <c r="B58" s="4">
        <v>18</v>
      </c>
      <c r="C58" s="4">
        <v>20</v>
      </c>
      <c r="D58" s="4">
        <v>23</v>
      </c>
      <c r="E58" s="4">
        <v>25</v>
      </c>
      <c r="F58" s="4">
        <v>28</v>
      </c>
      <c r="G58" s="4">
        <v>30</v>
      </c>
      <c r="H58" s="4">
        <v>33</v>
      </c>
      <c r="J58" s="6"/>
      <c r="K58" s="84"/>
      <c r="L58" s="84"/>
      <c r="M58" s="84"/>
      <c r="N58" s="84"/>
      <c r="O58" s="84"/>
      <c r="P58" s="84"/>
      <c r="Q58" s="84"/>
      <c r="R58" s="84"/>
      <c r="S58" s="84"/>
      <c r="T58" s="84"/>
    </row>
    <row r="59" spans="1:25" ht="13" x14ac:dyDescent="0.25">
      <c r="A59" s="13">
        <v>2</v>
      </c>
      <c r="B59" s="4">
        <v>25</v>
      </c>
      <c r="C59" s="4">
        <v>28</v>
      </c>
      <c r="D59" s="4">
        <v>30</v>
      </c>
      <c r="E59" s="4">
        <v>33</v>
      </c>
      <c r="F59" s="4">
        <v>35</v>
      </c>
      <c r="G59" s="4">
        <v>38</v>
      </c>
      <c r="H59" s="4">
        <v>40</v>
      </c>
      <c r="J59" s="6"/>
      <c r="K59" s="84"/>
      <c r="L59" s="84"/>
      <c r="M59" s="84"/>
      <c r="N59" s="84"/>
      <c r="O59" s="84"/>
      <c r="P59" s="84"/>
      <c r="Q59" s="84"/>
      <c r="R59" s="84"/>
      <c r="S59" s="84"/>
      <c r="T59" s="84"/>
    </row>
    <row r="60" spans="1:25" ht="13" x14ac:dyDescent="0.25">
      <c r="A60" s="13">
        <v>2.5</v>
      </c>
      <c r="B60" s="4">
        <v>33</v>
      </c>
      <c r="C60" s="4">
        <v>35</v>
      </c>
      <c r="D60" s="4">
        <v>38</v>
      </c>
      <c r="E60" s="4">
        <v>40</v>
      </c>
      <c r="F60" s="4">
        <v>43</v>
      </c>
      <c r="G60" s="4">
        <v>45</v>
      </c>
      <c r="H60" s="4">
        <v>48</v>
      </c>
      <c r="J60" s="6"/>
      <c r="K60" s="84"/>
      <c r="L60" s="84"/>
      <c r="M60" s="84"/>
      <c r="N60" s="84"/>
      <c r="O60" s="84"/>
      <c r="P60" s="84"/>
      <c r="Q60" s="84"/>
      <c r="R60" s="84"/>
      <c r="S60" s="84"/>
      <c r="T60" s="84"/>
    </row>
    <row r="61" spans="1:25" ht="13" x14ac:dyDescent="0.25">
      <c r="A61" s="13">
        <v>3</v>
      </c>
      <c r="B61" s="4">
        <v>40</v>
      </c>
      <c r="C61" s="4">
        <v>43</v>
      </c>
      <c r="D61" s="4">
        <v>45</v>
      </c>
      <c r="E61" s="4">
        <v>48</v>
      </c>
      <c r="F61" s="4">
        <v>50</v>
      </c>
      <c r="G61" s="4">
        <v>53</v>
      </c>
      <c r="H61" s="4">
        <v>55</v>
      </c>
      <c r="J61" s="6"/>
      <c r="K61" s="84"/>
      <c r="L61" s="84"/>
      <c r="M61" s="84"/>
      <c r="N61" s="84"/>
      <c r="O61" s="84"/>
      <c r="P61" s="84"/>
      <c r="Q61" s="84"/>
      <c r="R61" s="84"/>
      <c r="S61" s="84"/>
      <c r="T61" s="84"/>
    </row>
    <row r="62" spans="1:25" ht="13" x14ac:dyDescent="0.25">
      <c r="A62" s="13">
        <v>3.5</v>
      </c>
      <c r="B62" s="4">
        <v>53</v>
      </c>
      <c r="C62" s="4">
        <v>55</v>
      </c>
      <c r="D62" s="4">
        <v>58</v>
      </c>
      <c r="E62" s="4">
        <v>60</v>
      </c>
      <c r="F62" s="4">
        <v>63</v>
      </c>
      <c r="G62" s="4">
        <v>65</v>
      </c>
      <c r="H62" s="4">
        <v>68</v>
      </c>
      <c r="J62" s="6"/>
      <c r="K62" s="84"/>
      <c r="L62" s="84"/>
      <c r="M62" s="84"/>
      <c r="N62" s="84"/>
      <c r="O62" s="84"/>
      <c r="P62" s="84"/>
      <c r="Q62" s="84"/>
      <c r="R62" s="84"/>
      <c r="S62" s="84"/>
      <c r="T62" s="84"/>
    </row>
    <row r="63" spans="1:25" ht="13" x14ac:dyDescent="0.25">
      <c r="A63" s="13">
        <v>4</v>
      </c>
      <c r="B63" s="4">
        <v>65</v>
      </c>
      <c r="C63" s="4">
        <v>68</v>
      </c>
      <c r="D63" s="4">
        <v>70</v>
      </c>
      <c r="E63" s="4">
        <v>73</v>
      </c>
      <c r="F63" s="4">
        <v>75</v>
      </c>
      <c r="G63" s="4">
        <v>78</v>
      </c>
      <c r="H63" s="4">
        <v>80</v>
      </c>
      <c r="J63" s="6"/>
      <c r="K63" s="84"/>
      <c r="L63" s="84"/>
      <c r="M63" s="84"/>
      <c r="N63" s="84"/>
      <c r="O63" s="84"/>
      <c r="P63" s="84"/>
      <c r="Q63" s="84"/>
      <c r="R63" s="84"/>
      <c r="S63" s="84"/>
      <c r="T63" s="84"/>
    </row>
    <row r="64" spans="1:25" ht="13" x14ac:dyDescent="0.25">
      <c r="A64" s="13">
        <v>4.5</v>
      </c>
      <c r="B64" s="4">
        <v>78</v>
      </c>
      <c r="C64" s="4">
        <v>80</v>
      </c>
      <c r="D64" s="4">
        <v>83</v>
      </c>
      <c r="E64" s="4">
        <v>85</v>
      </c>
      <c r="F64" s="4">
        <v>88</v>
      </c>
      <c r="G64" s="4">
        <v>90</v>
      </c>
      <c r="H64" s="4">
        <v>93</v>
      </c>
      <c r="J64" s="6"/>
      <c r="K64" s="84"/>
      <c r="L64" s="84"/>
      <c r="M64" s="84"/>
      <c r="N64" s="84"/>
      <c r="O64" s="84"/>
      <c r="P64" s="84"/>
      <c r="Q64" s="84"/>
      <c r="R64" s="84"/>
      <c r="S64" s="84"/>
      <c r="T64" s="84"/>
    </row>
    <row r="65" spans="1:20" ht="13" x14ac:dyDescent="0.25">
      <c r="A65" s="13">
        <v>5</v>
      </c>
      <c r="B65" s="4">
        <v>90</v>
      </c>
      <c r="C65" s="4">
        <v>93</v>
      </c>
      <c r="D65" s="4">
        <v>95</v>
      </c>
      <c r="E65" s="4">
        <v>98</v>
      </c>
      <c r="F65" s="4">
        <v>100</v>
      </c>
      <c r="G65" s="4">
        <v>103</v>
      </c>
      <c r="H65" s="4">
        <v>105</v>
      </c>
      <c r="J65" s="6"/>
      <c r="K65" s="84"/>
      <c r="L65" s="84"/>
      <c r="M65" s="84"/>
      <c r="N65" s="84"/>
      <c r="O65" s="84"/>
      <c r="P65" s="84"/>
      <c r="Q65" s="84"/>
      <c r="R65" s="84"/>
      <c r="S65" s="84"/>
      <c r="T65" s="84"/>
    </row>
    <row r="66" spans="1:20" ht="13" x14ac:dyDescent="0.25">
      <c r="A66" s="13">
        <v>5.5</v>
      </c>
      <c r="B66" s="4">
        <v>103</v>
      </c>
      <c r="C66" s="4">
        <v>105</v>
      </c>
      <c r="D66" s="4">
        <v>108</v>
      </c>
      <c r="E66" s="4">
        <v>110</v>
      </c>
      <c r="F66" s="4">
        <v>113</v>
      </c>
      <c r="G66" s="4">
        <v>115</v>
      </c>
      <c r="H66" s="4">
        <v>118</v>
      </c>
      <c r="J66" s="6"/>
      <c r="K66" s="84"/>
      <c r="L66" s="84"/>
      <c r="M66" s="84"/>
      <c r="N66" s="84"/>
      <c r="O66" s="84"/>
      <c r="P66" s="84"/>
      <c r="Q66" s="84"/>
      <c r="R66" s="84"/>
      <c r="S66" s="84"/>
      <c r="T66" s="84"/>
    </row>
    <row r="67" spans="1:20" ht="13" x14ac:dyDescent="0.25">
      <c r="A67" s="13">
        <v>6</v>
      </c>
      <c r="B67" s="4">
        <v>115</v>
      </c>
      <c r="C67" s="4">
        <v>118</v>
      </c>
      <c r="D67" s="4">
        <v>120</v>
      </c>
      <c r="E67" s="4">
        <v>123</v>
      </c>
      <c r="F67" s="4">
        <v>125</v>
      </c>
      <c r="G67" s="4">
        <v>128</v>
      </c>
      <c r="H67" s="4">
        <v>130</v>
      </c>
      <c r="J67" s="6"/>
      <c r="K67" s="84"/>
      <c r="L67" s="84"/>
      <c r="M67" s="84"/>
      <c r="N67" s="84"/>
      <c r="O67" s="84"/>
      <c r="P67" s="84"/>
      <c r="Q67" s="84"/>
      <c r="R67" s="84"/>
      <c r="S67" s="84"/>
      <c r="T67" s="84"/>
    </row>
    <row r="69" spans="1:20" ht="18" x14ac:dyDescent="0.4">
      <c r="A69" s="1" t="s">
        <v>226</v>
      </c>
    </row>
    <row r="70" spans="1:20" ht="13" x14ac:dyDescent="0.3">
      <c r="H70" s="41" t="s">
        <v>23</v>
      </c>
    </row>
    <row r="71" spans="1:20" s="9" customFormat="1" ht="13" x14ac:dyDescent="0.3">
      <c r="A71" s="13"/>
      <c r="B71" s="13">
        <v>1</v>
      </c>
      <c r="C71" s="13">
        <v>1.5</v>
      </c>
      <c r="D71" s="13">
        <v>2</v>
      </c>
      <c r="E71" s="13">
        <v>2.5</v>
      </c>
      <c r="F71" s="13">
        <v>3</v>
      </c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20" x14ac:dyDescent="0.25">
      <c r="A72" s="13">
        <v>1</v>
      </c>
      <c r="B72" s="13">
        <v>2</v>
      </c>
      <c r="C72" s="13">
        <v>3</v>
      </c>
      <c r="D72" s="13">
        <v>4</v>
      </c>
      <c r="E72" s="13">
        <v>5</v>
      </c>
      <c r="F72" s="13">
        <v>6</v>
      </c>
      <c r="H72" s="13">
        <v>1</v>
      </c>
      <c r="I72" s="3">
        <v>0</v>
      </c>
    </row>
    <row r="73" spans="1:20" x14ac:dyDescent="0.25">
      <c r="A73" s="13">
        <v>1</v>
      </c>
      <c r="B73" s="3">
        <v>15</v>
      </c>
      <c r="C73" s="4">
        <v>33</v>
      </c>
      <c r="D73" s="3">
        <v>50</v>
      </c>
      <c r="E73" s="4">
        <v>63</v>
      </c>
      <c r="F73" s="3">
        <v>75</v>
      </c>
      <c r="H73" s="13">
        <v>1.5</v>
      </c>
      <c r="I73" s="3">
        <v>5</v>
      </c>
      <c r="T73" s="10"/>
    </row>
    <row r="74" spans="1:20" x14ac:dyDescent="0.25">
      <c r="A74" s="13">
        <v>1.5</v>
      </c>
      <c r="B74" s="4">
        <v>23</v>
      </c>
      <c r="C74" s="3">
        <v>40</v>
      </c>
      <c r="D74" s="3">
        <v>58</v>
      </c>
      <c r="E74" s="3">
        <v>70</v>
      </c>
      <c r="F74" s="4">
        <v>83</v>
      </c>
      <c r="H74" s="13">
        <v>2</v>
      </c>
      <c r="I74" s="3">
        <v>10</v>
      </c>
      <c r="T74" s="10"/>
    </row>
    <row r="75" spans="1:20" x14ac:dyDescent="0.25">
      <c r="A75" s="13">
        <v>2</v>
      </c>
      <c r="B75" s="3">
        <v>30</v>
      </c>
      <c r="C75" s="3">
        <v>48</v>
      </c>
      <c r="D75" s="3">
        <v>65</v>
      </c>
      <c r="E75" s="3">
        <v>78</v>
      </c>
      <c r="F75" s="3">
        <v>90</v>
      </c>
      <c r="H75" s="13">
        <v>2.5</v>
      </c>
      <c r="I75" s="3">
        <v>15</v>
      </c>
      <c r="T75" s="10"/>
    </row>
    <row r="76" spans="1:20" x14ac:dyDescent="0.25">
      <c r="A76" s="13">
        <v>2.5</v>
      </c>
      <c r="B76" s="4">
        <v>45</v>
      </c>
      <c r="C76" s="3">
        <v>63</v>
      </c>
      <c r="D76" s="3">
        <v>80</v>
      </c>
      <c r="E76" s="3">
        <v>93</v>
      </c>
      <c r="F76" s="4">
        <v>105</v>
      </c>
      <c r="H76" s="13">
        <v>3</v>
      </c>
      <c r="I76" s="3">
        <v>20</v>
      </c>
      <c r="T76" s="10"/>
    </row>
    <row r="77" spans="1:20" x14ac:dyDescent="0.25">
      <c r="A77" s="13">
        <v>3</v>
      </c>
      <c r="B77" s="3">
        <v>60</v>
      </c>
      <c r="C77" s="3">
        <v>78</v>
      </c>
      <c r="D77" s="3">
        <v>95</v>
      </c>
      <c r="E77" s="3">
        <v>108</v>
      </c>
      <c r="F77" s="3">
        <v>120</v>
      </c>
      <c r="T77" s="10"/>
    </row>
    <row r="78" spans="1:20" x14ac:dyDescent="0.25">
      <c r="A78" s="13">
        <v>3.5</v>
      </c>
      <c r="B78" s="4">
        <v>75</v>
      </c>
      <c r="C78" s="3">
        <v>93</v>
      </c>
      <c r="D78" s="3">
        <v>110</v>
      </c>
      <c r="E78" s="3">
        <v>123</v>
      </c>
      <c r="F78" s="4">
        <v>135</v>
      </c>
      <c r="T78" s="10"/>
    </row>
    <row r="79" spans="1:20" x14ac:dyDescent="0.25">
      <c r="A79" s="13">
        <v>4</v>
      </c>
      <c r="B79" s="3">
        <v>90</v>
      </c>
      <c r="C79" s="3">
        <v>108</v>
      </c>
      <c r="D79" s="3">
        <v>125</v>
      </c>
      <c r="E79" s="3">
        <v>138</v>
      </c>
      <c r="F79" s="3">
        <v>150</v>
      </c>
      <c r="T79" s="10"/>
    </row>
    <row r="80" spans="1:20" x14ac:dyDescent="0.25">
      <c r="A80" s="13">
        <v>4.5</v>
      </c>
      <c r="B80" s="4">
        <v>102</v>
      </c>
      <c r="C80" s="3">
        <v>119</v>
      </c>
      <c r="D80" s="3">
        <v>137</v>
      </c>
      <c r="E80" s="3">
        <v>149</v>
      </c>
      <c r="F80" s="4">
        <v>162</v>
      </c>
      <c r="T80" s="10"/>
    </row>
    <row r="81" spans="1:20" x14ac:dyDescent="0.25">
      <c r="A81" s="13">
        <v>5</v>
      </c>
      <c r="B81" s="3">
        <v>113</v>
      </c>
      <c r="C81" s="3">
        <v>131</v>
      </c>
      <c r="D81" s="3">
        <v>148</v>
      </c>
      <c r="E81" s="3">
        <v>161</v>
      </c>
      <c r="F81" s="3">
        <v>173</v>
      </c>
      <c r="T81" s="10"/>
    </row>
    <row r="82" spans="1:20" x14ac:dyDescent="0.25">
      <c r="A82" s="13">
        <v>5.5</v>
      </c>
      <c r="B82" s="4">
        <v>124</v>
      </c>
      <c r="C82" s="3">
        <v>142</v>
      </c>
      <c r="D82" s="3">
        <v>159</v>
      </c>
      <c r="E82" s="3">
        <v>172</v>
      </c>
      <c r="F82" s="4">
        <v>184</v>
      </c>
      <c r="T82" s="10"/>
    </row>
    <row r="83" spans="1:20" x14ac:dyDescent="0.25">
      <c r="A83" s="13">
        <v>6</v>
      </c>
      <c r="B83" s="3">
        <v>135</v>
      </c>
      <c r="C83" s="3">
        <v>153</v>
      </c>
      <c r="D83" s="3">
        <v>170</v>
      </c>
      <c r="E83" s="3">
        <v>183</v>
      </c>
      <c r="F83" s="3">
        <v>195</v>
      </c>
      <c r="T83" s="10"/>
    </row>
    <row r="84" spans="1:20" x14ac:dyDescent="0.25">
      <c r="A84" s="13">
        <v>6.5</v>
      </c>
      <c r="B84" s="4">
        <v>147</v>
      </c>
      <c r="C84" s="3">
        <v>164</v>
      </c>
      <c r="D84" s="3">
        <v>182</v>
      </c>
      <c r="E84" s="3">
        <v>194</v>
      </c>
      <c r="F84" s="4">
        <v>207</v>
      </c>
      <c r="T84" s="10"/>
    </row>
    <row r="85" spans="1:20" x14ac:dyDescent="0.25">
      <c r="A85" s="13">
        <v>7</v>
      </c>
      <c r="B85" s="3">
        <v>158</v>
      </c>
      <c r="C85" s="4">
        <v>176</v>
      </c>
      <c r="D85" s="3">
        <v>193</v>
      </c>
      <c r="E85" s="4">
        <v>206</v>
      </c>
      <c r="F85" s="3">
        <v>218</v>
      </c>
      <c r="T85" s="10"/>
    </row>
    <row r="86" spans="1:20" x14ac:dyDescent="0.25">
      <c r="A86" s="13">
        <v>7.5</v>
      </c>
      <c r="B86" s="4">
        <v>169</v>
      </c>
      <c r="C86" s="4">
        <v>187</v>
      </c>
      <c r="D86" s="4">
        <v>204</v>
      </c>
      <c r="E86" s="4">
        <v>217</v>
      </c>
      <c r="F86" s="4">
        <v>229</v>
      </c>
      <c r="T86" s="10"/>
    </row>
    <row r="87" spans="1:20" x14ac:dyDescent="0.25">
      <c r="A87" s="13">
        <v>8</v>
      </c>
      <c r="B87" s="3">
        <v>180</v>
      </c>
      <c r="C87" s="4">
        <v>198</v>
      </c>
      <c r="D87" s="3">
        <v>215</v>
      </c>
      <c r="E87" s="4">
        <v>228</v>
      </c>
      <c r="F87" s="3">
        <v>240</v>
      </c>
      <c r="T87" s="10"/>
    </row>
    <row r="90" spans="1:20" ht="18" x14ac:dyDescent="0.4">
      <c r="A90" s="1" t="s">
        <v>227</v>
      </c>
    </row>
    <row r="92" spans="1:20" x14ac:dyDescent="0.25">
      <c r="A92" s="11"/>
      <c r="B92" s="42">
        <v>1</v>
      </c>
      <c r="C92" s="42">
        <v>1.5</v>
      </c>
      <c r="D92" s="42">
        <v>2</v>
      </c>
      <c r="E92" s="42">
        <v>2.5</v>
      </c>
      <c r="F92" s="42">
        <v>3</v>
      </c>
    </row>
    <row r="93" spans="1:20" s="9" customFormat="1" ht="13" x14ac:dyDescent="0.3">
      <c r="A93" s="11">
        <v>1</v>
      </c>
      <c r="B93" s="42">
        <v>2</v>
      </c>
      <c r="C93" s="42">
        <v>3</v>
      </c>
      <c r="D93" s="42">
        <v>4</v>
      </c>
      <c r="E93" s="42">
        <v>5</v>
      </c>
      <c r="F93" s="42">
        <v>6</v>
      </c>
    </row>
    <row r="94" spans="1:20" x14ac:dyDescent="0.25">
      <c r="A94" s="11">
        <v>0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</row>
    <row r="95" spans="1:20" x14ac:dyDescent="0.25">
      <c r="A95" s="42">
        <v>1</v>
      </c>
      <c r="B95" s="43">
        <v>5</v>
      </c>
      <c r="C95" s="11">
        <v>8</v>
      </c>
      <c r="D95" s="43">
        <v>10</v>
      </c>
      <c r="E95" s="11">
        <v>13</v>
      </c>
      <c r="F95" s="43">
        <v>15</v>
      </c>
    </row>
    <row r="96" spans="1:20" x14ac:dyDescent="0.25">
      <c r="A96" s="42">
        <v>1.5</v>
      </c>
      <c r="B96" s="11">
        <v>10</v>
      </c>
      <c r="C96" s="11">
        <v>13</v>
      </c>
      <c r="D96" s="11">
        <v>15</v>
      </c>
      <c r="E96" s="11">
        <v>18</v>
      </c>
      <c r="F96" s="11">
        <v>20</v>
      </c>
    </row>
    <row r="97" spans="1:28" x14ac:dyDescent="0.25">
      <c r="A97" s="42">
        <v>2</v>
      </c>
      <c r="B97" s="43">
        <v>15</v>
      </c>
      <c r="C97" s="11">
        <v>18</v>
      </c>
      <c r="D97" s="43">
        <v>20</v>
      </c>
      <c r="E97" s="11">
        <v>23</v>
      </c>
      <c r="F97" s="43">
        <v>25</v>
      </c>
    </row>
    <row r="98" spans="1:28" x14ac:dyDescent="0.25">
      <c r="A98" s="42">
        <v>2.5</v>
      </c>
      <c r="B98" s="11">
        <v>20</v>
      </c>
      <c r="C98" s="11">
        <v>23</v>
      </c>
      <c r="D98" s="11">
        <v>25</v>
      </c>
      <c r="E98" s="11">
        <v>28</v>
      </c>
      <c r="F98" s="11">
        <v>30</v>
      </c>
    </row>
    <row r="99" spans="1:28" x14ac:dyDescent="0.25">
      <c r="A99" s="42">
        <v>3</v>
      </c>
      <c r="B99" s="43">
        <v>25</v>
      </c>
      <c r="C99" s="11">
        <v>28</v>
      </c>
      <c r="D99" s="43">
        <v>30</v>
      </c>
      <c r="E99" s="11">
        <v>33</v>
      </c>
      <c r="F99" s="43">
        <v>35</v>
      </c>
    </row>
    <row r="101" spans="1:28" ht="42.75" customHeight="1" x14ac:dyDescent="0.4">
      <c r="A101" s="1" t="s">
        <v>228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28" ht="19.5" customHeight="1" x14ac:dyDescent="0.25">
      <c r="A102" s="2" t="s">
        <v>229</v>
      </c>
      <c r="H102" s="3" t="s">
        <v>230</v>
      </c>
      <c r="I102" s="3" t="s">
        <v>231</v>
      </c>
      <c r="J102" s="3" t="s">
        <v>232</v>
      </c>
      <c r="N102" s="3" t="s">
        <v>233</v>
      </c>
      <c r="Q102" s="3" t="s">
        <v>234</v>
      </c>
      <c r="T102" s="3" t="s">
        <v>235</v>
      </c>
      <c r="X102" s="3" t="s">
        <v>236</v>
      </c>
    </row>
    <row r="103" spans="1:28" s="49" customFormat="1" ht="18.75" customHeight="1" x14ac:dyDescent="0.35">
      <c r="A103" s="66" t="s">
        <v>237</v>
      </c>
      <c r="B103" s="69"/>
      <c r="C103" s="69"/>
      <c r="D103" s="69"/>
      <c r="E103" s="69"/>
      <c r="F103" s="69"/>
      <c r="G103" s="69"/>
      <c r="H103" s="17" t="str">
        <f>IF(AND(I103&gt;26,IF(K103&lt;&gt;"",1,0),IF(N103&lt;&gt;"",1,0),IF(Q103&lt;&gt;"",1,0),IF(U103&lt;&gt;"",1,0)),INT((I103-26)/25+40),"")</f>
        <v/>
      </c>
      <c r="I103" s="17" t="str">
        <f>IF(OR(M103="",P103="",S103="",W103=""),"",SUM(M103,P103,S103,W103,Z103))</f>
        <v/>
      </c>
      <c r="J103" s="64"/>
      <c r="K103" s="62"/>
      <c r="L103" s="62"/>
      <c r="M103" s="77" t="str">
        <f>IF(OR(J103&lt;1,J103&gt;20),"",IF(OR(K103&lt;1,K103&gt;5),"",IF(OR(L103&lt;1,L103&gt;5),"",VLOOKUP(VLOOKUP(K103,Table!$M$45:$V$53,HLOOKUP(L103,Table!$M$43:$V$53,2)),Table!$A$5:$AN$37,HLOOKUP(J103,Table!$A$3:$AN$37,2)))))</f>
        <v/>
      </c>
      <c r="N103" s="64"/>
      <c r="O103" s="62"/>
      <c r="P103" s="77" t="str">
        <f>IF(OR(N103&lt;1,N103&gt;5),"",IF(OR(O103&lt;1,O103&gt;4),"",VLOOKUP(N103,Table!$A$43:$H$51,HLOOKUP(O103,Table!$A$41:$H$51,2))))</f>
        <v/>
      </c>
      <c r="Q103" s="79"/>
      <c r="R103" s="78"/>
      <c r="S103" s="77" t="str">
        <f>IF(OR(Q103&lt;1,Q103&gt;6),"",IF(OR(R103&lt;1,R103&gt;4),"",VLOOKUP(Q103,Table!$A$57:$H$67,HLOOKUP(R103,Table!$A$55:$H$67,2))))</f>
        <v/>
      </c>
      <c r="T103" s="79"/>
      <c r="U103" s="78"/>
      <c r="V103" s="78"/>
      <c r="W103" s="77" t="str">
        <f>IF(OR(T103&lt;1,T103&gt;8),"",IF(OR(U103&lt;1,U103&gt;3),"",IF(OR(V103&lt;1,V103&gt;3),"",VLOOKUP(T103,Table!$A$73:$F$88,(HLOOKUP(U103,Table!$A$71:$F$88,2)))+VLOOKUP(V103,Table!$H$72:'Table'!$I$76,2))))</f>
        <v/>
      </c>
      <c r="X103" s="65"/>
      <c r="Y103" s="66"/>
      <c r="Z103" s="67" t="str">
        <f>IF(OR(X103&lt;1,X103&gt;3),"",IF(OR(Y103&lt;1,Y103&gt;3),"",VLOOKUP(X103,Table!$A$94:$F$99,(HLOOKUP(Y103,Table!$A$92:$F$99,2)))))</f>
        <v/>
      </c>
      <c r="AA103" s="68"/>
      <c r="AB103" s="63"/>
    </row>
    <row r="104" spans="1:28" ht="13" thickBot="1" x14ac:dyDescent="0.3"/>
    <row r="105" spans="1:28" s="80" customFormat="1" ht="24.75" customHeight="1" x14ac:dyDescent="0.3">
      <c r="A105" s="152" t="s">
        <v>238</v>
      </c>
      <c r="B105" s="152" t="s">
        <v>6</v>
      </c>
      <c r="C105" s="152" t="s">
        <v>7</v>
      </c>
      <c r="D105" s="152" t="s">
        <v>11</v>
      </c>
      <c r="E105" s="152" t="s">
        <v>10</v>
      </c>
      <c r="F105" s="152" t="s">
        <v>239</v>
      </c>
      <c r="G105" s="152" t="s">
        <v>240</v>
      </c>
      <c r="H105" s="160" t="s">
        <v>14</v>
      </c>
      <c r="I105" s="160" t="s">
        <v>15</v>
      </c>
      <c r="J105" s="154" t="s">
        <v>16</v>
      </c>
      <c r="K105" s="156" t="s">
        <v>1</v>
      </c>
      <c r="L105" s="156" t="s">
        <v>17</v>
      </c>
      <c r="M105" s="158" t="s">
        <v>18</v>
      </c>
      <c r="N105" s="154" t="s">
        <v>2</v>
      </c>
      <c r="O105" s="156" t="s">
        <v>19</v>
      </c>
      <c r="P105" s="158" t="s">
        <v>18</v>
      </c>
      <c r="Q105" s="154" t="s">
        <v>3</v>
      </c>
      <c r="R105" s="156" t="s">
        <v>20</v>
      </c>
      <c r="S105" s="158" t="s">
        <v>18</v>
      </c>
      <c r="T105" s="154" t="s">
        <v>21</v>
      </c>
      <c r="U105" s="156" t="s">
        <v>22</v>
      </c>
      <c r="V105" s="156" t="s">
        <v>23</v>
      </c>
      <c r="W105" s="158" t="s">
        <v>18</v>
      </c>
      <c r="X105" s="172" t="s">
        <v>24</v>
      </c>
      <c r="Y105" s="174" t="s">
        <v>25</v>
      </c>
      <c r="Z105" s="162" t="s">
        <v>18</v>
      </c>
      <c r="AA105" s="164" t="s">
        <v>241</v>
      </c>
      <c r="AB105" s="152" t="s">
        <v>26</v>
      </c>
    </row>
    <row r="106" spans="1:28" s="80" customFormat="1" ht="18.75" customHeight="1" thickBot="1" x14ac:dyDescent="0.35">
      <c r="A106" s="153"/>
      <c r="B106" s="153"/>
      <c r="C106" s="153"/>
      <c r="D106" s="153"/>
      <c r="E106" s="153"/>
      <c r="F106" s="153"/>
      <c r="G106" s="153"/>
      <c r="H106" s="161"/>
      <c r="I106" s="161"/>
      <c r="J106" s="155"/>
      <c r="K106" s="157"/>
      <c r="L106" s="157"/>
      <c r="M106" s="159"/>
      <c r="N106" s="155"/>
      <c r="O106" s="157"/>
      <c r="P106" s="159"/>
      <c r="Q106" s="155"/>
      <c r="R106" s="157"/>
      <c r="S106" s="159"/>
      <c r="T106" s="155"/>
      <c r="U106" s="157"/>
      <c r="V106" s="157"/>
      <c r="W106" s="159"/>
      <c r="X106" s="173"/>
      <c r="Y106" s="175"/>
      <c r="Z106" s="163"/>
      <c r="AA106" s="155"/>
      <c r="AB106" s="153"/>
    </row>
    <row r="107" spans="1:28" s="49" customFormat="1" ht="18.75" customHeight="1" x14ac:dyDescent="0.35">
      <c r="A107" s="66"/>
      <c r="B107" s="69"/>
      <c r="C107" s="69"/>
      <c r="D107" s="69"/>
      <c r="E107" s="69"/>
      <c r="F107" s="69"/>
      <c r="G107" s="69"/>
      <c r="H107" s="17" t="str">
        <f>IF(AND(I107&gt;26,IF(K107&lt;&gt;"",1,0),IF(N107&lt;&gt;"",1,0),IF(Q107&lt;&gt;"",1,0),IF(U107&lt;&gt;"",1,0)),INT((I107-26)/25+40),"")</f>
        <v/>
      </c>
      <c r="I107" s="17" t="str">
        <f>IF(OR(M107="",P107="",S107="",W107=""),"",SUM(M107,P107,S107,W107,Z107))</f>
        <v/>
      </c>
      <c r="J107" s="64"/>
      <c r="K107" s="62"/>
      <c r="L107" s="62"/>
      <c r="M107" s="77" t="str">
        <f>IF(OR(J107&lt;1,J107&gt;20),"",IF(OR(K107&lt;1,K107&gt;5),"",IF(OR(L107&lt;1,L107&gt;5),"",VLOOKUP(VLOOKUP(K107,Table!$M$45:$V$53,HLOOKUP(L107,Table!$M$43:$V$53,2)),Table!$A$5:$AN$37,HLOOKUP(J107,Table!$A$3:$AN$37,2)))))</f>
        <v/>
      </c>
      <c r="N107" s="64"/>
      <c r="O107" s="62"/>
      <c r="P107" s="77" t="str">
        <f>IF(OR(N107&lt;1,N107&gt;5),"",IF(OR(O107&lt;1,O107&gt;4),"",VLOOKUP(N107,Table!$A$43:$H$51,HLOOKUP(O107,Table!$A$41:$H$51,2))))</f>
        <v/>
      </c>
      <c r="Q107" s="64"/>
      <c r="R107" s="62"/>
      <c r="S107" s="77" t="str">
        <f>IF(OR(Q107&lt;1,Q107&gt;6),"",IF(OR(R107&lt;1,R107&gt;4),"",VLOOKUP(Q107,Table!$A$57:$H$67,HLOOKUP(R107,Table!$A$55:$H$67,2))))</f>
        <v/>
      </c>
      <c r="T107" s="64"/>
      <c r="U107" s="62"/>
      <c r="V107" s="62"/>
      <c r="W107" s="77" t="str">
        <f>IF(OR(T107&lt;1,T107&gt;8),"",IF(OR(U107&lt;1,U107&gt;3),"",IF(OR(V107&lt;1,V107&gt;3),"",VLOOKUP(T107,Table!$A$73:$F$88,(HLOOKUP(U107,Table!$A$71:$F$88,2)))+VLOOKUP(V107,Table!$H$72:'Table'!$I$76,2))))</f>
        <v/>
      </c>
      <c r="X107" s="65"/>
      <c r="Y107" s="66"/>
      <c r="Z107" s="67"/>
      <c r="AA107" s="68"/>
      <c r="AB107" s="63"/>
    </row>
    <row r="108" spans="1:28" s="49" customFormat="1" ht="18.75" customHeight="1" x14ac:dyDescent="0.35">
      <c r="A108" s="66"/>
      <c r="B108" s="69"/>
      <c r="C108" s="69"/>
      <c r="D108" s="69"/>
      <c r="E108" s="69"/>
      <c r="F108" s="69"/>
      <c r="G108" s="69"/>
      <c r="H108" s="17" t="str">
        <f>IF(AND(I108&gt;26,IF(K108&lt;&gt;"",1,0),IF(N108&lt;&gt;"",1,0),IF(Q108&lt;&gt;"",1,0),IF(U108&lt;&gt;"",1,0)),INT((I108-26)/25+40),"")</f>
        <v/>
      </c>
      <c r="I108" s="17" t="str">
        <f>IF(OR(M108="",P108="",S108="",W108=""),"",SUM(M108,P108,S108,W108,Z108))</f>
        <v/>
      </c>
      <c r="J108" s="64"/>
      <c r="K108" s="62"/>
      <c r="L108" s="62"/>
      <c r="M108" s="77" t="str">
        <f>IF(OR(J108&lt;1,J108&gt;20),"",IF(OR(K108&lt;1,K108&gt;5),"",IF(OR(L108&lt;1,L108&gt;5),"",VLOOKUP(VLOOKUP(K108,Table!$M$45:$V$53,HLOOKUP(L108,Table!$M$43:$V$53,2)),Table!$A$5:$AN$37,HLOOKUP(J108,Table!$A$3:$AN$37,2)))))</f>
        <v/>
      </c>
      <c r="N108" s="64"/>
      <c r="O108" s="62"/>
      <c r="P108" s="77" t="str">
        <f>IF(OR(N108&lt;1,N108&gt;5),"",IF(OR(O108&lt;1,O108&gt;4),"",VLOOKUP(N108,Table!$A$43:$H$51,HLOOKUP(O108,Table!$A$41:$H$51,2))))</f>
        <v/>
      </c>
      <c r="Q108" s="79"/>
      <c r="R108" s="78"/>
      <c r="S108" s="77" t="str">
        <f>IF(OR(Q108&lt;1,Q108&gt;6),"",IF(OR(R108&lt;1,R108&gt;4),"",VLOOKUP(Q108,Table!$A$57:$H$67,HLOOKUP(R108,Table!$A$55:$H$67,2))))</f>
        <v/>
      </c>
      <c r="T108" s="79"/>
      <c r="U108" s="78"/>
      <c r="V108" s="78"/>
      <c r="W108" s="77" t="str">
        <f>IF(OR(T108&lt;1,T108&gt;8),"",IF(OR(U108&lt;1,U108&gt;3),"",IF(OR(V108&lt;1,V108&gt;3),"",VLOOKUP(T108,Table!$A$73:$F$88,(HLOOKUP(U108,Table!$A$71:$F$88,2)))+VLOOKUP(V108,Table!$H$72:'Table'!$I$76,2))))</f>
        <v/>
      </c>
      <c r="X108" s="65"/>
      <c r="Y108" s="66"/>
      <c r="Z108" s="67" t="str">
        <f>IF(OR(X108&lt;1,X108&gt;3),"",IF(OR(Y108&lt;1,Y108&gt;3),"",VLOOKUP(X108,Table!$A$94:$F$99,(HLOOKUP(Y108,Table!$A$92:$F$99,2)))))</f>
        <v/>
      </c>
      <c r="AA108" s="68"/>
      <c r="AB108" s="63"/>
    </row>
    <row r="111" spans="1:28" x14ac:dyDescent="0.25">
      <c r="K111" s="54" t="s">
        <v>242</v>
      </c>
      <c r="L111" s="54" t="s">
        <v>243</v>
      </c>
      <c r="M111" s="54" t="s">
        <v>244</v>
      </c>
      <c r="N111" s="54"/>
      <c r="O111" s="54"/>
      <c r="P111" s="54"/>
      <c r="Q111" s="54"/>
      <c r="R111" s="54"/>
      <c r="S111" s="54"/>
      <c r="T111" s="54"/>
    </row>
    <row r="112" spans="1:28" x14ac:dyDescent="0.25">
      <c r="K112" s="55" t="s">
        <v>245</v>
      </c>
      <c r="L112" s="53" t="s">
        <v>246</v>
      </c>
      <c r="M112" s="55" t="s">
        <v>247</v>
      </c>
      <c r="N112" s="55" t="s">
        <v>28</v>
      </c>
      <c r="O112" s="55" t="s">
        <v>217</v>
      </c>
      <c r="P112" s="55" t="s">
        <v>218</v>
      </c>
      <c r="Q112" s="55" t="s">
        <v>221</v>
      </c>
      <c r="R112" s="55"/>
      <c r="S112" s="55"/>
      <c r="T112" s="55"/>
    </row>
    <row r="113" spans="1:26" customFormat="1" ht="12.75" customHeight="1" x14ac:dyDescent="0.25">
      <c r="A113" s="51"/>
      <c r="B113" s="51"/>
      <c r="C113" s="51"/>
      <c r="D113" s="52"/>
      <c r="E113" s="51"/>
      <c r="F113" s="51"/>
      <c r="G113" s="51"/>
      <c r="H113" s="51"/>
      <c r="J113" s="165" t="s">
        <v>248</v>
      </c>
      <c r="K113" s="54" t="s">
        <v>249</v>
      </c>
      <c r="L113" s="54" t="s">
        <v>246</v>
      </c>
      <c r="M113" s="54"/>
      <c r="N113" s="54" t="s">
        <v>250</v>
      </c>
      <c r="O113" s="54"/>
      <c r="P113" s="54"/>
      <c r="Q113" s="54"/>
      <c r="R113" s="54"/>
      <c r="S113" s="54"/>
      <c r="T113" s="54"/>
      <c r="U113" s="165" t="s">
        <v>251</v>
      </c>
      <c r="X113" s="51"/>
    </row>
    <row r="114" spans="1:26" customFormat="1" x14ac:dyDescent="0.25">
      <c r="A114" s="51"/>
      <c r="B114" s="51"/>
      <c r="C114" s="51"/>
      <c r="D114" s="52"/>
      <c r="E114" s="51"/>
      <c r="F114" s="51"/>
      <c r="G114" s="51"/>
      <c r="H114" s="51"/>
      <c r="J114" s="166"/>
      <c r="K114" s="55" t="s">
        <v>252</v>
      </c>
      <c r="L114" s="55" t="s">
        <v>252</v>
      </c>
      <c r="M114" s="55" t="s">
        <v>219</v>
      </c>
      <c r="N114" s="55" t="s">
        <v>253</v>
      </c>
      <c r="O114" s="55" t="s">
        <v>220</v>
      </c>
      <c r="P114" s="55" t="s">
        <v>254</v>
      </c>
      <c r="Q114" s="55" t="s">
        <v>28</v>
      </c>
      <c r="R114" s="55" t="s">
        <v>217</v>
      </c>
      <c r="S114" s="55" t="s">
        <v>218</v>
      </c>
      <c r="T114" s="55" t="s">
        <v>221</v>
      </c>
      <c r="U114" s="166"/>
      <c r="X114" s="51"/>
    </row>
    <row r="115" spans="1:26" s="56" customFormat="1" ht="12.75" customHeight="1" x14ac:dyDescent="0.3">
      <c r="A115" s="181" t="s">
        <v>255</v>
      </c>
      <c r="B115" s="181" t="s">
        <v>256</v>
      </c>
      <c r="C115" s="183" t="s">
        <v>257</v>
      </c>
      <c r="D115" s="185" t="s">
        <v>258</v>
      </c>
      <c r="E115" s="176" t="s">
        <v>259</v>
      </c>
      <c r="F115" s="177"/>
      <c r="G115" s="178" t="s">
        <v>260</v>
      </c>
      <c r="H115" s="176"/>
      <c r="I115" s="179" t="s">
        <v>261</v>
      </c>
      <c r="J115" s="167"/>
      <c r="K115" s="170" t="s">
        <v>262</v>
      </c>
      <c r="L115" s="170" t="s">
        <v>263</v>
      </c>
      <c r="M115" s="170" t="s">
        <v>264</v>
      </c>
      <c r="N115" s="170" t="s">
        <v>265</v>
      </c>
      <c r="O115" s="170" t="s">
        <v>266</v>
      </c>
      <c r="P115" s="170" t="s">
        <v>267</v>
      </c>
      <c r="Q115" s="170" t="s">
        <v>268</v>
      </c>
      <c r="R115" s="170" t="s">
        <v>269</v>
      </c>
      <c r="S115" s="170" t="s">
        <v>270</v>
      </c>
      <c r="T115" s="170" t="s">
        <v>271</v>
      </c>
      <c r="U115" s="166"/>
      <c r="V115" s="187" t="s">
        <v>272</v>
      </c>
      <c r="W115" s="165" t="s">
        <v>273</v>
      </c>
      <c r="X115" s="170" t="s">
        <v>274</v>
      </c>
      <c r="Y115" s="165" t="s">
        <v>275</v>
      </c>
    </row>
    <row r="116" spans="1:26" s="56" customFormat="1" ht="13" x14ac:dyDescent="0.3">
      <c r="A116" s="182"/>
      <c r="B116" s="182"/>
      <c r="C116" s="184"/>
      <c r="D116" s="186"/>
      <c r="E116" s="57" t="s">
        <v>276</v>
      </c>
      <c r="F116" s="57" t="s">
        <v>277</v>
      </c>
      <c r="G116" s="58" t="s">
        <v>276</v>
      </c>
      <c r="H116" s="57" t="s">
        <v>277</v>
      </c>
      <c r="I116" s="180"/>
      <c r="J116" s="168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69"/>
      <c r="V116" s="188"/>
      <c r="W116" s="180"/>
      <c r="X116" s="171"/>
      <c r="Y116" s="180"/>
    </row>
    <row r="117" spans="1:26" customFormat="1" x14ac:dyDescent="0.25">
      <c r="A117" s="59"/>
      <c r="B117" s="70"/>
      <c r="C117" s="70"/>
      <c r="D117" s="60"/>
      <c r="E117" s="51"/>
      <c r="F117" s="51"/>
      <c r="G117" s="70"/>
      <c r="H117" s="51"/>
      <c r="I117" s="50"/>
      <c r="J117" s="71"/>
      <c r="K117" s="72"/>
      <c r="L117" s="53"/>
      <c r="M117" s="53"/>
      <c r="N117" s="53"/>
      <c r="O117" s="53"/>
      <c r="P117" s="53"/>
      <c r="Q117" s="53"/>
      <c r="R117" s="53"/>
      <c r="S117" s="53"/>
      <c r="T117" s="53"/>
      <c r="U117" s="61"/>
      <c r="W117" s="61"/>
      <c r="X117" s="70"/>
      <c r="Y117" s="61"/>
      <c r="Z117" s="71"/>
    </row>
    <row r="118" spans="1:26" customFormat="1" x14ac:dyDescent="0.25">
      <c r="A118" s="59" t="s">
        <v>237</v>
      </c>
      <c r="B118" s="70"/>
      <c r="C118" s="70"/>
      <c r="D118" s="60" t="str">
        <f>IF(AND(W118="",Y118=""),"",IF(W118&gt;Y118,ROUND(AVERAGE(W118,Y118),0),ROUNDDOWN(AVERAGE(W118,Y118),0)))</f>
        <v/>
      </c>
      <c r="E118" s="51"/>
      <c r="F118" s="51"/>
      <c r="G118" s="70"/>
      <c r="H118" s="51"/>
      <c r="I118" s="50" t="str">
        <f>IF(SUM(E118:H118)&gt;0,ROUND(AVERAGE(E118:H118),0),"")</f>
        <v/>
      </c>
      <c r="J118" s="71" t="s">
        <v>278</v>
      </c>
      <c r="K118" s="72" t="s">
        <v>279</v>
      </c>
      <c r="L118" s="53" t="s">
        <v>279</v>
      </c>
      <c r="M118" s="53" t="s">
        <v>279</v>
      </c>
      <c r="N118" s="53" t="s">
        <v>279</v>
      </c>
      <c r="O118" s="53" t="s">
        <v>279</v>
      </c>
      <c r="P118" s="53" t="s">
        <v>279</v>
      </c>
      <c r="Q118" s="53" t="s">
        <v>279</v>
      </c>
      <c r="R118" s="53" t="s">
        <v>279</v>
      </c>
      <c r="S118" s="53" t="s">
        <v>279</v>
      </c>
      <c r="T118" s="53" t="s">
        <v>279</v>
      </c>
      <c r="U118" s="61" t="e">
        <f>SUM((IF(K118&lt;&gt;"",#REF!,0)),(IF(L118&lt;&gt;"",#REF!,0)),(IF(M118&lt;&gt;"",#REF!,0)),(IF(N118&lt;&gt;"",#REF!,0)),(IF(O118&lt;&gt;"",#REF!,0)),(IF(P118&lt;&gt;"",#REF!,0)),(IF(Q118&lt;&gt;"",#REF!,0)),(IF(R118&lt;&gt;"",#REF!,0)),(IF(S118&lt;&gt;"",#REF!,0)),(IF(T118&lt;&gt;"",#REF!,0)))</f>
        <v>#REF!</v>
      </c>
      <c r="V118" t="str">
        <f>IF(I118="","",ROUND(U118*I118,0))</f>
        <v/>
      </c>
      <c r="W118" s="61" t="str">
        <f>IF(V118="","",LOOKUP(V118,#REF!,#REF!))</f>
        <v/>
      </c>
      <c r="X118" s="70"/>
      <c r="Y118" s="61" t="str">
        <f>IF(X118=0,"",LOOKUP(X118,#REF!,#REF!))</f>
        <v/>
      </c>
      <c r="Z118" s="71"/>
    </row>
    <row r="119" spans="1:26" customFormat="1" x14ac:dyDescent="0.25">
      <c r="A119" s="59" t="s">
        <v>237</v>
      </c>
      <c r="B119" s="70"/>
      <c r="C119" s="70"/>
      <c r="D119" s="60" t="str">
        <f>IF(AND(W119="",Y119=""),"",IF(W119&gt;Y119,ROUND(AVERAGE(W119,Y119),0),ROUNDDOWN(AVERAGE(W119,Y119),0)))</f>
        <v/>
      </c>
      <c r="E119" s="51"/>
      <c r="F119" s="51"/>
      <c r="G119" s="70"/>
      <c r="H119" s="51"/>
      <c r="I119" s="50" t="str">
        <f>IF(SUM(E119:H119)&gt;0,ROUND(AVERAGE(E119:H119),0),"")</f>
        <v/>
      </c>
      <c r="J119" s="71" t="s">
        <v>280</v>
      </c>
      <c r="K119" s="72" t="s">
        <v>279</v>
      </c>
      <c r="L119" s="53" t="s">
        <v>279</v>
      </c>
      <c r="M119" s="53" t="s">
        <v>279</v>
      </c>
      <c r="N119" s="53" t="s">
        <v>279</v>
      </c>
      <c r="O119" s="53" t="s">
        <v>279</v>
      </c>
      <c r="P119" s="53" t="s">
        <v>279</v>
      </c>
      <c r="Q119" s="53" t="s">
        <v>279</v>
      </c>
      <c r="R119" s="73" t="s">
        <v>281</v>
      </c>
      <c r="S119" s="73" t="s">
        <v>281</v>
      </c>
      <c r="T119" s="73" t="s">
        <v>281</v>
      </c>
      <c r="U119" s="61" t="e">
        <f>SUM((IF(K119&lt;&gt;"",#REF!,0)),(IF(L119&lt;&gt;"",#REF!,0)),(IF(M119&lt;&gt;"",#REF!,0)),(IF(N119&lt;&gt;"",#REF!,0)),(IF(O119&lt;&gt;"",#REF!,0)),(IF(P119&lt;&gt;"",#REF!,0)),(IF(Q119&lt;&gt;"",#REF!,0)))</f>
        <v>#REF!</v>
      </c>
      <c r="V119" t="str">
        <f>IF(I119="","",ROUND(U119*I119,0))</f>
        <v/>
      </c>
      <c r="W119" s="61" t="str">
        <f>IF(V119="","",LOOKUP(V119,#REF!,#REF!))</f>
        <v/>
      </c>
      <c r="X119" s="70"/>
      <c r="Y119" s="61" t="str">
        <f>IF(X119=0,"",LOOKUP(X119,#REF!,#REF!))</f>
        <v/>
      </c>
      <c r="Z119" s="71"/>
    </row>
    <row r="120" spans="1:26" customFormat="1" x14ac:dyDescent="0.25">
      <c r="A120" s="59"/>
      <c r="B120" s="70"/>
      <c r="C120" s="70"/>
      <c r="D120" s="60"/>
      <c r="E120" s="51"/>
      <c r="F120" s="51"/>
      <c r="G120" s="70"/>
      <c r="H120" s="51"/>
      <c r="I120" s="50"/>
      <c r="J120" s="71"/>
      <c r="K120" s="72"/>
      <c r="L120" s="53"/>
      <c r="M120" s="53"/>
      <c r="N120" s="53"/>
      <c r="O120" s="53"/>
      <c r="P120" s="53"/>
      <c r="Q120" s="53"/>
      <c r="R120" s="53"/>
      <c r="S120" s="53"/>
      <c r="T120" s="53"/>
      <c r="U120" s="61"/>
      <c r="W120" s="61"/>
      <c r="X120" s="70"/>
      <c r="Y120" s="61"/>
      <c r="Z120" s="71"/>
    </row>
    <row r="121" spans="1:26" customFormat="1" ht="24.75" customHeight="1" x14ac:dyDescent="0.35">
      <c r="A121" s="74" t="s">
        <v>282</v>
      </c>
      <c r="B121" s="75"/>
      <c r="C121" s="75"/>
      <c r="D121" s="75"/>
      <c r="E121" s="75"/>
      <c r="F121" s="75"/>
      <c r="G121" s="75"/>
      <c r="H121" s="75"/>
      <c r="I121" s="76"/>
      <c r="J121" s="71"/>
      <c r="K121" s="72"/>
      <c r="L121" s="53"/>
      <c r="M121" s="53"/>
      <c r="N121" s="53"/>
      <c r="O121" s="53"/>
      <c r="P121" s="53"/>
      <c r="Q121" s="53"/>
      <c r="R121" s="53"/>
      <c r="S121" s="53"/>
      <c r="T121" s="53"/>
      <c r="U121" s="61"/>
      <c r="W121" s="61"/>
      <c r="X121" s="70"/>
      <c r="Y121" s="61"/>
      <c r="Z121" s="71"/>
    </row>
    <row r="122" spans="1:26" customFormat="1" x14ac:dyDescent="0.25">
      <c r="A122" s="59"/>
      <c r="B122" s="70"/>
      <c r="C122" s="70"/>
      <c r="D122" s="60"/>
      <c r="E122" s="51"/>
      <c r="F122" s="51"/>
      <c r="G122" s="70"/>
      <c r="H122" s="51"/>
      <c r="I122" s="50"/>
      <c r="J122" s="71"/>
      <c r="K122" s="72"/>
      <c r="L122" s="53"/>
      <c r="M122" s="53"/>
      <c r="N122" s="53"/>
      <c r="O122" s="53"/>
      <c r="P122" s="53"/>
      <c r="Q122" s="53"/>
      <c r="R122" s="53"/>
      <c r="S122" s="53"/>
      <c r="T122" s="53"/>
      <c r="U122" s="61"/>
      <c r="W122" s="61"/>
      <c r="X122" s="70"/>
      <c r="Y122" s="61"/>
      <c r="Z122" s="71"/>
    </row>
    <row r="123" spans="1:26" customFormat="1" ht="24.75" customHeight="1" x14ac:dyDescent="0.35">
      <c r="A123" s="74" t="s">
        <v>283</v>
      </c>
      <c r="B123" s="75"/>
      <c r="C123" s="75"/>
      <c r="D123" s="75"/>
      <c r="E123" s="75"/>
      <c r="F123" s="75"/>
      <c r="G123" s="75"/>
      <c r="H123" s="75"/>
      <c r="I123" s="76"/>
      <c r="J123" s="71"/>
      <c r="K123" s="72"/>
      <c r="L123" s="53"/>
      <c r="M123" s="53"/>
      <c r="N123" s="53"/>
      <c r="O123" s="53"/>
      <c r="P123" s="53"/>
      <c r="Q123" s="53"/>
      <c r="R123" s="53"/>
      <c r="S123" s="53"/>
      <c r="T123" s="53"/>
      <c r="U123" s="61"/>
      <c r="W123" s="61"/>
      <c r="X123" s="70"/>
      <c r="Y123" s="61"/>
      <c r="Z123" s="71"/>
    </row>
  </sheetData>
  <protectedRanges>
    <protectedRange sqref="J113:T123" name="Range3"/>
    <protectedRange sqref="E113:H116" name="Range2"/>
    <protectedRange sqref="X113:X116" name="Range4"/>
  </protectedRanges>
  <mergeCells count="51">
    <mergeCell ref="V115:V116"/>
    <mergeCell ref="W115:W116"/>
    <mergeCell ref="X115:X116"/>
    <mergeCell ref="Y115:Y116"/>
    <mergeCell ref="Q115:Q116"/>
    <mergeCell ref="R115:R116"/>
    <mergeCell ref="S115:S116"/>
    <mergeCell ref="T115:T116"/>
    <mergeCell ref="E115:F115"/>
    <mergeCell ref="G115:H115"/>
    <mergeCell ref="I115:I116"/>
    <mergeCell ref="K115:K116"/>
    <mergeCell ref="A115:A116"/>
    <mergeCell ref="B115:B116"/>
    <mergeCell ref="C115:C116"/>
    <mergeCell ref="D115:D116"/>
    <mergeCell ref="Z105:Z106"/>
    <mergeCell ref="AA105:AA106"/>
    <mergeCell ref="AB105:AB106"/>
    <mergeCell ref="J113:J116"/>
    <mergeCell ref="U113:U116"/>
    <mergeCell ref="L115:L116"/>
    <mergeCell ref="M115:M116"/>
    <mergeCell ref="N115:N116"/>
    <mergeCell ref="O115:O116"/>
    <mergeCell ref="P115:P116"/>
    <mergeCell ref="V105:V106"/>
    <mergeCell ref="W105:W106"/>
    <mergeCell ref="X105:X106"/>
    <mergeCell ref="Y105:Y106"/>
    <mergeCell ref="R105:R106"/>
    <mergeCell ref="S105:S106"/>
    <mergeCell ref="T105:T106"/>
    <mergeCell ref="U105:U106"/>
    <mergeCell ref="N105:N106"/>
    <mergeCell ref="O105:O106"/>
    <mergeCell ref="P105:P106"/>
    <mergeCell ref="Q105:Q106"/>
    <mergeCell ref="K105:K106"/>
    <mergeCell ref="L105:L106"/>
    <mergeCell ref="M105:M106"/>
    <mergeCell ref="E105:E106"/>
    <mergeCell ref="G105:G106"/>
    <mergeCell ref="H105:H106"/>
    <mergeCell ref="I105:I106"/>
    <mergeCell ref="F105:F106"/>
    <mergeCell ref="A105:A106"/>
    <mergeCell ref="B105:B106"/>
    <mergeCell ref="C105:C106"/>
    <mergeCell ref="D105:D106"/>
    <mergeCell ref="J105:J106"/>
  </mergeCells>
  <phoneticPr fontId="24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CC66698421640BAE886A20A454750" ma:contentTypeVersion="2" ma:contentTypeDescription="Create a new document." ma:contentTypeScope="" ma:versionID="ea3ccb9d797a1b4f81f3aab6ea0332f1">
  <xsd:schema xmlns:xsd="http://www.w3.org/2001/XMLSchema" xmlns:xs="http://www.w3.org/2001/XMLSchema" xmlns:p="http://schemas.microsoft.com/office/2006/metadata/properties" xmlns:ns2="c2cde7af-0b21-4d1e-a4ae-ab8adb3bb261" targetNamespace="http://schemas.microsoft.com/office/2006/metadata/properties" ma:root="true" ma:fieldsID="b55406fd1d3068843e5a64c91046baea" ns2:_="">
    <xsd:import namespace="c2cde7af-0b21-4d1e-a4ae-ab8adb3b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de7af-0b21-4d1e-a4ae-ab8adb3bb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EEE444-C0D7-491F-85C8-D7ECB30A47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de7af-0b21-4d1e-a4ae-ab8adb3b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D862F4-6C60-472B-8A7A-6EFCE14D50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D6EC11-B2EB-4991-9C4C-73B90D47767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8dbdd5d-b3df-4d9f-93f7-6fe5477fb8dc}" enabled="1" method="Standard" siteId="{2a1c169e-715a-412b-b526-05da3f8412f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Calc Form</vt:lpstr>
      <vt:lpstr>Size table</vt:lpstr>
      <vt:lpstr>Impact</vt:lpstr>
      <vt:lpstr>Communication</vt:lpstr>
      <vt:lpstr>Innovation</vt:lpstr>
      <vt:lpstr>Knowledge</vt:lpstr>
      <vt:lpstr>Table</vt:lpstr>
      <vt:lpstr>'Calc Form'!Criteria</vt:lpstr>
      <vt:lpstr>'Calc Form'!Print_Area</vt:lpstr>
    </vt:vector>
  </TitlesOfParts>
  <Manager/>
  <Company>William M. Mercer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Dhananjay Bansod</dc:creator>
  <cp:keywords/>
  <dc:description/>
  <cp:lastModifiedBy>Ian Wallér</cp:lastModifiedBy>
  <cp:revision/>
  <dcterms:created xsi:type="dcterms:W3CDTF">2000-09-30T07:08:40Z</dcterms:created>
  <dcterms:modified xsi:type="dcterms:W3CDTF">2025-02-25T12:12:49Z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0x010100341CC66698421640BAE886A20A454750</vt:lpwstr>
  </property>
  <property fmtid="{D5CDD505-2E9C-101B-9397-08002B2CF9AE}" pid="3" name="MSIP_Label_88dbdd5d-b3df-4d9f-93f7-6fe5477fb8dc_Enabled">
    <vt:lpwstr>true</vt:lpwstr>
  </property>
  <property fmtid="{D5CDD505-2E9C-101B-9397-08002B2CF9AE}" pid="4" name="MSIP_Label_88dbdd5d-b3df-4d9f-93f7-6fe5477fb8dc_SetDate">
    <vt:lpwstr>2021-07-07T10:16:31Z</vt:lpwstr>
  </property>
  <property fmtid="{D5CDD505-2E9C-101B-9397-08002B2CF9AE}" pid="5" name="MSIP_Label_88dbdd5d-b3df-4d9f-93f7-6fe5477fb8dc_Method">
    <vt:lpwstr>Standard</vt:lpwstr>
  </property>
  <property fmtid="{D5CDD505-2E9C-101B-9397-08002B2CF9AE}" pid="6" name="MSIP_Label_88dbdd5d-b3df-4d9f-93f7-6fe5477fb8dc_Name">
    <vt:lpwstr>General</vt:lpwstr>
  </property>
  <property fmtid="{D5CDD505-2E9C-101B-9397-08002B2CF9AE}" pid="7" name="MSIP_Label_88dbdd5d-b3df-4d9f-93f7-6fe5477fb8dc_SiteId">
    <vt:lpwstr>2a1c169e-715a-412b-b526-05da3f8412fa</vt:lpwstr>
  </property>
  <property fmtid="{D5CDD505-2E9C-101B-9397-08002B2CF9AE}" pid="8" name="MSIP_Label_88dbdd5d-b3df-4d9f-93f7-6fe5477fb8dc_ActionId">
    <vt:lpwstr>57f5009e-19d8-411f-8647-15354a950c9d</vt:lpwstr>
  </property>
  <property fmtid="{D5CDD505-2E9C-101B-9397-08002B2CF9AE}" pid="9" name="MSIP_Label_88dbdd5d-b3df-4d9f-93f7-6fe5477fb8dc_ContentBits">
    <vt:lpwstr>0</vt:lpwstr>
  </property>
</Properties>
</file>