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keenum/Desktop/CDC RW/"/>
    </mc:Choice>
  </mc:AlternateContent>
  <xr:revisionPtr revIDLastSave="0" documentId="13_ncr:1_{3DB1F2EF-BD2C-DB4D-8FC0-243DD84D9F7D}" xr6:coauthVersionLast="47" xr6:coauthVersionMax="47" xr10:uidLastSave="{00000000-0000-0000-0000-000000000000}"/>
  <bookViews>
    <workbookView xWindow="-2260" yWindow="-20500" windowWidth="28800" windowHeight="16280" xr2:uid="{8202E1B1-16EE-D64E-924C-4BEA67CF6074}"/>
  </bookViews>
  <sheets>
    <sheet name="Sheet1" sheetId="1" r:id="rId1"/>
    <sheet name="Sheet3" sheetId="3" r:id="rId2"/>
  </sheets>
  <definedNames>
    <definedName name="_xlnm._FilterDatabase" localSheetId="0" hidden="1">Sheet1!$A$1:$L$829</definedName>
  </definedNames>
  <calcPr calcId="191029"/>
  <pivotCaches>
    <pivotCache cacheId="8" r:id="rId3"/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29" i="1" l="1"/>
  <c r="K829" i="1"/>
  <c r="F829" i="1"/>
  <c r="L828" i="1"/>
  <c r="K828" i="1"/>
  <c r="F828" i="1"/>
  <c r="L827" i="1"/>
  <c r="K827" i="1"/>
  <c r="F827" i="1"/>
  <c r="L826" i="1"/>
  <c r="K826" i="1"/>
  <c r="F826" i="1"/>
  <c r="L825" i="1"/>
  <c r="K825" i="1"/>
  <c r="F825" i="1"/>
  <c r="L824" i="1"/>
  <c r="K824" i="1"/>
  <c r="F824" i="1"/>
  <c r="L823" i="1"/>
  <c r="K823" i="1"/>
  <c r="F823" i="1"/>
  <c r="L822" i="1"/>
  <c r="K822" i="1"/>
  <c r="F822" i="1"/>
  <c r="L821" i="1"/>
  <c r="K821" i="1"/>
  <c r="F821" i="1"/>
  <c r="L820" i="1"/>
  <c r="K820" i="1"/>
  <c r="F820" i="1"/>
  <c r="L819" i="1"/>
  <c r="K819" i="1"/>
  <c r="F819" i="1"/>
  <c r="L818" i="1"/>
  <c r="K818" i="1"/>
  <c r="F818" i="1"/>
  <c r="L817" i="1"/>
  <c r="K817" i="1"/>
  <c r="F817" i="1"/>
  <c r="L816" i="1"/>
  <c r="K816" i="1"/>
  <c r="F816" i="1"/>
  <c r="L815" i="1"/>
  <c r="K815" i="1"/>
  <c r="F815" i="1"/>
  <c r="L814" i="1"/>
  <c r="K814" i="1"/>
  <c r="F814" i="1"/>
  <c r="L813" i="1"/>
  <c r="K813" i="1"/>
  <c r="F813" i="1"/>
  <c r="L812" i="1"/>
  <c r="K812" i="1"/>
  <c r="F812" i="1"/>
  <c r="L811" i="1"/>
  <c r="K811" i="1"/>
  <c r="F811" i="1"/>
  <c r="L810" i="1"/>
  <c r="K810" i="1"/>
  <c r="F810" i="1"/>
  <c r="L809" i="1"/>
  <c r="K809" i="1"/>
  <c r="F809" i="1"/>
  <c r="L808" i="1"/>
  <c r="K808" i="1"/>
  <c r="F808" i="1"/>
  <c r="L807" i="1"/>
  <c r="K807" i="1"/>
  <c r="F807" i="1"/>
  <c r="L806" i="1"/>
  <c r="K806" i="1"/>
  <c r="F806" i="1"/>
  <c r="L805" i="1"/>
  <c r="K805" i="1"/>
  <c r="F805" i="1"/>
  <c r="L804" i="1"/>
  <c r="K804" i="1"/>
  <c r="F804" i="1"/>
  <c r="L803" i="1"/>
  <c r="K803" i="1"/>
  <c r="F803" i="1"/>
  <c r="L802" i="1"/>
  <c r="K802" i="1"/>
  <c r="F802" i="1"/>
  <c r="L801" i="1"/>
  <c r="K801" i="1"/>
  <c r="F801" i="1"/>
  <c r="L800" i="1"/>
  <c r="K800" i="1"/>
  <c r="F800" i="1"/>
  <c r="L799" i="1"/>
  <c r="K799" i="1"/>
  <c r="F799" i="1"/>
  <c r="L798" i="1"/>
  <c r="K798" i="1"/>
  <c r="F798" i="1"/>
  <c r="L797" i="1"/>
  <c r="K797" i="1"/>
  <c r="F797" i="1"/>
  <c r="L796" i="1"/>
  <c r="K796" i="1"/>
  <c r="F796" i="1"/>
  <c r="L795" i="1"/>
  <c r="K795" i="1"/>
  <c r="F795" i="1"/>
  <c r="L794" i="1"/>
  <c r="K794" i="1"/>
  <c r="F794" i="1"/>
  <c r="L793" i="1"/>
  <c r="K793" i="1"/>
  <c r="F793" i="1"/>
  <c r="L792" i="1"/>
  <c r="K792" i="1"/>
  <c r="F792" i="1"/>
  <c r="L791" i="1"/>
  <c r="K791" i="1"/>
  <c r="F791" i="1"/>
  <c r="L790" i="1"/>
  <c r="K790" i="1"/>
  <c r="F790" i="1"/>
  <c r="L789" i="1"/>
  <c r="K789" i="1"/>
  <c r="F789" i="1"/>
  <c r="L788" i="1"/>
  <c r="K788" i="1"/>
  <c r="F788" i="1"/>
  <c r="L787" i="1"/>
  <c r="K787" i="1"/>
  <c r="F787" i="1"/>
  <c r="L786" i="1"/>
  <c r="K786" i="1"/>
  <c r="F786" i="1"/>
  <c r="L785" i="1"/>
  <c r="K785" i="1"/>
  <c r="F785" i="1"/>
  <c r="L784" i="1"/>
  <c r="K784" i="1"/>
  <c r="F784" i="1"/>
  <c r="L783" i="1"/>
  <c r="K783" i="1"/>
  <c r="F783" i="1"/>
  <c r="L782" i="1"/>
  <c r="K782" i="1"/>
  <c r="F782" i="1"/>
  <c r="L781" i="1"/>
  <c r="K781" i="1"/>
  <c r="F781" i="1"/>
  <c r="L780" i="1"/>
  <c r="K780" i="1"/>
  <c r="F780" i="1"/>
  <c r="L779" i="1"/>
  <c r="K779" i="1"/>
  <c r="F779" i="1"/>
  <c r="L778" i="1"/>
  <c r="K778" i="1"/>
  <c r="F778" i="1"/>
  <c r="L777" i="1"/>
  <c r="K777" i="1"/>
  <c r="F777" i="1"/>
  <c r="L776" i="1"/>
  <c r="K776" i="1"/>
  <c r="F776" i="1"/>
  <c r="L775" i="1"/>
  <c r="K775" i="1"/>
  <c r="F775" i="1"/>
  <c r="L774" i="1"/>
  <c r="K774" i="1"/>
  <c r="F774" i="1"/>
  <c r="L773" i="1"/>
  <c r="K773" i="1"/>
  <c r="F773" i="1"/>
  <c r="L772" i="1"/>
  <c r="K772" i="1"/>
  <c r="F772" i="1"/>
  <c r="L771" i="1"/>
  <c r="K771" i="1"/>
  <c r="F771" i="1"/>
  <c r="L770" i="1"/>
  <c r="H770" i="1"/>
  <c r="K770" i="1" s="1"/>
  <c r="F770" i="1"/>
  <c r="L769" i="1"/>
  <c r="K769" i="1"/>
  <c r="H769" i="1"/>
  <c r="F769" i="1"/>
  <c r="L768" i="1"/>
  <c r="K768" i="1"/>
  <c r="F768" i="1"/>
  <c r="L767" i="1"/>
  <c r="K767" i="1"/>
  <c r="F767" i="1"/>
  <c r="L766" i="1"/>
  <c r="H766" i="1"/>
  <c r="K766" i="1" s="1"/>
  <c r="F766" i="1"/>
  <c r="L765" i="1"/>
  <c r="K765" i="1"/>
  <c r="F765" i="1"/>
  <c r="L764" i="1"/>
  <c r="K764" i="1"/>
  <c r="F764" i="1"/>
  <c r="L763" i="1"/>
  <c r="H763" i="1"/>
  <c r="K763" i="1" s="1"/>
  <c r="F763" i="1"/>
  <c r="L762" i="1"/>
  <c r="H762" i="1"/>
  <c r="K762" i="1" s="1"/>
  <c r="F762" i="1"/>
  <c r="L761" i="1"/>
  <c r="K761" i="1"/>
  <c r="F761" i="1"/>
  <c r="L760" i="1"/>
  <c r="H760" i="1"/>
  <c r="K760" i="1" s="1"/>
  <c r="F760" i="1"/>
  <c r="L759" i="1"/>
  <c r="H759" i="1"/>
  <c r="K759" i="1" s="1"/>
  <c r="F759" i="1"/>
  <c r="L758" i="1"/>
  <c r="H758" i="1"/>
  <c r="K758" i="1" s="1"/>
  <c r="F758" i="1"/>
  <c r="L757" i="1"/>
  <c r="K757" i="1"/>
  <c r="F757" i="1"/>
  <c r="L756" i="1"/>
  <c r="K756" i="1"/>
  <c r="F756" i="1"/>
  <c r="L755" i="1"/>
  <c r="K755" i="1"/>
  <c r="F755" i="1"/>
  <c r="L754" i="1"/>
  <c r="K754" i="1"/>
  <c r="F754" i="1"/>
  <c r="L753" i="1"/>
  <c r="K753" i="1"/>
  <c r="F753" i="1"/>
  <c r="L752" i="1"/>
  <c r="K752" i="1"/>
  <c r="F752" i="1"/>
  <c r="L751" i="1"/>
  <c r="K751" i="1"/>
  <c r="F751" i="1"/>
  <c r="L750" i="1"/>
  <c r="K750" i="1"/>
  <c r="F750" i="1"/>
  <c r="L749" i="1"/>
  <c r="K749" i="1"/>
  <c r="F749" i="1"/>
  <c r="L748" i="1"/>
  <c r="K748" i="1"/>
  <c r="F748" i="1"/>
  <c r="L747" i="1"/>
  <c r="K747" i="1"/>
  <c r="F747" i="1"/>
  <c r="L746" i="1"/>
  <c r="K746" i="1"/>
  <c r="F746" i="1"/>
  <c r="L745" i="1"/>
  <c r="K745" i="1"/>
  <c r="F745" i="1"/>
  <c r="L744" i="1"/>
  <c r="K744" i="1"/>
  <c r="F744" i="1"/>
  <c r="L743" i="1"/>
  <c r="K743" i="1"/>
  <c r="F743" i="1"/>
  <c r="L742" i="1"/>
  <c r="K742" i="1"/>
  <c r="F742" i="1"/>
  <c r="L741" i="1"/>
  <c r="K741" i="1"/>
  <c r="F741" i="1"/>
  <c r="L740" i="1"/>
  <c r="K740" i="1"/>
  <c r="F740" i="1"/>
  <c r="L739" i="1"/>
  <c r="K739" i="1"/>
  <c r="F739" i="1"/>
  <c r="L738" i="1"/>
  <c r="K738" i="1"/>
  <c r="F738" i="1"/>
  <c r="L737" i="1"/>
  <c r="K737" i="1"/>
  <c r="F737" i="1"/>
  <c r="L736" i="1"/>
  <c r="K736" i="1"/>
  <c r="F736" i="1"/>
  <c r="L735" i="1"/>
  <c r="K735" i="1"/>
  <c r="F735" i="1"/>
  <c r="L734" i="1"/>
  <c r="K734" i="1"/>
  <c r="F734" i="1"/>
  <c r="L733" i="1"/>
  <c r="K733" i="1"/>
  <c r="F733" i="1"/>
  <c r="L732" i="1"/>
  <c r="K732" i="1"/>
  <c r="F732" i="1"/>
  <c r="L731" i="1"/>
  <c r="K731" i="1"/>
  <c r="F731" i="1"/>
  <c r="K730" i="1"/>
  <c r="F730" i="1"/>
  <c r="K729" i="1"/>
  <c r="F729" i="1"/>
  <c r="K728" i="1"/>
  <c r="F728" i="1"/>
  <c r="K727" i="1"/>
  <c r="F727" i="1"/>
  <c r="K726" i="1"/>
  <c r="F726" i="1"/>
  <c r="K725" i="1"/>
  <c r="F725" i="1"/>
  <c r="K724" i="1"/>
  <c r="F724" i="1"/>
  <c r="K723" i="1"/>
  <c r="F723" i="1"/>
  <c r="K722" i="1"/>
  <c r="F722" i="1"/>
  <c r="L721" i="1"/>
  <c r="K721" i="1"/>
  <c r="F721" i="1"/>
  <c r="L720" i="1"/>
  <c r="K720" i="1"/>
  <c r="F720" i="1"/>
  <c r="L719" i="1"/>
  <c r="K719" i="1"/>
  <c r="F719" i="1"/>
  <c r="L718" i="1"/>
  <c r="K718" i="1"/>
  <c r="F718" i="1"/>
  <c r="L717" i="1"/>
  <c r="K717" i="1"/>
  <c r="F717" i="1"/>
  <c r="L716" i="1"/>
  <c r="K716" i="1"/>
  <c r="F716" i="1"/>
  <c r="L715" i="1"/>
  <c r="K715" i="1"/>
  <c r="F715" i="1"/>
  <c r="L714" i="1"/>
  <c r="K714" i="1"/>
  <c r="F714" i="1"/>
  <c r="L713" i="1"/>
  <c r="K713" i="1"/>
  <c r="F713" i="1"/>
  <c r="L712" i="1"/>
  <c r="K712" i="1"/>
  <c r="F712" i="1"/>
  <c r="L711" i="1"/>
  <c r="K711" i="1"/>
  <c r="F711" i="1"/>
  <c r="L710" i="1"/>
  <c r="K710" i="1"/>
  <c r="F710" i="1"/>
  <c r="L709" i="1"/>
  <c r="K709" i="1"/>
  <c r="F709" i="1"/>
  <c r="L708" i="1"/>
  <c r="K708" i="1"/>
  <c r="F708" i="1"/>
  <c r="L707" i="1"/>
  <c r="K707" i="1"/>
  <c r="F707" i="1"/>
  <c r="L706" i="1"/>
  <c r="K706" i="1"/>
  <c r="F706" i="1"/>
  <c r="L705" i="1"/>
  <c r="K705" i="1"/>
  <c r="F705" i="1"/>
  <c r="L704" i="1"/>
  <c r="K704" i="1"/>
  <c r="F704" i="1"/>
  <c r="L703" i="1"/>
  <c r="K703" i="1"/>
  <c r="F703" i="1"/>
  <c r="L702" i="1"/>
  <c r="K702" i="1"/>
  <c r="F702" i="1"/>
  <c r="L701" i="1"/>
  <c r="K701" i="1"/>
  <c r="F701" i="1"/>
  <c r="L700" i="1"/>
  <c r="K700" i="1"/>
  <c r="F700" i="1"/>
  <c r="L699" i="1"/>
  <c r="K699" i="1"/>
  <c r="F699" i="1"/>
  <c r="L698" i="1"/>
  <c r="K698" i="1"/>
  <c r="F698" i="1"/>
  <c r="L697" i="1"/>
  <c r="K697" i="1"/>
  <c r="F697" i="1"/>
  <c r="L696" i="1"/>
  <c r="K696" i="1"/>
  <c r="F696" i="1"/>
  <c r="L695" i="1"/>
  <c r="K695" i="1"/>
  <c r="F695" i="1"/>
  <c r="K694" i="1"/>
  <c r="F694" i="1"/>
  <c r="K693" i="1"/>
  <c r="F693" i="1"/>
  <c r="K692" i="1"/>
  <c r="F692" i="1"/>
  <c r="K691" i="1"/>
  <c r="F691" i="1"/>
  <c r="K690" i="1"/>
  <c r="F690" i="1"/>
  <c r="K689" i="1"/>
  <c r="F689" i="1"/>
  <c r="K688" i="1"/>
  <c r="F688" i="1"/>
  <c r="K687" i="1"/>
  <c r="F687" i="1"/>
  <c r="K686" i="1"/>
  <c r="F686" i="1"/>
  <c r="L685" i="1"/>
  <c r="K685" i="1"/>
  <c r="F685" i="1"/>
  <c r="L684" i="1"/>
  <c r="K684" i="1"/>
  <c r="F684" i="1"/>
  <c r="L683" i="1"/>
  <c r="K683" i="1"/>
  <c r="F683" i="1"/>
  <c r="L682" i="1"/>
  <c r="K682" i="1"/>
  <c r="F682" i="1"/>
  <c r="L681" i="1"/>
  <c r="K681" i="1"/>
  <c r="F681" i="1"/>
  <c r="L680" i="1"/>
  <c r="K680" i="1"/>
  <c r="F680" i="1"/>
  <c r="L679" i="1"/>
  <c r="H679" i="1"/>
  <c r="K679" i="1" s="1"/>
  <c r="F679" i="1"/>
  <c r="L678" i="1"/>
  <c r="K678" i="1"/>
  <c r="F678" i="1"/>
  <c r="L677" i="1"/>
  <c r="K677" i="1"/>
  <c r="F677" i="1"/>
  <c r="L676" i="1"/>
  <c r="K676" i="1"/>
  <c r="F676" i="1"/>
  <c r="L675" i="1"/>
  <c r="K675" i="1"/>
  <c r="F675" i="1"/>
  <c r="L674" i="1"/>
  <c r="K674" i="1"/>
  <c r="F674" i="1"/>
  <c r="L673" i="1"/>
  <c r="K673" i="1"/>
  <c r="F673" i="1"/>
  <c r="L672" i="1"/>
  <c r="K672" i="1"/>
  <c r="F672" i="1"/>
  <c r="L671" i="1"/>
  <c r="K671" i="1"/>
  <c r="F671" i="1"/>
  <c r="L670" i="1"/>
  <c r="K670" i="1"/>
  <c r="F670" i="1"/>
  <c r="L669" i="1"/>
  <c r="K669" i="1"/>
  <c r="F669" i="1"/>
  <c r="L668" i="1"/>
  <c r="K668" i="1"/>
  <c r="F668" i="1"/>
  <c r="L667" i="1"/>
  <c r="K667" i="1"/>
  <c r="F667" i="1"/>
  <c r="L666" i="1"/>
  <c r="K666" i="1"/>
  <c r="F666" i="1"/>
  <c r="L665" i="1"/>
  <c r="K665" i="1"/>
  <c r="F665" i="1"/>
  <c r="L664" i="1"/>
  <c r="K664" i="1"/>
  <c r="F664" i="1"/>
  <c r="L663" i="1"/>
  <c r="K663" i="1"/>
  <c r="F663" i="1"/>
  <c r="L662" i="1"/>
  <c r="K662" i="1"/>
  <c r="F662" i="1"/>
  <c r="L661" i="1"/>
  <c r="K661" i="1"/>
  <c r="F661" i="1"/>
  <c r="L660" i="1"/>
  <c r="K660" i="1"/>
  <c r="F660" i="1"/>
  <c r="L659" i="1"/>
  <c r="K659" i="1"/>
  <c r="F659" i="1"/>
  <c r="L658" i="1"/>
  <c r="K658" i="1"/>
  <c r="F658" i="1"/>
  <c r="L657" i="1"/>
  <c r="K657" i="1"/>
  <c r="F657" i="1"/>
  <c r="L656" i="1"/>
  <c r="K656" i="1"/>
  <c r="F656" i="1"/>
  <c r="L655" i="1"/>
  <c r="K655" i="1"/>
  <c r="F655" i="1"/>
  <c r="L654" i="1"/>
  <c r="K654" i="1"/>
  <c r="F654" i="1"/>
  <c r="L653" i="1"/>
  <c r="K653" i="1"/>
  <c r="F653" i="1"/>
  <c r="L652" i="1"/>
  <c r="K652" i="1"/>
  <c r="F652" i="1"/>
  <c r="L651" i="1"/>
  <c r="K651" i="1"/>
  <c r="F651" i="1"/>
  <c r="L650" i="1"/>
  <c r="K650" i="1"/>
  <c r="F650" i="1"/>
  <c r="L649" i="1"/>
  <c r="K649" i="1"/>
  <c r="F649" i="1"/>
  <c r="L648" i="1"/>
  <c r="K648" i="1"/>
  <c r="F648" i="1"/>
  <c r="L647" i="1"/>
  <c r="K647" i="1"/>
  <c r="F647" i="1"/>
  <c r="L646" i="1"/>
  <c r="K646" i="1"/>
  <c r="F646" i="1"/>
  <c r="L645" i="1"/>
  <c r="K645" i="1"/>
  <c r="F645" i="1"/>
  <c r="L644" i="1"/>
  <c r="K644" i="1"/>
  <c r="F644" i="1"/>
  <c r="L643" i="1"/>
  <c r="K643" i="1"/>
  <c r="F643" i="1"/>
  <c r="L642" i="1"/>
  <c r="K642" i="1"/>
  <c r="F642" i="1"/>
  <c r="L641" i="1"/>
  <c r="K641" i="1"/>
  <c r="F641" i="1"/>
  <c r="L640" i="1"/>
  <c r="K640" i="1"/>
  <c r="F640" i="1"/>
  <c r="L639" i="1"/>
  <c r="K639" i="1"/>
  <c r="F639" i="1"/>
  <c r="L638" i="1"/>
  <c r="K638" i="1"/>
  <c r="F638" i="1"/>
  <c r="L637" i="1"/>
  <c r="K637" i="1"/>
  <c r="F637" i="1"/>
  <c r="L636" i="1"/>
  <c r="K636" i="1"/>
  <c r="F636" i="1"/>
  <c r="L635" i="1"/>
  <c r="K635" i="1"/>
  <c r="F635" i="1"/>
  <c r="L634" i="1"/>
  <c r="K634" i="1"/>
  <c r="F634" i="1"/>
  <c r="L633" i="1"/>
  <c r="K633" i="1"/>
  <c r="F633" i="1"/>
  <c r="L632" i="1"/>
  <c r="K632" i="1"/>
  <c r="F632" i="1"/>
  <c r="L631" i="1"/>
  <c r="K631" i="1"/>
  <c r="F631" i="1"/>
  <c r="L630" i="1"/>
  <c r="K630" i="1"/>
  <c r="F630" i="1"/>
  <c r="L629" i="1"/>
  <c r="K629" i="1"/>
  <c r="F629" i="1"/>
  <c r="L628" i="1"/>
  <c r="K628" i="1"/>
  <c r="F628" i="1"/>
  <c r="L627" i="1"/>
  <c r="K627" i="1"/>
  <c r="F627" i="1"/>
  <c r="L626" i="1"/>
  <c r="K626" i="1"/>
  <c r="F626" i="1"/>
  <c r="L625" i="1"/>
  <c r="K625" i="1"/>
  <c r="F625" i="1"/>
  <c r="L624" i="1"/>
  <c r="K624" i="1"/>
  <c r="F624" i="1"/>
  <c r="L623" i="1"/>
  <c r="K623" i="1"/>
  <c r="F623" i="1"/>
  <c r="L622" i="1"/>
  <c r="H622" i="1"/>
  <c r="K622" i="1" s="1"/>
  <c r="F622" i="1"/>
  <c r="L621" i="1"/>
  <c r="H621" i="1"/>
  <c r="K621" i="1" s="1"/>
  <c r="F621" i="1"/>
  <c r="L620" i="1"/>
  <c r="H620" i="1"/>
  <c r="K620" i="1" s="1"/>
  <c r="F620" i="1"/>
  <c r="L619" i="1"/>
  <c r="K619" i="1"/>
  <c r="F619" i="1"/>
  <c r="L618" i="1"/>
  <c r="H618" i="1"/>
  <c r="K618" i="1" s="1"/>
  <c r="F618" i="1"/>
  <c r="L617" i="1"/>
  <c r="H617" i="1"/>
  <c r="K617" i="1" s="1"/>
  <c r="F617" i="1"/>
  <c r="L616" i="1"/>
  <c r="H616" i="1"/>
  <c r="K616" i="1" s="1"/>
  <c r="F616" i="1"/>
  <c r="L615" i="1"/>
  <c r="H615" i="1"/>
  <c r="K615" i="1" s="1"/>
  <c r="F615" i="1"/>
  <c r="L614" i="1"/>
  <c r="H614" i="1"/>
  <c r="K614" i="1" s="1"/>
  <c r="F614" i="1"/>
  <c r="L613" i="1"/>
  <c r="K613" i="1"/>
  <c r="F613" i="1"/>
  <c r="L612" i="1"/>
  <c r="K612" i="1"/>
  <c r="F612" i="1"/>
  <c r="L611" i="1"/>
  <c r="K611" i="1"/>
  <c r="F611" i="1"/>
  <c r="L610" i="1"/>
  <c r="K610" i="1"/>
  <c r="F610" i="1"/>
  <c r="L609" i="1"/>
  <c r="K609" i="1"/>
  <c r="F609" i="1"/>
  <c r="L608" i="1"/>
  <c r="K608" i="1"/>
  <c r="F608" i="1"/>
  <c r="L607" i="1"/>
  <c r="K607" i="1"/>
  <c r="F607" i="1"/>
  <c r="L606" i="1"/>
  <c r="K606" i="1"/>
  <c r="F606" i="1"/>
  <c r="L605" i="1"/>
  <c r="K605" i="1"/>
  <c r="F605" i="1"/>
  <c r="L604" i="1"/>
  <c r="K604" i="1"/>
  <c r="F604" i="1"/>
  <c r="L603" i="1"/>
  <c r="K603" i="1"/>
  <c r="F603" i="1"/>
  <c r="L602" i="1"/>
  <c r="K602" i="1"/>
  <c r="F602" i="1"/>
  <c r="L601" i="1"/>
  <c r="K601" i="1"/>
  <c r="F601" i="1"/>
  <c r="L600" i="1"/>
  <c r="K600" i="1"/>
  <c r="F600" i="1"/>
  <c r="L599" i="1"/>
  <c r="K599" i="1"/>
  <c r="F599" i="1"/>
  <c r="L598" i="1"/>
  <c r="K598" i="1"/>
  <c r="F598" i="1"/>
  <c r="L597" i="1"/>
  <c r="K597" i="1"/>
  <c r="F597" i="1"/>
  <c r="L596" i="1"/>
  <c r="K596" i="1"/>
  <c r="F596" i="1"/>
  <c r="L595" i="1"/>
  <c r="K595" i="1"/>
  <c r="F595" i="1"/>
  <c r="L594" i="1"/>
  <c r="K594" i="1"/>
  <c r="F594" i="1"/>
  <c r="L593" i="1"/>
  <c r="K593" i="1"/>
  <c r="F593" i="1"/>
  <c r="L592" i="1"/>
  <c r="K592" i="1"/>
  <c r="F592" i="1"/>
  <c r="L591" i="1"/>
  <c r="K591" i="1"/>
  <c r="F591" i="1"/>
  <c r="L590" i="1"/>
  <c r="K590" i="1"/>
  <c r="F590" i="1"/>
  <c r="L589" i="1"/>
  <c r="K589" i="1"/>
  <c r="F589" i="1"/>
  <c r="L588" i="1"/>
  <c r="K588" i="1"/>
  <c r="F588" i="1"/>
  <c r="L587" i="1"/>
  <c r="K587" i="1"/>
  <c r="F587" i="1"/>
  <c r="L586" i="1"/>
  <c r="K586" i="1"/>
  <c r="F586" i="1"/>
  <c r="L585" i="1"/>
  <c r="K585" i="1"/>
  <c r="F585" i="1"/>
  <c r="L584" i="1"/>
  <c r="K584" i="1"/>
  <c r="F584" i="1"/>
  <c r="L583" i="1"/>
  <c r="K583" i="1"/>
  <c r="F583" i="1"/>
  <c r="L582" i="1"/>
  <c r="K582" i="1"/>
  <c r="F582" i="1"/>
  <c r="L581" i="1"/>
  <c r="K581" i="1"/>
  <c r="F581" i="1"/>
  <c r="L580" i="1"/>
  <c r="K580" i="1"/>
  <c r="F580" i="1"/>
  <c r="L579" i="1"/>
  <c r="K579" i="1"/>
  <c r="F579" i="1"/>
  <c r="L578" i="1"/>
  <c r="K578" i="1"/>
  <c r="F578" i="1"/>
  <c r="L577" i="1"/>
  <c r="K577" i="1"/>
  <c r="F577" i="1"/>
  <c r="L576" i="1"/>
  <c r="K576" i="1"/>
  <c r="F576" i="1"/>
  <c r="L575" i="1"/>
  <c r="K575" i="1"/>
  <c r="F575" i="1"/>
  <c r="L574" i="1"/>
  <c r="K574" i="1"/>
  <c r="F574" i="1"/>
  <c r="L573" i="1"/>
  <c r="K573" i="1"/>
  <c r="F573" i="1"/>
  <c r="L572" i="1"/>
  <c r="K572" i="1"/>
  <c r="F572" i="1"/>
  <c r="L571" i="1"/>
  <c r="K571" i="1"/>
  <c r="F571" i="1"/>
  <c r="L570" i="1"/>
  <c r="K570" i="1"/>
  <c r="F570" i="1"/>
  <c r="L569" i="1"/>
  <c r="K569" i="1"/>
  <c r="F569" i="1"/>
  <c r="L568" i="1"/>
  <c r="K568" i="1"/>
  <c r="F568" i="1"/>
  <c r="L567" i="1"/>
  <c r="K567" i="1"/>
  <c r="F567" i="1"/>
  <c r="L566" i="1"/>
  <c r="K566" i="1"/>
  <c r="F566" i="1"/>
  <c r="L565" i="1"/>
  <c r="K565" i="1"/>
  <c r="F565" i="1"/>
  <c r="L564" i="1"/>
  <c r="K564" i="1"/>
  <c r="F564" i="1"/>
  <c r="L563" i="1"/>
  <c r="K563" i="1"/>
  <c r="F563" i="1"/>
  <c r="L562" i="1"/>
  <c r="K562" i="1"/>
  <c r="F562" i="1"/>
  <c r="L561" i="1"/>
  <c r="K561" i="1"/>
  <c r="F561" i="1"/>
  <c r="L560" i="1"/>
  <c r="K560" i="1"/>
  <c r="F560" i="1"/>
  <c r="L559" i="1"/>
  <c r="K559" i="1"/>
  <c r="F559" i="1"/>
  <c r="L558" i="1"/>
  <c r="K558" i="1"/>
  <c r="F558" i="1"/>
  <c r="L557" i="1"/>
  <c r="K557" i="1"/>
  <c r="F557" i="1"/>
  <c r="L556" i="1"/>
  <c r="K556" i="1"/>
  <c r="F556" i="1"/>
  <c r="L555" i="1"/>
  <c r="K555" i="1"/>
  <c r="F555" i="1"/>
  <c r="L554" i="1"/>
  <c r="K554" i="1"/>
  <c r="F554" i="1"/>
  <c r="L553" i="1"/>
  <c r="K553" i="1"/>
  <c r="F553" i="1"/>
  <c r="L552" i="1"/>
  <c r="K552" i="1"/>
  <c r="F552" i="1"/>
  <c r="L551" i="1"/>
  <c r="K551" i="1"/>
  <c r="F551" i="1"/>
  <c r="L550" i="1"/>
  <c r="K550" i="1"/>
  <c r="F550" i="1"/>
  <c r="L549" i="1"/>
  <c r="K549" i="1"/>
  <c r="F549" i="1"/>
  <c r="L548" i="1"/>
  <c r="K548" i="1"/>
  <c r="F548" i="1"/>
  <c r="L547" i="1"/>
  <c r="K547" i="1"/>
  <c r="F547" i="1"/>
  <c r="L546" i="1"/>
  <c r="K546" i="1"/>
  <c r="F546" i="1"/>
  <c r="L545" i="1"/>
  <c r="K545" i="1"/>
  <c r="F545" i="1"/>
  <c r="L544" i="1"/>
  <c r="K544" i="1"/>
  <c r="F544" i="1"/>
  <c r="L543" i="1"/>
  <c r="H543" i="1"/>
  <c r="K543" i="1" s="1"/>
  <c r="F543" i="1"/>
  <c r="L542" i="1"/>
  <c r="H542" i="1"/>
  <c r="K542" i="1" s="1"/>
  <c r="F542" i="1"/>
  <c r="L541" i="1"/>
  <c r="K541" i="1"/>
  <c r="F541" i="1"/>
  <c r="L540" i="1"/>
  <c r="K540" i="1"/>
  <c r="F540" i="1"/>
  <c r="L539" i="1"/>
  <c r="K539" i="1"/>
  <c r="F539" i="1"/>
  <c r="L538" i="1"/>
  <c r="K538" i="1"/>
  <c r="F538" i="1"/>
  <c r="L537" i="1"/>
  <c r="K537" i="1"/>
  <c r="F537" i="1"/>
  <c r="L536" i="1"/>
  <c r="K536" i="1"/>
  <c r="F536" i="1"/>
  <c r="L535" i="1"/>
  <c r="K535" i="1"/>
  <c r="F535" i="1"/>
  <c r="L534" i="1"/>
  <c r="K534" i="1"/>
  <c r="F534" i="1"/>
  <c r="L533" i="1"/>
  <c r="H533" i="1"/>
  <c r="K533" i="1" s="1"/>
  <c r="F533" i="1"/>
  <c r="L532" i="1"/>
  <c r="K532" i="1"/>
  <c r="F532" i="1"/>
  <c r="L531" i="1"/>
  <c r="K531" i="1"/>
  <c r="F531" i="1"/>
  <c r="L530" i="1"/>
  <c r="K530" i="1"/>
  <c r="F530" i="1"/>
  <c r="L529" i="1"/>
  <c r="K529" i="1"/>
  <c r="F529" i="1"/>
  <c r="L528" i="1"/>
  <c r="K528" i="1"/>
  <c r="F528" i="1"/>
  <c r="L527" i="1"/>
  <c r="K527" i="1"/>
  <c r="F527" i="1"/>
  <c r="L526" i="1"/>
  <c r="K526" i="1"/>
  <c r="F526" i="1"/>
  <c r="L525" i="1"/>
  <c r="K525" i="1"/>
  <c r="F525" i="1"/>
  <c r="L524" i="1"/>
  <c r="K524" i="1"/>
  <c r="F524" i="1"/>
  <c r="L523" i="1"/>
  <c r="K523" i="1"/>
  <c r="F523" i="1"/>
  <c r="L522" i="1"/>
  <c r="K522" i="1"/>
  <c r="F522" i="1"/>
  <c r="L521" i="1"/>
  <c r="K521" i="1"/>
  <c r="F521" i="1"/>
  <c r="L520" i="1"/>
  <c r="K520" i="1"/>
  <c r="F520" i="1"/>
  <c r="L519" i="1"/>
  <c r="K519" i="1"/>
  <c r="F519" i="1"/>
  <c r="L518" i="1"/>
  <c r="K518" i="1"/>
  <c r="F518" i="1"/>
  <c r="L517" i="1"/>
  <c r="K517" i="1"/>
  <c r="F517" i="1"/>
  <c r="L516" i="1"/>
  <c r="K516" i="1"/>
  <c r="F516" i="1"/>
  <c r="L515" i="1"/>
  <c r="K515" i="1"/>
  <c r="F515" i="1"/>
  <c r="L514" i="1"/>
  <c r="K514" i="1"/>
  <c r="F514" i="1"/>
  <c r="L513" i="1"/>
  <c r="K513" i="1"/>
  <c r="F513" i="1"/>
  <c r="L512" i="1"/>
  <c r="K512" i="1"/>
  <c r="F512" i="1"/>
  <c r="L511" i="1"/>
  <c r="K511" i="1"/>
  <c r="F511" i="1"/>
  <c r="L510" i="1"/>
  <c r="K510" i="1"/>
  <c r="F510" i="1"/>
  <c r="L509" i="1"/>
  <c r="K509" i="1"/>
  <c r="F509" i="1"/>
  <c r="L508" i="1"/>
  <c r="K508" i="1"/>
  <c r="F508" i="1"/>
  <c r="L507" i="1"/>
  <c r="K507" i="1"/>
  <c r="F507" i="1"/>
  <c r="L506" i="1"/>
  <c r="K506" i="1"/>
  <c r="F506" i="1"/>
  <c r="L505" i="1"/>
  <c r="K505" i="1"/>
  <c r="F505" i="1"/>
  <c r="L504" i="1"/>
  <c r="K504" i="1"/>
  <c r="F504" i="1"/>
  <c r="L503" i="1"/>
  <c r="K503" i="1"/>
  <c r="F503" i="1"/>
  <c r="L502" i="1"/>
  <c r="K502" i="1"/>
  <c r="F502" i="1"/>
  <c r="L501" i="1"/>
  <c r="K501" i="1"/>
  <c r="F501" i="1"/>
  <c r="L500" i="1"/>
  <c r="K500" i="1"/>
  <c r="F500" i="1"/>
  <c r="L499" i="1"/>
  <c r="K499" i="1"/>
  <c r="F499" i="1"/>
  <c r="L498" i="1"/>
  <c r="K498" i="1"/>
  <c r="F498" i="1"/>
  <c r="L497" i="1"/>
  <c r="K497" i="1"/>
  <c r="F497" i="1"/>
  <c r="L496" i="1"/>
  <c r="K496" i="1"/>
  <c r="F496" i="1"/>
  <c r="L495" i="1"/>
  <c r="K495" i="1"/>
  <c r="F495" i="1"/>
  <c r="L494" i="1"/>
  <c r="K494" i="1"/>
  <c r="F494" i="1"/>
  <c r="L493" i="1"/>
  <c r="K493" i="1"/>
  <c r="F493" i="1"/>
  <c r="L492" i="1"/>
  <c r="K492" i="1"/>
  <c r="F492" i="1"/>
  <c r="L491" i="1"/>
  <c r="K491" i="1"/>
  <c r="F491" i="1"/>
  <c r="L490" i="1"/>
  <c r="K490" i="1"/>
  <c r="F490" i="1"/>
  <c r="L489" i="1"/>
  <c r="K489" i="1"/>
  <c r="F489" i="1"/>
  <c r="L488" i="1"/>
  <c r="K488" i="1"/>
  <c r="F488" i="1"/>
  <c r="L487" i="1"/>
  <c r="K487" i="1"/>
  <c r="F487" i="1"/>
  <c r="L486" i="1"/>
  <c r="K486" i="1"/>
  <c r="F486" i="1"/>
  <c r="L485" i="1"/>
  <c r="K485" i="1"/>
  <c r="F485" i="1"/>
  <c r="L484" i="1"/>
  <c r="K484" i="1"/>
  <c r="F484" i="1"/>
  <c r="L483" i="1"/>
  <c r="K483" i="1"/>
  <c r="F483" i="1"/>
  <c r="L482" i="1"/>
  <c r="K482" i="1"/>
  <c r="F482" i="1"/>
  <c r="L481" i="1"/>
  <c r="K481" i="1"/>
  <c r="F481" i="1"/>
  <c r="L480" i="1"/>
  <c r="K480" i="1"/>
  <c r="F480" i="1"/>
  <c r="L479" i="1"/>
  <c r="H479" i="1"/>
  <c r="K479" i="1" s="1"/>
  <c r="F479" i="1"/>
  <c r="L478" i="1"/>
  <c r="H478" i="1"/>
  <c r="K478" i="1" s="1"/>
  <c r="F478" i="1"/>
  <c r="L477" i="1"/>
  <c r="H477" i="1"/>
  <c r="K477" i="1" s="1"/>
  <c r="F477" i="1"/>
  <c r="L476" i="1"/>
  <c r="K476" i="1"/>
  <c r="F476" i="1"/>
  <c r="L475" i="1"/>
  <c r="K475" i="1"/>
  <c r="H475" i="1"/>
  <c r="F475" i="1"/>
  <c r="L474" i="1"/>
  <c r="K474" i="1"/>
  <c r="F474" i="1"/>
  <c r="L473" i="1"/>
  <c r="H473" i="1"/>
  <c r="K473" i="1" s="1"/>
  <c r="F473" i="1"/>
  <c r="L472" i="1"/>
  <c r="H472" i="1"/>
  <c r="K472" i="1" s="1"/>
  <c r="F472" i="1"/>
  <c r="L471" i="1"/>
  <c r="H471" i="1"/>
  <c r="K471" i="1" s="1"/>
  <c r="F471" i="1"/>
  <c r="L470" i="1"/>
  <c r="H470" i="1"/>
  <c r="K470" i="1" s="1"/>
  <c r="F470" i="1"/>
  <c r="L469" i="1"/>
  <c r="K469" i="1"/>
  <c r="F469" i="1"/>
  <c r="L468" i="1"/>
  <c r="K468" i="1"/>
  <c r="F468" i="1"/>
  <c r="L467" i="1"/>
  <c r="K467" i="1"/>
  <c r="F467" i="1"/>
  <c r="L466" i="1"/>
  <c r="K466" i="1"/>
  <c r="F466" i="1"/>
  <c r="L465" i="1"/>
  <c r="K465" i="1"/>
  <c r="F465" i="1"/>
  <c r="L464" i="1"/>
  <c r="K464" i="1"/>
  <c r="F464" i="1"/>
  <c r="L463" i="1"/>
  <c r="K463" i="1"/>
  <c r="F463" i="1"/>
  <c r="L462" i="1"/>
  <c r="K462" i="1"/>
  <c r="F462" i="1"/>
  <c r="L461" i="1"/>
  <c r="K461" i="1"/>
  <c r="F461" i="1"/>
  <c r="L460" i="1"/>
  <c r="K460" i="1"/>
  <c r="F460" i="1"/>
  <c r="L459" i="1"/>
  <c r="K459" i="1"/>
  <c r="F459" i="1"/>
  <c r="L458" i="1"/>
  <c r="K458" i="1"/>
  <c r="F458" i="1"/>
  <c r="L457" i="1"/>
  <c r="K457" i="1"/>
  <c r="F457" i="1"/>
  <c r="L456" i="1"/>
  <c r="K456" i="1"/>
  <c r="F456" i="1"/>
  <c r="L455" i="1"/>
  <c r="K455" i="1"/>
  <c r="F455" i="1"/>
  <c r="L454" i="1"/>
  <c r="K454" i="1"/>
  <c r="F454" i="1"/>
  <c r="L453" i="1"/>
  <c r="K453" i="1"/>
  <c r="F453" i="1"/>
  <c r="L452" i="1"/>
  <c r="K452" i="1"/>
  <c r="F452" i="1"/>
  <c r="L451" i="1"/>
  <c r="K451" i="1"/>
  <c r="F451" i="1"/>
  <c r="L450" i="1"/>
  <c r="K450" i="1"/>
  <c r="F450" i="1"/>
  <c r="L449" i="1"/>
  <c r="K449" i="1"/>
  <c r="F449" i="1"/>
  <c r="L448" i="1"/>
  <c r="K448" i="1"/>
  <c r="F448" i="1"/>
  <c r="L447" i="1"/>
  <c r="K447" i="1"/>
  <c r="F447" i="1"/>
  <c r="L446" i="1"/>
  <c r="K446" i="1"/>
  <c r="F446" i="1"/>
  <c r="L445" i="1"/>
  <c r="K445" i="1"/>
  <c r="F445" i="1"/>
  <c r="L444" i="1"/>
  <c r="K444" i="1"/>
  <c r="F444" i="1"/>
  <c r="L443" i="1"/>
  <c r="K443" i="1"/>
  <c r="F443" i="1"/>
  <c r="L442" i="1"/>
  <c r="K442" i="1"/>
  <c r="F442" i="1"/>
  <c r="L441" i="1"/>
  <c r="K441" i="1"/>
  <c r="F441" i="1"/>
  <c r="L440" i="1"/>
  <c r="K440" i="1"/>
  <c r="F440" i="1"/>
  <c r="L439" i="1"/>
  <c r="K439" i="1"/>
  <c r="F439" i="1"/>
  <c r="L438" i="1"/>
  <c r="K438" i="1"/>
  <c r="F438" i="1"/>
  <c r="L437" i="1"/>
  <c r="K437" i="1"/>
  <c r="F437" i="1"/>
  <c r="L436" i="1"/>
  <c r="K436" i="1"/>
  <c r="F436" i="1"/>
  <c r="L435" i="1"/>
  <c r="K435" i="1"/>
  <c r="F435" i="1"/>
  <c r="L434" i="1"/>
  <c r="K434" i="1"/>
  <c r="F434" i="1"/>
  <c r="L433" i="1"/>
  <c r="K433" i="1"/>
  <c r="F433" i="1"/>
  <c r="L432" i="1"/>
  <c r="K432" i="1"/>
  <c r="F432" i="1"/>
  <c r="L431" i="1"/>
  <c r="K431" i="1"/>
  <c r="F431" i="1"/>
  <c r="L430" i="1"/>
  <c r="K430" i="1"/>
  <c r="F430" i="1"/>
  <c r="L429" i="1"/>
  <c r="K429" i="1"/>
  <c r="F429" i="1"/>
  <c r="L428" i="1"/>
  <c r="K428" i="1"/>
  <c r="F428" i="1"/>
  <c r="L427" i="1"/>
  <c r="K427" i="1"/>
  <c r="F427" i="1"/>
  <c r="L426" i="1"/>
  <c r="K426" i="1"/>
  <c r="F426" i="1"/>
  <c r="L425" i="1"/>
  <c r="K425" i="1"/>
  <c r="F425" i="1"/>
  <c r="L424" i="1"/>
  <c r="K424" i="1"/>
  <c r="F424" i="1"/>
  <c r="L423" i="1"/>
  <c r="K423" i="1"/>
  <c r="F423" i="1"/>
  <c r="L422" i="1"/>
  <c r="K422" i="1"/>
  <c r="F422" i="1"/>
  <c r="L421" i="1"/>
  <c r="K421" i="1"/>
  <c r="F421" i="1"/>
  <c r="L420" i="1"/>
  <c r="K420" i="1"/>
  <c r="F420" i="1"/>
  <c r="L419" i="1"/>
  <c r="K419" i="1"/>
  <c r="F419" i="1"/>
  <c r="L418" i="1"/>
  <c r="K418" i="1"/>
  <c r="F418" i="1"/>
  <c r="L417" i="1"/>
  <c r="K417" i="1"/>
  <c r="F417" i="1"/>
  <c r="L416" i="1"/>
  <c r="K416" i="1"/>
  <c r="F416" i="1"/>
  <c r="L415" i="1"/>
  <c r="K415" i="1"/>
  <c r="F415" i="1"/>
  <c r="L414" i="1"/>
  <c r="K414" i="1"/>
  <c r="F414" i="1"/>
  <c r="L413" i="1"/>
  <c r="K413" i="1"/>
  <c r="F413" i="1"/>
  <c r="L412" i="1"/>
  <c r="K412" i="1"/>
  <c r="F412" i="1"/>
  <c r="L411" i="1"/>
  <c r="K411" i="1"/>
  <c r="F411" i="1"/>
  <c r="L410" i="1"/>
  <c r="K410" i="1"/>
  <c r="F410" i="1"/>
  <c r="L409" i="1"/>
  <c r="H409" i="1"/>
  <c r="K409" i="1" s="1"/>
  <c r="F409" i="1"/>
  <c r="L408" i="1"/>
  <c r="H408" i="1"/>
  <c r="K408" i="1" s="1"/>
  <c r="F408" i="1"/>
  <c r="L407" i="1"/>
  <c r="H407" i="1"/>
  <c r="K407" i="1" s="1"/>
  <c r="F407" i="1"/>
  <c r="L406" i="1"/>
  <c r="K406" i="1"/>
  <c r="F406" i="1"/>
  <c r="L405" i="1"/>
  <c r="H405" i="1"/>
  <c r="K405" i="1" s="1"/>
  <c r="F405" i="1"/>
  <c r="L404" i="1"/>
  <c r="H404" i="1"/>
  <c r="K404" i="1" s="1"/>
  <c r="F404" i="1"/>
  <c r="L403" i="1"/>
  <c r="K403" i="1"/>
  <c r="F403" i="1"/>
  <c r="L402" i="1"/>
  <c r="K402" i="1"/>
  <c r="F402" i="1"/>
  <c r="L401" i="1"/>
  <c r="H401" i="1"/>
  <c r="K401" i="1" s="1"/>
  <c r="F401" i="1"/>
  <c r="L400" i="1"/>
  <c r="K400" i="1"/>
  <c r="F400" i="1"/>
  <c r="L399" i="1"/>
  <c r="H399" i="1"/>
  <c r="K399" i="1" s="1"/>
  <c r="F399" i="1"/>
  <c r="L398" i="1"/>
  <c r="H398" i="1"/>
  <c r="K398" i="1" s="1"/>
  <c r="F398" i="1"/>
  <c r="K387" i="1" l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L356" i="1"/>
  <c r="K356" i="1"/>
  <c r="L355" i="1"/>
  <c r="K355" i="1"/>
  <c r="L354" i="1"/>
  <c r="K354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55" i="1"/>
  <c r="K256" i="1"/>
  <c r="K257" i="1"/>
  <c r="K258" i="1"/>
  <c r="L258" i="1"/>
  <c r="K259" i="1"/>
  <c r="L259" i="1"/>
  <c r="K260" i="1"/>
  <c r="L260" i="1"/>
  <c r="K261" i="1"/>
  <c r="K262" i="1"/>
  <c r="L262" i="1"/>
  <c r="K263" i="1"/>
  <c r="K264" i="1"/>
  <c r="L264" i="1"/>
  <c r="K265" i="1"/>
  <c r="L265" i="1"/>
  <c r="K224" i="1"/>
  <c r="K225" i="1"/>
  <c r="L225" i="1"/>
  <c r="K226" i="1"/>
  <c r="L226" i="1"/>
  <c r="K227" i="1"/>
  <c r="L227" i="1"/>
  <c r="K228" i="1"/>
  <c r="K229" i="1"/>
  <c r="L229" i="1"/>
  <c r="K230" i="1"/>
  <c r="K231" i="1"/>
  <c r="L231" i="1"/>
  <c r="K232" i="1"/>
  <c r="L232" i="1"/>
  <c r="K233" i="1"/>
  <c r="K223" i="1"/>
  <c r="K222" i="1"/>
  <c r="K211" i="1"/>
  <c r="K212" i="1"/>
  <c r="K213" i="1"/>
  <c r="K214" i="1"/>
  <c r="L214" i="1"/>
  <c r="K215" i="1"/>
  <c r="L215" i="1"/>
  <c r="K216" i="1"/>
  <c r="L216" i="1"/>
  <c r="K217" i="1"/>
  <c r="K218" i="1"/>
  <c r="L218" i="1"/>
  <c r="K219" i="1"/>
  <c r="K220" i="1"/>
  <c r="L220" i="1"/>
  <c r="K221" i="1"/>
  <c r="L221" i="1"/>
  <c r="K196" i="1"/>
  <c r="L196" i="1"/>
  <c r="K197" i="1"/>
  <c r="K198" i="1"/>
  <c r="L198" i="1"/>
  <c r="K199" i="1"/>
  <c r="L199" i="1"/>
  <c r="K178" i="1"/>
  <c r="K179" i="1"/>
  <c r="K180" i="1"/>
  <c r="K181" i="1"/>
  <c r="L181" i="1"/>
  <c r="K182" i="1"/>
  <c r="L182" i="1"/>
  <c r="K183" i="1"/>
  <c r="L183" i="1"/>
  <c r="K184" i="1"/>
  <c r="K185" i="1"/>
  <c r="L185" i="1"/>
  <c r="K186" i="1"/>
  <c r="K187" i="1"/>
  <c r="L187" i="1"/>
  <c r="K188" i="1"/>
  <c r="L188" i="1"/>
  <c r="K189" i="1"/>
  <c r="K190" i="1"/>
  <c r="K191" i="1"/>
  <c r="K192" i="1"/>
  <c r="L192" i="1"/>
  <c r="K193" i="1"/>
  <c r="L193" i="1"/>
  <c r="K194" i="1"/>
  <c r="L194" i="1"/>
  <c r="K195" i="1"/>
  <c r="K177" i="1"/>
  <c r="L177" i="1"/>
  <c r="K167" i="1"/>
  <c r="K168" i="1"/>
  <c r="K169" i="1"/>
  <c r="K170" i="1"/>
  <c r="L170" i="1"/>
  <c r="K171" i="1"/>
  <c r="L171" i="1"/>
  <c r="K172" i="1"/>
  <c r="L172" i="1"/>
  <c r="K173" i="1"/>
  <c r="K174" i="1"/>
  <c r="L174" i="1"/>
  <c r="K175" i="1"/>
  <c r="K176" i="1"/>
  <c r="L176" i="1"/>
  <c r="K145" i="1"/>
  <c r="K146" i="1"/>
  <c r="K147" i="1"/>
  <c r="K148" i="1"/>
  <c r="L148" i="1"/>
  <c r="K149" i="1"/>
  <c r="L149" i="1"/>
  <c r="K150" i="1"/>
  <c r="L150" i="1"/>
  <c r="K151" i="1"/>
  <c r="K152" i="1"/>
  <c r="L152" i="1"/>
  <c r="K153" i="1"/>
  <c r="K154" i="1"/>
  <c r="L154" i="1"/>
  <c r="K155" i="1"/>
  <c r="L155" i="1"/>
  <c r="K125" i="1"/>
  <c r="K123" i="1"/>
  <c r="K124" i="1"/>
  <c r="K126" i="1"/>
  <c r="K127" i="1"/>
  <c r="K128" i="1"/>
  <c r="K129" i="1"/>
  <c r="K130" i="1"/>
  <c r="K131" i="1"/>
  <c r="K132" i="1"/>
  <c r="L132" i="1"/>
  <c r="K133" i="1"/>
  <c r="K90" i="1"/>
  <c r="K91" i="1"/>
  <c r="K92" i="1"/>
  <c r="K93" i="1"/>
  <c r="K94" i="1"/>
  <c r="K95" i="1"/>
  <c r="K96" i="1"/>
  <c r="K97" i="1"/>
  <c r="K98" i="1"/>
  <c r="K99" i="1"/>
  <c r="L99" i="1"/>
  <c r="K100" i="1"/>
  <c r="K79" i="1"/>
  <c r="K80" i="1"/>
  <c r="K81" i="1"/>
  <c r="K82" i="1"/>
  <c r="K83" i="1"/>
  <c r="K84" i="1"/>
  <c r="K85" i="1"/>
  <c r="K86" i="1"/>
  <c r="K87" i="1"/>
  <c r="K88" i="1"/>
  <c r="L88" i="1"/>
  <c r="K89" i="1"/>
  <c r="K67" i="1"/>
  <c r="L66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4" i="1"/>
  <c r="K35" i="1"/>
  <c r="K36" i="1"/>
  <c r="K37" i="1"/>
  <c r="K38" i="1"/>
  <c r="K39" i="1"/>
  <c r="K40" i="1"/>
  <c r="K41" i="1"/>
  <c r="K42" i="1"/>
  <c r="K43" i="1"/>
  <c r="K44" i="1"/>
  <c r="L44" i="1"/>
  <c r="K45" i="1"/>
  <c r="K17" i="1"/>
  <c r="L22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L55" i="1"/>
  <c r="L77" i="1"/>
  <c r="L33" i="1"/>
  <c r="L110" i="1"/>
  <c r="L11" i="1"/>
  <c r="L121" i="1"/>
  <c r="L203" i="1"/>
  <c r="L159" i="1"/>
  <c r="L236" i="1"/>
  <c r="L137" i="1"/>
  <c r="L247" i="1"/>
  <c r="L204" i="1"/>
  <c r="L160" i="1"/>
  <c r="L237" i="1"/>
  <c r="L138" i="1"/>
  <c r="L248" i="1"/>
  <c r="L205" i="1"/>
  <c r="L161" i="1"/>
  <c r="L238" i="1"/>
  <c r="L139" i="1"/>
  <c r="L249" i="1"/>
  <c r="L207" i="1"/>
  <c r="L163" i="1"/>
  <c r="L240" i="1"/>
  <c r="L141" i="1"/>
  <c r="L251" i="1"/>
  <c r="L209" i="1"/>
  <c r="L165" i="1"/>
  <c r="L242" i="1"/>
  <c r="L143" i="1"/>
  <c r="L253" i="1"/>
  <c r="L210" i="1"/>
  <c r="L166" i="1"/>
  <c r="L243" i="1"/>
  <c r="L144" i="1"/>
  <c r="L254" i="1"/>
  <c r="L310" i="1"/>
  <c r="L332" i="1"/>
  <c r="L288" i="1"/>
  <c r="L365" i="1"/>
  <c r="L266" i="1"/>
  <c r="L376" i="1"/>
  <c r="L311" i="1"/>
  <c r="L333" i="1"/>
  <c r="L289" i="1"/>
  <c r="L366" i="1"/>
  <c r="L267" i="1"/>
  <c r="L377" i="1"/>
  <c r="L312" i="1"/>
  <c r="L334" i="1"/>
  <c r="L290" i="1"/>
  <c r="L367" i="1"/>
  <c r="L268" i="1"/>
  <c r="L378" i="1"/>
  <c r="L335" i="1"/>
  <c r="L291" i="1"/>
  <c r="L368" i="1"/>
  <c r="L269" i="1"/>
  <c r="L379" i="1"/>
  <c r="L336" i="1"/>
  <c r="L292" i="1"/>
  <c r="L369" i="1"/>
  <c r="L270" i="1"/>
  <c r="L380" i="1"/>
  <c r="L337" i="1"/>
  <c r="L293" i="1"/>
  <c r="L370" i="1"/>
  <c r="L271" i="1"/>
  <c r="L381" i="1"/>
  <c r="L338" i="1"/>
  <c r="L294" i="1"/>
  <c r="L371" i="1"/>
  <c r="L272" i="1"/>
  <c r="L382" i="1"/>
  <c r="L339" i="1"/>
  <c r="L295" i="1"/>
  <c r="L372" i="1"/>
  <c r="L273" i="1"/>
  <c r="L383" i="1"/>
  <c r="L340" i="1"/>
  <c r="L296" i="1"/>
  <c r="L373" i="1"/>
  <c r="L274" i="1"/>
  <c r="L384" i="1"/>
  <c r="L341" i="1"/>
  <c r="L297" i="1"/>
  <c r="L374" i="1"/>
  <c r="L275" i="1"/>
  <c r="L385" i="1"/>
  <c r="L342" i="1"/>
  <c r="L298" i="1"/>
  <c r="L375" i="1"/>
  <c r="L276" i="1"/>
  <c r="L386" i="1"/>
  <c r="K332" i="1"/>
  <c r="K288" i="1"/>
  <c r="K365" i="1"/>
  <c r="K266" i="1"/>
  <c r="K376" i="1"/>
  <c r="K311" i="1"/>
  <c r="K333" i="1"/>
  <c r="K289" i="1"/>
  <c r="K366" i="1"/>
  <c r="K267" i="1"/>
  <c r="K377" i="1"/>
  <c r="K312" i="1"/>
  <c r="K334" i="1"/>
  <c r="K290" i="1"/>
  <c r="K367" i="1"/>
  <c r="K268" i="1"/>
  <c r="K378" i="1"/>
  <c r="K335" i="1"/>
  <c r="K291" i="1"/>
  <c r="K368" i="1"/>
  <c r="K269" i="1"/>
  <c r="K379" i="1"/>
  <c r="K336" i="1"/>
  <c r="K292" i="1"/>
  <c r="K369" i="1"/>
  <c r="K270" i="1"/>
  <c r="K380" i="1"/>
  <c r="K337" i="1"/>
  <c r="K293" i="1"/>
  <c r="K370" i="1"/>
  <c r="K271" i="1"/>
  <c r="K381" i="1"/>
  <c r="K338" i="1"/>
  <c r="K294" i="1"/>
  <c r="K371" i="1"/>
  <c r="K272" i="1"/>
  <c r="K382" i="1"/>
  <c r="K339" i="1"/>
  <c r="K295" i="1"/>
  <c r="K372" i="1"/>
  <c r="K273" i="1"/>
  <c r="K383" i="1"/>
  <c r="K340" i="1"/>
  <c r="K296" i="1"/>
  <c r="K373" i="1"/>
  <c r="K274" i="1"/>
  <c r="K384" i="1"/>
  <c r="K341" i="1"/>
  <c r="K297" i="1"/>
  <c r="K374" i="1"/>
  <c r="K275" i="1"/>
  <c r="K385" i="1"/>
  <c r="K342" i="1"/>
  <c r="K298" i="1"/>
  <c r="K375" i="1"/>
  <c r="K276" i="1"/>
  <c r="K386" i="1"/>
  <c r="K310" i="1"/>
  <c r="K200" i="1"/>
  <c r="K156" i="1"/>
  <c r="K134" i="1"/>
  <c r="K244" i="1"/>
  <c r="K201" i="1"/>
  <c r="K157" i="1"/>
  <c r="K234" i="1"/>
  <c r="K135" i="1"/>
  <c r="K245" i="1"/>
  <c r="K202" i="1"/>
  <c r="K158" i="1"/>
  <c r="K235" i="1"/>
  <c r="K136" i="1"/>
  <c r="K246" i="1"/>
  <c r="K203" i="1"/>
  <c r="K159" i="1"/>
  <c r="K236" i="1"/>
  <c r="K137" i="1"/>
  <c r="K247" i="1"/>
  <c r="K204" i="1"/>
  <c r="K160" i="1"/>
  <c r="K237" i="1"/>
  <c r="K138" i="1"/>
  <c r="K248" i="1"/>
  <c r="K205" i="1"/>
  <c r="K161" i="1"/>
  <c r="K238" i="1"/>
  <c r="K139" i="1"/>
  <c r="K249" i="1"/>
  <c r="K206" i="1"/>
  <c r="K162" i="1"/>
  <c r="K239" i="1"/>
  <c r="K140" i="1"/>
  <c r="K250" i="1"/>
  <c r="K207" i="1"/>
  <c r="K163" i="1"/>
  <c r="K240" i="1"/>
  <c r="K141" i="1"/>
  <c r="K251" i="1"/>
  <c r="K208" i="1"/>
  <c r="K164" i="1"/>
  <c r="K241" i="1"/>
  <c r="K142" i="1"/>
  <c r="K252" i="1"/>
  <c r="K209" i="1"/>
  <c r="K165" i="1"/>
  <c r="K242" i="1"/>
  <c r="K143" i="1"/>
  <c r="K253" i="1"/>
  <c r="K210" i="1"/>
  <c r="K166" i="1"/>
  <c r="K243" i="1"/>
  <c r="K144" i="1"/>
  <c r="K254" i="1"/>
  <c r="K78" i="1"/>
  <c r="K111" i="1"/>
  <c r="K122" i="1"/>
  <c r="K73" i="1"/>
  <c r="K29" i="1"/>
  <c r="K106" i="1"/>
  <c r="K7" i="1"/>
  <c r="K117" i="1"/>
  <c r="K74" i="1"/>
  <c r="K30" i="1"/>
  <c r="K107" i="1"/>
  <c r="K118" i="1"/>
  <c r="K75" i="1"/>
  <c r="K31" i="1"/>
  <c r="K108" i="1"/>
  <c r="K119" i="1"/>
  <c r="K76" i="1"/>
  <c r="K32" i="1"/>
  <c r="K109" i="1"/>
  <c r="K120" i="1"/>
  <c r="K77" i="1"/>
  <c r="K33" i="1"/>
  <c r="K110" i="1"/>
  <c r="K121" i="1"/>
  <c r="K3" i="1"/>
  <c r="K113" i="1"/>
  <c r="K70" i="1"/>
  <c r="K26" i="1"/>
  <c r="K103" i="1"/>
  <c r="K4" i="1"/>
  <c r="K114" i="1"/>
  <c r="K71" i="1"/>
  <c r="K27" i="1"/>
  <c r="K104" i="1"/>
  <c r="K5" i="1"/>
  <c r="K115" i="1"/>
  <c r="K72" i="1"/>
  <c r="K28" i="1"/>
  <c r="K105" i="1"/>
  <c r="K6" i="1"/>
  <c r="K116" i="1"/>
  <c r="K69" i="1"/>
  <c r="K25" i="1"/>
  <c r="K102" i="1"/>
  <c r="K24" i="1"/>
  <c r="K101" i="1"/>
  <c r="K2" i="1"/>
  <c r="K112" i="1"/>
  <c r="K68" i="1"/>
  <c r="F252" i="1" l="1"/>
  <c r="F263" i="1"/>
  <c r="F142" i="1"/>
  <c r="F153" i="1"/>
  <c r="F241" i="1"/>
  <c r="F230" i="1"/>
  <c r="F164" i="1"/>
  <c r="F175" i="1"/>
  <c r="F208" i="1"/>
  <c r="F219" i="1"/>
  <c r="F186" i="1"/>
  <c r="F197" i="1"/>
  <c r="F253" i="1"/>
  <c r="F264" i="1"/>
  <c r="F143" i="1"/>
  <c r="F154" i="1"/>
  <c r="F242" i="1"/>
  <c r="F231" i="1"/>
  <c r="F165" i="1"/>
  <c r="F176" i="1"/>
  <c r="F209" i="1"/>
  <c r="F220" i="1"/>
  <c r="F187" i="1"/>
  <c r="F198" i="1"/>
  <c r="F254" i="1"/>
  <c r="F265" i="1"/>
  <c r="F144" i="1"/>
  <c r="F155" i="1"/>
  <c r="F243" i="1"/>
  <c r="F232" i="1"/>
  <c r="F166" i="1"/>
  <c r="F177" i="1"/>
  <c r="F210" i="1"/>
  <c r="F221" i="1"/>
  <c r="F188" i="1"/>
  <c r="F199" i="1"/>
  <c r="F194" i="1"/>
  <c r="F183" i="1"/>
  <c r="F216" i="1"/>
  <c r="F205" i="1"/>
  <c r="F172" i="1"/>
  <c r="F161" i="1"/>
  <c r="F227" i="1"/>
  <c r="F238" i="1"/>
  <c r="F150" i="1"/>
  <c r="F139" i="1"/>
  <c r="F260" i="1"/>
  <c r="F249" i="1"/>
  <c r="F326" i="1"/>
  <c r="F315" i="1"/>
  <c r="F348" i="1"/>
  <c r="F337" i="1"/>
  <c r="F304" i="1"/>
  <c r="F293" i="1"/>
  <c r="F359" i="1"/>
  <c r="F370" i="1"/>
  <c r="F282" i="1"/>
  <c r="F271" i="1"/>
  <c r="F392" i="1"/>
  <c r="F381" i="1"/>
  <c r="F192" i="1"/>
  <c r="F181" i="1"/>
  <c r="F214" i="1"/>
  <c r="F203" i="1"/>
  <c r="F170" i="1"/>
  <c r="F159" i="1"/>
  <c r="F225" i="1"/>
  <c r="F236" i="1"/>
  <c r="F148" i="1"/>
  <c r="F137" i="1"/>
  <c r="F258" i="1"/>
  <c r="F247" i="1"/>
  <c r="F324" i="1"/>
  <c r="F313" i="1"/>
  <c r="F346" i="1"/>
  <c r="F335" i="1"/>
  <c r="F302" i="1"/>
  <c r="F291" i="1"/>
  <c r="F357" i="1"/>
  <c r="F368" i="1"/>
  <c r="F280" i="1"/>
  <c r="F269" i="1"/>
  <c r="F390" i="1"/>
  <c r="F379" i="1"/>
  <c r="F191" i="1"/>
  <c r="F180" i="1"/>
  <c r="F213" i="1"/>
  <c r="F202" i="1"/>
  <c r="F169" i="1"/>
  <c r="F158" i="1"/>
  <c r="F224" i="1"/>
  <c r="F235" i="1"/>
  <c r="F147" i="1"/>
  <c r="F136" i="1"/>
  <c r="F257" i="1"/>
  <c r="F246" i="1"/>
  <c r="F323" i="1"/>
  <c r="F312" i="1"/>
  <c r="F345" i="1"/>
  <c r="F334" i="1"/>
  <c r="F301" i="1"/>
  <c r="F290" i="1"/>
  <c r="F356" i="1"/>
  <c r="F367" i="1"/>
  <c r="F279" i="1"/>
  <c r="F268" i="1"/>
  <c r="F389" i="1"/>
  <c r="F378" i="1"/>
  <c r="F376" i="1"/>
  <c r="F387" i="1"/>
  <c r="F266" i="1"/>
  <c r="F277" i="1"/>
  <c r="F365" i="1"/>
  <c r="F354" i="1"/>
  <c r="F288" i="1"/>
  <c r="F299" i="1"/>
  <c r="F332" i="1"/>
  <c r="F343" i="1"/>
  <c r="F310" i="1"/>
  <c r="F321" i="1"/>
  <c r="F386" i="1"/>
  <c r="F397" i="1"/>
  <c r="F276" i="1"/>
  <c r="F287" i="1"/>
  <c r="F375" i="1"/>
  <c r="F364" i="1"/>
  <c r="F298" i="1"/>
  <c r="F309" i="1"/>
  <c r="F342" i="1"/>
  <c r="F353" i="1"/>
  <c r="F320" i="1"/>
  <c r="F331" i="1"/>
  <c r="F383" i="1"/>
  <c r="F394" i="1"/>
  <c r="F273" i="1"/>
  <c r="F284" i="1"/>
  <c r="F372" i="1"/>
  <c r="F361" i="1"/>
  <c r="F295" i="1"/>
  <c r="F306" i="1"/>
  <c r="F339" i="1"/>
  <c r="F350" i="1"/>
  <c r="F317" i="1"/>
  <c r="F328" i="1"/>
  <c r="F380" i="1"/>
  <c r="F391" i="1"/>
  <c r="F270" i="1"/>
  <c r="F281" i="1"/>
  <c r="F369" i="1"/>
  <c r="F358" i="1"/>
  <c r="F292" i="1"/>
  <c r="F303" i="1"/>
  <c r="F336" i="1"/>
  <c r="F347" i="1"/>
  <c r="F314" i="1"/>
  <c r="F325" i="1"/>
  <c r="F385" i="1"/>
  <c r="F396" i="1"/>
  <c r="F275" i="1"/>
  <c r="F286" i="1"/>
  <c r="F374" i="1"/>
  <c r="F363" i="1"/>
  <c r="F297" i="1"/>
  <c r="F308" i="1"/>
  <c r="F341" i="1"/>
  <c r="F352" i="1"/>
  <c r="F319" i="1"/>
  <c r="F330" i="1"/>
  <c r="F377" i="1"/>
  <c r="F388" i="1"/>
  <c r="F267" i="1"/>
  <c r="F278" i="1"/>
  <c r="F366" i="1"/>
  <c r="F355" i="1"/>
  <c r="F289" i="1"/>
  <c r="F300" i="1"/>
  <c r="F333" i="1"/>
  <c r="F344" i="1"/>
  <c r="F311" i="1"/>
  <c r="F322" i="1"/>
  <c r="F384" i="1"/>
  <c r="F395" i="1"/>
  <c r="F274" i="1"/>
  <c r="F285" i="1"/>
  <c r="F373" i="1"/>
  <c r="F362" i="1"/>
  <c r="F296" i="1"/>
  <c r="F307" i="1"/>
  <c r="F340" i="1"/>
  <c r="F351" i="1"/>
  <c r="F318" i="1"/>
  <c r="F329" i="1"/>
  <c r="F382" i="1"/>
  <c r="F393" i="1"/>
  <c r="F272" i="1"/>
  <c r="F283" i="1"/>
  <c r="F371" i="1"/>
  <c r="F360" i="1"/>
  <c r="F294" i="1"/>
  <c r="F305" i="1"/>
  <c r="F338" i="1"/>
  <c r="F349" i="1"/>
  <c r="F316" i="1"/>
  <c r="F327" i="1"/>
  <c r="I246" i="1" l="1"/>
  <c r="L246" i="1" s="1"/>
  <c r="I257" i="1"/>
  <c r="L257" i="1" s="1"/>
  <c r="I136" i="1"/>
  <c r="L136" i="1" s="1"/>
  <c r="I147" i="1"/>
  <c r="L147" i="1" s="1"/>
  <c r="I235" i="1"/>
  <c r="L235" i="1" s="1"/>
  <c r="I224" i="1"/>
  <c r="L224" i="1" s="1"/>
  <c r="I158" i="1"/>
  <c r="L158" i="1" s="1"/>
  <c r="I169" i="1"/>
  <c r="L169" i="1" s="1"/>
  <c r="I202" i="1"/>
  <c r="L202" i="1" s="1"/>
  <c r="I213" i="1"/>
  <c r="L213" i="1" s="1"/>
  <c r="I180" i="1"/>
  <c r="L180" i="1" s="1"/>
  <c r="I191" i="1"/>
  <c r="L191" i="1" s="1"/>
  <c r="I244" i="1"/>
  <c r="L244" i="1" s="1"/>
  <c r="F244" i="1"/>
  <c r="I255" i="1"/>
  <c r="L255" i="1" s="1"/>
  <c r="F255" i="1"/>
  <c r="I134" i="1"/>
  <c r="L134" i="1" s="1"/>
  <c r="F134" i="1"/>
  <c r="I145" i="1"/>
  <c r="L145" i="1" s="1"/>
  <c r="F145" i="1"/>
  <c r="I233" i="1"/>
  <c r="L233" i="1" s="1"/>
  <c r="F233" i="1"/>
  <c r="I222" i="1"/>
  <c r="L222" i="1" s="1"/>
  <c r="F222" i="1"/>
  <c r="I156" i="1"/>
  <c r="L156" i="1" s="1"/>
  <c r="F156" i="1"/>
  <c r="I167" i="1"/>
  <c r="L167" i="1" s="1"/>
  <c r="F167" i="1"/>
  <c r="I200" i="1"/>
  <c r="L200" i="1" s="1"/>
  <c r="F200" i="1"/>
  <c r="I211" i="1"/>
  <c r="L211" i="1" s="1"/>
  <c r="F211" i="1"/>
  <c r="I178" i="1"/>
  <c r="L178" i="1" s="1"/>
  <c r="F178" i="1"/>
  <c r="I189" i="1"/>
  <c r="L189" i="1" s="1"/>
  <c r="F189" i="1"/>
  <c r="F251" i="1"/>
  <c r="F262" i="1"/>
  <c r="F141" i="1"/>
  <c r="F152" i="1"/>
  <c r="F240" i="1"/>
  <c r="F229" i="1"/>
  <c r="F163" i="1"/>
  <c r="F174" i="1"/>
  <c r="F207" i="1"/>
  <c r="F218" i="1"/>
  <c r="F185" i="1"/>
  <c r="F196" i="1"/>
  <c r="F248" i="1"/>
  <c r="F259" i="1"/>
  <c r="F138" i="1"/>
  <c r="F149" i="1"/>
  <c r="F237" i="1"/>
  <c r="F226" i="1"/>
  <c r="F160" i="1"/>
  <c r="F171" i="1"/>
  <c r="F204" i="1"/>
  <c r="F215" i="1"/>
  <c r="F182" i="1"/>
  <c r="F193" i="1"/>
  <c r="I245" i="1"/>
  <c r="L245" i="1" s="1"/>
  <c r="F245" i="1"/>
  <c r="I256" i="1"/>
  <c r="L256" i="1" s="1"/>
  <c r="F256" i="1"/>
  <c r="I135" i="1"/>
  <c r="L135" i="1" s="1"/>
  <c r="F135" i="1"/>
  <c r="I146" i="1"/>
  <c r="L146" i="1" s="1"/>
  <c r="F146" i="1"/>
  <c r="I234" i="1"/>
  <c r="L234" i="1" s="1"/>
  <c r="F234" i="1"/>
  <c r="I223" i="1"/>
  <c r="L223" i="1" s="1"/>
  <c r="F223" i="1"/>
  <c r="I157" i="1"/>
  <c r="L157" i="1" s="1"/>
  <c r="F157" i="1"/>
  <c r="I168" i="1"/>
  <c r="L168" i="1" s="1"/>
  <c r="F168" i="1"/>
  <c r="I201" i="1"/>
  <c r="L201" i="1" s="1"/>
  <c r="F201" i="1"/>
  <c r="I212" i="1"/>
  <c r="L212" i="1" s="1"/>
  <c r="F212" i="1"/>
  <c r="I179" i="1"/>
  <c r="L179" i="1" s="1"/>
  <c r="F179" i="1"/>
  <c r="I190" i="1"/>
  <c r="L190" i="1" s="1"/>
  <c r="F190" i="1"/>
  <c r="I252" i="1"/>
  <c r="L252" i="1" s="1"/>
  <c r="I263" i="1"/>
  <c r="L263" i="1" s="1"/>
  <c r="I142" i="1"/>
  <c r="L142" i="1" s="1"/>
  <c r="I153" i="1"/>
  <c r="L153" i="1" s="1"/>
  <c r="I241" i="1"/>
  <c r="L241" i="1" s="1"/>
  <c r="I230" i="1"/>
  <c r="L230" i="1" s="1"/>
  <c r="I164" i="1"/>
  <c r="L164" i="1" s="1"/>
  <c r="I175" i="1"/>
  <c r="L175" i="1" s="1"/>
  <c r="I208" i="1"/>
  <c r="L208" i="1" s="1"/>
  <c r="I219" i="1"/>
  <c r="L219" i="1" s="1"/>
  <c r="I186" i="1"/>
  <c r="L186" i="1" s="1"/>
  <c r="I197" i="1"/>
  <c r="L197" i="1" s="1"/>
  <c r="I250" i="1"/>
  <c r="L250" i="1" s="1"/>
  <c r="F250" i="1"/>
  <c r="I261" i="1"/>
  <c r="L261" i="1" s="1"/>
  <c r="F261" i="1"/>
  <c r="I140" i="1"/>
  <c r="L140" i="1" s="1"/>
  <c r="F140" i="1"/>
  <c r="I151" i="1"/>
  <c r="L151" i="1" s="1"/>
  <c r="F151" i="1"/>
  <c r="I239" i="1"/>
  <c r="L239" i="1" s="1"/>
  <c r="F239" i="1"/>
  <c r="I228" i="1"/>
  <c r="L228" i="1" s="1"/>
  <c r="F228" i="1"/>
  <c r="I162" i="1"/>
  <c r="L162" i="1" s="1"/>
  <c r="F162" i="1"/>
  <c r="I173" i="1"/>
  <c r="L173" i="1" s="1"/>
  <c r="F173" i="1"/>
  <c r="I206" i="1"/>
  <c r="L206" i="1" s="1"/>
  <c r="F206" i="1"/>
  <c r="I217" i="1"/>
  <c r="L217" i="1" s="1"/>
  <c r="F217" i="1"/>
  <c r="I184" i="1"/>
  <c r="L184" i="1" s="1"/>
  <c r="F184" i="1"/>
  <c r="I195" i="1"/>
  <c r="L195" i="1" s="1"/>
  <c r="F195" i="1"/>
  <c r="I114" i="1" l="1"/>
  <c r="L114" i="1" s="1"/>
  <c r="F114" i="1"/>
  <c r="I125" i="1"/>
  <c r="L125" i="1" s="1"/>
  <c r="F125" i="1"/>
  <c r="I4" i="1"/>
  <c r="L4" i="1" s="1"/>
  <c r="F4" i="1"/>
  <c r="I15" i="1"/>
  <c r="L15" i="1" s="1"/>
  <c r="F15" i="1"/>
  <c r="I103" i="1"/>
  <c r="L103" i="1" s="1"/>
  <c r="F103" i="1"/>
  <c r="I92" i="1"/>
  <c r="L92" i="1" s="1"/>
  <c r="F92" i="1"/>
  <c r="I26" i="1"/>
  <c r="L26" i="1" s="1"/>
  <c r="F26" i="1"/>
  <c r="I37" i="1"/>
  <c r="L37" i="1" s="1"/>
  <c r="F37" i="1"/>
  <c r="I70" i="1"/>
  <c r="L70" i="1" s="1"/>
  <c r="F70" i="1"/>
  <c r="I81" i="1"/>
  <c r="L81" i="1" s="1"/>
  <c r="F81" i="1"/>
  <c r="I48" i="1"/>
  <c r="L48" i="1" s="1"/>
  <c r="F48" i="1"/>
  <c r="I59" i="1"/>
  <c r="L59" i="1" s="1"/>
  <c r="F59" i="1"/>
  <c r="I112" i="1"/>
  <c r="L112" i="1" s="1"/>
  <c r="F112" i="1"/>
  <c r="I123" i="1"/>
  <c r="L123" i="1" s="1"/>
  <c r="F123" i="1"/>
  <c r="I2" i="1"/>
  <c r="L2" i="1" s="1"/>
  <c r="F2" i="1"/>
  <c r="I13" i="1"/>
  <c r="L13" i="1" s="1"/>
  <c r="F13" i="1"/>
  <c r="I101" i="1"/>
  <c r="L101" i="1" s="1"/>
  <c r="F101" i="1"/>
  <c r="I90" i="1"/>
  <c r="L90" i="1" s="1"/>
  <c r="F90" i="1"/>
  <c r="I24" i="1"/>
  <c r="L24" i="1" s="1"/>
  <c r="F24" i="1"/>
  <c r="I35" i="1"/>
  <c r="L35" i="1" s="1"/>
  <c r="F35" i="1"/>
  <c r="I68" i="1"/>
  <c r="L68" i="1" s="1"/>
  <c r="F68" i="1"/>
  <c r="I79" i="1"/>
  <c r="L79" i="1" s="1"/>
  <c r="F79" i="1"/>
  <c r="I46" i="1"/>
  <c r="L46" i="1" s="1"/>
  <c r="F46" i="1"/>
  <c r="I57" i="1"/>
  <c r="L57" i="1" s="1"/>
  <c r="F57" i="1"/>
  <c r="I115" i="1"/>
  <c r="L115" i="1" s="1"/>
  <c r="F115" i="1"/>
  <c r="I126" i="1"/>
  <c r="L126" i="1" s="1"/>
  <c r="F126" i="1"/>
  <c r="I5" i="1"/>
  <c r="L5" i="1" s="1"/>
  <c r="F5" i="1"/>
  <c r="I16" i="1"/>
  <c r="L16" i="1" s="1"/>
  <c r="F16" i="1"/>
  <c r="I104" i="1"/>
  <c r="L104" i="1" s="1"/>
  <c r="F104" i="1"/>
  <c r="I93" i="1"/>
  <c r="L93" i="1" s="1"/>
  <c r="F93" i="1"/>
  <c r="I27" i="1"/>
  <c r="L27" i="1" s="1"/>
  <c r="F27" i="1"/>
  <c r="I38" i="1"/>
  <c r="L38" i="1" s="1"/>
  <c r="F38" i="1"/>
  <c r="I71" i="1"/>
  <c r="L71" i="1" s="1"/>
  <c r="F71" i="1"/>
  <c r="I82" i="1"/>
  <c r="L82" i="1" s="1"/>
  <c r="F82" i="1"/>
  <c r="I49" i="1"/>
  <c r="L49" i="1" s="1"/>
  <c r="F49" i="1"/>
  <c r="I60" i="1"/>
  <c r="L60" i="1" s="1"/>
  <c r="F60" i="1"/>
  <c r="I122" i="1"/>
  <c r="L122" i="1" s="1"/>
  <c r="F122" i="1"/>
  <c r="I133" i="1"/>
  <c r="L133" i="1" s="1"/>
  <c r="F133" i="1"/>
  <c r="I12" i="1"/>
  <c r="L12" i="1" s="1"/>
  <c r="F12" i="1"/>
  <c r="I23" i="1"/>
  <c r="L23" i="1" s="1"/>
  <c r="F23" i="1"/>
  <c r="I111" i="1"/>
  <c r="L111" i="1" s="1"/>
  <c r="F111" i="1"/>
  <c r="I100" i="1"/>
  <c r="L100" i="1" s="1"/>
  <c r="F100" i="1"/>
  <c r="I34" i="1"/>
  <c r="L34" i="1" s="1"/>
  <c r="F34" i="1"/>
  <c r="I45" i="1"/>
  <c r="L45" i="1" s="1"/>
  <c r="F45" i="1"/>
  <c r="I78" i="1"/>
  <c r="L78" i="1" s="1"/>
  <c r="F78" i="1"/>
  <c r="I89" i="1"/>
  <c r="L89" i="1" s="1"/>
  <c r="F89" i="1"/>
  <c r="I56" i="1"/>
  <c r="L56" i="1" s="1"/>
  <c r="F56" i="1"/>
  <c r="I67" i="1"/>
  <c r="L67" i="1" s="1"/>
  <c r="F67" i="1"/>
  <c r="I117" i="1"/>
  <c r="L117" i="1" s="1"/>
  <c r="F117" i="1"/>
  <c r="I128" i="1"/>
  <c r="L128" i="1" s="1"/>
  <c r="F128" i="1"/>
  <c r="I7" i="1"/>
  <c r="L7" i="1" s="1"/>
  <c r="F7" i="1"/>
  <c r="I18" i="1"/>
  <c r="L18" i="1" s="1"/>
  <c r="F18" i="1"/>
  <c r="I106" i="1"/>
  <c r="L106" i="1" s="1"/>
  <c r="F106" i="1"/>
  <c r="I95" i="1"/>
  <c r="L95" i="1" s="1"/>
  <c r="F95" i="1"/>
  <c r="I29" i="1"/>
  <c r="L29" i="1" s="1"/>
  <c r="F29" i="1"/>
  <c r="I40" i="1"/>
  <c r="L40" i="1" s="1"/>
  <c r="F40" i="1"/>
  <c r="I73" i="1"/>
  <c r="L73" i="1" s="1"/>
  <c r="F73" i="1"/>
  <c r="I84" i="1"/>
  <c r="L84" i="1" s="1"/>
  <c r="F84" i="1"/>
  <c r="I51" i="1"/>
  <c r="L51" i="1" s="1"/>
  <c r="F51" i="1"/>
  <c r="I62" i="1"/>
  <c r="L62" i="1" s="1"/>
  <c r="F62" i="1"/>
  <c r="I119" i="1"/>
  <c r="L119" i="1" s="1"/>
  <c r="F119" i="1"/>
  <c r="I130" i="1"/>
  <c r="L130" i="1" s="1"/>
  <c r="F130" i="1"/>
  <c r="I9" i="1"/>
  <c r="L9" i="1" s="1"/>
  <c r="F9" i="1"/>
  <c r="I20" i="1"/>
  <c r="L20" i="1" s="1"/>
  <c r="F20" i="1"/>
  <c r="I108" i="1"/>
  <c r="L108" i="1" s="1"/>
  <c r="F108" i="1"/>
  <c r="I97" i="1"/>
  <c r="L97" i="1" s="1"/>
  <c r="F97" i="1"/>
  <c r="I31" i="1"/>
  <c r="L31" i="1" s="1"/>
  <c r="F31" i="1"/>
  <c r="I42" i="1"/>
  <c r="L42" i="1" s="1"/>
  <c r="F42" i="1"/>
  <c r="I75" i="1"/>
  <c r="L75" i="1" s="1"/>
  <c r="F75" i="1"/>
  <c r="I86" i="1"/>
  <c r="L86" i="1" s="1"/>
  <c r="F86" i="1"/>
  <c r="I53" i="1"/>
  <c r="L53" i="1" s="1"/>
  <c r="F53" i="1"/>
  <c r="I64" i="1"/>
  <c r="L64" i="1" s="1"/>
  <c r="F64" i="1"/>
  <c r="I116" i="1"/>
  <c r="L116" i="1" s="1"/>
  <c r="F116" i="1"/>
  <c r="I127" i="1"/>
  <c r="L127" i="1" s="1"/>
  <c r="F127" i="1"/>
  <c r="I6" i="1"/>
  <c r="L6" i="1" s="1"/>
  <c r="F6" i="1"/>
  <c r="I17" i="1"/>
  <c r="L17" i="1" s="1"/>
  <c r="F17" i="1"/>
  <c r="I105" i="1"/>
  <c r="L105" i="1" s="1"/>
  <c r="F105" i="1"/>
  <c r="I94" i="1"/>
  <c r="L94" i="1" s="1"/>
  <c r="F94" i="1"/>
  <c r="I28" i="1"/>
  <c r="L28" i="1" s="1"/>
  <c r="F28" i="1"/>
  <c r="I39" i="1"/>
  <c r="L39" i="1" s="1"/>
  <c r="F39" i="1"/>
  <c r="I72" i="1"/>
  <c r="L72" i="1" s="1"/>
  <c r="F72" i="1"/>
  <c r="I83" i="1"/>
  <c r="L83" i="1" s="1"/>
  <c r="F83" i="1"/>
  <c r="I50" i="1"/>
  <c r="L50" i="1" s="1"/>
  <c r="F50" i="1"/>
  <c r="I61" i="1"/>
  <c r="L61" i="1" s="1"/>
  <c r="F61" i="1"/>
  <c r="F121" i="1"/>
  <c r="F132" i="1"/>
  <c r="F11" i="1"/>
  <c r="F22" i="1"/>
  <c r="F110" i="1"/>
  <c r="F99" i="1"/>
  <c r="F33" i="1"/>
  <c r="F44" i="1"/>
  <c r="F77" i="1"/>
  <c r="F88" i="1"/>
  <c r="F55" i="1"/>
  <c r="F66" i="1"/>
  <c r="I113" i="1"/>
  <c r="L113" i="1" s="1"/>
  <c r="F113" i="1"/>
  <c r="I124" i="1"/>
  <c r="L124" i="1" s="1"/>
  <c r="F124" i="1"/>
  <c r="I3" i="1"/>
  <c r="L3" i="1" s="1"/>
  <c r="F3" i="1"/>
  <c r="I14" i="1"/>
  <c r="L14" i="1" s="1"/>
  <c r="F14" i="1"/>
  <c r="I102" i="1"/>
  <c r="L102" i="1" s="1"/>
  <c r="F102" i="1"/>
  <c r="I91" i="1"/>
  <c r="L91" i="1" s="1"/>
  <c r="F91" i="1"/>
  <c r="I25" i="1"/>
  <c r="L25" i="1" s="1"/>
  <c r="F25" i="1"/>
  <c r="I36" i="1"/>
  <c r="L36" i="1" s="1"/>
  <c r="F36" i="1"/>
  <c r="I69" i="1"/>
  <c r="L69" i="1" s="1"/>
  <c r="F69" i="1"/>
  <c r="I80" i="1"/>
  <c r="L80" i="1" s="1"/>
  <c r="F80" i="1"/>
  <c r="I47" i="1"/>
  <c r="L47" i="1" s="1"/>
  <c r="F47" i="1"/>
  <c r="I58" i="1"/>
  <c r="L58" i="1" s="1"/>
  <c r="F58" i="1"/>
  <c r="I120" i="1"/>
  <c r="L120" i="1" s="1"/>
  <c r="F120" i="1"/>
  <c r="I131" i="1"/>
  <c r="L131" i="1" s="1"/>
  <c r="F131" i="1"/>
  <c r="I10" i="1"/>
  <c r="L10" i="1" s="1"/>
  <c r="F10" i="1"/>
  <c r="I21" i="1"/>
  <c r="L21" i="1" s="1"/>
  <c r="F21" i="1"/>
  <c r="I109" i="1"/>
  <c r="L109" i="1" s="1"/>
  <c r="F109" i="1"/>
  <c r="I98" i="1"/>
  <c r="L98" i="1" s="1"/>
  <c r="F98" i="1"/>
  <c r="I32" i="1"/>
  <c r="L32" i="1" s="1"/>
  <c r="F32" i="1"/>
  <c r="I43" i="1"/>
  <c r="L43" i="1" s="1"/>
  <c r="F43" i="1"/>
  <c r="I76" i="1"/>
  <c r="L76" i="1" s="1"/>
  <c r="F76" i="1"/>
  <c r="I87" i="1"/>
  <c r="L87" i="1" s="1"/>
  <c r="F87" i="1"/>
  <c r="I54" i="1"/>
  <c r="L54" i="1" s="1"/>
  <c r="F54" i="1"/>
  <c r="I65" i="1"/>
  <c r="L65" i="1" s="1"/>
  <c r="F65" i="1"/>
  <c r="I118" i="1"/>
  <c r="L118" i="1" s="1"/>
  <c r="F118" i="1"/>
  <c r="I129" i="1"/>
  <c r="L129" i="1" s="1"/>
  <c r="F129" i="1"/>
  <c r="I8" i="1"/>
  <c r="L8" i="1" s="1"/>
  <c r="F8" i="1"/>
  <c r="I19" i="1"/>
  <c r="L19" i="1" s="1"/>
  <c r="F19" i="1"/>
  <c r="I107" i="1"/>
  <c r="L107" i="1" s="1"/>
  <c r="F107" i="1"/>
  <c r="I96" i="1"/>
  <c r="L96" i="1" s="1"/>
  <c r="F96" i="1"/>
  <c r="I30" i="1"/>
  <c r="L30" i="1" s="1"/>
  <c r="F30" i="1"/>
  <c r="I41" i="1"/>
  <c r="L41" i="1" s="1"/>
  <c r="F41" i="1"/>
  <c r="I74" i="1"/>
  <c r="L74" i="1" s="1"/>
  <c r="F74" i="1"/>
  <c r="I85" i="1"/>
  <c r="L85" i="1" s="1"/>
  <c r="F85" i="1"/>
  <c r="I52" i="1"/>
  <c r="L52" i="1" s="1"/>
  <c r="F52" i="1"/>
  <c r="I63" i="1"/>
  <c r="L63" i="1" s="1"/>
  <c r="F63" i="1"/>
</calcChain>
</file>

<file path=xl/sharedStrings.xml><?xml version="1.0" encoding="utf-8"?>
<sst xmlns="http://schemas.openxmlformats.org/spreadsheetml/2006/main" count="4235" uniqueCount="58">
  <si>
    <t>Treatment</t>
  </si>
  <si>
    <t>CFU/100mL</t>
  </si>
  <si>
    <t xml:space="preserve">Resistance </t>
  </si>
  <si>
    <t>Organism</t>
  </si>
  <si>
    <t>Condition</t>
  </si>
  <si>
    <t>DetectionLimit</t>
  </si>
  <si>
    <t>mEI (no ABX)</t>
  </si>
  <si>
    <t>Influent</t>
  </si>
  <si>
    <t>Sensitive</t>
  </si>
  <si>
    <t>E.faecium</t>
  </si>
  <si>
    <t>mEI (w/ ABX)</t>
  </si>
  <si>
    <t>Resistant</t>
  </si>
  <si>
    <t>K.pneumoniae (no ABX)</t>
  </si>
  <si>
    <t>K.pneumoniae</t>
  </si>
  <si>
    <t>K.pneumoniae (w/ ABX)</t>
  </si>
  <si>
    <t>E.coi (no ABX)</t>
  </si>
  <si>
    <t>E.coli</t>
  </si>
  <si>
    <t>E.coli (w/ ABX)</t>
  </si>
  <si>
    <t>PIA (no ABX)</t>
  </si>
  <si>
    <t>P. aeruginosa</t>
  </si>
  <si>
    <t>PIA (w/ ABX)</t>
  </si>
  <si>
    <t xml:space="preserve">P. aeruginosa </t>
  </si>
  <si>
    <t>Acineto (no ABX)</t>
  </si>
  <si>
    <t>A.baumannii</t>
  </si>
  <si>
    <t>Acineto (w/ ABX)</t>
  </si>
  <si>
    <t>S. aureus (no ABX)</t>
  </si>
  <si>
    <t>S.aureus</t>
  </si>
  <si>
    <t>S. aureus (w/ ABX)</t>
  </si>
  <si>
    <t>Primary</t>
  </si>
  <si>
    <t>Act. Sludge</t>
  </si>
  <si>
    <t>Secondary</t>
  </si>
  <si>
    <t>Floc Sed</t>
  </si>
  <si>
    <t>Ozonation</t>
  </si>
  <si>
    <t>UV</t>
  </si>
  <si>
    <t>Chlorination</t>
  </si>
  <si>
    <t>3 days</t>
  </si>
  <si>
    <t>Background</t>
  </si>
  <si>
    <t>Trip</t>
  </si>
  <si>
    <t>Percent_Confirmed</t>
  </si>
  <si>
    <t>Confirmed_CFU/100mL</t>
  </si>
  <si>
    <t>Percent_Detection</t>
  </si>
  <si>
    <t>sampleid</t>
  </si>
  <si>
    <t>Row Labels</t>
  </si>
  <si>
    <t>Column Labels</t>
  </si>
  <si>
    <t>StdDev of CFU/100mL</t>
  </si>
  <si>
    <t>Average of CFU/100mL</t>
  </si>
  <si>
    <t>Plant</t>
  </si>
  <si>
    <r>
      <t>Ozone/BAC/GAC</t>
    </r>
    <r>
      <rPr>
        <sz val="12"/>
        <color theme="1"/>
        <rFont val="Times New Roman"/>
        <family val="1"/>
      </rPr>
      <t xml:space="preserve"> </t>
    </r>
  </si>
  <si>
    <t xml:space="preserve">Denitrification-filtration/chlorination </t>
  </si>
  <si>
    <t>Denitrification</t>
  </si>
  <si>
    <t>Short Dist.</t>
  </si>
  <si>
    <t>Long Dist.</t>
  </si>
  <si>
    <t>BAC/GAC</t>
  </si>
  <si>
    <t>Cl Storage</t>
  </si>
  <si>
    <t>Average of Percent_Confirmed</t>
  </si>
  <si>
    <t xml:space="preserve">Ozone/BAC/GAC </t>
  </si>
  <si>
    <t>(blank)</t>
  </si>
  <si>
    <t>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</si>
</sst>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2" borderId="1" xfId="0" applyNumberFormat="1" applyFill="1" applyBorder="1" applyAlignment="1">
      <alignment horizontal="center"/>
    </xf>
    <xf numFmtId="0" fontId="3" fillId="0" borderId="0" xfId="0" applyFont="1"/>
    <xf numFmtId="0" fontId="0" fillId="0" borderId="3" xfId="0" applyBorder="1"/>
    <xf numFmtId="0" fontId="1" fillId="0" borderId="3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right"/>
    </xf>
    <xf numFmtId="0" fontId="1" fillId="0" borderId="0" xfId="0" applyFont="1" applyAlignment="1">
      <alignment horizontal="center" wrapText="1" readingOrder="1"/>
    </xf>
    <xf numFmtId="0" fontId="1" fillId="0" borderId="4" xfId="0" applyFont="1" applyBorder="1" applyAlignment="1">
      <alignment horizontal="center" wrapText="1" readingOrder="1"/>
    </xf>
    <xf numFmtId="0" fontId="5" fillId="0" borderId="0" xfId="0" applyFont="1" applyAlignment="1">
      <alignment horizontal="right"/>
    </xf>
    <xf numFmtId="0" fontId="0" fillId="3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num, Ishi" refreshedDate="44273.617994675929" createdVersion="6" refreshedVersion="7" minRefreshableVersion="3" recordCount="396" xr:uid="{4A11130C-C05C-B94A-87FF-03FDEFCC9BB8}">
  <cacheSource type="worksheet">
    <worksheetSource ref="A1:L397" sheet="Sheet1"/>
  </cacheSource>
  <cacheFields count="12">
    <cacheField name="sampleid" numFmtId="0">
      <sharedItems count="12">
        <s v="Acineto (w/ ABX)"/>
        <s v="Acineto (no ABX)"/>
        <s v="E.coli (w/ ABX)"/>
        <s v="E.coi (no ABX)"/>
        <s v="mEI (w/ ABX)"/>
        <s v="mEI (no ABX)"/>
        <s v="K.pneumoniae (w/ ABX)"/>
        <s v="K.pneumoniae (no ABX)"/>
        <s v="PIA (no ABX)"/>
        <s v="PIA (w/ ABX)"/>
        <s v="S. aureus (w/ ABX)"/>
        <s v="S. aureus (no ABX)"/>
      </sharedItems>
    </cacheField>
    <cacheField name="Plant" numFmtId="0">
      <sharedItems count="1">
        <s v="Ozone/BAC/GAC "/>
      </sharedItems>
    </cacheField>
    <cacheField name="Treatment" numFmtId="0">
      <sharedItems count="12">
        <s v="3 days"/>
        <s v="Act. Sludge"/>
        <s v="Background"/>
        <s v="Chlorination"/>
        <s v="Floc Sed"/>
        <s v="BAC/GAC"/>
        <s v="Influent"/>
        <s v="Ozonation"/>
        <s v="Primary"/>
        <s v="Secondary"/>
        <s v="UV"/>
        <s v="GAC/BAC" u="1"/>
      </sharedItems>
    </cacheField>
    <cacheField name="Resistance " numFmtId="0">
      <sharedItems/>
    </cacheField>
    <cacheField name="Organism" numFmtId="0">
      <sharedItems/>
    </cacheField>
    <cacheField name="Condition" numFmtId="0">
      <sharedItems/>
    </cacheField>
    <cacheField name="Trip" numFmtId="0">
      <sharedItems containsSemiMixedTypes="0" containsString="0" containsNumber="1" containsInteger="1" minValue="2" maxValue="4"/>
    </cacheField>
    <cacheField name="CFU/100mL" numFmtId="0">
      <sharedItems containsString="0" containsBlank="1" containsNumber="1" minValue="0.03" maxValue="30000000"/>
    </cacheField>
    <cacheField name="DetectionLimit" numFmtId="0">
      <sharedItems containsSemiMixedTypes="0" containsString="0" containsNumber="1" minValue="0.03" maxValue="10000"/>
    </cacheField>
    <cacheField name="Percent_Confirmed" numFmtId="10">
      <sharedItems containsSemiMixedTypes="0" containsString="0" containsNumber="1" minValue="0" maxValue="1"/>
    </cacheField>
    <cacheField name="Confirmed_CFU/100mL" numFmtId="0">
      <sharedItems containsMixedTypes="1" containsNumber="1" minValue="0" maxValue="9287500"/>
    </cacheField>
    <cacheField name="Percent_Detection" numFmtId="0">
      <sharedItems containsSemiMixedTypes="0" containsString="0" containsNumber="1" minValue="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num, Ishi" refreshedDate="44273.618355439816" createdVersion="7" refreshedVersion="7" minRefreshableVersion="3" recordCount="829" xr:uid="{C843886A-B5D9-514D-B70A-1B9A106A714F}">
  <cacheSource type="worksheet">
    <worksheetSource ref="A1:L1048576" sheet="Sheet1"/>
  </cacheSource>
  <cacheFields count="12">
    <cacheField name="sampleid" numFmtId="0">
      <sharedItems containsBlank="1" count="13">
        <s v="Acineto (w/ ABX)"/>
        <s v="Acineto (no ABX)"/>
        <s v="E.coli (w/ ABX)"/>
        <s v="E.coi (no ABX)"/>
        <s v="mEI (w/ ABX)"/>
        <s v="mEI (no ABX)"/>
        <s v="K.pneumoniae (w/ ABX)"/>
        <s v="K.pneumoniae (no ABX)"/>
        <s v="PIA (no ABX)"/>
        <s v="PIA (w/ ABX)"/>
        <s v="S. aureus (w/ ABX)"/>
        <s v="S. aureus (no ABX)"/>
        <m/>
      </sharedItems>
    </cacheField>
    <cacheField name="Plant" numFmtId="0">
      <sharedItems containsBlank="1" count="3">
        <s v="Ozone/BAC/GAC "/>
        <s v="Denitrification-filtration/chlorination "/>
        <m/>
      </sharedItems>
    </cacheField>
    <cacheField name="Treatment" numFmtId="0">
      <sharedItems containsBlank="1" count="16">
        <s v="3 days"/>
        <s v="Act. Sludge"/>
        <s v="Background"/>
        <s v="Chlorination"/>
        <s v="Floc Sed"/>
        <s v="BAC/GAC"/>
        <s v="Influent"/>
        <s v="Ozonation"/>
        <s v="Primary"/>
        <s v="Secondary"/>
        <s v="UV"/>
        <s v="Denitrification"/>
        <s v="Cl Storage"/>
        <s v="Short Dist."/>
        <s v="Long Dist."/>
        <m/>
      </sharedItems>
    </cacheField>
    <cacheField name="Resistance " numFmtId="0">
      <sharedItems containsBlank="1"/>
    </cacheField>
    <cacheField name="Organism" numFmtId="0">
      <sharedItems containsBlank="1"/>
    </cacheField>
    <cacheField name="Condition" numFmtId="0">
      <sharedItems containsBlank="1"/>
    </cacheField>
    <cacheField name="Trip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CFU/100mL" numFmtId="0">
      <sharedItems containsString="0" containsBlank="1" containsNumber="1" minValue="0.03" maxValue="250000000"/>
    </cacheField>
    <cacheField name="DetectionLimit" numFmtId="0">
      <sharedItems containsString="0" containsBlank="1" containsNumber="1" minValue="0.03" maxValue="10000"/>
    </cacheField>
    <cacheField name="Percent_Confirmed" numFmtId="10">
      <sharedItems containsString="0" containsBlank="1" containsNumber="1" minValue="0" maxValue="1"/>
    </cacheField>
    <cacheField name="Confirmed_CFU/100mL" numFmtId="0">
      <sharedItems containsBlank="1" containsMixedTypes="1" containsNumber="1" minValue="0" maxValue="80000000"/>
    </cacheField>
    <cacheField name="Percent_Detection" numFmtId="0">
      <sharedItems containsString="0" containsBlank="1" containsNumber="1" minValue="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x v="0"/>
    <x v="0"/>
    <s v="Resistant"/>
    <s v="A.baumannii"/>
    <s v="A.baumannii Resistant"/>
    <n v="2"/>
    <m/>
    <n v="0.66666666666666663"/>
    <n v="9.0999999999999998E-2"/>
    <s v=" "/>
    <n v="6.066666666666666E-2"/>
  </r>
  <r>
    <x v="0"/>
    <x v="0"/>
    <x v="1"/>
    <s v="Resistant"/>
    <s v="A.baumannii"/>
    <s v="A.baumannii Resistant"/>
    <n v="2"/>
    <m/>
    <n v="10000"/>
    <n v="9.0999999999999998E-2"/>
    <s v=" "/>
    <n v="910"/>
  </r>
  <r>
    <x v="0"/>
    <x v="0"/>
    <x v="2"/>
    <s v="Resistant"/>
    <s v="A.baumannii"/>
    <s v="A.baumannii Resistant"/>
    <n v="2"/>
    <m/>
    <n v="0.66666666666666663"/>
    <n v="9.0999999999999998E-2"/>
    <s v=" "/>
    <n v="6.066666666666666E-2"/>
  </r>
  <r>
    <x v="0"/>
    <x v="0"/>
    <x v="3"/>
    <s v="Resistant"/>
    <s v="A.baumannii"/>
    <s v="A.baumannii Resistant"/>
    <n v="2"/>
    <m/>
    <n v="0.06"/>
    <n v="9.0999999999999998E-2"/>
    <s v=" "/>
    <n v="5.4599999999999996E-3"/>
  </r>
  <r>
    <x v="0"/>
    <x v="0"/>
    <x v="4"/>
    <s v="Resistant"/>
    <s v="A.baumannii"/>
    <s v="A.baumannii Resistant"/>
    <n v="2"/>
    <n v="1.2749999999999999"/>
    <n v="0.3"/>
    <n v="9.0999999999999998E-2"/>
    <n v="0.11602499999999999"/>
    <n v="2.7299999999999998E-2"/>
  </r>
  <r>
    <x v="0"/>
    <x v="0"/>
    <x v="5"/>
    <s v="Resistant"/>
    <s v="A.baumannii"/>
    <s v="A.baumannii Resistant"/>
    <n v="2"/>
    <n v="0.06"/>
    <n v="0.06"/>
    <n v="9.0999999999999998E-2"/>
    <n v="5.4599999999999996E-3"/>
    <n v="5.4599999999999996E-3"/>
  </r>
  <r>
    <x v="0"/>
    <x v="0"/>
    <x v="6"/>
    <s v="Resistant"/>
    <s v="A.baumannii"/>
    <s v="A.baumannii Resistant"/>
    <n v="2"/>
    <m/>
    <n v="10000"/>
    <n v="9.0999999999999998E-2"/>
    <s v=" "/>
    <n v="910"/>
  </r>
  <r>
    <x v="0"/>
    <x v="0"/>
    <x v="7"/>
    <s v="Resistant"/>
    <s v="A.baumannii"/>
    <s v="A.baumannii Resistant"/>
    <n v="2"/>
    <m/>
    <n v="0.06"/>
    <n v="9.0999999999999998E-2"/>
    <s v=" "/>
    <n v="5.4599999999999996E-3"/>
  </r>
  <r>
    <x v="0"/>
    <x v="0"/>
    <x v="8"/>
    <s v="Resistant"/>
    <s v="A.baumannii"/>
    <s v="A.baumannii Resistant"/>
    <n v="2"/>
    <m/>
    <n v="10000"/>
    <n v="9.0999999999999998E-2"/>
    <s v=" "/>
    <n v="910"/>
  </r>
  <r>
    <x v="0"/>
    <x v="0"/>
    <x v="9"/>
    <s v="Resistant"/>
    <s v="A.baumannii"/>
    <s v="A.baumannii Resistant"/>
    <n v="2"/>
    <m/>
    <n v="50"/>
    <n v="9.0999999999999998E-2"/>
    <s v=" "/>
    <n v="4.55"/>
  </r>
  <r>
    <x v="0"/>
    <x v="0"/>
    <x v="10"/>
    <s v="Resistant"/>
    <s v="A.baumannii"/>
    <s v="A.baumannii Resistant"/>
    <n v="2"/>
    <m/>
    <n v="0.06"/>
    <n v="9.0999999999999998E-2"/>
    <s v=" "/>
    <n v="5.4599999999999996E-3"/>
  </r>
  <r>
    <x v="1"/>
    <x v="0"/>
    <x v="0"/>
    <s v="Sensitive"/>
    <s v="A.baumannii"/>
    <s v="A.baumannii Sensitive"/>
    <n v="2"/>
    <m/>
    <n v="0.66666666666666663"/>
    <n v="9.0999999999999998E-2"/>
    <s v=" "/>
    <n v="6.066666666666666E-2"/>
  </r>
  <r>
    <x v="1"/>
    <x v="0"/>
    <x v="1"/>
    <s v="Sensitive"/>
    <s v="A.baumannii"/>
    <s v="A.baumannii Sensitive"/>
    <n v="2"/>
    <m/>
    <n v="10000"/>
    <n v="9.0999999999999998E-2"/>
    <s v=" "/>
    <n v="910"/>
  </r>
  <r>
    <x v="1"/>
    <x v="0"/>
    <x v="2"/>
    <s v="Sensitive"/>
    <s v="A.baumannii"/>
    <s v="A.baumannii Sensitive"/>
    <n v="2"/>
    <m/>
    <n v="0.66666666666666663"/>
    <n v="9.0999999999999998E-2"/>
    <s v=" "/>
    <n v="6.066666666666666E-2"/>
  </r>
  <r>
    <x v="1"/>
    <x v="0"/>
    <x v="3"/>
    <s v="Sensitive"/>
    <s v="A.baumannii"/>
    <s v="A.baumannii Sensitive"/>
    <n v="2"/>
    <m/>
    <n v="0.06"/>
    <n v="9.0999999999999998E-2"/>
    <s v=" "/>
    <n v="5.4599999999999996E-3"/>
  </r>
  <r>
    <x v="1"/>
    <x v="0"/>
    <x v="4"/>
    <s v="Sensitive"/>
    <s v="A.baumannii"/>
    <s v="A.baumannii Sensitive"/>
    <n v="2"/>
    <n v="0.75"/>
    <n v="0.3"/>
    <n v="9.0999999999999998E-2"/>
    <n v="6.8250000000000005E-2"/>
    <n v="2.7299999999999998E-2"/>
  </r>
  <r>
    <x v="1"/>
    <x v="0"/>
    <x v="5"/>
    <s v="Sensitive"/>
    <s v="A.baumannii"/>
    <s v="A.baumannii Sensitive"/>
    <n v="2"/>
    <n v="0.06"/>
    <n v="0.06"/>
    <n v="9.0999999999999998E-2"/>
    <n v="5.4599999999999996E-3"/>
    <n v="5.4599999999999996E-3"/>
  </r>
  <r>
    <x v="1"/>
    <x v="0"/>
    <x v="6"/>
    <s v="Sensitive"/>
    <s v="A.baumannii"/>
    <s v="A.baumannii Sensitive"/>
    <n v="2"/>
    <m/>
    <n v="10000"/>
    <n v="9.0999999999999998E-2"/>
    <s v=" "/>
    <n v="910"/>
  </r>
  <r>
    <x v="1"/>
    <x v="0"/>
    <x v="7"/>
    <s v="Sensitive"/>
    <s v="A.baumannii"/>
    <s v="A.baumannii Sensitive"/>
    <n v="2"/>
    <m/>
    <n v="0.06"/>
    <n v="9.0999999999999998E-2"/>
    <s v=" "/>
    <n v="5.4599999999999996E-3"/>
  </r>
  <r>
    <x v="1"/>
    <x v="0"/>
    <x v="8"/>
    <s v="Sensitive"/>
    <s v="A.baumannii"/>
    <s v="A.baumannii Sensitive"/>
    <n v="2"/>
    <m/>
    <n v="10000"/>
    <n v="9.0999999999999998E-2"/>
    <s v=" "/>
    <n v="910"/>
  </r>
  <r>
    <x v="1"/>
    <x v="0"/>
    <x v="9"/>
    <s v="Sensitive"/>
    <s v="A.baumannii"/>
    <s v="A.baumannii Sensitive"/>
    <n v="2"/>
    <m/>
    <n v="50"/>
    <n v="9.0999999999999998E-2"/>
    <s v=" "/>
    <n v="4.55"/>
  </r>
  <r>
    <x v="1"/>
    <x v="0"/>
    <x v="10"/>
    <s v="Sensitive"/>
    <s v="A.baumannii"/>
    <s v="A.baumannii Sensitive"/>
    <n v="2"/>
    <m/>
    <n v="0.06"/>
    <n v="9.0999999999999998E-2"/>
    <s v=" "/>
    <n v="5.4599999999999996E-3"/>
  </r>
  <r>
    <x v="2"/>
    <x v="0"/>
    <x v="0"/>
    <s v="Resistant"/>
    <s v="E.coli"/>
    <s v="E.coli Resistant"/>
    <n v="2"/>
    <m/>
    <n v="0.66666666666666663"/>
    <n v="0.74299999999999999"/>
    <s v=" "/>
    <n v="0.49533333333333329"/>
  </r>
  <r>
    <x v="2"/>
    <x v="0"/>
    <x v="1"/>
    <s v="Resistant"/>
    <s v="E.coli"/>
    <s v="E.coli Resistant"/>
    <n v="2"/>
    <n v="50000"/>
    <n v="10000"/>
    <n v="0.74299999999999999"/>
    <n v="37150"/>
    <n v="7430"/>
  </r>
  <r>
    <x v="2"/>
    <x v="0"/>
    <x v="2"/>
    <s v="Resistant"/>
    <s v="E.coli"/>
    <s v="E.coli Resistant"/>
    <n v="2"/>
    <m/>
    <n v="0.66666666666666663"/>
    <n v="0.74299999999999999"/>
    <s v=" "/>
    <n v="0.49533333333333329"/>
  </r>
  <r>
    <x v="2"/>
    <x v="0"/>
    <x v="3"/>
    <s v="Resistant"/>
    <s v="E.coli"/>
    <s v="E.coli Resistant"/>
    <n v="2"/>
    <m/>
    <n v="0.06"/>
    <n v="0.74299999999999999"/>
    <s v=" "/>
    <n v="4.4579999999999995E-2"/>
  </r>
  <r>
    <x v="2"/>
    <x v="0"/>
    <x v="4"/>
    <s v="Resistant"/>
    <s v="E.coli"/>
    <s v="E.coli Resistant"/>
    <n v="2"/>
    <n v="9000"/>
    <n v="0.3"/>
    <n v="0.74299999999999999"/>
    <n v="6687"/>
    <n v="0.22289999999999999"/>
  </r>
  <r>
    <x v="2"/>
    <x v="0"/>
    <x v="5"/>
    <s v="Resistant"/>
    <s v="E.coli"/>
    <s v="E.coli Resistant"/>
    <n v="2"/>
    <n v="0.24"/>
    <n v="0.06"/>
    <n v="0.74299999999999999"/>
    <n v="0.17831999999999998"/>
    <n v="4.4579999999999995E-2"/>
  </r>
  <r>
    <x v="2"/>
    <x v="0"/>
    <x v="6"/>
    <s v="Resistant"/>
    <s v="E.coli"/>
    <s v="E.coli Resistant"/>
    <n v="2"/>
    <n v="250000"/>
    <n v="10000"/>
    <n v="0.74299999999999999"/>
    <n v="185750"/>
    <n v="7430"/>
  </r>
  <r>
    <x v="2"/>
    <x v="0"/>
    <x v="7"/>
    <s v="Resistant"/>
    <s v="E.coli"/>
    <s v="E.coli Resistant"/>
    <n v="2"/>
    <m/>
    <n v="0.06"/>
    <n v="0.74299999999999999"/>
    <s v=" "/>
    <n v="4.4579999999999995E-2"/>
  </r>
  <r>
    <x v="2"/>
    <x v="0"/>
    <x v="8"/>
    <s v="Resistant"/>
    <s v="E.coli"/>
    <s v="E.coli Resistant"/>
    <n v="2"/>
    <n v="20000"/>
    <n v="10000"/>
    <n v="0.74299999999999999"/>
    <n v="14860"/>
    <n v="7430"/>
  </r>
  <r>
    <x v="2"/>
    <x v="0"/>
    <x v="9"/>
    <s v="Resistant"/>
    <s v="E.coli"/>
    <s v="E.coli Resistant"/>
    <n v="2"/>
    <n v="300"/>
    <n v="50"/>
    <n v="0.74299999999999999"/>
    <n v="222.9"/>
    <n v="37.15"/>
  </r>
  <r>
    <x v="2"/>
    <x v="0"/>
    <x v="10"/>
    <s v="Resistant"/>
    <s v="E.coli"/>
    <s v="E.coli Resistant"/>
    <n v="2"/>
    <m/>
    <n v="0.06"/>
    <n v="0.74299999999999999"/>
    <s v=" "/>
    <n v="4.4579999999999995E-2"/>
  </r>
  <r>
    <x v="3"/>
    <x v="0"/>
    <x v="0"/>
    <s v="Sensitive"/>
    <s v="E.coli"/>
    <s v="E.coli Sensitive"/>
    <n v="2"/>
    <m/>
    <n v="0.66666666666666663"/>
    <n v="0.74299999999999999"/>
    <s v=" "/>
    <n v="0.49533333333333329"/>
  </r>
  <r>
    <x v="3"/>
    <x v="0"/>
    <x v="1"/>
    <s v="Sensitive"/>
    <s v="E.coli"/>
    <s v="E.coli Sensitive"/>
    <n v="2"/>
    <n v="2950000"/>
    <n v="10000"/>
    <n v="0.74299999999999999"/>
    <n v="2191850"/>
    <n v="7430"/>
  </r>
  <r>
    <x v="3"/>
    <x v="0"/>
    <x v="2"/>
    <s v="Sensitive"/>
    <s v="E.coli"/>
    <s v="E.coli Sensitive"/>
    <n v="2"/>
    <m/>
    <n v="0.66666666666666663"/>
    <n v="0.74299999999999999"/>
    <s v=" "/>
    <n v="0.49533333333333329"/>
  </r>
  <r>
    <x v="3"/>
    <x v="0"/>
    <x v="3"/>
    <s v="Sensitive"/>
    <s v="E.coli"/>
    <s v="E.coli Sensitive"/>
    <n v="2"/>
    <m/>
    <n v="0.06"/>
    <n v="0.74299999999999999"/>
    <s v=" "/>
    <n v="4.4579999999999995E-2"/>
  </r>
  <r>
    <x v="3"/>
    <x v="0"/>
    <x v="4"/>
    <s v="Sensitive"/>
    <s v="E.coli"/>
    <s v="E.coli Sensitive"/>
    <n v="2"/>
    <n v="975"/>
    <n v="0.3"/>
    <n v="0.74299999999999999"/>
    <n v="724.42499999999995"/>
    <n v="0.22289999999999999"/>
  </r>
  <r>
    <x v="3"/>
    <x v="0"/>
    <x v="5"/>
    <s v="Sensitive"/>
    <s v="E.coli"/>
    <s v="E.coli Sensitive"/>
    <n v="2"/>
    <n v="21"/>
    <n v="0.06"/>
    <n v="0.74299999999999999"/>
    <n v="15.603"/>
    <n v="4.4579999999999995E-2"/>
  </r>
  <r>
    <x v="3"/>
    <x v="0"/>
    <x v="6"/>
    <s v="Sensitive"/>
    <s v="E.coli"/>
    <s v="E.coli Sensitive"/>
    <n v="2"/>
    <n v="12500000"/>
    <n v="10000"/>
    <n v="0.74299999999999999"/>
    <n v="9287500"/>
    <n v="7430"/>
  </r>
  <r>
    <x v="3"/>
    <x v="0"/>
    <x v="7"/>
    <s v="Sensitive"/>
    <s v="E.coli"/>
    <s v="E.coli Sensitive"/>
    <n v="2"/>
    <n v="28.5"/>
    <n v="0.06"/>
    <n v="0.74299999999999999"/>
    <n v="21.1755"/>
    <n v="4.4579999999999995E-2"/>
  </r>
  <r>
    <x v="3"/>
    <x v="0"/>
    <x v="8"/>
    <s v="Sensitive"/>
    <s v="E.coli"/>
    <s v="E.coli Sensitive"/>
    <n v="2"/>
    <n v="7300000"/>
    <n v="10000"/>
    <n v="0.74299999999999999"/>
    <n v="5423900"/>
    <n v="7430"/>
  </r>
  <r>
    <x v="3"/>
    <x v="0"/>
    <x v="9"/>
    <s v="Sensitive"/>
    <s v="E.coli"/>
    <s v="E.coli Sensitive"/>
    <n v="2"/>
    <n v="46000"/>
    <n v="50"/>
    <n v="0.74299999999999999"/>
    <n v="34178"/>
    <n v="37.15"/>
  </r>
  <r>
    <x v="3"/>
    <x v="0"/>
    <x v="10"/>
    <s v="Sensitive"/>
    <s v="E.coli"/>
    <s v="E.coli Sensitive"/>
    <n v="2"/>
    <n v="0.66"/>
    <n v="0.06"/>
    <n v="0.74299999999999999"/>
    <n v="0.49038000000000004"/>
    <n v="4.4579999999999995E-2"/>
  </r>
  <r>
    <x v="4"/>
    <x v="0"/>
    <x v="0"/>
    <s v="Resistant"/>
    <s v="E.faecium"/>
    <s v="E.faecium Resistant"/>
    <n v="2"/>
    <m/>
    <n v="0.66666666666666663"/>
    <n v="1"/>
    <s v=" "/>
    <n v="0.66666666666666663"/>
  </r>
  <r>
    <x v="4"/>
    <x v="0"/>
    <x v="1"/>
    <s v="Resistant"/>
    <s v="E.faecium"/>
    <s v="E.faecium Resistant"/>
    <n v="2"/>
    <m/>
    <n v="10000"/>
    <n v="1"/>
    <s v=" "/>
    <n v="10000"/>
  </r>
  <r>
    <x v="4"/>
    <x v="0"/>
    <x v="2"/>
    <s v="Resistant"/>
    <s v="E.faecium"/>
    <s v="E.faecium Resistant"/>
    <n v="2"/>
    <m/>
    <n v="0.66666666666666663"/>
    <n v="1"/>
    <s v=" "/>
    <n v="0.66666666666666663"/>
  </r>
  <r>
    <x v="4"/>
    <x v="0"/>
    <x v="3"/>
    <s v="Resistant"/>
    <s v="E.faecium"/>
    <s v="E.faecium Resistant"/>
    <n v="2"/>
    <m/>
    <n v="0.06"/>
    <n v="1"/>
    <s v=" "/>
    <n v="0.06"/>
  </r>
  <r>
    <x v="4"/>
    <x v="0"/>
    <x v="4"/>
    <s v="Resistant"/>
    <s v="E.faecium"/>
    <s v="E.faecium Resistant"/>
    <n v="2"/>
    <m/>
    <n v="0.3"/>
    <n v="1"/>
    <s v=" "/>
    <n v="0.3"/>
  </r>
  <r>
    <x v="4"/>
    <x v="0"/>
    <x v="5"/>
    <s v="Resistant"/>
    <s v="E.faecium"/>
    <s v="E.faecium Resistant"/>
    <n v="2"/>
    <m/>
    <n v="0.06"/>
    <n v="1"/>
    <s v=" "/>
    <n v="0.06"/>
  </r>
  <r>
    <x v="4"/>
    <x v="0"/>
    <x v="6"/>
    <s v="Resistant"/>
    <s v="E.faecium"/>
    <s v="E.faecium Resistant"/>
    <n v="2"/>
    <m/>
    <n v="10000"/>
    <n v="1"/>
    <s v=" "/>
    <n v="10000"/>
  </r>
  <r>
    <x v="4"/>
    <x v="0"/>
    <x v="7"/>
    <s v="Resistant"/>
    <s v="E.faecium"/>
    <s v="E.faecium Resistant"/>
    <n v="2"/>
    <m/>
    <n v="0.06"/>
    <n v="1"/>
    <s v=" "/>
    <n v="0.06"/>
  </r>
  <r>
    <x v="4"/>
    <x v="0"/>
    <x v="8"/>
    <s v="Resistant"/>
    <s v="E.faecium"/>
    <s v="E.faecium Resistant"/>
    <n v="2"/>
    <m/>
    <n v="10000"/>
    <n v="1"/>
    <s v=" "/>
    <n v="10000"/>
  </r>
  <r>
    <x v="4"/>
    <x v="0"/>
    <x v="9"/>
    <s v="Resistant"/>
    <s v="E.faecium"/>
    <s v="E.faecium Resistant"/>
    <n v="2"/>
    <m/>
    <n v="50"/>
    <n v="1"/>
    <s v=" "/>
    <n v="50"/>
  </r>
  <r>
    <x v="4"/>
    <x v="0"/>
    <x v="10"/>
    <s v="Resistant"/>
    <s v="E.faecium"/>
    <s v="E.faecium Resistant"/>
    <n v="2"/>
    <m/>
    <n v="0.06"/>
    <n v="1"/>
    <s v=" "/>
    <n v="0.06"/>
  </r>
  <r>
    <x v="5"/>
    <x v="0"/>
    <x v="0"/>
    <s v="Sensitive"/>
    <s v="E.faecium"/>
    <s v="E.faecium Sensitive"/>
    <n v="2"/>
    <m/>
    <n v="0.66666666666666663"/>
    <n v="1"/>
    <s v=" "/>
    <n v="0.66666666666666663"/>
  </r>
  <r>
    <x v="5"/>
    <x v="0"/>
    <x v="1"/>
    <s v="Sensitive"/>
    <s v="E.faecium"/>
    <s v="E.faecium Sensitive"/>
    <n v="2"/>
    <n v="350000"/>
    <n v="10000"/>
    <n v="1"/>
    <n v="350000"/>
    <n v="10000"/>
  </r>
  <r>
    <x v="5"/>
    <x v="0"/>
    <x v="2"/>
    <s v="Sensitive"/>
    <s v="E.faecium"/>
    <s v="E.faecium Sensitive"/>
    <n v="2"/>
    <m/>
    <n v="0.66666666666666663"/>
    <n v="1"/>
    <s v=" "/>
    <n v="0.66666666666666663"/>
  </r>
  <r>
    <x v="5"/>
    <x v="0"/>
    <x v="3"/>
    <s v="Sensitive"/>
    <s v="E.faecium"/>
    <s v="E.faecium Sensitive"/>
    <n v="2"/>
    <m/>
    <n v="0.06"/>
    <n v="1"/>
    <s v=" "/>
    <n v="0.06"/>
  </r>
  <r>
    <x v="5"/>
    <x v="0"/>
    <x v="4"/>
    <s v="Sensitive"/>
    <s v="E.faecium"/>
    <s v="E.faecium Sensitive"/>
    <n v="2"/>
    <n v="30"/>
    <n v="0.3"/>
    <n v="1"/>
    <n v="30"/>
    <n v="0.3"/>
  </r>
  <r>
    <x v="5"/>
    <x v="0"/>
    <x v="5"/>
    <s v="Sensitive"/>
    <s v="E.faecium"/>
    <s v="E.faecium Sensitive"/>
    <n v="2"/>
    <m/>
    <n v="0.06"/>
    <n v="1"/>
    <s v=" "/>
    <n v="0.06"/>
  </r>
  <r>
    <x v="5"/>
    <x v="0"/>
    <x v="6"/>
    <s v="Sensitive"/>
    <s v="E.faecium"/>
    <s v="E.faecium Sensitive"/>
    <n v="2"/>
    <n v="500000"/>
    <n v="10000"/>
    <n v="1"/>
    <n v="500000"/>
    <n v="10000"/>
  </r>
  <r>
    <x v="5"/>
    <x v="0"/>
    <x v="7"/>
    <s v="Sensitive"/>
    <s v="E.faecium"/>
    <s v="E.faecium Sensitive"/>
    <n v="2"/>
    <n v="0.18"/>
    <n v="0.06"/>
    <n v="1"/>
    <n v="0.18"/>
    <n v="0.06"/>
  </r>
  <r>
    <x v="5"/>
    <x v="0"/>
    <x v="8"/>
    <s v="Sensitive"/>
    <s v="E.faecium"/>
    <s v="E.faecium Sensitive"/>
    <n v="2"/>
    <n v="500000"/>
    <n v="10000"/>
    <n v="1"/>
    <n v="500000"/>
    <n v="10000"/>
  </r>
  <r>
    <x v="5"/>
    <x v="0"/>
    <x v="9"/>
    <s v="Sensitive"/>
    <s v="E.faecium"/>
    <s v="E.faecium Sensitive"/>
    <n v="2"/>
    <n v="1875"/>
    <n v="50"/>
    <n v="1"/>
    <n v="1875"/>
    <n v="50"/>
  </r>
  <r>
    <x v="5"/>
    <x v="0"/>
    <x v="10"/>
    <s v="Sensitive"/>
    <s v="E.faecium"/>
    <s v="E.faecium Sensitive"/>
    <n v="2"/>
    <n v="0.06"/>
    <n v="0.06"/>
    <n v="1"/>
    <n v="0.06"/>
    <n v="0.06"/>
  </r>
  <r>
    <x v="6"/>
    <x v="0"/>
    <x v="0"/>
    <s v="Resistant"/>
    <s v="K.pneumoniae"/>
    <s v="K.pneumoniae Resistant"/>
    <n v="2"/>
    <n v="2.4444444444444442"/>
    <n v="0.66666666666666663"/>
    <n v="0.3"/>
    <n v="0.73333333333333328"/>
    <n v="0.19999999999999998"/>
  </r>
  <r>
    <x v="6"/>
    <x v="0"/>
    <x v="1"/>
    <s v="Resistant"/>
    <s v="K.pneumoniae"/>
    <s v="K.pneumoniae Resistant"/>
    <n v="2"/>
    <n v="525000"/>
    <n v="10000"/>
    <n v="0.3"/>
    <n v="157500"/>
    <n v="3000"/>
  </r>
  <r>
    <x v="6"/>
    <x v="0"/>
    <x v="2"/>
    <s v="Resistant"/>
    <s v="K.pneumoniae"/>
    <s v="K.pneumoniae Resistant"/>
    <n v="2"/>
    <n v="200"/>
    <n v="0.66666666666666663"/>
    <n v="0.3"/>
    <n v="60"/>
    <n v="0.19999999999999998"/>
  </r>
  <r>
    <x v="6"/>
    <x v="0"/>
    <x v="3"/>
    <s v="Resistant"/>
    <s v="K.pneumoniae"/>
    <s v="K.pneumoniae Resistant"/>
    <n v="2"/>
    <n v="0.12"/>
    <n v="0.06"/>
    <n v="0.3"/>
    <n v="3.5999999999999997E-2"/>
    <n v="1.7999999999999999E-2"/>
  </r>
  <r>
    <x v="6"/>
    <x v="0"/>
    <x v="4"/>
    <s v="Resistant"/>
    <s v="K.pneumoniae"/>
    <s v="K.pneumoniae Resistant"/>
    <n v="2"/>
    <n v="9000"/>
    <n v="0.3"/>
    <n v="0.3"/>
    <n v="2700"/>
    <n v="0.09"/>
  </r>
  <r>
    <x v="6"/>
    <x v="0"/>
    <x v="5"/>
    <s v="Resistant"/>
    <s v="K.pneumoniae"/>
    <s v="K.pneumoniae Resistant"/>
    <n v="2"/>
    <n v="24"/>
    <n v="0.06"/>
    <n v="0.3"/>
    <n v="7.1999999999999993"/>
    <n v="1.7999999999999999E-2"/>
  </r>
  <r>
    <x v="6"/>
    <x v="0"/>
    <x v="6"/>
    <s v="Resistant"/>
    <s v="K.pneumoniae"/>
    <s v="K.pneumoniae Resistant"/>
    <n v="2"/>
    <n v="1350000"/>
    <n v="10000"/>
    <n v="0.3"/>
    <n v="405000"/>
    <n v="3000"/>
  </r>
  <r>
    <x v="6"/>
    <x v="0"/>
    <x v="7"/>
    <s v="Resistant"/>
    <s v="K.pneumoniae"/>
    <s v="K.pneumoniae Resistant"/>
    <n v="2"/>
    <n v="900"/>
    <n v="0.06"/>
    <n v="0.3"/>
    <n v="270"/>
    <n v="1.7999999999999999E-2"/>
  </r>
  <r>
    <x v="6"/>
    <x v="0"/>
    <x v="8"/>
    <s v="Resistant"/>
    <s v="K.pneumoniae"/>
    <s v="K.pneumoniae Resistant"/>
    <n v="2"/>
    <n v="200000"/>
    <n v="10000"/>
    <n v="0.3"/>
    <n v="60000"/>
    <n v="3000"/>
  </r>
  <r>
    <x v="6"/>
    <x v="0"/>
    <x v="9"/>
    <s v="Resistant"/>
    <s v="K.pneumoniae"/>
    <s v="K.pneumoniae Resistant"/>
    <n v="2"/>
    <n v="25000"/>
    <n v="50"/>
    <n v="0.3"/>
    <n v="7500"/>
    <n v="15"/>
  </r>
  <r>
    <x v="6"/>
    <x v="0"/>
    <x v="10"/>
    <s v="Resistant"/>
    <s v="K.pneumoniae"/>
    <s v="K.pneumoniae Resistant"/>
    <n v="2"/>
    <n v="900"/>
    <n v="0.06"/>
    <n v="0.3"/>
    <n v="270"/>
    <n v="1.7999999999999999E-2"/>
  </r>
  <r>
    <x v="7"/>
    <x v="0"/>
    <x v="0"/>
    <s v="Sensitive"/>
    <s v="K.pneumoniae"/>
    <s v="K.pneumoniae Sensitive"/>
    <n v="2"/>
    <n v="2"/>
    <n v="0.66666666666666663"/>
    <n v="0.3"/>
    <n v="0.6"/>
    <n v="0.19999999999999998"/>
  </r>
  <r>
    <x v="7"/>
    <x v="0"/>
    <x v="1"/>
    <s v="Sensitive"/>
    <s v="K.pneumoniae"/>
    <s v="K.pneumoniae Sensitive"/>
    <n v="2"/>
    <m/>
    <n v="10000"/>
    <n v="0.3"/>
    <s v=" "/>
    <n v="3000"/>
  </r>
  <r>
    <x v="7"/>
    <x v="0"/>
    <x v="2"/>
    <s v="Sensitive"/>
    <s v="K.pneumoniae"/>
    <s v="K.pneumoniae Sensitive"/>
    <n v="2"/>
    <n v="200"/>
    <n v="0.66666666666666663"/>
    <n v="0.3"/>
    <n v="60"/>
    <n v="0.19999999999999998"/>
  </r>
  <r>
    <x v="7"/>
    <x v="0"/>
    <x v="3"/>
    <s v="Sensitive"/>
    <s v="K.pneumoniae"/>
    <s v="K.pneumoniae Sensitive"/>
    <n v="2"/>
    <n v="19.5"/>
    <n v="0.06"/>
    <n v="0.3"/>
    <n v="5.85"/>
    <n v="1.7999999999999999E-2"/>
  </r>
  <r>
    <x v="7"/>
    <x v="0"/>
    <x v="4"/>
    <s v="Sensitive"/>
    <s v="K.pneumoniae"/>
    <s v="K.pneumoniae Sensitive"/>
    <n v="2"/>
    <n v="9000"/>
    <n v="0.3"/>
    <n v="0.3"/>
    <n v="2700"/>
    <n v="0.09"/>
  </r>
  <r>
    <x v="7"/>
    <x v="0"/>
    <x v="5"/>
    <s v="Sensitive"/>
    <s v="K.pneumoniae"/>
    <s v="K.pneumoniae Sensitive"/>
    <n v="2"/>
    <n v="42"/>
    <n v="0.06"/>
    <n v="0.3"/>
    <n v="12.6"/>
    <n v="1.7999999999999999E-2"/>
  </r>
  <r>
    <x v="7"/>
    <x v="0"/>
    <x v="6"/>
    <s v="Sensitive"/>
    <s v="K.pneumoniae"/>
    <s v="K.pneumoniae Sensitive"/>
    <n v="2"/>
    <n v="2950000"/>
    <n v="10000"/>
    <n v="0.3"/>
    <n v="885000"/>
    <n v="3000"/>
  </r>
  <r>
    <x v="7"/>
    <x v="0"/>
    <x v="7"/>
    <s v="Sensitive"/>
    <s v="K.pneumoniae"/>
    <s v="K.pneumoniae Sensitive"/>
    <n v="2"/>
    <n v="900"/>
    <n v="0.06"/>
    <n v="0.3"/>
    <n v="270"/>
    <n v="1.7999999999999999E-2"/>
  </r>
  <r>
    <x v="7"/>
    <x v="0"/>
    <x v="8"/>
    <s v="Sensitive"/>
    <s v="K.pneumoniae"/>
    <s v="K.pneumoniae Sensitive"/>
    <n v="2"/>
    <n v="6000000"/>
    <n v="10000"/>
    <n v="0.3"/>
    <n v="1800000"/>
    <n v="3000"/>
  </r>
  <r>
    <x v="7"/>
    <x v="0"/>
    <x v="9"/>
    <s v="Sensitive"/>
    <s v="K.pneumoniae"/>
    <s v="K.pneumoniae Sensitive"/>
    <n v="2"/>
    <n v="250000"/>
    <n v="50"/>
    <n v="0.3"/>
    <n v="75000"/>
    <n v="15"/>
  </r>
  <r>
    <x v="7"/>
    <x v="0"/>
    <x v="10"/>
    <s v="Sensitive"/>
    <s v="K.pneumoniae"/>
    <s v="K.pneumoniae Sensitive"/>
    <n v="2"/>
    <n v="900"/>
    <n v="0.06"/>
    <n v="0.3"/>
    <n v="270"/>
    <n v="1.7999999999999999E-2"/>
  </r>
  <r>
    <x v="8"/>
    <x v="0"/>
    <x v="0"/>
    <s v="Sensitive"/>
    <s v="P. aeruginosa"/>
    <s v="P. aeruginosa Sensitive"/>
    <n v="2"/>
    <m/>
    <n v="0.66666666666666663"/>
    <n v="6.8000000000000005E-2"/>
    <s v=" "/>
    <n v="4.5333333333333337E-2"/>
  </r>
  <r>
    <x v="8"/>
    <x v="0"/>
    <x v="1"/>
    <s v="Sensitive"/>
    <s v="P. aeruginosa"/>
    <s v="P. aeruginosa Sensitive"/>
    <n v="2"/>
    <n v="3400000"/>
    <n v="10000"/>
    <n v="6.8000000000000005E-2"/>
    <n v="231200.00000000003"/>
    <n v="680"/>
  </r>
  <r>
    <x v="8"/>
    <x v="0"/>
    <x v="2"/>
    <s v="Sensitive"/>
    <s v="P. aeruginosa"/>
    <s v="P. aeruginosa Sensitive"/>
    <n v="2"/>
    <m/>
    <n v="0.66666666666666663"/>
    <n v="6.8000000000000005E-2"/>
    <s v=" "/>
    <n v="4.5333333333333337E-2"/>
  </r>
  <r>
    <x v="8"/>
    <x v="0"/>
    <x v="3"/>
    <s v="Sensitive"/>
    <s v="P. aeruginosa"/>
    <s v="P. aeruginosa Sensitive"/>
    <n v="2"/>
    <n v="1.2"/>
    <n v="0.06"/>
    <n v="6.8000000000000005E-2"/>
    <n v="8.1600000000000006E-2"/>
    <n v="4.0800000000000003E-3"/>
  </r>
  <r>
    <x v="8"/>
    <x v="0"/>
    <x v="4"/>
    <s v="Sensitive"/>
    <s v="P. aeruginosa"/>
    <s v="P. aeruginosa Sensitive"/>
    <n v="2"/>
    <n v="9000"/>
    <n v="0.3"/>
    <n v="6.8000000000000005E-2"/>
    <n v="612"/>
    <n v="2.0400000000000001E-2"/>
  </r>
  <r>
    <x v="8"/>
    <x v="0"/>
    <x v="5"/>
    <s v="Sensitive"/>
    <s v="P. aeruginosa"/>
    <s v="P. aeruginosa Sensitive"/>
    <n v="2"/>
    <n v="363"/>
    <n v="0.06"/>
    <n v="6.8000000000000005E-2"/>
    <n v="24.684000000000001"/>
    <n v="4.0800000000000003E-3"/>
  </r>
  <r>
    <x v="8"/>
    <x v="0"/>
    <x v="6"/>
    <s v="Sensitive"/>
    <s v="P. aeruginosa"/>
    <s v="P. aeruginosa Sensitive"/>
    <n v="2"/>
    <n v="28500000"/>
    <n v="10000"/>
    <n v="6.8000000000000005E-2"/>
    <n v="1938000.0000000002"/>
    <n v="680"/>
  </r>
  <r>
    <x v="8"/>
    <x v="0"/>
    <x v="7"/>
    <s v="Sensitive"/>
    <s v="P. aeruginosa"/>
    <s v="P. aeruginosa Sensitive"/>
    <n v="2"/>
    <n v="22.65"/>
    <n v="0.06"/>
    <n v="6.8000000000000005E-2"/>
    <n v="1.5402"/>
    <n v="4.0800000000000003E-3"/>
  </r>
  <r>
    <x v="8"/>
    <x v="0"/>
    <x v="8"/>
    <s v="Sensitive"/>
    <s v="P. aeruginosa"/>
    <s v="P. aeruginosa Sensitive"/>
    <n v="2"/>
    <n v="22500000"/>
    <n v="10000"/>
    <n v="6.8000000000000005E-2"/>
    <n v="1530000"/>
    <n v="680"/>
  </r>
  <r>
    <x v="8"/>
    <x v="0"/>
    <x v="9"/>
    <s v="Sensitive"/>
    <s v="P. aeruginosa"/>
    <s v="P. aeruginosa Sensitive"/>
    <n v="2"/>
    <n v="160000"/>
    <n v="50"/>
    <n v="6.8000000000000005E-2"/>
    <n v="10880"/>
    <n v="3.4000000000000004"/>
  </r>
  <r>
    <x v="8"/>
    <x v="0"/>
    <x v="10"/>
    <s v="Sensitive"/>
    <s v="P. aeruginosa"/>
    <s v="P. aeruginosa Sensitive"/>
    <n v="2"/>
    <n v="22.5"/>
    <n v="0.06"/>
    <n v="6.8000000000000005E-2"/>
    <n v="1.53"/>
    <n v="4.0800000000000003E-3"/>
  </r>
  <r>
    <x v="9"/>
    <x v="0"/>
    <x v="0"/>
    <s v="Resistant"/>
    <s v="P. aeruginosa "/>
    <s v="P. aeruginosa  Resistant"/>
    <n v="2"/>
    <m/>
    <n v="0.66666666666666663"/>
    <n v="6.8000000000000005E-2"/>
    <s v=" "/>
    <n v="4.5333333333333337E-2"/>
  </r>
  <r>
    <x v="9"/>
    <x v="0"/>
    <x v="1"/>
    <s v="Resistant"/>
    <s v="P. aeruginosa "/>
    <s v="P. aeruginosa  Resistant"/>
    <n v="2"/>
    <n v="150000"/>
    <n v="10000"/>
    <n v="6.8000000000000005E-2"/>
    <n v="10200"/>
    <n v="680"/>
  </r>
  <r>
    <x v="9"/>
    <x v="0"/>
    <x v="2"/>
    <s v="Resistant"/>
    <s v="P. aeruginosa "/>
    <s v="P. aeruginosa  Resistant"/>
    <n v="2"/>
    <m/>
    <n v="0.66666666666666663"/>
    <n v="6.8000000000000005E-2"/>
    <s v=" "/>
    <n v="4.5333333333333337E-2"/>
  </r>
  <r>
    <x v="9"/>
    <x v="0"/>
    <x v="3"/>
    <s v="Resistant"/>
    <s v="P. aeruginosa "/>
    <s v="P. aeruginosa  Resistant"/>
    <n v="2"/>
    <m/>
    <n v="0.06"/>
    <n v="6.8000000000000005E-2"/>
    <s v=" "/>
    <n v="4.0800000000000003E-3"/>
  </r>
  <r>
    <x v="9"/>
    <x v="0"/>
    <x v="4"/>
    <s v="Resistant"/>
    <s v="P. aeruginosa "/>
    <s v="P. aeruginosa  Resistant"/>
    <n v="2"/>
    <n v="2.1"/>
    <n v="0.3"/>
    <n v="6.8000000000000005E-2"/>
    <n v="0.14280000000000001"/>
    <n v="2.0400000000000001E-2"/>
  </r>
  <r>
    <x v="9"/>
    <x v="0"/>
    <x v="5"/>
    <s v="Resistant"/>
    <s v="P. aeruginosa "/>
    <s v="P. aeruginosa  Resistant"/>
    <n v="2"/>
    <n v="325.5"/>
    <n v="0.06"/>
    <n v="6.8000000000000005E-2"/>
    <n v="22.134"/>
    <n v="4.0800000000000003E-3"/>
  </r>
  <r>
    <x v="9"/>
    <x v="0"/>
    <x v="6"/>
    <s v="Resistant"/>
    <s v="P. aeruginosa "/>
    <s v="P. aeruginosa  Resistant"/>
    <n v="2"/>
    <n v="70000"/>
    <n v="10000"/>
    <n v="6.8000000000000005E-2"/>
    <n v="4760"/>
    <n v="680"/>
  </r>
  <r>
    <x v="9"/>
    <x v="0"/>
    <x v="7"/>
    <s v="Resistant"/>
    <s v="P. aeruginosa "/>
    <s v="P. aeruginosa  Resistant"/>
    <n v="2"/>
    <n v="204"/>
    <n v="0.06"/>
    <n v="6.8000000000000005E-2"/>
    <n v="13.872000000000002"/>
    <n v="4.0800000000000003E-3"/>
  </r>
  <r>
    <x v="9"/>
    <x v="0"/>
    <x v="8"/>
    <s v="Resistant"/>
    <s v="P. aeruginosa "/>
    <s v="P. aeruginosa  Resistant"/>
    <n v="2"/>
    <n v="70000"/>
    <n v="10000"/>
    <n v="6.8000000000000005E-2"/>
    <n v="4760"/>
    <n v="680"/>
  </r>
  <r>
    <x v="9"/>
    <x v="0"/>
    <x v="9"/>
    <s v="Resistant"/>
    <s v="P. aeruginosa "/>
    <s v="P. aeruginosa  Resistant"/>
    <n v="2"/>
    <n v="500"/>
    <n v="50"/>
    <n v="6.8000000000000005E-2"/>
    <n v="34"/>
    <n v="3.4000000000000004"/>
  </r>
  <r>
    <x v="9"/>
    <x v="0"/>
    <x v="10"/>
    <s v="Resistant"/>
    <s v="P. aeruginosa "/>
    <s v="P. aeruginosa  Resistant"/>
    <n v="2"/>
    <n v="1.65"/>
    <n v="0.06"/>
    <n v="6.8000000000000005E-2"/>
    <n v="0.11220000000000001"/>
    <n v="4.0800000000000003E-3"/>
  </r>
  <r>
    <x v="10"/>
    <x v="0"/>
    <x v="0"/>
    <s v="Resistant"/>
    <s v="S.aureus"/>
    <s v="S.aureus Resistant"/>
    <n v="2"/>
    <m/>
    <n v="0.66666666666666663"/>
    <n v="0"/>
    <s v=" "/>
    <n v="0"/>
  </r>
  <r>
    <x v="10"/>
    <x v="0"/>
    <x v="1"/>
    <s v="Resistant"/>
    <s v="S.aureus"/>
    <s v="S.aureus Resistant"/>
    <n v="2"/>
    <n v="10000"/>
    <n v="10000"/>
    <n v="0"/>
    <n v="0"/>
    <n v="0"/>
  </r>
  <r>
    <x v="10"/>
    <x v="0"/>
    <x v="2"/>
    <s v="Resistant"/>
    <s v="S.aureus"/>
    <s v="S.aureus Resistant"/>
    <n v="2"/>
    <m/>
    <n v="0.66666666666666663"/>
    <n v="0"/>
    <s v=" "/>
    <n v="0"/>
  </r>
  <r>
    <x v="10"/>
    <x v="0"/>
    <x v="3"/>
    <s v="Resistant"/>
    <s v="S.aureus"/>
    <s v="S.aureus Resistant"/>
    <n v="2"/>
    <m/>
    <n v="0.06"/>
    <n v="0"/>
    <s v=" "/>
    <n v="0"/>
  </r>
  <r>
    <x v="10"/>
    <x v="0"/>
    <x v="4"/>
    <s v="Resistant"/>
    <s v="S.aureus"/>
    <s v="S.aureus Resistant"/>
    <n v="2"/>
    <n v="1.65"/>
    <n v="0.3"/>
    <n v="0"/>
    <n v="0"/>
    <n v="0"/>
  </r>
  <r>
    <x v="10"/>
    <x v="0"/>
    <x v="5"/>
    <s v="Resistant"/>
    <s v="S.aureus"/>
    <s v="S.aureus Resistant"/>
    <n v="2"/>
    <m/>
    <n v="0.06"/>
    <n v="0"/>
    <s v=" "/>
    <n v="0"/>
  </r>
  <r>
    <x v="10"/>
    <x v="0"/>
    <x v="6"/>
    <s v="Resistant"/>
    <s v="S.aureus"/>
    <s v="S.aureus Resistant"/>
    <n v="2"/>
    <n v="10000"/>
    <n v="10000"/>
    <n v="0"/>
    <n v="0"/>
    <n v="0"/>
  </r>
  <r>
    <x v="10"/>
    <x v="0"/>
    <x v="7"/>
    <s v="Resistant"/>
    <s v="S.aureus"/>
    <s v="S.aureus Resistant"/>
    <n v="2"/>
    <n v="0.6"/>
    <n v="0.06"/>
    <n v="0"/>
    <n v="0"/>
    <n v="0"/>
  </r>
  <r>
    <x v="10"/>
    <x v="0"/>
    <x v="8"/>
    <s v="Resistant"/>
    <s v="S.aureus"/>
    <s v="S.aureus Resistant"/>
    <n v="2"/>
    <n v="30000"/>
    <n v="10000"/>
    <n v="0"/>
    <n v="0"/>
    <n v="0"/>
  </r>
  <r>
    <x v="10"/>
    <x v="0"/>
    <x v="9"/>
    <s v="Resistant"/>
    <s v="S.aureus"/>
    <s v="S.aureus Resistant"/>
    <n v="2"/>
    <n v="150"/>
    <n v="50"/>
    <n v="0"/>
    <n v="0"/>
    <n v="0"/>
  </r>
  <r>
    <x v="10"/>
    <x v="0"/>
    <x v="10"/>
    <s v="Resistant"/>
    <s v="S.aureus"/>
    <s v="S.aureus Resistant"/>
    <n v="2"/>
    <m/>
    <n v="0.06"/>
    <n v="0"/>
    <s v=" "/>
    <n v="0"/>
  </r>
  <r>
    <x v="11"/>
    <x v="0"/>
    <x v="0"/>
    <s v="Sensitive"/>
    <s v="S.aureus"/>
    <s v="S.aureus Sensitive"/>
    <n v="2"/>
    <m/>
    <n v="0.66666666666666663"/>
    <n v="0"/>
    <s v=" "/>
    <n v="0"/>
  </r>
  <r>
    <x v="11"/>
    <x v="0"/>
    <x v="1"/>
    <s v="Sensitive"/>
    <s v="S.aureus"/>
    <s v="S.aureus Sensitive"/>
    <n v="2"/>
    <n v="20000"/>
    <n v="10000"/>
    <n v="0"/>
    <n v="0"/>
    <n v="0"/>
  </r>
  <r>
    <x v="11"/>
    <x v="0"/>
    <x v="2"/>
    <s v="Sensitive"/>
    <s v="S.aureus"/>
    <s v="S.aureus Sensitive"/>
    <n v="2"/>
    <m/>
    <n v="0.66666666666666663"/>
    <n v="0"/>
    <s v=" "/>
    <n v="0"/>
  </r>
  <r>
    <x v="11"/>
    <x v="0"/>
    <x v="3"/>
    <s v="Sensitive"/>
    <s v="S.aureus"/>
    <s v="S.aureus Sensitive"/>
    <n v="2"/>
    <m/>
    <n v="0.06"/>
    <n v="0"/>
    <s v=" "/>
    <n v="0"/>
  </r>
  <r>
    <x v="11"/>
    <x v="0"/>
    <x v="4"/>
    <s v="Sensitive"/>
    <s v="S.aureus"/>
    <s v="S.aureus Sensitive"/>
    <n v="2"/>
    <n v="0.75"/>
    <n v="0.3"/>
    <n v="0"/>
    <n v="0"/>
    <n v="0"/>
  </r>
  <r>
    <x v="11"/>
    <x v="0"/>
    <x v="5"/>
    <s v="Sensitive"/>
    <s v="S.aureus"/>
    <s v="S.aureus Sensitive"/>
    <n v="2"/>
    <n v="4.5"/>
    <n v="0.06"/>
    <n v="0"/>
    <n v="0"/>
    <n v="0"/>
  </r>
  <r>
    <x v="11"/>
    <x v="0"/>
    <x v="6"/>
    <s v="Sensitive"/>
    <s v="S.aureus"/>
    <s v="S.aureus Sensitive"/>
    <n v="2"/>
    <n v="35000"/>
    <n v="10000"/>
    <n v="0"/>
    <n v="0"/>
    <n v="0"/>
  </r>
  <r>
    <x v="11"/>
    <x v="0"/>
    <x v="7"/>
    <s v="Sensitive"/>
    <s v="S.aureus"/>
    <s v="S.aureus Sensitive"/>
    <n v="2"/>
    <n v="7.5"/>
    <n v="0.06"/>
    <n v="0"/>
    <n v="0"/>
    <n v="0"/>
  </r>
  <r>
    <x v="11"/>
    <x v="0"/>
    <x v="8"/>
    <s v="Sensitive"/>
    <s v="S.aureus"/>
    <s v="S.aureus Sensitive"/>
    <n v="2"/>
    <n v="45000"/>
    <n v="10000"/>
    <n v="0"/>
    <n v="0"/>
    <n v="0"/>
  </r>
  <r>
    <x v="11"/>
    <x v="0"/>
    <x v="9"/>
    <s v="Sensitive"/>
    <s v="S.aureus"/>
    <s v="S.aureus Sensitive"/>
    <n v="2"/>
    <n v="150"/>
    <n v="50"/>
    <n v="0"/>
    <n v="0"/>
    <n v="0"/>
  </r>
  <r>
    <x v="11"/>
    <x v="0"/>
    <x v="10"/>
    <s v="Sensitive"/>
    <s v="S.aureus"/>
    <s v="S.aureus Sensitive"/>
    <n v="2"/>
    <n v="1.5"/>
    <n v="0.06"/>
    <n v="0"/>
    <n v="0"/>
    <n v="0"/>
  </r>
  <r>
    <x v="0"/>
    <x v="0"/>
    <x v="0"/>
    <s v="Resistant"/>
    <s v="A.baumannii"/>
    <s v="A.baumannii Resistant"/>
    <n v="3"/>
    <m/>
    <n v="0.66666666666666663"/>
    <n v="6.9000000000000006E-2"/>
    <s v=" "/>
    <n v="4.5999999999999999E-2"/>
  </r>
  <r>
    <x v="0"/>
    <x v="0"/>
    <x v="1"/>
    <s v="Resistant"/>
    <s v="A.baumannii"/>
    <s v="A.baumannii Resistant"/>
    <n v="3"/>
    <n v="1000"/>
    <n v="100"/>
    <n v="6.9000000000000006E-2"/>
    <n v="69"/>
    <n v="6.9"/>
  </r>
  <r>
    <x v="0"/>
    <x v="0"/>
    <x v="2"/>
    <s v="Resistant"/>
    <s v="A.baumannii"/>
    <s v="A.baumannii Resistant"/>
    <n v="3"/>
    <n v="0.66666666666666663"/>
    <n v="0.66666666666666663"/>
    <n v="6.9000000000000006E-2"/>
    <n v="4.5999999999999999E-2"/>
    <n v="4.5999999999999999E-2"/>
  </r>
  <r>
    <x v="0"/>
    <x v="0"/>
    <x v="3"/>
    <s v="Resistant"/>
    <s v="A.baumannii"/>
    <s v="A.baumannii Resistant"/>
    <n v="3"/>
    <m/>
    <n v="0.03"/>
    <n v="6.9000000000000006E-2"/>
    <s v=" "/>
    <n v="2.0700000000000002E-3"/>
  </r>
  <r>
    <x v="0"/>
    <x v="0"/>
    <x v="4"/>
    <s v="Resistant"/>
    <s v="A.baumannii"/>
    <s v="A.baumannii Resistant"/>
    <n v="3"/>
    <n v="7.2"/>
    <n v="0.06"/>
    <n v="6.9000000000000006E-2"/>
    <n v="0.49680000000000007"/>
    <n v="4.1400000000000005E-3"/>
  </r>
  <r>
    <x v="0"/>
    <x v="0"/>
    <x v="5"/>
    <s v="Resistant"/>
    <s v="A.baumannii"/>
    <s v="A.baumannii Resistant"/>
    <n v="3"/>
    <n v="0.06"/>
    <n v="0.03"/>
    <n v="6.9000000000000006E-2"/>
    <n v="4.1400000000000005E-3"/>
    <n v="2.0700000000000002E-3"/>
  </r>
  <r>
    <x v="0"/>
    <x v="0"/>
    <x v="6"/>
    <s v="Resistant"/>
    <s v="A.baumannii"/>
    <s v="A.baumannii Resistant"/>
    <n v="3"/>
    <n v="50"/>
    <n v="100"/>
    <n v="6.9000000000000006E-2"/>
    <n v="3.45"/>
    <n v="6.9"/>
  </r>
  <r>
    <x v="0"/>
    <x v="0"/>
    <x v="7"/>
    <s v="Resistant"/>
    <s v="A.baumannii"/>
    <s v="A.baumannii Resistant"/>
    <n v="3"/>
    <n v="0.9"/>
    <n v="0.03"/>
    <n v="6.9000000000000006E-2"/>
    <n v="6.2100000000000009E-2"/>
    <n v="2.0700000000000002E-3"/>
  </r>
  <r>
    <x v="0"/>
    <x v="0"/>
    <x v="8"/>
    <s v="Resistant"/>
    <s v="A.baumannii"/>
    <s v="A.baumannii Resistant"/>
    <n v="3"/>
    <n v="700"/>
    <n v="100"/>
    <n v="6.9000000000000006E-2"/>
    <n v="48.300000000000004"/>
    <n v="6.9"/>
  </r>
  <r>
    <x v="0"/>
    <x v="0"/>
    <x v="9"/>
    <s v="Resistant"/>
    <s v="A.baumannii"/>
    <s v="A.baumannii Resistant"/>
    <n v="3"/>
    <m/>
    <n v="0.03"/>
    <n v="6.9000000000000006E-2"/>
    <s v=" "/>
    <n v="2.0700000000000002E-3"/>
  </r>
  <r>
    <x v="0"/>
    <x v="0"/>
    <x v="10"/>
    <s v="Resistant"/>
    <s v="A.baumannii"/>
    <s v="A.baumannii Resistant"/>
    <n v="3"/>
    <m/>
    <n v="0.03"/>
    <n v="6.9000000000000006E-2"/>
    <s v=" "/>
    <n v="2.0700000000000002E-3"/>
  </r>
  <r>
    <x v="1"/>
    <x v="0"/>
    <x v="0"/>
    <s v="Sensitive"/>
    <s v="A.baumannii"/>
    <s v="A.baumannii Sensitive"/>
    <n v="3"/>
    <m/>
    <n v="0.66666666666666663"/>
    <n v="6.9000000000000006E-2"/>
    <s v=" "/>
    <n v="4.5999999999999999E-2"/>
  </r>
  <r>
    <x v="1"/>
    <x v="0"/>
    <x v="1"/>
    <s v="Sensitive"/>
    <s v="A.baumannii"/>
    <s v="A.baumannii Sensitive"/>
    <n v="3"/>
    <n v="8600"/>
    <n v="100"/>
    <n v="6.9000000000000006E-2"/>
    <n v="593.40000000000009"/>
    <n v="6.9"/>
  </r>
  <r>
    <x v="1"/>
    <x v="0"/>
    <x v="2"/>
    <s v="Sensitive"/>
    <s v="A.baumannii"/>
    <s v="A.baumannii Sensitive"/>
    <n v="3"/>
    <n v="0.66666666666666663"/>
    <n v="0.66666666666666663"/>
    <n v="6.9000000000000006E-2"/>
    <n v="4.5999999999999999E-2"/>
    <n v="4.5999999999999999E-2"/>
  </r>
  <r>
    <x v="1"/>
    <x v="0"/>
    <x v="3"/>
    <s v="Sensitive"/>
    <s v="A.baumannii"/>
    <s v="A.baumannii Sensitive"/>
    <n v="3"/>
    <m/>
    <n v="0.03"/>
    <n v="6.9000000000000006E-2"/>
    <s v=" "/>
    <n v="2.0700000000000002E-3"/>
  </r>
  <r>
    <x v="1"/>
    <x v="0"/>
    <x v="4"/>
    <s v="Sensitive"/>
    <s v="A.baumannii"/>
    <s v="A.baumannii Sensitive"/>
    <n v="3"/>
    <n v="10.8"/>
    <n v="0.06"/>
    <n v="6.9000000000000006E-2"/>
    <n v="0.74520000000000008"/>
    <n v="4.1400000000000005E-3"/>
  </r>
  <r>
    <x v="1"/>
    <x v="0"/>
    <x v="5"/>
    <s v="Sensitive"/>
    <s v="A.baumannii"/>
    <s v="A.baumannii Sensitive"/>
    <n v="3"/>
    <n v="0.12"/>
    <n v="0.03"/>
    <n v="6.9000000000000006E-2"/>
    <n v="8.2800000000000009E-3"/>
    <n v="2.0700000000000002E-3"/>
  </r>
  <r>
    <x v="1"/>
    <x v="0"/>
    <x v="6"/>
    <s v="Sensitive"/>
    <s v="A.baumannii"/>
    <s v="A.baumannii Sensitive"/>
    <n v="3"/>
    <n v="100"/>
    <n v="100"/>
    <n v="6.9000000000000006E-2"/>
    <n v="6.9"/>
    <n v="6.9"/>
  </r>
  <r>
    <x v="1"/>
    <x v="0"/>
    <x v="7"/>
    <s v="Sensitive"/>
    <s v="A.baumannii"/>
    <s v="A.baumannii Sensitive"/>
    <n v="3"/>
    <n v="2.7"/>
    <n v="0.03"/>
    <n v="6.9000000000000006E-2"/>
    <n v="0.18630000000000002"/>
    <n v="2.0700000000000002E-3"/>
  </r>
  <r>
    <x v="1"/>
    <x v="0"/>
    <x v="8"/>
    <s v="Sensitive"/>
    <s v="A.baumannii"/>
    <s v="A.baumannii Sensitive"/>
    <n v="3"/>
    <n v="50"/>
    <n v="100"/>
    <n v="6.9000000000000006E-2"/>
    <n v="3.45"/>
    <n v="6.9"/>
  </r>
  <r>
    <x v="1"/>
    <x v="0"/>
    <x v="9"/>
    <s v="Sensitive"/>
    <s v="A.baumannii"/>
    <s v="A.baumannii Sensitive"/>
    <n v="3"/>
    <m/>
    <n v="0.03"/>
    <n v="6.9000000000000006E-2"/>
    <s v=" "/>
    <n v="2.0700000000000002E-3"/>
  </r>
  <r>
    <x v="1"/>
    <x v="0"/>
    <x v="10"/>
    <s v="Sensitive"/>
    <s v="A.baumannii"/>
    <s v="A.baumannii Sensitive"/>
    <n v="3"/>
    <m/>
    <n v="0.03"/>
    <n v="6.9000000000000006E-2"/>
    <s v=" "/>
    <n v="2.0700000000000002E-3"/>
  </r>
  <r>
    <x v="2"/>
    <x v="0"/>
    <x v="0"/>
    <s v="Resistant"/>
    <s v="E.coli"/>
    <s v="E.coli Resistant"/>
    <n v="3"/>
    <n v="0.66666666666666663"/>
    <n v="0.66666666666666663"/>
    <n v="1"/>
    <n v="0.66666666666666663"/>
    <n v="0.66666666666666663"/>
  </r>
  <r>
    <x v="2"/>
    <x v="0"/>
    <x v="1"/>
    <s v="Resistant"/>
    <s v="E.coli"/>
    <s v="E.coli Resistant"/>
    <n v="3"/>
    <n v="200"/>
    <n v="1000"/>
    <n v="1"/>
    <n v="200"/>
    <n v="1000"/>
  </r>
  <r>
    <x v="2"/>
    <x v="0"/>
    <x v="2"/>
    <s v="Resistant"/>
    <s v="E.coli"/>
    <s v="E.coli Resistant"/>
    <n v="3"/>
    <m/>
    <n v="0.66666666666666663"/>
    <n v="1"/>
    <s v=" "/>
    <n v="0.66666666666666663"/>
  </r>
  <r>
    <x v="2"/>
    <x v="0"/>
    <x v="3"/>
    <s v="Resistant"/>
    <s v="E.coli"/>
    <s v="E.coli Resistant"/>
    <n v="3"/>
    <m/>
    <n v="0.03"/>
    <n v="1"/>
    <s v=" "/>
    <n v="0.03"/>
  </r>
  <r>
    <x v="2"/>
    <x v="0"/>
    <x v="4"/>
    <s v="Resistant"/>
    <s v="E.coli"/>
    <s v="E.coli Resistant"/>
    <n v="3"/>
    <m/>
    <n v="3"/>
    <n v="1"/>
    <s v=" "/>
    <n v="3"/>
  </r>
  <r>
    <x v="2"/>
    <x v="0"/>
    <x v="5"/>
    <s v="Resistant"/>
    <s v="E.coli"/>
    <s v="E.coli Resistant"/>
    <n v="3"/>
    <m/>
    <n v="0.06"/>
    <n v="1"/>
    <s v=" "/>
    <n v="0.06"/>
  </r>
  <r>
    <x v="2"/>
    <x v="0"/>
    <x v="6"/>
    <s v="Resistant"/>
    <s v="E.coli"/>
    <s v="E.coli Resistant"/>
    <n v="3"/>
    <n v="59000"/>
    <n v="1000"/>
    <n v="1"/>
    <n v="59000"/>
    <n v="1000"/>
  </r>
  <r>
    <x v="2"/>
    <x v="0"/>
    <x v="7"/>
    <s v="Resistant"/>
    <s v="E.coli"/>
    <s v="E.coli Resistant"/>
    <n v="3"/>
    <m/>
    <n v="0.3"/>
    <n v="1"/>
    <s v=" "/>
    <n v="0.3"/>
  </r>
  <r>
    <x v="2"/>
    <x v="0"/>
    <x v="8"/>
    <s v="Resistant"/>
    <s v="E.coli"/>
    <s v="E.coli Resistant"/>
    <n v="3"/>
    <n v="50000"/>
    <n v="1000"/>
    <n v="1"/>
    <n v="50000"/>
    <n v="1000"/>
  </r>
  <r>
    <x v="2"/>
    <x v="0"/>
    <x v="9"/>
    <s v="Resistant"/>
    <s v="E.coli"/>
    <s v="E.coli Resistant"/>
    <n v="3"/>
    <m/>
    <n v="0.06"/>
    <n v="1"/>
    <s v=" "/>
    <n v="0.06"/>
  </r>
  <r>
    <x v="2"/>
    <x v="0"/>
    <x v="10"/>
    <s v="Resistant"/>
    <s v="E.coli"/>
    <s v="E.coli Resistant"/>
    <n v="3"/>
    <m/>
    <n v="0.03"/>
    <n v="1"/>
    <s v=" "/>
    <n v="0.03"/>
  </r>
  <r>
    <x v="3"/>
    <x v="0"/>
    <x v="0"/>
    <s v="Sensitive"/>
    <s v="E.coli"/>
    <s v="E.coli Sensitive"/>
    <n v="3"/>
    <m/>
    <n v="0.66666666666666663"/>
    <n v="1"/>
    <s v=" "/>
    <n v="0.66666666666666663"/>
  </r>
  <r>
    <x v="3"/>
    <x v="0"/>
    <x v="1"/>
    <s v="Sensitive"/>
    <s v="E.coli"/>
    <s v="E.coli Sensitive"/>
    <n v="3"/>
    <n v="270000"/>
    <n v="1000"/>
    <n v="1"/>
    <n v="270000"/>
    <n v="1000"/>
  </r>
  <r>
    <x v="3"/>
    <x v="0"/>
    <x v="2"/>
    <s v="Sensitive"/>
    <s v="E.coli"/>
    <s v="E.coli Sensitive"/>
    <n v="3"/>
    <m/>
    <n v="0.66666666666666663"/>
    <n v="1"/>
    <s v=" "/>
    <n v="0.66666666666666663"/>
  </r>
  <r>
    <x v="3"/>
    <x v="0"/>
    <x v="3"/>
    <s v="Sensitive"/>
    <s v="E.coli"/>
    <s v="E.coli Sensitive"/>
    <n v="3"/>
    <m/>
    <n v="0.03"/>
    <n v="1"/>
    <s v=" "/>
    <n v="0.03"/>
  </r>
  <r>
    <x v="3"/>
    <x v="0"/>
    <x v="4"/>
    <s v="Sensitive"/>
    <s v="E.coli"/>
    <s v="E.coli Sensitive"/>
    <n v="3"/>
    <n v="15"/>
    <n v="3"/>
    <n v="1"/>
    <n v="15"/>
    <n v="3"/>
  </r>
  <r>
    <x v="3"/>
    <x v="0"/>
    <x v="5"/>
    <s v="Sensitive"/>
    <s v="E.coli"/>
    <s v="E.coli Sensitive"/>
    <n v="3"/>
    <n v="0.9"/>
    <n v="0.06"/>
    <n v="1"/>
    <n v="0.9"/>
    <n v="0.06"/>
  </r>
  <r>
    <x v="3"/>
    <x v="0"/>
    <x v="6"/>
    <s v="Sensitive"/>
    <s v="E.coli"/>
    <s v="E.coli Sensitive"/>
    <n v="3"/>
    <n v="3150000"/>
    <n v="1000"/>
    <n v="1"/>
    <n v="3150000"/>
    <n v="1000"/>
  </r>
  <r>
    <x v="3"/>
    <x v="0"/>
    <x v="7"/>
    <s v="Sensitive"/>
    <s v="E.coli"/>
    <s v="E.coli Sensitive"/>
    <n v="3"/>
    <n v="3"/>
    <n v="0.3"/>
    <n v="1"/>
    <n v="3"/>
    <n v="0.3"/>
  </r>
  <r>
    <x v="3"/>
    <x v="0"/>
    <x v="8"/>
    <s v="Sensitive"/>
    <s v="E.coli"/>
    <s v="E.coli Sensitive"/>
    <n v="3"/>
    <n v="3900000"/>
    <n v="1000"/>
    <n v="1"/>
    <n v="3900000"/>
    <n v="1000"/>
  </r>
  <r>
    <x v="3"/>
    <x v="0"/>
    <x v="9"/>
    <s v="Sensitive"/>
    <s v="E.coli"/>
    <s v="E.coli Sensitive"/>
    <n v="3"/>
    <n v="1000"/>
    <n v="0.06"/>
    <n v="1"/>
    <n v="1000"/>
    <n v="0.06"/>
  </r>
  <r>
    <x v="3"/>
    <x v="0"/>
    <x v="10"/>
    <s v="Sensitive"/>
    <s v="E.coli"/>
    <s v="E.coli Sensitive"/>
    <n v="3"/>
    <m/>
    <n v="0.03"/>
    <n v="1"/>
    <s v=" "/>
    <n v="0.03"/>
  </r>
  <r>
    <x v="4"/>
    <x v="0"/>
    <x v="0"/>
    <s v="Resistant"/>
    <s v="E.faecium"/>
    <s v="E.faecium Resistant"/>
    <n v="3"/>
    <m/>
    <n v="0.66666666666666663"/>
    <n v="1"/>
    <s v=" "/>
    <n v="0.66666666666666663"/>
  </r>
  <r>
    <x v="4"/>
    <x v="0"/>
    <x v="1"/>
    <s v="Resistant"/>
    <s v="E.faecium"/>
    <s v="E.faecium Resistant"/>
    <n v="3"/>
    <n v="6725"/>
    <n v="100"/>
    <n v="1"/>
    <n v="6725"/>
    <n v="100"/>
  </r>
  <r>
    <x v="4"/>
    <x v="0"/>
    <x v="2"/>
    <s v="Resistant"/>
    <s v="E.faecium"/>
    <s v="E.faecium Resistant"/>
    <n v="3"/>
    <m/>
    <n v="0.66666666666666663"/>
    <n v="1"/>
    <s v=" "/>
    <n v="0.66666666666666663"/>
  </r>
  <r>
    <x v="4"/>
    <x v="0"/>
    <x v="3"/>
    <s v="Resistant"/>
    <s v="E.faecium"/>
    <s v="E.faecium Resistant"/>
    <n v="3"/>
    <m/>
    <n v="0.03"/>
    <n v="1"/>
    <s v=" "/>
    <n v="0.03"/>
  </r>
  <r>
    <x v="4"/>
    <x v="0"/>
    <x v="4"/>
    <s v="Resistant"/>
    <s v="E.faecium"/>
    <s v="E.faecium Resistant"/>
    <n v="3"/>
    <m/>
    <n v="0.06"/>
    <n v="1"/>
    <s v=" "/>
    <n v="0.06"/>
  </r>
  <r>
    <x v="4"/>
    <x v="0"/>
    <x v="5"/>
    <s v="Resistant"/>
    <s v="E.faecium"/>
    <s v="E.faecium Resistant"/>
    <n v="3"/>
    <m/>
    <n v="0.03"/>
    <n v="1"/>
    <s v=" "/>
    <n v="0.03"/>
  </r>
  <r>
    <x v="4"/>
    <x v="0"/>
    <x v="6"/>
    <s v="Resistant"/>
    <s v="E.faecium"/>
    <s v="E.faecium Resistant"/>
    <n v="3"/>
    <n v="1000"/>
    <n v="100"/>
    <n v="1"/>
    <n v="1000"/>
    <n v="100"/>
  </r>
  <r>
    <x v="4"/>
    <x v="0"/>
    <x v="7"/>
    <s v="Resistant"/>
    <s v="E.faecium"/>
    <s v="E.faecium Resistant"/>
    <n v="3"/>
    <m/>
    <n v="0.03"/>
    <n v="1"/>
    <s v=" "/>
    <n v="0.03"/>
  </r>
  <r>
    <x v="4"/>
    <x v="0"/>
    <x v="8"/>
    <s v="Resistant"/>
    <s v="E.faecium"/>
    <s v="E.faecium Resistant"/>
    <n v="3"/>
    <n v="33.333333333333329"/>
    <n v="100"/>
    <n v="1"/>
    <n v="33.333333333333329"/>
    <n v="100"/>
  </r>
  <r>
    <x v="4"/>
    <x v="0"/>
    <x v="9"/>
    <s v="Resistant"/>
    <s v="E.faecium"/>
    <s v="E.faecium Resistant"/>
    <n v="3"/>
    <m/>
    <n v="0.03"/>
    <n v="1"/>
    <s v=" "/>
    <n v="0.03"/>
  </r>
  <r>
    <x v="4"/>
    <x v="0"/>
    <x v="10"/>
    <s v="Resistant"/>
    <s v="E.faecium"/>
    <s v="E.faecium Resistant"/>
    <n v="3"/>
    <m/>
    <n v="0.03"/>
    <n v="1"/>
    <s v=" "/>
    <n v="0.03"/>
  </r>
  <r>
    <x v="5"/>
    <x v="0"/>
    <x v="0"/>
    <s v="Sensitive"/>
    <s v="E.faecium"/>
    <s v="E.faecium Sensitive"/>
    <n v="3"/>
    <m/>
    <n v="0.66666666666666663"/>
    <n v="1"/>
    <s v=" "/>
    <n v="0.66666666666666663"/>
  </r>
  <r>
    <x v="5"/>
    <x v="0"/>
    <x v="1"/>
    <s v="Sensitive"/>
    <s v="E.faecium"/>
    <s v="E.faecium Sensitive"/>
    <n v="3"/>
    <n v="115500"/>
    <n v="100"/>
    <n v="1"/>
    <n v="115500"/>
    <n v="100"/>
  </r>
  <r>
    <x v="5"/>
    <x v="0"/>
    <x v="2"/>
    <s v="Sensitive"/>
    <s v="E.faecium"/>
    <s v="E.faecium Sensitive"/>
    <n v="3"/>
    <m/>
    <n v="0.66666666666666663"/>
    <n v="1"/>
    <s v=" "/>
    <n v="0.66666666666666663"/>
  </r>
  <r>
    <x v="5"/>
    <x v="0"/>
    <x v="3"/>
    <s v="Sensitive"/>
    <s v="E.faecium"/>
    <s v="E.faecium Sensitive"/>
    <n v="3"/>
    <m/>
    <n v="0.03"/>
    <n v="1"/>
    <s v=" "/>
    <n v="0.03"/>
  </r>
  <r>
    <x v="5"/>
    <x v="0"/>
    <x v="4"/>
    <s v="Sensitive"/>
    <s v="E.faecium"/>
    <s v="E.faecium Sensitive"/>
    <n v="3"/>
    <n v="0.36"/>
    <n v="0.06"/>
    <n v="1"/>
    <n v="0.36"/>
    <n v="0.06"/>
  </r>
  <r>
    <x v="5"/>
    <x v="0"/>
    <x v="5"/>
    <s v="Sensitive"/>
    <s v="E.faecium"/>
    <s v="E.faecium Sensitive"/>
    <n v="3"/>
    <m/>
    <n v="0.03"/>
    <n v="1"/>
    <s v=" "/>
    <n v="0.03"/>
  </r>
  <r>
    <x v="5"/>
    <x v="0"/>
    <x v="6"/>
    <s v="Sensitive"/>
    <s v="E.faecium"/>
    <s v="E.faecium Sensitive"/>
    <n v="3"/>
    <m/>
    <n v="100"/>
    <n v="1"/>
    <s v=" "/>
    <n v="100"/>
  </r>
  <r>
    <x v="5"/>
    <x v="0"/>
    <x v="7"/>
    <s v="Sensitive"/>
    <s v="E.faecium"/>
    <s v="E.faecium Sensitive"/>
    <n v="3"/>
    <m/>
    <n v="0.03"/>
    <n v="1"/>
    <s v=" "/>
    <n v="0.03"/>
  </r>
  <r>
    <x v="5"/>
    <x v="0"/>
    <x v="8"/>
    <s v="Sensitive"/>
    <s v="E.faecium"/>
    <s v="E.faecium Sensitive"/>
    <n v="3"/>
    <m/>
    <n v="100"/>
    <n v="1"/>
    <s v=" "/>
    <n v="100"/>
  </r>
  <r>
    <x v="5"/>
    <x v="0"/>
    <x v="9"/>
    <s v="Sensitive"/>
    <s v="E.faecium"/>
    <s v="E.faecium Sensitive"/>
    <n v="3"/>
    <n v="350"/>
    <n v="0.03"/>
    <n v="1"/>
    <n v="350"/>
    <n v="0.03"/>
  </r>
  <r>
    <x v="5"/>
    <x v="0"/>
    <x v="10"/>
    <s v="Sensitive"/>
    <s v="E.faecium"/>
    <s v="E.faecium Sensitive"/>
    <n v="3"/>
    <m/>
    <n v="0.03"/>
    <n v="1"/>
    <s v=" "/>
    <n v="0.03"/>
  </r>
  <r>
    <x v="6"/>
    <x v="0"/>
    <x v="0"/>
    <s v="Resistant"/>
    <s v="K.pneumoniae"/>
    <s v="K.pneumoniae Resistant"/>
    <n v="3"/>
    <m/>
    <n v="0.66666666666666663"/>
    <n v="0.19700000000000001"/>
    <s v=" "/>
    <n v="0.13133333333333333"/>
  </r>
  <r>
    <x v="6"/>
    <x v="0"/>
    <x v="1"/>
    <s v="Resistant"/>
    <s v="K.pneumoniae"/>
    <s v="K.pneumoniae Resistant"/>
    <n v="3"/>
    <n v="450000"/>
    <n v="1000"/>
    <n v="0.19700000000000001"/>
    <n v="88650"/>
    <n v="197"/>
  </r>
  <r>
    <x v="6"/>
    <x v="0"/>
    <x v="2"/>
    <s v="Resistant"/>
    <s v="K.pneumoniae"/>
    <s v="K.pneumoniae Resistant"/>
    <n v="3"/>
    <n v="200"/>
    <n v="0.66666666666666663"/>
    <n v="0.19700000000000001"/>
    <n v="39.4"/>
    <n v="0.13133333333333333"/>
  </r>
  <r>
    <x v="6"/>
    <x v="0"/>
    <x v="3"/>
    <s v="Resistant"/>
    <s v="K.pneumoniae"/>
    <s v="K.pneumoniae Resistant"/>
    <n v="3"/>
    <n v="5.5200000000000005"/>
    <n v="0.06"/>
    <n v="0.19700000000000001"/>
    <n v="1.0874400000000002"/>
    <n v="1.1820000000000001E-2"/>
  </r>
  <r>
    <x v="6"/>
    <x v="0"/>
    <x v="4"/>
    <s v="Resistant"/>
    <s v="K.pneumoniae"/>
    <s v="K.pneumoniae Resistant"/>
    <n v="3"/>
    <n v="960"/>
    <n v="3"/>
    <n v="0.19700000000000001"/>
    <n v="189.12"/>
    <n v="0.59099999999999997"/>
  </r>
  <r>
    <x v="6"/>
    <x v="0"/>
    <x v="5"/>
    <s v="Resistant"/>
    <s v="K.pneumoniae"/>
    <s v="K.pneumoniae Resistant"/>
    <n v="3"/>
    <n v="318"/>
    <n v="0.3"/>
    <n v="0.19700000000000001"/>
    <n v="62.646000000000001"/>
    <n v="5.91E-2"/>
  </r>
  <r>
    <x v="6"/>
    <x v="0"/>
    <x v="6"/>
    <s v="Resistant"/>
    <s v="K.pneumoniae"/>
    <s v="K.pneumoniae Resistant"/>
    <n v="3"/>
    <n v="1700000"/>
    <n v="1000"/>
    <n v="0.19700000000000001"/>
    <n v="334900"/>
    <n v="197"/>
  </r>
  <r>
    <x v="6"/>
    <x v="0"/>
    <x v="7"/>
    <s v="Resistant"/>
    <s v="K.pneumoniae"/>
    <s v="K.pneumoniae Resistant"/>
    <n v="3"/>
    <n v="1380"/>
    <n v="3"/>
    <n v="0.19700000000000001"/>
    <n v="271.86"/>
    <n v="0.59099999999999997"/>
  </r>
  <r>
    <x v="6"/>
    <x v="0"/>
    <x v="8"/>
    <s v="Resistant"/>
    <s v="K.pneumoniae"/>
    <s v="K.pneumoniae Resistant"/>
    <n v="3"/>
    <n v="7400000"/>
    <n v="1000"/>
    <n v="0.19700000000000001"/>
    <n v="1457800"/>
    <n v="197"/>
  </r>
  <r>
    <x v="6"/>
    <x v="0"/>
    <x v="9"/>
    <s v="Resistant"/>
    <s v="K.pneumoniae"/>
    <s v="K.pneumoniae Resistant"/>
    <n v="3"/>
    <n v="4000"/>
    <n v="0.06"/>
    <n v="0.19700000000000001"/>
    <n v="788"/>
    <n v="1.1820000000000001E-2"/>
  </r>
  <r>
    <x v="6"/>
    <x v="0"/>
    <x v="10"/>
    <s v="Resistant"/>
    <s v="K.pneumoniae"/>
    <s v="K.pneumoniae Resistant"/>
    <n v="3"/>
    <n v="24"/>
    <n v="3"/>
    <n v="0.19700000000000001"/>
    <n v="4.7279999999999998"/>
    <n v="0.59099999999999997"/>
  </r>
  <r>
    <x v="7"/>
    <x v="0"/>
    <x v="0"/>
    <s v="Sensitive"/>
    <s v="K.pneumoniae"/>
    <s v="K.pneumoniae Sensitive"/>
    <n v="3"/>
    <n v="0.66666666666666663"/>
    <n v="0.66666666666666663"/>
    <n v="0.19700000000000001"/>
    <n v="0.13133333333333333"/>
    <n v="0.13133333333333333"/>
  </r>
  <r>
    <x v="7"/>
    <x v="0"/>
    <x v="1"/>
    <s v="Sensitive"/>
    <s v="K.pneumoniae"/>
    <s v="K.pneumoniae Sensitive"/>
    <n v="3"/>
    <n v="1350000"/>
    <n v="1000"/>
    <n v="0.19700000000000001"/>
    <n v="265950"/>
    <n v="197"/>
  </r>
  <r>
    <x v="7"/>
    <x v="0"/>
    <x v="2"/>
    <s v="Sensitive"/>
    <s v="K.pneumoniae"/>
    <s v="K.pneumoniae Sensitive"/>
    <n v="3"/>
    <n v="90.666666666666671"/>
    <n v="0.66666666666666663"/>
    <n v="0.19700000000000001"/>
    <n v="17.861333333333334"/>
    <n v="0.13133333333333333"/>
  </r>
  <r>
    <x v="7"/>
    <x v="0"/>
    <x v="3"/>
    <s v="Sensitive"/>
    <s v="K.pneumoniae"/>
    <s v="K.pneumoniae Sensitive"/>
    <n v="3"/>
    <n v="7.2"/>
    <n v="0.06"/>
    <n v="0.19700000000000001"/>
    <n v="1.4184000000000001"/>
    <n v="1.1820000000000001E-2"/>
  </r>
  <r>
    <x v="7"/>
    <x v="0"/>
    <x v="4"/>
    <s v="Sensitive"/>
    <s v="K.pneumoniae"/>
    <s v="K.pneumoniae Sensitive"/>
    <n v="3"/>
    <n v="1500"/>
    <n v="3"/>
    <n v="0.19700000000000001"/>
    <n v="295.5"/>
    <n v="0.59099999999999997"/>
  </r>
  <r>
    <x v="7"/>
    <x v="0"/>
    <x v="5"/>
    <s v="Sensitive"/>
    <s v="K.pneumoniae"/>
    <s v="K.pneumoniae Sensitive"/>
    <n v="3"/>
    <n v="330"/>
    <n v="0.3"/>
    <n v="0.19700000000000001"/>
    <n v="65.010000000000005"/>
    <n v="5.91E-2"/>
  </r>
  <r>
    <x v="7"/>
    <x v="0"/>
    <x v="6"/>
    <s v="Sensitive"/>
    <s v="K.pneumoniae"/>
    <s v="K.pneumoniae Sensitive"/>
    <n v="3"/>
    <n v="13600000"/>
    <n v="1000"/>
    <n v="0.19700000000000001"/>
    <n v="2679200"/>
    <n v="197"/>
  </r>
  <r>
    <x v="7"/>
    <x v="0"/>
    <x v="7"/>
    <s v="Sensitive"/>
    <s v="K.pneumoniae"/>
    <s v="K.pneumoniae Sensitive"/>
    <n v="3"/>
    <n v="9000"/>
    <n v="3"/>
    <n v="0.19700000000000001"/>
    <n v="1773"/>
    <n v="0.59099999999999997"/>
  </r>
  <r>
    <x v="7"/>
    <x v="0"/>
    <x v="8"/>
    <s v="Sensitive"/>
    <s v="K.pneumoniae"/>
    <s v="K.pneumoniae Sensitive"/>
    <n v="3"/>
    <n v="21850000"/>
    <n v="1000"/>
    <n v="0.19700000000000001"/>
    <n v="4304450"/>
    <n v="197"/>
  </r>
  <r>
    <x v="7"/>
    <x v="0"/>
    <x v="9"/>
    <s v="Sensitive"/>
    <s v="K.pneumoniae"/>
    <s v="K.pneumoniae Sensitive"/>
    <n v="3"/>
    <n v="22000"/>
    <n v="0.06"/>
    <n v="0.19700000000000001"/>
    <n v="4334"/>
    <n v="1.1820000000000001E-2"/>
  </r>
  <r>
    <x v="7"/>
    <x v="0"/>
    <x v="10"/>
    <s v="Sensitive"/>
    <s v="K.pneumoniae"/>
    <s v="K.pneumoniae Sensitive"/>
    <n v="3"/>
    <n v="12"/>
    <n v="3"/>
    <n v="0.19700000000000001"/>
    <n v="2.3639999999999999"/>
    <n v="0.59099999999999997"/>
  </r>
  <r>
    <x v="8"/>
    <x v="0"/>
    <x v="0"/>
    <s v="Sensitive"/>
    <s v="P. aeruginosa"/>
    <s v="P. aeruginosa Sensitive"/>
    <n v="3"/>
    <n v="6.666666666666667"/>
    <n v="0.66666666666666663"/>
    <n v="0"/>
    <n v="0"/>
    <n v="0"/>
  </r>
  <r>
    <x v="8"/>
    <x v="0"/>
    <x v="1"/>
    <s v="Sensitive"/>
    <s v="P. aeruginosa"/>
    <s v="P. aeruginosa Sensitive"/>
    <n v="3"/>
    <n v="2300000"/>
    <n v="1000"/>
    <n v="0"/>
    <n v="0"/>
    <n v="0"/>
  </r>
  <r>
    <x v="8"/>
    <x v="0"/>
    <x v="2"/>
    <s v="Sensitive"/>
    <s v="P. aeruginosa"/>
    <s v="P. aeruginosa Sensitive"/>
    <n v="3"/>
    <n v="200"/>
    <n v="0.66666666666666663"/>
    <n v="0"/>
    <n v="0"/>
    <n v="0"/>
  </r>
  <r>
    <x v="8"/>
    <x v="0"/>
    <x v="3"/>
    <s v="Sensitive"/>
    <s v="P. aeruginosa"/>
    <s v="P. aeruginosa Sensitive"/>
    <n v="3"/>
    <m/>
    <n v="0.03"/>
    <n v="0"/>
    <s v=" "/>
    <n v="0"/>
  </r>
  <r>
    <x v="8"/>
    <x v="0"/>
    <x v="4"/>
    <s v="Sensitive"/>
    <s v="P. aeruginosa"/>
    <s v="P. aeruginosa Sensitive"/>
    <n v="3"/>
    <n v="90"/>
    <n v="0.3"/>
    <n v="0"/>
    <n v="0"/>
    <n v="0"/>
  </r>
  <r>
    <x v="8"/>
    <x v="0"/>
    <x v="5"/>
    <s v="Sensitive"/>
    <s v="P. aeruginosa"/>
    <s v="P. aeruginosa Sensitive"/>
    <n v="3"/>
    <n v="360"/>
    <n v="0.3"/>
    <n v="0"/>
    <n v="0"/>
    <n v="0"/>
  </r>
  <r>
    <x v="8"/>
    <x v="0"/>
    <x v="6"/>
    <s v="Sensitive"/>
    <s v="P. aeruginosa"/>
    <s v="P. aeruginosa Sensitive"/>
    <n v="3"/>
    <n v="20500000"/>
    <n v="1000"/>
    <n v="0"/>
    <n v="0"/>
    <n v="0"/>
  </r>
  <r>
    <x v="8"/>
    <x v="0"/>
    <x v="7"/>
    <s v="Sensitive"/>
    <s v="P. aeruginosa"/>
    <s v="P. aeruginosa Sensitive"/>
    <n v="3"/>
    <n v="62.4"/>
    <n v="0.3"/>
    <n v="0"/>
    <n v="0"/>
    <n v="0"/>
  </r>
  <r>
    <x v="8"/>
    <x v="0"/>
    <x v="8"/>
    <s v="Sensitive"/>
    <s v="P. aeruginosa"/>
    <s v="P. aeruginosa Sensitive"/>
    <n v="3"/>
    <n v="15550000"/>
    <n v="1000"/>
    <n v="0"/>
    <n v="0"/>
    <n v="0"/>
  </r>
  <r>
    <x v="8"/>
    <x v="0"/>
    <x v="9"/>
    <s v="Sensitive"/>
    <s v="P. aeruginosa"/>
    <s v="P. aeruginosa Sensitive"/>
    <n v="3"/>
    <n v="25600"/>
    <n v="0.06"/>
    <n v="0"/>
    <n v="0"/>
    <n v="0"/>
  </r>
  <r>
    <x v="8"/>
    <x v="0"/>
    <x v="10"/>
    <s v="Sensitive"/>
    <s v="P. aeruginosa"/>
    <s v="P. aeruginosa Sensitive"/>
    <n v="3"/>
    <m/>
    <n v="0.06"/>
    <n v="0"/>
    <s v=" "/>
    <n v="0"/>
  </r>
  <r>
    <x v="9"/>
    <x v="0"/>
    <x v="0"/>
    <s v="Resistant"/>
    <s v="P. aeruginosa "/>
    <s v="P. aeruginosa  Resistant"/>
    <n v="3"/>
    <m/>
    <n v="0.66666666666666663"/>
    <n v="0"/>
    <s v=" "/>
    <n v="0"/>
  </r>
  <r>
    <x v="9"/>
    <x v="0"/>
    <x v="1"/>
    <s v="Resistant"/>
    <s v="P. aeruginosa "/>
    <s v="P. aeruginosa  Resistant"/>
    <n v="3"/>
    <n v="20000"/>
    <n v="1000"/>
    <n v="0"/>
    <n v="0"/>
    <n v="0"/>
  </r>
  <r>
    <x v="9"/>
    <x v="0"/>
    <x v="2"/>
    <s v="Resistant"/>
    <s v="P. aeruginosa "/>
    <s v="P. aeruginosa  Resistant"/>
    <n v="3"/>
    <n v="6"/>
    <n v="0.66666666666666663"/>
    <n v="0"/>
    <n v="0"/>
    <n v="0"/>
  </r>
  <r>
    <x v="9"/>
    <x v="0"/>
    <x v="3"/>
    <s v="Resistant"/>
    <s v="P. aeruginosa "/>
    <s v="P. aeruginosa  Resistant"/>
    <n v="3"/>
    <m/>
    <n v="0.03"/>
    <n v="0"/>
    <s v=" "/>
    <n v="0"/>
  </r>
  <r>
    <x v="9"/>
    <x v="0"/>
    <x v="4"/>
    <s v="Resistant"/>
    <s v="P. aeruginosa "/>
    <s v="P. aeruginosa  Resistant"/>
    <n v="3"/>
    <m/>
    <n v="0.3"/>
    <n v="0"/>
    <s v=" "/>
    <n v="0"/>
  </r>
  <r>
    <x v="9"/>
    <x v="0"/>
    <x v="5"/>
    <s v="Resistant"/>
    <s v="P. aeruginosa "/>
    <s v="P. aeruginosa  Resistant"/>
    <n v="3"/>
    <m/>
    <n v="0.3"/>
    <n v="0"/>
    <s v=" "/>
    <n v="0"/>
  </r>
  <r>
    <x v="9"/>
    <x v="0"/>
    <x v="6"/>
    <s v="Resistant"/>
    <s v="P. aeruginosa "/>
    <s v="P. aeruginosa  Resistant"/>
    <n v="3"/>
    <n v="15000"/>
    <n v="1000"/>
    <n v="0"/>
    <n v="0"/>
    <n v="0"/>
  </r>
  <r>
    <x v="9"/>
    <x v="0"/>
    <x v="7"/>
    <s v="Resistant"/>
    <s v="P. aeruginosa "/>
    <s v="P. aeruginosa  Resistant"/>
    <n v="3"/>
    <n v="1.8"/>
    <n v="0.3"/>
    <n v="0"/>
    <n v="0"/>
    <n v="0"/>
  </r>
  <r>
    <x v="9"/>
    <x v="0"/>
    <x v="8"/>
    <s v="Resistant"/>
    <s v="P. aeruginosa "/>
    <s v="P. aeruginosa  Resistant"/>
    <n v="3"/>
    <n v="10000"/>
    <n v="1000"/>
    <n v="0"/>
    <n v="0"/>
    <n v="0"/>
  </r>
  <r>
    <x v="9"/>
    <x v="0"/>
    <x v="9"/>
    <s v="Resistant"/>
    <s v="P. aeruginosa "/>
    <s v="P. aeruginosa  Resistant"/>
    <n v="3"/>
    <m/>
    <n v="0.06"/>
    <n v="0"/>
    <s v=" "/>
    <n v="0"/>
  </r>
  <r>
    <x v="9"/>
    <x v="0"/>
    <x v="10"/>
    <s v="Resistant"/>
    <s v="P. aeruginosa "/>
    <s v="P. aeruginosa  Resistant"/>
    <n v="3"/>
    <n v="2.1"/>
    <n v="0.06"/>
    <n v="0"/>
    <n v="0"/>
    <n v="0"/>
  </r>
  <r>
    <x v="10"/>
    <x v="0"/>
    <x v="0"/>
    <s v="Resistant"/>
    <s v="S.aureus"/>
    <s v="S.aureus Resistant"/>
    <n v="3"/>
    <n v="0.66666666666666663"/>
    <n v="0.66666666666666663"/>
    <n v="0"/>
    <n v="0"/>
    <n v="0"/>
  </r>
  <r>
    <x v="10"/>
    <x v="0"/>
    <x v="1"/>
    <s v="Resistant"/>
    <s v="S.aureus"/>
    <s v="S.aureus Resistant"/>
    <n v="3"/>
    <n v="3000000"/>
    <n v="1000"/>
    <n v="0"/>
    <n v="0"/>
    <n v="0"/>
  </r>
  <r>
    <x v="10"/>
    <x v="0"/>
    <x v="2"/>
    <s v="Resistant"/>
    <s v="S.aureus"/>
    <s v="S.aureus Resistant"/>
    <n v="3"/>
    <m/>
    <n v="0.66666666666666663"/>
    <n v="0"/>
    <s v=" "/>
    <n v="0"/>
  </r>
  <r>
    <x v="10"/>
    <x v="0"/>
    <x v="3"/>
    <s v="Resistant"/>
    <s v="S.aureus"/>
    <s v="S.aureus Resistant"/>
    <n v="3"/>
    <m/>
    <n v="0.03"/>
    <n v="0"/>
    <s v=" "/>
    <n v="0"/>
  </r>
  <r>
    <x v="10"/>
    <x v="0"/>
    <x v="4"/>
    <s v="Resistant"/>
    <s v="S.aureus"/>
    <s v="S.aureus Resistant"/>
    <n v="3"/>
    <n v="21.3"/>
    <n v="0.3"/>
    <n v="0"/>
    <n v="0"/>
    <n v="0"/>
  </r>
  <r>
    <x v="10"/>
    <x v="0"/>
    <x v="5"/>
    <s v="Resistant"/>
    <s v="S.aureus"/>
    <s v="S.aureus Resistant"/>
    <n v="3"/>
    <n v="1.41"/>
    <n v="0.03"/>
    <n v="0"/>
    <n v="0"/>
    <n v="0"/>
  </r>
  <r>
    <x v="10"/>
    <x v="0"/>
    <x v="6"/>
    <s v="Resistant"/>
    <s v="S.aureus"/>
    <s v="S.aureus Resistant"/>
    <n v="3"/>
    <n v="30000"/>
    <n v="100"/>
    <n v="0"/>
    <n v="0"/>
    <n v="0"/>
  </r>
  <r>
    <x v="10"/>
    <x v="0"/>
    <x v="7"/>
    <s v="Resistant"/>
    <s v="S.aureus"/>
    <s v="S.aureus Resistant"/>
    <n v="3"/>
    <n v="54"/>
    <n v="0.06"/>
    <n v="0"/>
    <n v="0"/>
    <n v="0"/>
  </r>
  <r>
    <x v="10"/>
    <x v="0"/>
    <x v="8"/>
    <s v="Resistant"/>
    <s v="S.aureus"/>
    <s v="S.aureus Resistant"/>
    <n v="3"/>
    <n v="1000"/>
    <n v="100"/>
    <n v="0"/>
    <n v="0"/>
    <n v="0"/>
  </r>
  <r>
    <x v="10"/>
    <x v="0"/>
    <x v="9"/>
    <s v="Resistant"/>
    <s v="S.aureus"/>
    <s v="S.aureus Resistant"/>
    <n v="3"/>
    <n v="1240"/>
    <n v="0.03"/>
    <n v="0"/>
    <n v="0"/>
    <n v="0"/>
  </r>
  <r>
    <x v="10"/>
    <x v="0"/>
    <x v="10"/>
    <s v="Resistant"/>
    <s v="S.aureus"/>
    <s v="S.aureus Resistant"/>
    <n v="3"/>
    <n v="1.17"/>
    <n v="0.03"/>
    <n v="0"/>
    <n v="0"/>
    <n v="0"/>
  </r>
  <r>
    <x v="11"/>
    <x v="0"/>
    <x v="0"/>
    <s v="Sensitive"/>
    <s v="S.aureus"/>
    <s v="S.aureus Sensitive"/>
    <n v="3"/>
    <m/>
    <n v="0.66666666666666663"/>
    <n v="0"/>
    <s v=" "/>
    <n v="0"/>
  </r>
  <r>
    <x v="11"/>
    <x v="0"/>
    <x v="1"/>
    <s v="Sensitive"/>
    <s v="S.aureus"/>
    <s v="S.aureus Sensitive"/>
    <n v="3"/>
    <n v="1480000"/>
    <n v="1000"/>
    <n v="0"/>
    <n v="0"/>
    <n v="0"/>
  </r>
  <r>
    <x v="11"/>
    <x v="0"/>
    <x v="2"/>
    <s v="Sensitive"/>
    <s v="S.aureus"/>
    <s v="S.aureus Sensitive"/>
    <n v="3"/>
    <m/>
    <n v="0.66666666666666663"/>
    <n v="0"/>
    <s v=" "/>
    <n v="0"/>
  </r>
  <r>
    <x v="11"/>
    <x v="0"/>
    <x v="3"/>
    <s v="Sensitive"/>
    <s v="S.aureus"/>
    <s v="S.aureus Sensitive"/>
    <n v="3"/>
    <n v="0.09"/>
    <n v="0.03"/>
    <n v="0"/>
    <n v="0"/>
    <n v="0"/>
  </r>
  <r>
    <x v="11"/>
    <x v="0"/>
    <x v="4"/>
    <s v="Sensitive"/>
    <s v="S.aureus"/>
    <s v="S.aureus Sensitive"/>
    <n v="3"/>
    <n v="9"/>
    <n v="0.3"/>
    <n v="0"/>
    <n v="0"/>
    <n v="0"/>
  </r>
  <r>
    <x v="11"/>
    <x v="0"/>
    <x v="5"/>
    <s v="Sensitive"/>
    <s v="S.aureus"/>
    <s v="S.aureus Sensitive"/>
    <n v="3"/>
    <n v="2.7600000000000002"/>
    <n v="0.03"/>
    <n v="0"/>
    <n v="0"/>
    <n v="0"/>
  </r>
  <r>
    <x v="11"/>
    <x v="0"/>
    <x v="6"/>
    <s v="Sensitive"/>
    <s v="S.aureus"/>
    <s v="S.aureus Sensitive"/>
    <n v="3"/>
    <n v="75000"/>
    <n v="100"/>
    <n v="0"/>
    <n v="0"/>
    <n v="0"/>
  </r>
  <r>
    <x v="11"/>
    <x v="0"/>
    <x v="7"/>
    <s v="Sensitive"/>
    <s v="S.aureus"/>
    <s v="S.aureus Sensitive"/>
    <n v="3"/>
    <n v="81.600000000000009"/>
    <n v="0.06"/>
    <n v="0"/>
    <n v="0"/>
    <n v="0"/>
  </r>
  <r>
    <x v="11"/>
    <x v="0"/>
    <x v="8"/>
    <s v="Sensitive"/>
    <s v="S.aureus"/>
    <s v="S.aureus Sensitive"/>
    <n v="3"/>
    <n v="2500"/>
    <n v="100"/>
    <n v="0"/>
    <n v="0"/>
    <n v="0"/>
  </r>
  <r>
    <x v="11"/>
    <x v="0"/>
    <x v="9"/>
    <s v="Sensitive"/>
    <s v="S.aureus"/>
    <s v="S.aureus Sensitive"/>
    <n v="3"/>
    <n v="1350"/>
    <n v="0.03"/>
    <n v="0"/>
    <n v="0"/>
    <n v="0"/>
  </r>
  <r>
    <x v="11"/>
    <x v="0"/>
    <x v="10"/>
    <s v="Sensitive"/>
    <s v="S.aureus"/>
    <s v="S.aureus Sensitive"/>
    <n v="3"/>
    <n v="6.42"/>
    <n v="0.03"/>
    <n v="0"/>
    <n v="0"/>
    <n v="0"/>
  </r>
  <r>
    <x v="0"/>
    <x v="0"/>
    <x v="0"/>
    <s v="Resistant"/>
    <s v="A.baumannii"/>
    <s v="A.baumannii Resistant"/>
    <n v="4"/>
    <m/>
    <n v="0.66666666666666663"/>
    <n v="0.08"/>
    <s v=" "/>
    <n v="5.333333333333333E-2"/>
  </r>
  <r>
    <x v="0"/>
    <x v="0"/>
    <x v="1"/>
    <s v="Resistant"/>
    <s v="A.baumannii"/>
    <s v="A.baumannii Resistant"/>
    <n v="4"/>
    <n v="13000"/>
    <n v="100"/>
    <n v="0.08"/>
    <n v="1040"/>
    <n v="8"/>
  </r>
  <r>
    <x v="0"/>
    <x v="0"/>
    <x v="2"/>
    <s v="Resistant"/>
    <s v="A.baumannii"/>
    <s v="A.baumannii Resistant"/>
    <n v="4"/>
    <m/>
    <n v="0.66666666666666663"/>
    <n v="0.08"/>
    <s v=" "/>
    <n v="5.333333333333333E-2"/>
  </r>
  <r>
    <x v="0"/>
    <x v="0"/>
    <x v="3"/>
    <s v="Resistant"/>
    <s v="A.baumannii"/>
    <s v="A.baumannii Resistant"/>
    <n v="4"/>
    <n v="1.05"/>
    <n v="0.03"/>
    <n v="0.08"/>
    <n v="8.4000000000000005E-2"/>
    <n v="2.3999999999999998E-3"/>
  </r>
  <r>
    <x v="0"/>
    <x v="0"/>
    <x v="4"/>
    <s v="Resistant"/>
    <s v="A.baumannii"/>
    <s v="A.baumannii Resistant"/>
    <n v="4"/>
    <m/>
    <n v="0.06"/>
    <n v="0.08"/>
    <s v=" "/>
    <n v="4.7999999999999996E-3"/>
  </r>
  <r>
    <x v="0"/>
    <x v="0"/>
    <x v="5"/>
    <s v="Resistant"/>
    <s v="A.baumannii"/>
    <s v="A.baumannii Resistant"/>
    <n v="4"/>
    <n v="0.39"/>
    <n v="0.03"/>
    <n v="0.08"/>
    <n v="3.1200000000000002E-2"/>
    <n v="2.3999999999999998E-3"/>
  </r>
  <r>
    <x v="0"/>
    <x v="0"/>
    <x v="6"/>
    <s v="Resistant"/>
    <s v="A.baumannii"/>
    <s v="A.baumannii Resistant"/>
    <n v="4"/>
    <n v="3400"/>
    <n v="10"/>
    <n v="0.08"/>
    <n v="272"/>
    <n v="0.8"/>
  </r>
  <r>
    <x v="0"/>
    <x v="0"/>
    <x v="7"/>
    <s v="Resistant"/>
    <s v="A.baumannii"/>
    <s v="A.baumannii Resistant"/>
    <n v="4"/>
    <n v="0.4"/>
    <n v="0.03"/>
    <n v="0.08"/>
    <n v="3.2000000000000001E-2"/>
    <n v="2.3999999999999998E-3"/>
  </r>
  <r>
    <x v="0"/>
    <x v="0"/>
    <x v="8"/>
    <s v="Resistant"/>
    <s v="A.baumannii"/>
    <s v="A.baumannii Resistant"/>
    <n v="4"/>
    <n v="2700"/>
    <n v="10"/>
    <n v="0.08"/>
    <n v="216"/>
    <n v="0.8"/>
  </r>
  <r>
    <x v="0"/>
    <x v="0"/>
    <x v="9"/>
    <s v="Resistant"/>
    <s v="A.baumannii"/>
    <s v="A.baumannii Resistant"/>
    <n v="4"/>
    <n v="2.5"/>
    <n v="1"/>
    <n v="0.08"/>
    <n v="0.2"/>
    <n v="0.08"/>
  </r>
  <r>
    <x v="0"/>
    <x v="0"/>
    <x v="10"/>
    <s v="Resistant"/>
    <s v="A.baumannii"/>
    <s v="A.baumannii Resistant"/>
    <n v="4"/>
    <m/>
    <n v="0.03"/>
    <n v="0.08"/>
    <s v=" "/>
    <n v="2.3999999999999998E-3"/>
  </r>
  <r>
    <x v="1"/>
    <x v="0"/>
    <x v="0"/>
    <s v="Sensitive"/>
    <s v="A.baumannii"/>
    <s v="A.baumannii Sensitive"/>
    <n v="4"/>
    <m/>
    <n v="0.66666666666666663"/>
    <n v="0.08"/>
    <s v=" "/>
    <n v="5.333333333333333E-2"/>
  </r>
  <r>
    <x v="1"/>
    <x v="0"/>
    <x v="1"/>
    <s v="Sensitive"/>
    <s v="A.baumannii"/>
    <s v="A.baumannii Sensitive"/>
    <n v="4"/>
    <n v="7800"/>
    <n v="100"/>
    <n v="0.08"/>
    <n v="624"/>
    <n v="8"/>
  </r>
  <r>
    <x v="1"/>
    <x v="0"/>
    <x v="2"/>
    <s v="Sensitive"/>
    <s v="A.baumannii"/>
    <s v="A.baumannii Sensitive"/>
    <n v="4"/>
    <m/>
    <n v="0.66666666666666663"/>
    <n v="0.08"/>
    <s v=" "/>
    <n v="5.333333333333333E-2"/>
  </r>
  <r>
    <x v="1"/>
    <x v="0"/>
    <x v="3"/>
    <s v="Sensitive"/>
    <s v="A.baumannii"/>
    <s v="A.baumannii Sensitive"/>
    <n v="4"/>
    <n v="0.87"/>
    <n v="0.03"/>
    <n v="0.08"/>
    <n v="6.9599999999999995E-2"/>
    <n v="2.3999999999999998E-3"/>
  </r>
  <r>
    <x v="1"/>
    <x v="0"/>
    <x v="4"/>
    <s v="Sensitive"/>
    <s v="A.baumannii"/>
    <s v="A.baumannii Sensitive"/>
    <n v="4"/>
    <n v="0.3"/>
    <n v="0.06"/>
    <n v="0.08"/>
    <n v="2.4E-2"/>
    <n v="4.7999999999999996E-3"/>
  </r>
  <r>
    <x v="1"/>
    <x v="0"/>
    <x v="5"/>
    <s v="Sensitive"/>
    <s v="A.baumannii"/>
    <s v="A.baumannii Sensitive"/>
    <n v="4"/>
    <n v="0.255"/>
    <n v="0.03"/>
    <n v="0.08"/>
    <n v="2.0400000000000001E-2"/>
    <n v="2.3999999999999998E-3"/>
  </r>
  <r>
    <x v="1"/>
    <x v="0"/>
    <x v="6"/>
    <s v="Sensitive"/>
    <s v="A.baumannii"/>
    <s v="A.baumannii Sensitive"/>
    <n v="4"/>
    <n v="4950"/>
    <n v="10"/>
    <n v="0.08"/>
    <n v="396"/>
    <n v="0.8"/>
  </r>
  <r>
    <x v="1"/>
    <x v="0"/>
    <x v="7"/>
    <s v="Sensitive"/>
    <s v="A.baumannii"/>
    <s v="A.baumannii Sensitive"/>
    <n v="4"/>
    <n v="0.92"/>
    <n v="0.03"/>
    <n v="0.08"/>
    <n v="7.3599999999999999E-2"/>
    <n v="2.3999999999999998E-3"/>
  </r>
  <r>
    <x v="1"/>
    <x v="0"/>
    <x v="8"/>
    <s v="Sensitive"/>
    <s v="A.baumannii"/>
    <s v="A.baumannii Sensitive"/>
    <n v="4"/>
    <n v="2750"/>
    <n v="10"/>
    <n v="0.08"/>
    <n v="220"/>
    <n v="0.8"/>
  </r>
  <r>
    <x v="1"/>
    <x v="0"/>
    <x v="9"/>
    <s v="Sensitive"/>
    <s v="A.baumannii"/>
    <s v="A.baumannii Sensitive"/>
    <n v="4"/>
    <n v="6.5"/>
    <n v="1"/>
    <n v="0.08"/>
    <n v="0.52"/>
    <n v="0.08"/>
  </r>
  <r>
    <x v="1"/>
    <x v="0"/>
    <x v="10"/>
    <s v="Sensitive"/>
    <s v="A.baumannii"/>
    <s v="A.baumannii Sensitive"/>
    <n v="4"/>
    <m/>
    <n v="0.03"/>
    <n v="0.08"/>
    <s v=" "/>
    <n v="2.3999999999999998E-3"/>
  </r>
  <r>
    <x v="2"/>
    <x v="0"/>
    <x v="0"/>
    <s v="Resistant"/>
    <s v="E.coli"/>
    <s v="E.coli Resistant"/>
    <n v="4"/>
    <m/>
    <n v="0.66666666666666663"/>
    <n v="0.87150000000000005"/>
    <s v=" "/>
    <n v="0.58099999999999996"/>
  </r>
  <r>
    <x v="2"/>
    <x v="0"/>
    <x v="1"/>
    <s v="Resistant"/>
    <s v="E.coli"/>
    <s v="E.coli Resistant"/>
    <n v="4"/>
    <m/>
    <n v="1000"/>
    <n v="0.87150000000000005"/>
    <s v=" "/>
    <n v="871.5"/>
  </r>
  <r>
    <x v="2"/>
    <x v="0"/>
    <x v="2"/>
    <s v="Resistant"/>
    <s v="E.coli"/>
    <s v="E.coli Resistant"/>
    <n v="4"/>
    <m/>
    <n v="0.66666666666666663"/>
    <n v="0.87150000000000005"/>
    <s v=" "/>
    <n v="0.58099999999999996"/>
  </r>
  <r>
    <x v="2"/>
    <x v="0"/>
    <x v="3"/>
    <s v="Resistant"/>
    <s v="E.coli"/>
    <s v="E.coli Resistant"/>
    <n v="4"/>
    <m/>
    <n v="0.03"/>
    <n v="0.87150000000000005"/>
    <s v=" "/>
    <n v="2.6145000000000002E-2"/>
  </r>
  <r>
    <x v="2"/>
    <x v="0"/>
    <x v="4"/>
    <s v="Resistant"/>
    <s v="E.coli"/>
    <s v="E.coli Resistant"/>
    <n v="4"/>
    <n v="0.6"/>
    <n v="0.3"/>
    <n v="0.87150000000000005"/>
    <n v="0.52290000000000003"/>
    <n v="0.26145000000000002"/>
  </r>
  <r>
    <x v="2"/>
    <x v="0"/>
    <x v="5"/>
    <s v="Resistant"/>
    <s v="E.coli"/>
    <s v="E.coli Resistant"/>
    <n v="4"/>
    <m/>
    <n v="0.03"/>
    <n v="0.87150000000000005"/>
    <s v=" "/>
    <n v="2.6145000000000002E-2"/>
  </r>
  <r>
    <x v="2"/>
    <x v="0"/>
    <x v="6"/>
    <s v="Resistant"/>
    <s v="E.coli"/>
    <s v="E.coli Resistant"/>
    <n v="4"/>
    <n v="100000"/>
    <n v="1000"/>
    <n v="0.87150000000000005"/>
    <n v="87150"/>
    <n v="871.5"/>
  </r>
  <r>
    <x v="2"/>
    <x v="0"/>
    <x v="7"/>
    <s v="Resistant"/>
    <s v="E.coli"/>
    <s v="E.coli Resistant"/>
    <n v="4"/>
    <m/>
    <n v="0.03"/>
    <n v="0.87150000000000005"/>
    <s v=" "/>
    <n v="2.6145000000000002E-2"/>
  </r>
  <r>
    <x v="2"/>
    <x v="0"/>
    <x v="8"/>
    <s v="Resistant"/>
    <s v="E.coli"/>
    <s v="E.coli Resistant"/>
    <n v="4"/>
    <n v="115000"/>
    <n v="1000"/>
    <n v="0.87150000000000005"/>
    <n v="100222.5"/>
    <n v="871.5"/>
  </r>
  <r>
    <x v="2"/>
    <x v="0"/>
    <x v="9"/>
    <s v="Resistant"/>
    <s v="E.coli"/>
    <s v="E.coli Resistant"/>
    <n v="4"/>
    <m/>
    <n v="20"/>
    <n v="0.87150000000000005"/>
    <s v=" "/>
    <n v="17.43"/>
  </r>
  <r>
    <x v="2"/>
    <x v="0"/>
    <x v="10"/>
    <s v="Resistant"/>
    <s v="E.coli"/>
    <s v="E.coli Resistant"/>
    <n v="4"/>
    <m/>
    <n v="0.03"/>
    <n v="0.87150000000000005"/>
    <s v=" "/>
    <n v="2.6145000000000002E-2"/>
  </r>
  <r>
    <x v="3"/>
    <x v="0"/>
    <x v="0"/>
    <s v="Sensitive"/>
    <s v="E.coli"/>
    <s v="E.coli Sensitive"/>
    <n v="4"/>
    <m/>
    <n v="0.66666666666666663"/>
    <n v="0.87150000000000005"/>
    <s v=" "/>
    <n v="0.58099999999999996"/>
  </r>
  <r>
    <x v="3"/>
    <x v="0"/>
    <x v="1"/>
    <s v="Sensitive"/>
    <s v="E.coli"/>
    <s v="E.coli Sensitive"/>
    <n v="4"/>
    <n v="150000"/>
    <n v="1000"/>
    <n v="0.87150000000000005"/>
    <n v="130725.00000000001"/>
    <n v="871.5"/>
  </r>
  <r>
    <x v="3"/>
    <x v="0"/>
    <x v="2"/>
    <s v="Sensitive"/>
    <s v="E.coli"/>
    <s v="E.coli Sensitive"/>
    <n v="4"/>
    <m/>
    <n v="0.66666666666666663"/>
    <n v="0.87150000000000005"/>
    <s v=" "/>
    <n v="0.58099999999999996"/>
  </r>
  <r>
    <x v="3"/>
    <x v="0"/>
    <x v="3"/>
    <s v="Sensitive"/>
    <s v="E.coli"/>
    <s v="E.coli Sensitive"/>
    <n v="4"/>
    <m/>
    <n v="0.03"/>
    <n v="0.87150000000000005"/>
    <s v=" "/>
    <n v="2.6145000000000002E-2"/>
  </r>
  <r>
    <x v="3"/>
    <x v="0"/>
    <x v="4"/>
    <s v="Sensitive"/>
    <s v="E.coli"/>
    <s v="E.coli Sensitive"/>
    <n v="4"/>
    <n v="12.8"/>
    <n v="0.3"/>
    <n v="0.87150000000000005"/>
    <n v="11.155200000000001"/>
    <n v="0.26145000000000002"/>
  </r>
  <r>
    <x v="3"/>
    <x v="0"/>
    <x v="5"/>
    <s v="Sensitive"/>
    <s v="E.coli"/>
    <s v="E.coli Sensitive"/>
    <n v="4"/>
    <n v="0.16500000000000001"/>
    <n v="0.03"/>
    <n v="0.87150000000000005"/>
    <n v="0.14379750000000002"/>
    <n v="2.6145000000000002E-2"/>
  </r>
  <r>
    <x v="3"/>
    <x v="0"/>
    <x v="6"/>
    <s v="Sensitive"/>
    <s v="E.coli"/>
    <s v="E.coli Sensitive"/>
    <n v="4"/>
    <n v="2650000"/>
    <n v="1000"/>
    <n v="0.87150000000000005"/>
    <n v="2309475"/>
    <n v="871.5"/>
  </r>
  <r>
    <x v="3"/>
    <x v="0"/>
    <x v="7"/>
    <s v="Sensitive"/>
    <s v="E.coli"/>
    <s v="E.coli Sensitive"/>
    <n v="4"/>
    <n v="0.75"/>
    <n v="0.03"/>
    <n v="0.87150000000000005"/>
    <n v="0.65362500000000001"/>
    <n v="2.6145000000000002E-2"/>
  </r>
  <r>
    <x v="3"/>
    <x v="0"/>
    <x v="8"/>
    <s v="Sensitive"/>
    <s v="E.coli"/>
    <s v="E.coli Sensitive"/>
    <n v="4"/>
    <n v="1030000"/>
    <n v="1000"/>
    <n v="0.87150000000000005"/>
    <n v="897645"/>
    <n v="871.5"/>
  </r>
  <r>
    <x v="3"/>
    <x v="0"/>
    <x v="9"/>
    <s v="Sensitive"/>
    <s v="E.coli"/>
    <s v="E.coli Sensitive"/>
    <n v="4"/>
    <n v="1010"/>
    <n v="20"/>
    <n v="0.87150000000000005"/>
    <n v="880.21500000000003"/>
    <n v="17.43"/>
  </r>
  <r>
    <x v="3"/>
    <x v="0"/>
    <x v="10"/>
    <s v="Sensitive"/>
    <s v="E.coli"/>
    <s v="E.coli Sensitive"/>
    <n v="4"/>
    <m/>
    <n v="0.03"/>
    <n v="0.87150000000000005"/>
    <s v=" "/>
    <n v="2.6145000000000002E-2"/>
  </r>
  <r>
    <x v="4"/>
    <x v="0"/>
    <x v="0"/>
    <s v="Resistant"/>
    <s v="E.faecium"/>
    <s v="E.faecium Resistant"/>
    <n v="4"/>
    <m/>
    <n v="0.66666666666666663"/>
    <n v="1"/>
    <s v=" "/>
    <n v="0.66666666666666663"/>
  </r>
  <r>
    <x v="4"/>
    <x v="0"/>
    <x v="1"/>
    <s v="Resistant"/>
    <s v="E.faecium"/>
    <s v="E.faecium Resistant"/>
    <n v="4"/>
    <n v="3000"/>
    <n v="100"/>
    <n v="1"/>
    <n v="3000"/>
    <n v="100"/>
  </r>
  <r>
    <x v="4"/>
    <x v="0"/>
    <x v="2"/>
    <s v="Resistant"/>
    <s v="E.faecium"/>
    <s v="E.faecium Resistant"/>
    <n v="4"/>
    <m/>
    <n v="0.66666666666666663"/>
    <n v="1"/>
    <s v=" "/>
    <n v="0.66666666666666663"/>
  </r>
  <r>
    <x v="4"/>
    <x v="0"/>
    <x v="3"/>
    <s v="Resistant"/>
    <s v="E.faecium"/>
    <s v="E.faecium Resistant"/>
    <n v="4"/>
    <m/>
    <n v="0.03"/>
    <n v="1"/>
    <s v=" "/>
    <n v="0.03"/>
  </r>
  <r>
    <x v="4"/>
    <x v="0"/>
    <x v="4"/>
    <s v="Resistant"/>
    <s v="E.faecium"/>
    <s v="E.faecium Resistant"/>
    <n v="4"/>
    <m/>
    <n v="0.03"/>
    <n v="1"/>
    <s v=" "/>
    <n v="0.03"/>
  </r>
  <r>
    <x v="4"/>
    <x v="0"/>
    <x v="5"/>
    <s v="Resistant"/>
    <s v="E.faecium"/>
    <s v="E.faecium Resistant"/>
    <n v="4"/>
    <m/>
    <n v="0.03"/>
    <n v="1"/>
    <s v=" "/>
    <n v="0.03"/>
  </r>
  <r>
    <x v="4"/>
    <x v="0"/>
    <x v="6"/>
    <s v="Resistant"/>
    <s v="E.faecium"/>
    <s v="E.faecium Resistant"/>
    <n v="4"/>
    <n v="100"/>
    <n v="10"/>
    <n v="1"/>
    <n v="100"/>
    <n v="10"/>
  </r>
  <r>
    <x v="4"/>
    <x v="0"/>
    <x v="7"/>
    <s v="Resistant"/>
    <s v="E.faecium"/>
    <s v="E.faecium Resistant"/>
    <n v="4"/>
    <m/>
    <n v="0.03"/>
    <n v="1"/>
    <s v=" "/>
    <n v="0.03"/>
  </r>
  <r>
    <x v="4"/>
    <x v="0"/>
    <x v="8"/>
    <s v="Resistant"/>
    <s v="E.faecium"/>
    <s v="E.faecium Resistant"/>
    <n v="4"/>
    <n v="1050"/>
    <n v="10"/>
    <n v="1"/>
    <n v="1050"/>
    <n v="10"/>
  </r>
  <r>
    <x v="4"/>
    <x v="0"/>
    <x v="9"/>
    <s v="Resistant"/>
    <s v="E.faecium"/>
    <s v="E.faecium Resistant"/>
    <n v="4"/>
    <m/>
    <n v="1"/>
    <n v="1"/>
    <s v=" "/>
    <n v="1"/>
  </r>
  <r>
    <x v="4"/>
    <x v="0"/>
    <x v="10"/>
    <s v="Resistant"/>
    <s v="E.faecium"/>
    <s v="E.faecium Resistant"/>
    <n v="4"/>
    <m/>
    <n v="0.03"/>
    <n v="1"/>
    <s v=" "/>
    <n v="0.03"/>
  </r>
  <r>
    <x v="5"/>
    <x v="0"/>
    <x v="0"/>
    <s v="Sensitive"/>
    <s v="E.faecium"/>
    <s v="E.faecium Sensitive"/>
    <n v="4"/>
    <m/>
    <n v="0.66666666666666663"/>
    <n v="1"/>
    <s v=" "/>
    <n v="0.66666666666666663"/>
  </r>
  <r>
    <x v="5"/>
    <x v="0"/>
    <x v="1"/>
    <s v="Sensitive"/>
    <s v="E.faecium"/>
    <s v="E.faecium Sensitive"/>
    <n v="4"/>
    <n v="160000"/>
    <n v="100"/>
    <n v="1"/>
    <n v="160000"/>
    <n v="100"/>
  </r>
  <r>
    <x v="5"/>
    <x v="0"/>
    <x v="2"/>
    <s v="Sensitive"/>
    <s v="E.faecium"/>
    <s v="E.faecium Sensitive"/>
    <n v="4"/>
    <m/>
    <n v="0.66666666666666663"/>
    <n v="1"/>
    <s v=" "/>
    <n v="0.66666666666666663"/>
  </r>
  <r>
    <x v="5"/>
    <x v="0"/>
    <x v="3"/>
    <s v="Sensitive"/>
    <s v="E.faecium"/>
    <s v="E.faecium Sensitive"/>
    <n v="4"/>
    <m/>
    <n v="0.03"/>
    <n v="1"/>
    <s v=" "/>
    <n v="0.03"/>
  </r>
  <r>
    <x v="5"/>
    <x v="0"/>
    <x v="4"/>
    <s v="Sensitive"/>
    <s v="E.faecium"/>
    <s v="E.faecium Sensitive"/>
    <n v="4"/>
    <n v="0.255"/>
    <n v="0.03"/>
    <n v="1"/>
    <n v="0.255"/>
    <n v="0.03"/>
  </r>
  <r>
    <x v="5"/>
    <x v="0"/>
    <x v="5"/>
    <s v="Sensitive"/>
    <s v="E.faecium"/>
    <s v="E.faecium Sensitive"/>
    <n v="4"/>
    <n v="0.06"/>
    <n v="0.03"/>
    <n v="1"/>
    <n v="0.06"/>
    <n v="0.03"/>
  </r>
  <r>
    <x v="5"/>
    <x v="0"/>
    <x v="6"/>
    <s v="Sensitive"/>
    <s v="E.faecium"/>
    <s v="E.faecium Sensitive"/>
    <n v="4"/>
    <n v="3000000"/>
    <n v="10"/>
    <n v="1"/>
    <n v="3000000"/>
    <n v="10"/>
  </r>
  <r>
    <x v="5"/>
    <x v="0"/>
    <x v="7"/>
    <s v="Sensitive"/>
    <s v="E.faecium"/>
    <s v="E.faecium Sensitive"/>
    <n v="4"/>
    <n v="0.03"/>
    <n v="0.03"/>
    <n v="1"/>
    <n v="0.03"/>
    <n v="0.03"/>
  </r>
  <r>
    <x v="5"/>
    <x v="0"/>
    <x v="8"/>
    <s v="Sensitive"/>
    <s v="E.faecium"/>
    <s v="E.faecium Sensitive"/>
    <n v="4"/>
    <n v="187000"/>
    <n v="10"/>
    <n v="1"/>
    <n v="187000"/>
    <n v="10"/>
  </r>
  <r>
    <x v="5"/>
    <x v="0"/>
    <x v="9"/>
    <s v="Sensitive"/>
    <s v="E.faecium"/>
    <s v="E.faecium Sensitive"/>
    <n v="4"/>
    <n v="815"/>
    <n v="1"/>
    <n v="1"/>
    <n v="815"/>
    <n v="1"/>
  </r>
  <r>
    <x v="5"/>
    <x v="0"/>
    <x v="10"/>
    <s v="Sensitive"/>
    <s v="E.faecium"/>
    <s v="E.faecium Sensitive"/>
    <n v="4"/>
    <m/>
    <n v="0.03"/>
    <n v="1"/>
    <s v=" "/>
    <n v="0.03"/>
  </r>
  <r>
    <x v="6"/>
    <x v="0"/>
    <x v="0"/>
    <s v="Resistant"/>
    <s v="K.pneumoniae"/>
    <s v="K.pneumoniae Resistant"/>
    <n v="4"/>
    <m/>
    <n v="0.66666666666666663"/>
    <n v="0.2485"/>
    <s v=" "/>
    <n v="0.16566666666666666"/>
  </r>
  <r>
    <x v="6"/>
    <x v="0"/>
    <x v="1"/>
    <s v="Resistant"/>
    <s v="K.pneumoniae"/>
    <s v="K.pneumoniae Resistant"/>
    <n v="4"/>
    <n v="100000"/>
    <n v="1000"/>
    <n v="0.2485"/>
    <n v="24850"/>
    <n v="248.5"/>
  </r>
  <r>
    <x v="6"/>
    <x v="0"/>
    <x v="2"/>
    <s v="Resistant"/>
    <s v="K.pneumoniae"/>
    <s v="K.pneumoniae Resistant"/>
    <n v="4"/>
    <m/>
    <n v="0.66666666666666663"/>
    <n v="0.2485"/>
    <s v=" "/>
    <n v="0.16566666666666666"/>
  </r>
  <r>
    <x v="6"/>
    <x v="0"/>
    <x v="3"/>
    <s v="Resistant"/>
    <s v="K.pneumoniae"/>
    <s v="K.pneumoniae Resistant"/>
    <n v="4"/>
    <n v="37.14"/>
    <n v="0.06"/>
    <n v="0.2485"/>
    <n v="9.2292900000000007"/>
    <n v="1.491E-2"/>
  </r>
  <r>
    <x v="6"/>
    <x v="0"/>
    <x v="4"/>
    <s v="Resistant"/>
    <s v="K.pneumoniae"/>
    <s v="K.pneumoniae Resistant"/>
    <n v="4"/>
    <n v="60"/>
    <n v="0.3"/>
    <n v="0.2485"/>
    <n v="14.91"/>
    <n v="7.4549999999999991E-2"/>
  </r>
  <r>
    <x v="6"/>
    <x v="0"/>
    <x v="5"/>
    <s v="Resistant"/>
    <s v="K.pneumoniae"/>
    <s v="K.pneumoniae Resistant"/>
    <n v="4"/>
    <n v="900"/>
    <n v="0.3"/>
    <n v="0.2485"/>
    <n v="223.65"/>
    <n v="7.4549999999999991E-2"/>
  </r>
  <r>
    <x v="6"/>
    <x v="0"/>
    <x v="6"/>
    <s v="Resistant"/>
    <s v="K.pneumoniae"/>
    <s v="K.pneumoniae Resistant"/>
    <n v="4"/>
    <n v="450000"/>
    <n v="1000"/>
    <n v="0.2485"/>
    <n v="111825"/>
    <n v="248.5"/>
  </r>
  <r>
    <x v="6"/>
    <x v="0"/>
    <x v="7"/>
    <s v="Resistant"/>
    <s v="K.pneumoniae"/>
    <s v="K.pneumoniae Resistant"/>
    <n v="4"/>
    <n v="79.5"/>
    <n v="3"/>
    <n v="0.2485"/>
    <n v="19.755749999999999"/>
    <n v="0.74550000000000005"/>
  </r>
  <r>
    <x v="6"/>
    <x v="0"/>
    <x v="8"/>
    <s v="Resistant"/>
    <s v="K.pneumoniae"/>
    <s v="K.pneumoniae Resistant"/>
    <n v="4"/>
    <n v="160000"/>
    <n v="1000"/>
    <n v="0.2485"/>
    <n v="39760"/>
    <n v="248.5"/>
  </r>
  <r>
    <x v="6"/>
    <x v="0"/>
    <x v="9"/>
    <s v="Resistant"/>
    <s v="K.pneumoniae"/>
    <s v="K.pneumoniae Resistant"/>
    <n v="4"/>
    <n v="2200"/>
    <n v="20"/>
    <n v="0.2485"/>
    <n v="546.70000000000005"/>
    <n v="4.97"/>
  </r>
  <r>
    <x v="6"/>
    <x v="0"/>
    <x v="10"/>
    <s v="Resistant"/>
    <s v="K.pneumoniae"/>
    <s v="K.pneumoniae Resistant"/>
    <n v="4"/>
    <n v="18"/>
    <n v="0.3"/>
    <n v="0.2485"/>
    <n v="4.4729999999999999"/>
    <n v="7.4549999999999991E-2"/>
  </r>
  <r>
    <x v="7"/>
    <x v="0"/>
    <x v="0"/>
    <s v="Sensitive"/>
    <s v="K.pneumoniae"/>
    <s v="K.pneumoniae Sensitive"/>
    <n v="4"/>
    <m/>
    <n v="0.66666666666666663"/>
    <n v="0.2485"/>
    <s v=" "/>
    <n v="0.16566666666666666"/>
  </r>
  <r>
    <x v="7"/>
    <x v="0"/>
    <x v="1"/>
    <s v="Sensitive"/>
    <s v="K.pneumoniae"/>
    <s v="K.pneumoniae Sensitive"/>
    <n v="4"/>
    <n v="1250000"/>
    <n v="1000"/>
    <n v="0.2485"/>
    <n v="310625"/>
    <n v="248.5"/>
  </r>
  <r>
    <x v="7"/>
    <x v="0"/>
    <x v="2"/>
    <s v="Sensitive"/>
    <s v="K.pneumoniae"/>
    <s v="K.pneumoniae Sensitive"/>
    <n v="4"/>
    <m/>
    <n v="0.66666666666666663"/>
    <n v="0.2485"/>
    <s v=" "/>
    <n v="0.16566666666666666"/>
  </r>
  <r>
    <x v="7"/>
    <x v="0"/>
    <x v="3"/>
    <s v="Sensitive"/>
    <s v="K.pneumoniae"/>
    <s v="K.pneumoniae Sensitive"/>
    <n v="4"/>
    <n v="10.290000000000001"/>
    <n v="0.06"/>
    <n v="0.2485"/>
    <n v="2.5570650000000001"/>
    <n v="1.491E-2"/>
  </r>
  <r>
    <x v="7"/>
    <x v="0"/>
    <x v="4"/>
    <s v="Sensitive"/>
    <s v="K.pneumoniae"/>
    <s v="K.pneumoniae Sensitive"/>
    <n v="4"/>
    <n v="1260"/>
    <n v="0.3"/>
    <n v="0.2485"/>
    <n v="313.11"/>
    <n v="7.4549999999999991E-2"/>
  </r>
  <r>
    <x v="7"/>
    <x v="0"/>
    <x v="5"/>
    <s v="Sensitive"/>
    <s v="K.pneumoniae"/>
    <s v="K.pneumoniae Sensitive"/>
    <n v="4"/>
    <n v="900"/>
    <n v="0.3"/>
    <n v="0.2485"/>
    <n v="223.65"/>
    <n v="7.4549999999999991E-2"/>
  </r>
  <r>
    <x v="7"/>
    <x v="0"/>
    <x v="6"/>
    <s v="Sensitive"/>
    <s v="K.pneumoniae"/>
    <s v="K.pneumoniae Sensitive"/>
    <n v="4"/>
    <n v="8400000"/>
    <n v="1000"/>
    <n v="0.2485"/>
    <n v="2087400"/>
    <n v="248.5"/>
  </r>
  <r>
    <x v="7"/>
    <x v="0"/>
    <x v="7"/>
    <s v="Sensitive"/>
    <s v="K.pneumoniae"/>
    <s v="K.pneumoniae Sensitive"/>
    <n v="4"/>
    <n v="135"/>
    <n v="3"/>
    <n v="0.2485"/>
    <n v="33.547499999999999"/>
    <n v="0.74550000000000005"/>
  </r>
  <r>
    <x v="7"/>
    <x v="0"/>
    <x v="8"/>
    <s v="Sensitive"/>
    <s v="K.pneumoniae"/>
    <s v="K.pneumoniae Sensitive"/>
    <n v="4"/>
    <n v="30000000"/>
    <n v="1000"/>
    <n v="0.2485"/>
    <n v="7455000"/>
    <n v="248.5"/>
  </r>
  <r>
    <x v="7"/>
    <x v="0"/>
    <x v="9"/>
    <s v="Sensitive"/>
    <s v="K.pneumoniae"/>
    <s v="K.pneumoniae Sensitive"/>
    <n v="4"/>
    <n v="11000"/>
    <n v="20"/>
    <n v="0.2485"/>
    <n v="2733.5"/>
    <n v="4.97"/>
  </r>
  <r>
    <x v="7"/>
    <x v="0"/>
    <x v="10"/>
    <s v="Sensitive"/>
    <s v="K.pneumoniae"/>
    <s v="K.pneumoniae Sensitive"/>
    <n v="4"/>
    <n v="0.9"/>
    <n v="0.3"/>
    <n v="0.2485"/>
    <n v="0.22365000000000002"/>
    <n v="7.4549999999999991E-2"/>
  </r>
  <r>
    <x v="8"/>
    <x v="0"/>
    <x v="0"/>
    <s v="Sensitive"/>
    <s v="P. aeruginosa"/>
    <s v="P. aeruginosa Sensitive"/>
    <n v="4"/>
    <m/>
    <n v="0.66666666666666663"/>
    <n v="3.4000000000000002E-2"/>
    <s v=" "/>
    <n v="2.2666666666666668E-2"/>
  </r>
  <r>
    <x v="8"/>
    <x v="0"/>
    <x v="1"/>
    <s v="Sensitive"/>
    <s v="P. aeruginosa"/>
    <s v="P. aeruginosa Sensitive"/>
    <n v="4"/>
    <n v="675000"/>
    <n v="1000"/>
    <n v="3.4000000000000002E-2"/>
    <n v="22950"/>
    <n v="34"/>
  </r>
  <r>
    <x v="8"/>
    <x v="0"/>
    <x v="2"/>
    <s v="Sensitive"/>
    <s v="P. aeruginosa"/>
    <s v="P. aeruginosa Sensitive"/>
    <n v="4"/>
    <m/>
    <n v="0.66666666666666663"/>
    <n v="3.4000000000000002E-2"/>
    <s v=" "/>
    <n v="2.2666666666666668E-2"/>
  </r>
  <r>
    <x v="8"/>
    <x v="0"/>
    <x v="3"/>
    <s v="Sensitive"/>
    <s v="P. aeruginosa"/>
    <s v="P. aeruginosa Sensitive"/>
    <n v="4"/>
    <n v="3.42"/>
    <n v="0.03"/>
    <n v="3.4000000000000002E-2"/>
    <n v="0.11628000000000001"/>
    <n v="1.0200000000000001E-3"/>
  </r>
  <r>
    <x v="8"/>
    <x v="0"/>
    <x v="4"/>
    <s v="Sensitive"/>
    <s v="P. aeruginosa"/>
    <s v="P. aeruginosa Sensitive"/>
    <n v="4"/>
    <n v="47.7"/>
    <n v="0.3"/>
    <n v="3.4000000000000002E-2"/>
    <n v="1.6218000000000001"/>
    <n v="1.0200000000000001E-2"/>
  </r>
  <r>
    <x v="8"/>
    <x v="0"/>
    <x v="5"/>
    <s v="Sensitive"/>
    <s v="P. aeruginosa"/>
    <s v="P. aeruginosa Sensitive"/>
    <n v="4"/>
    <n v="0.45"/>
    <n v="0.3"/>
    <n v="3.4000000000000002E-2"/>
    <n v="1.5300000000000001E-2"/>
    <n v="1.0200000000000001E-2"/>
  </r>
  <r>
    <x v="8"/>
    <x v="0"/>
    <x v="6"/>
    <s v="Sensitive"/>
    <s v="P. aeruginosa"/>
    <s v="P. aeruginosa Sensitive"/>
    <n v="4"/>
    <n v="3100000"/>
    <n v="1000"/>
    <n v="3.4000000000000002E-2"/>
    <n v="105400.00000000001"/>
    <n v="34"/>
  </r>
  <r>
    <x v="8"/>
    <x v="0"/>
    <x v="7"/>
    <s v="Sensitive"/>
    <s v="P. aeruginosa"/>
    <s v="P. aeruginosa Sensitive"/>
    <n v="4"/>
    <n v="38.800000000000004"/>
    <n v="0.3"/>
    <n v="3.4000000000000002E-2"/>
    <n v="1.3192000000000002"/>
    <n v="1.0200000000000001E-2"/>
  </r>
  <r>
    <x v="8"/>
    <x v="0"/>
    <x v="8"/>
    <s v="Sensitive"/>
    <s v="P. aeruginosa"/>
    <s v="P. aeruginosa Sensitive"/>
    <n v="4"/>
    <n v="58"/>
    <n v="1000"/>
    <n v="3.4000000000000002E-2"/>
    <n v="1.9720000000000002"/>
    <n v="34"/>
  </r>
  <r>
    <x v="8"/>
    <x v="0"/>
    <x v="9"/>
    <s v="Sensitive"/>
    <s v="P. aeruginosa"/>
    <s v="P. aeruginosa Sensitive"/>
    <n v="4"/>
    <n v="4400"/>
    <n v="20"/>
    <n v="3.4000000000000002E-2"/>
    <n v="149.60000000000002"/>
    <n v="0.68"/>
  </r>
  <r>
    <x v="8"/>
    <x v="0"/>
    <x v="10"/>
    <s v="Sensitive"/>
    <s v="P. aeruginosa"/>
    <s v="P. aeruginosa Sensitive"/>
    <n v="4"/>
    <n v="4.2"/>
    <n v="0.03"/>
    <n v="3.4000000000000002E-2"/>
    <n v="0.14280000000000001"/>
    <n v="1.0200000000000001E-3"/>
  </r>
  <r>
    <x v="9"/>
    <x v="0"/>
    <x v="0"/>
    <s v="Resistant"/>
    <s v="P. aeruginosa "/>
    <s v="P. aeruginosa  Resistant"/>
    <n v="4"/>
    <m/>
    <n v="0.66666666666666663"/>
    <n v="3.4000000000000002E-2"/>
    <s v=" "/>
    <n v="2.2666666666666668E-2"/>
  </r>
  <r>
    <x v="9"/>
    <x v="0"/>
    <x v="1"/>
    <s v="Resistant"/>
    <s v="P. aeruginosa "/>
    <s v="P. aeruginosa  Resistant"/>
    <n v="4"/>
    <n v="10000"/>
    <n v="1000"/>
    <n v="3.4000000000000002E-2"/>
    <n v="340"/>
    <n v="34"/>
  </r>
  <r>
    <x v="9"/>
    <x v="0"/>
    <x v="2"/>
    <s v="Resistant"/>
    <s v="P. aeruginosa "/>
    <s v="P. aeruginosa  Resistant"/>
    <n v="4"/>
    <m/>
    <n v="0.66666666666666663"/>
    <n v="3.4000000000000002E-2"/>
    <s v=" "/>
    <n v="2.2666666666666668E-2"/>
  </r>
  <r>
    <x v="9"/>
    <x v="0"/>
    <x v="3"/>
    <s v="Resistant"/>
    <s v="P. aeruginosa "/>
    <s v="P. aeruginosa  Resistant"/>
    <n v="4"/>
    <m/>
    <n v="0.03"/>
    <n v="3.4000000000000002E-2"/>
    <s v=" "/>
    <n v="1.0200000000000001E-3"/>
  </r>
  <r>
    <x v="9"/>
    <x v="0"/>
    <x v="4"/>
    <s v="Resistant"/>
    <s v="P. aeruginosa "/>
    <s v="P. aeruginosa  Resistant"/>
    <n v="4"/>
    <n v="9.4500000000000011"/>
    <n v="0.3"/>
    <n v="3.4000000000000002E-2"/>
    <n v="0.32130000000000009"/>
    <n v="1.0200000000000001E-2"/>
  </r>
  <r>
    <x v="9"/>
    <x v="0"/>
    <x v="5"/>
    <s v="Resistant"/>
    <s v="P. aeruginosa "/>
    <s v="P. aeruginosa  Resistant"/>
    <n v="4"/>
    <m/>
    <n v="0.3"/>
    <n v="3.4000000000000002E-2"/>
    <s v=" "/>
    <n v="1.0200000000000001E-2"/>
  </r>
  <r>
    <x v="9"/>
    <x v="0"/>
    <x v="6"/>
    <s v="Resistant"/>
    <s v="P. aeruginosa "/>
    <s v="P. aeruginosa  Resistant"/>
    <n v="4"/>
    <n v="121000"/>
    <n v="1000"/>
    <n v="3.4000000000000002E-2"/>
    <n v="4114"/>
    <n v="34"/>
  </r>
  <r>
    <x v="9"/>
    <x v="0"/>
    <x v="7"/>
    <s v="Resistant"/>
    <s v="P. aeruginosa "/>
    <s v="P. aeruginosa  Resistant"/>
    <n v="4"/>
    <n v="1.8"/>
    <n v="0.3"/>
    <n v="3.4000000000000002E-2"/>
    <n v="6.1200000000000004E-2"/>
    <n v="1.0200000000000001E-2"/>
  </r>
  <r>
    <x v="9"/>
    <x v="0"/>
    <x v="8"/>
    <s v="Resistant"/>
    <s v="P. aeruginosa "/>
    <s v="P. aeruginosa  Resistant"/>
    <n v="4"/>
    <n v="100000"/>
    <n v="1000"/>
    <n v="3.4000000000000002E-2"/>
    <n v="3400.0000000000005"/>
    <n v="34"/>
  </r>
  <r>
    <x v="9"/>
    <x v="0"/>
    <x v="9"/>
    <s v="Resistant"/>
    <s v="P. aeruginosa "/>
    <s v="P. aeruginosa  Resistant"/>
    <n v="4"/>
    <m/>
    <n v="20"/>
    <n v="3.4000000000000002E-2"/>
    <s v=" "/>
    <n v="0.68"/>
  </r>
  <r>
    <x v="9"/>
    <x v="0"/>
    <x v="10"/>
    <s v="Resistant"/>
    <s v="P. aeruginosa "/>
    <s v="P. aeruginosa  Resistant"/>
    <n v="4"/>
    <m/>
    <n v="0.03"/>
    <n v="3.4000000000000002E-2"/>
    <s v=" "/>
    <n v="1.0200000000000001E-3"/>
  </r>
  <r>
    <x v="10"/>
    <x v="0"/>
    <x v="0"/>
    <s v="Resistant"/>
    <s v="S.aureus"/>
    <s v="S.aureus Resistant"/>
    <n v="4"/>
    <m/>
    <n v="0.66666666666666663"/>
    <n v="0"/>
    <s v=" "/>
    <n v="0"/>
  </r>
  <r>
    <x v="10"/>
    <x v="0"/>
    <x v="1"/>
    <s v="Resistant"/>
    <s v="S.aureus"/>
    <s v="S.aureus Resistant"/>
    <n v="4"/>
    <n v="150"/>
    <n v="1000"/>
    <n v="0"/>
    <n v="0"/>
    <n v="0"/>
  </r>
  <r>
    <x v="10"/>
    <x v="0"/>
    <x v="2"/>
    <s v="Resistant"/>
    <s v="S.aureus"/>
    <s v="S.aureus Resistant"/>
    <n v="4"/>
    <m/>
    <n v="0.66666666666666663"/>
    <n v="0"/>
    <s v=" "/>
    <n v="0"/>
  </r>
  <r>
    <x v="10"/>
    <x v="0"/>
    <x v="3"/>
    <s v="Resistant"/>
    <s v="S.aureus"/>
    <s v="S.aureus Resistant"/>
    <n v="4"/>
    <m/>
    <n v="0.03"/>
    <n v="0"/>
    <s v=" "/>
    <n v="0"/>
  </r>
  <r>
    <x v="10"/>
    <x v="0"/>
    <x v="4"/>
    <s v="Resistant"/>
    <s v="S.aureus"/>
    <s v="S.aureus Resistant"/>
    <n v="4"/>
    <m/>
    <n v="0.3"/>
    <n v="0"/>
    <s v=" "/>
    <n v="0"/>
  </r>
  <r>
    <x v="10"/>
    <x v="0"/>
    <x v="5"/>
    <s v="Resistant"/>
    <s v="S.aureus"/>
    <s v="S.aureus Resistant"/>
    <n v="4"/>
    <n v="0.09"/>
    <n v="0.03"/>
    <n v="0"/>
    <n v="0"/>
    <n v="0"/>
  </r>
  <r>
    <x v="10"/>
    <x v="0"/>
    <x v="6"/>
    <s v="Resistant"/>
    <s v="S.aureus"/>
    <s v="S.aureus Resistant"/>
    <n v="4"/>
    <n v="15000"/>
    <n v="100"/>
    <n v="0"/>
    <n v="0"/>
    <n v="0"/>
  </r>
  <r>
    <x v="10"/>
    <x v="0"/>
    <x v="7"/>
    <s v="Resistant"/>
    <s v="S.aureus"/>
    <s v="S.aureus Resistant"/>
    <n v="4"/>
    <n v="0.04"/>
    <n v="0.06"/>
    <n v="0"/>
    <n v="0"/>
    <n v="0"/>
  </r>
  <r>
    <x v="10"/>
    <x v="0"/>
    <x v="8"/>
    <s v="Resistant"/>
    <s v="S.aureus"/>
    <s v="S.aureus Resistant"/>
    <n v="4"/>
    <n v="5000"/>
    <n v="100"/>
    <n v="0"/>
    <n v="0"/>
    <n v="0"/>
  </r>
  <r>
    <x v="10"/>
    <x v="0"/>
    <x v="9"/>
    <s v="Resistant"/>
    <s v="S.aureus"/>
    <s v="S.aureus Resistant"/>
    <n v="4"/>
    <n v="100"/>
    <n v="10"/>
    <n v="0"/>
    <n v="0"/>
    <n v="0"/>
  </r>
  <r>
    <x v="10"/>
    <x v="0"/>
    <x v="10"/>
    <s v="Resistant"/>
    <s v="S.aureus"/>
    <s v="S.aureus Resistant"/>
    <n v="4"/>
    <m/>
    <n v="0.03"/>
    <n v="0"/>
    <s v=" "/>
    <n v="0"/>
  </r>
  <r>
    <x v="11"/>
    <x v="0"/>
    <x v="0"/>
    <s v="Sensitive"/>
    <s v="S.aureus"/>
    <s v="S.aureus Sensitive"/>
    <n v="4"/>
    <m/>
    <n v="0.66666666666666663"/>
    <n v="0"/>
    <s v=" "/>
    <n v="0"/>
  </r>
  <r>
    <x v="11"/>
    <x v="0"/>
    <x v="1"/>
    <s v="Sensitive"/>
    <s v="S.aureus"/>
    <s v="S.aureus Sensitive"/>
    <n v="4"/>
    <n v="55000"/>
    <n v="1000"/>
    <n v="0"/>
    <n v="0"/>
    <n v="0"/>
  </r>
  <r>
    <x v="11"/>
    <x v="0"/>
    <x v="2"/>
    <s v="Sensitive"/>
    <s v="S.aureus"/>
    <s v="S.aureus Sensitive"/>
    <n v="4"/>
    <m/>
    <n v="0.66666666666666663"/>
    <n v="0"/>
    <s v=" "/>
    <n v="0"/>
  </r>
  <r>
    <x v="11"/>
    <x v="0"/>
    <x v="3"/>
    <s v="Sensitive"/>
    <s v="S.aureus"/>
    <s v="S.aureus Sensitive"/>
    <n v="4"/>
    <n v="0.03"/>
    <n v="0.03"/>
    <n v="0"/>
    <n v="0"/>
    <n v="0"/>
  </r>
  <r>
    <x v="11"/>
    <x v="0"/>
    <x v="4"/>
    <s v="Sensitive"/>
    <s v="S.aureus"/>
    <s v="S.aureus Sensitive"/>
    <n v="4"/>
    <n v="3.6"/>
    <n v="0.3"/>
    <n v="0"/>
    <n v="0"/>
    <n v="0"/>
  </r>
  <r>
    <x v="11"/>
    <x v="0"/>
    <x v="5"/>
    <s v="Sensitive"/>
    <s v="S.aureus"/>
    <s v="S.aureus Sensitive"/>
    <n v="4"/>
    <n v="0.435"/>
    <n v="0.03"/>
    <n v="0"/>
    <n v="0"/>
    <n v="0"/>
  </r>
  <r>
    <x v="11"/>
    <x v="0"/>
    <x v="6"/>
    <s v="Sensitive"/>
    <s v="S.aureus"/>
    <s v="S.aureus Sensitive"/>
    <n v="4"/>
    <n v="95000"/>
    <n v="100"/>
    <n v="0"/>
    <n v="0"/>
    <n v="0"/>
  </r>
  <r>
    <x v="11"/>
    <x v="0"/>
    <x v="7"/>
    <s v="Sensitive"/>
    <s v="S.aureus"/>
    <s v="S.aureus Sensitive"/>
    <n v="4"/>
    <n v="0.36"/>
    <n v="0.06"/>
    <n v="0"/>
    <n v="0"/>
    <n v="0"/>
  </r>
  <r>
    <x v="11"/>
    <x v="0"/>
    <x v="8"/>
    <s v="Sensitive"/>
    <s v="S.aureus"/>
    <s v="S.aureus Sensitive"/>
    <n v="4"/>
    <n v="14500"/>
    <n v="100"/>
    <n v="0"/>
    <n v="0"/>
    <n v="0"/>
  </r>
  <r>
    <x v="11"/>
    <x v="0"/>
    <x v="9"/>
    <s v="Sensitive"/>
    <s v="S.aureus"/>
    <s v="S.aureus Sensitive"/>
    <n v="4"/>
    <n v="550"/>
    <n v="10"/>
    <n v="0"/>
    <n v="0"/>
    <n v="0"/>
  </r>
  <r>
    <x v="11"/>
    <x v="0"/>
    <x v="10"/>
    <s v="Sensitive"/>
    <s v="S.aureus"/>
    <s v="S.aureus Sensitive"/>
    <n v="4"/>
    <m/>
    <n v="0.03"/>
    <n v="0"/>
    <s v=" 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9">
  <r>
    <x v="0"/>
    <x v="0"/>
    <x v="0"/>
    <s v="Resistant"/>
    <s v="A.baumannii"/>
    <s v="A.baumannii Resistant"/>
    <x v="0"/>
    <m/>
    <n v="0.66666666666666663"/>
    <n v="9.0999999999999998E-2"/>
    <s v=" "/>
    <n v="6.066666666666666E-2"/>
  </r>
  <r>
    <x v="0"/>
    <x v="0"/>
    <x v="1"/>
    <s v="Resistant"/>
    <s v="A.baumannii"/>
    <s v="A.baumannii Resistant"/>
    <x v="0"/>
    <m/>
    <n v="10000"/>
    <n v="9.0999999999999998E-2"/>
    <s v=" "/>
    <n v="910"/>
  </r>
  <r>
    <x v="0"/>
    <x v="0"/>
    <x v="2"/>
    <s v="Resistant"/>
    <s v="A.baumannii"/>
    <s v="A.baumannii Resistant"/>
    <x v="0"/>
    <m/>
    <n v="0.66666666666666663"/>
    <n v="9.0999999999999998E-2"/>
    <s v=" "/>
    <n v="6.066666666666666E-2"/>
  </r>
  <r>
    <x v="0"/>
    <x v="0"/>
    <x v="3"/>
    <s v="Resistant"/>
    <s v="A.baumannii"/>
    <s v="A.baumannii Resistant"/>
    <x v="0"/>
    <m/>
    <n v="0.06"/>
    <n v="9.0999999999999998E-2"/>
    <s v=" "/>
    <n v="5.4599999999999996E-3"/>
  </r>
  <r>
    <x v="0"/>
    <x v="0"/>
    <x v="4"/>
    <s v="Resistant"/>
    <s v="A.baumannii"/>
    <s v="A.baumannii Resistant"/>
    <x v="0"/>
    <n v="1.2749999999999999"/>
    <n v="0.3"/>
    <n v="9.0999999999999998E-2"/>
    <n v="0.11602499999999999"/>
    <n v="2.7299999999999998E-2"/>
  </r>
  <r>
    <x v="0"/>
    <x v="0"/>
    <x v="5"/>
    <s v="Resistant"/>
    <s v="A.baumannii"/>
    <s v="A.baumannii Resistant"/>
    <x v="0"/>
    <n v="0.06"/>
    <n v="0.06"/>
    <n v="9.0999999999999998E-2"/>
    <n v="5.4599999999999996E-3"/>
    <n v="5.4599999999999996E-3"/>
  </r>
  <r>
    <x v="0"/>
    <x v="0"/>
    <x v="6"/>
    <s v="Resistant"/>
    <s v="A.baumannii"/>
    <s v="A.baumannii Resistant"/>
    <x v="0"/>
    <m/>
    <n v="10000"/>
    <n v="9.0999999999999998E-2"/>
    <s v=" "/>
    <n v="910"/>
  </r>
  <r>
    <x v="0"/>
    <x v="0"/>
    <x v="7"/>
    <s v="Resistant"/>
    <s v="A.baumannii"/>
    <s v="A.baumannii Resistant"/>
    <x v="0"/>
    <m/>
    <n v="0.06"/>
    <n v="9.0999999999999998E-2"/>
    <s v=" "/>
    <n v="5.4599999999999996E-3"/>
  </r>
  <r>
    <x v="0"/>
    <x v="0"/>
    <x v="8"/>
    <s v="Resistant"/>
    <s v="A.baumannii"/>
    <s v="A.baumannii Resistant"/>
    <x v="0"/>
    <m/>
    <n v="10000"/>
    <n v="9.0999999999999998E-2"/>
    <s v=" "/>
    <n v="910"/>
  </r>
  <r>
    <x v="0"/>
    <x v="0"/>
    <x v="9"/>
    <s v="Resistant"/>
    <s v="A.baumannii"/>
    <s v="A.baumannii Resistant"/>
    <x v="0"/>
    <m/>
    <n v="50"/>
    <n v="9.0999999999999998E-2"/>
    <s v=" "/>
    <n v="4.55"/>
  </r>
  <r>
    <x v="0"/>
    <x v="0"/>
    <x v="10"/>
    <s v="Resistant"/>
    <s v="A.baumannii"/>
    <s v="A.baumannii Resistant"/>
    <x v="0"/>
    <m/>
    <n v="0.06"/>
    <n v="9.0999999999999998E-2"/>
    <s v=" "/>
    <n v="5.4599999999999996E-3"/>
  </r>
  <r>
    <x v="1"/>
    <x v="0"/>
    <x v="0"/>
    <s v="Sensitive"/>
    <s v="A.baumannii"/>
    <s v="A.baumannii Sensitive"/>
    <x v="0"/>
    <m/>
    <n v="0.66666666666666663"/>
    <n v="9.0999999999999998E-2"/>
    <s v=" "/>
    <n v="6.066666666666666E-2"/>
  </r>
  <r>
    <x v="1"/>
    <x v="0"/>
    <x v="1"/>
    <s v="Sensitive"/>
    <s v="A.baumannii"/>
    <s v="A.baumannii Sensitive"/>
    <x v="0"/>
    <m/>
    <n v="10000"/>
    <n v="9.0999999999999998E-2"/>
    <s v=" "/>
    <n v="910"/>
  </r>
  <r>
    <x v="1"/>
    <x v="0"/>
    <x v="2"/>
    <s v="Sensitive"/>
    <s v="A.baumannii"/>
    <s v="A.baumannii Sensitive"/>
    <x v="0"/>
    <m/>
    <n v="0.66666666666666663"/>
    <n v="9.0999999999999998E-2"/>
    <s v=" "/>
    <n v="6.066666666666666E-2"/>
  </r>
  <r>
    <x v="1"/>
    <x v="0"/>
    <x v="3"/>
    <s v="Sensitive"/>
    <s v="A.baumannii"/>
    <s v="A.baumannii Sensitive"/>
    <x v="0"/>
    <m/>
    <n v="0.06"/>
    <n v="9.0999999999999998E-2"/>
    <s v=" "/>
    <n v="5.4599999999999996E-3"/>
  </r>
  <r>
    <x v="1"/>
    <x v="0"/>
    <x v="4"/>
    <s v="Sensitive"/>
    <s v="A.baumannii"/>
    <s v="A.baumannii Sensitive"/>
    <x v="0"/>
    <n v="0.75"/>
    <n v="0.3"/>
    <n v="9.0999999999999998E-2"/>
    <n v="6.8250000000000005E-2"/>
    <n v="2.7299999999999998E-2"/>
  </r>
  <r>
    <x v="1"/>
    <x v="0"/>
    <x v="5"/>
    <s v="Sensitive"/>
    <s v="A.baumannii"/>
    <s v="A.baumannii Sensitive"/>
    <x v="0"/>
    <n v="0.06"/>
    <n v="0.06"/>
    <n v="9.0999999999999998E-2"/>
    <n v="5.4599999999999996E-3"/>
    <n v="5.4599999999999996E-3"/>
  </r>
  <r>
    <x v="1"/>
    <x v="0"/>
    <x v="6"/>
    <s v="Sensitive"/>
    <s v="A.baumannii"/>
    <s v="A.baumannii Sensitive"/>
    <x v="0"/>
    <m/>
    <n v="10000"/>
    <n v="9.0999999999999998E-2"/>
    <s v=" "/>
    <n v="910"/>
  </r>
  <r>
    <x v="1"/>
    <x v="0"/>
    <x v="7"/>
    <s v="Sensitive"/>
    <s v="A.baumannii"/>
    <s v="A.baumannii Sensitive"/>
    <x v="0"/>
    <m/>
    <n v="0.06"/>
    <n v="9.0999999999999998E-2"/>
    <s v=" "/>
    <n v="5.4599999999999996E-3"/>
  </r>
  <r>
    <x v="1"/>
    <x v="0"/>
    <x v="8"/>
    <s v="Sensitive"/>
    <s v="A.baumannii"/>
    <s v="A.baumannii Sensitive"/>
    <x v="0"/>
    <m/>
    <n v="10000"/>
    <n v="9.0999999999999998E-2"/>
    <s v=" "/>
    <n v="910"/>
  </r>
  <r>
    <x v="1"/>
    <x v="0"/>
    <x v="9"/>
    <s v="Sensitive"/>
    <s v="A.baumannii"/>
    <s v="A.baumannii Sensitive"/>
    <x v="0"/>
    <m/>
    <n v="50"/>
    <n v="9.0999999999999998E-2"/>
    <s v=" "/>
    <n v="4.55"/>
  </r>
  <r>
    <x v="1"/>
    <x v="0"/>
    <x v="10"/>
    <s v="Sensitive"/>
    <s v="A.baumannii"/>
    <s v="A.baumannii Sensitive"/>
    <x v="0"/>
    <m/>
    <n v="0.06"/>
    <n v="9.0999999999999998E-2"/>
    <s v=" "/>
    <n v="5.4599999999999996E-3"/>
  </r>
  <r>
    <x v="2"/>
    <x v="0"/>
    <x v="0"/>
    <s v="Resistant"/>
    <s v="E.coli"/>
    <s v="E.coli Resistant"/>
    <x v="0"/>
    <m/>
    <n v="0.66666666666666663"/>
    <n v="0.74299999999999999"/>
    <s v=" "/>
    <n v="0.49533333333333329"/>
  </r>
  <r>
    <x v="2"/>
    <x v="0"/>
    <x v="1"/>
    <s v="Resistant"/>
    <s v="E.coli"/>
    <s v="E.coli Resistant"/>
    <x v="0"/>
    <n v="50000"/>
    <n v="10000"/>
    <n v="0.74299999999999999"/>
    <n v="37150"/>
    <n v="7430"/>
  </r>
  <r>
    <x v="2"/>
    <x v="0"/>
    <x v="2"/>
    <s v="Resistant"/>
    <s v="E.coli"/>
    <s v="E.coli Resistant"/>
    <x v="0"/>
    <m/>
    <n v="0.66666666666666663"/>
    <n v="0.74299999999999999"/>
    <s v=" "/>
    <n v="0.49533333333333329"/>
  </r>
  <r>
    <x v="2"/>
    <x v="0"/>
    <x v="3"/>
    <s v="Resistant"/>
    <s v="E.coli"/>
    <s v="E.coli Resistant"/>
    <x v="0"/>
    <m/>
    <n v="0.06"/>
    <n v="0.74299999999999999"/>
    <s v=" "/>
    <n v="4.4579999999999995E-2"/>
  </r>
  <r>
    <x v="2"/>
    <x v="0"/>
    <x v="4"/>
    <s v="Resistant"/>
    <s v="E.coli"/>
    <s v="E.coli Resistant"/>
    <x v="0"/>
    <n v="9000"/>
    <n v="0.3"/>
    <n v="0.74299999999999999"/>
    <n v="6687"/>
    <n v="0.22289999999999999"/>
  </r>
  <r>
    <x v="2"/>
    <x v="0"/>
    <x v="5"/>
    <s v="Resistant"/>
    <s v="E.coli"/>
    <s v="E.coli Resistant"/>
    <x v="0"/>
    <n v="0.24"/>
    <n v="0.06"/>
    <n v="0.74299999999999999"/>
    <n v="0.17831999999999998"/>
    <n v="4.4579999999999995E-2"/>
  </r>
  <r>
    <x v="2"/>
    <x v="0"/>
    <x v="6"/>
    <s v="Resistant"/>
    <s v="E.coli"/>
    <s v="E.coli Resistant"/>
    <x v="0"/>
    <n v="250000"/>
    <n v="10000"/>
    <n v="0.74299999999999999"/>
    <n v="185750"/>
    <n v="7430"/>
  </r>
  <r>
    <x v="2"/>
    <x v="0"/>
    <x v="7"/>
    <s v="Resistant"/>
    <s v="E.coli"/>
    <s v="E.coli Resistant"/>
    <x v="0"/>
    <m/>
    <n v="0.06"/>
    <n v="0.74299999999999999"/>
    <s v=" "/>
    <n v="4.4579999999999995E-2"/>
  </r>
  <r>
    <x v="2"/>
    <x v="0"/>
    <x v="8"/>
    <s v="Resistant"/>
    <s v="E.coli"/>
    <s v="E.coli Resistant"/>
    <x v="0"/>
    <n v="20000"/>
    <n v="10000"/>
    <n v="0.74299999999999999"/>
    <n v="14860"/>
    <n v="7430"/>
  </r>
  <r>
    <x v="2"/>
    <x v="0"/>
    <x v="9"/>
    <s v="Resistant"/>
    <s v="E.coli"/>
    <s v="E.coli Resistant"/>
    <x v="0"/>
    <n v="300"/>
    <n v="50"/>
    <n v="0.74299999999999999"/>
    <n v="222.9"/>
    <n v="37.15"/>
  </r>
  <r>
    <x v="2"/>
    <x v="0"/>
    <x v="10"/>
    <s v="Resistant"/>
    <s v="E.coli"/>
    <s v="E.coli Resistant"/>
    <x v="0"/>
    <m/>
    <n v="0.06"/>
    <n v="0.74299999999999999"/>
    <s v=" "/>
    <n v="4.4579999999999995E-2"/>
  </r>
  <r>
    <x v="3"/>
    <x v="0"/>
    <x v="0"/>
    <s v="Sensitive"/>
    <s v="E.coli"/>
    <s v="E.coli Sensitive"/>
    <x v="0"/>
    <m/>
    <n v="0.66666666666666663"/>
    <n v="0.74299999999999999"/>
    <s v=" "/>
    <n v="0.49533333333333329"/>
  </r>
  <r>
    <x v="3"/>
    <x v="0"/>
    <x v="1"/>
    <s v="Sensitive"/>
    <s v="E.coli"/>
    <s v="E.coli Sensitive"/>
    <x v="0"/>
    <n v="2950000"/>
    <n v="10000"/>
    <n v="0.74299999999999999"/>
    <n v="2191850"/>
    <n v="7430"/>
  </r>
  <r>
    <x v="3"/>
    <x v="0"/>
    <x v="2"/>
    <s v="Sensitive"/>
    <s v="E.coli"/>
    <s v="E.coli Sensitive"/>
    <x v="0"/>
    <m/>
    <n v="0.66666666666666663"/>
    <n v="0.74299999999999999"/>
    <s v=" "/>
    <n v="0.49533333333333329"/>
  </r>
  <r>
    <x v="3"/>
    <x v="0"/>
    <x v="3"/>
    <s v="Sensitive"/>
    <s v="E.coli"/>
    <s v="E.coli Sensitive"/>
    <x v="0"/>
    <m/>
    <n v="0.06"/>
    <n v="0.74299999999999999"/>
    <s v=" "/>
    <n v="4.4579999999999995E-2"/>
  </r>
  <r>
    <x v="3"/>
    <x v="0"/>
    <x v="4"/>
    <s v="Sensitive"/>
    <s v="E.coli"/>
    <s v="E.coli Sensitive"/>
    <x v="0"/>
    <n v="975"/>
    <n v="0.3"/>
    <n v="0.74299999999999999"/>
    <n v="724.42499999999995"/>
    <n v="0.22289999999999999"/>
  </r>
  <r>
    <x v="3"/>
    <x v="0"/>
    <x v="5"/>
    <s v="Sensitive"/>
    <s v="E.coli"/>
    <s v="E.coli Sensitive"/>
    <x v="0"/>
    <n v="21"/>
    <n v="0.06"/>
    <n v="0.74299999999999999"/>
    <n v="15.603"/>
    <n v="4.4579999999999995E-2"/>
  </r>
  <r>
    <x v="3"/>
    <x v="0"/>
    <x v="6"/>
    <s v="Sensitive"/>
    <s v="E.coli"/>
    <s v="E.coli Sensitive"/>
    <x v="0"/>
    <n v="12500000"/>
    <n v="10000"/>
    <n v="0.74299999999999999"/>
    <n v="9287500"/>
    <n v="7430"/>
  </r>
  <r>
    <x v="3"/>
    <x v="0"/>
    <x v="7"/>
    <s v="Sensitive"/>
    <s v="E.coli"/>
    <s v="E.coli Sensitive"/>
    <x v="0"/>
    <n v="28.5"/>
    <n v="0.06"/>
    <n v="0.74299999999999999"/>
    <n v="21.1755"/>
    <n v="4.4579999999999995E-2"/>
  </r>
  <r>
    <x v="3"/>
    <x v="0"/>
    <x v="8"/>
    <s v="Sensitive"/>
    <s v="E.coli"/>
    <s v="E.coli Sensitive"/>
    <x v="0"/>
    <n v="7300000"/>
    <n v="10000"/>
    <n v="0.74299999999999999"/>
    <n v="5423900"/>
    <n v="7430"/>
  </r>
  <r>
    <x v="3"/>
    <x v="0"/>
    <x v="9"/>
    <s v="Sensitive"/>
    <s v="E.coli"/>
    <s v="E.coli Sensitive"/>
    <x v="0"/>
    <n v="46000"/>
    <n v="50"/>
    <n v="0.74299999999999999"/>
    <n v="34178"/>
    <n v="37.15"/>
  </r>
  <r>
    <x v="3"/>
    <x v="0"/>
    <x v="10"/>
    <s v="Sensitive"/>
    <s v="E.coli"/>
    <s v="E.coli Sensitive"/>
    <x v="0"/>
    <n v="0.66"/>
    <n v="0.06"/>
    <n v="0.74299999999999999"/>
    <n v="0.49038000000000004"/>
    <n v="4.4579999999999995E-2"/>
  </r>
  <r>
    <x v="4"/>
    <x v="0"/>
    <x v="0"/>
    <s v="Resistant"/>
    <s v="E.faecium"/>
    <s v="E.faecium Resistant"/>
    <x v="0"/>
    <m/>
    <n v="0.66666666666666663"/>
    <n v="1"/>
    <s v=" "/>
    <n v="0.66666666666666663"/>
  </r>
  <r>
    <x v="4"/>
    <x v="0"/>
    <x v="1"/>
    <s v="Resistant"/>
    <s v="E.faecium"/>
    <s v="E.faecium Resistant"/>
    <x v="0"/>
    <m/>
    <n v="10000"/>
    <n v="1"/>
    <s v=" "/>
    <n v="10000"/>
  </r>
  <r>
    <x v="4"/>
    <x v="0"/>
    <x v="2"/>
    <s v="Resistant"/>
    <s v="E.faecium"/>
    <s v="E.faecium Resistant"/>
    <x v="0"/>
    <m/>
    <n v="0.66666666666666663"/>
    <n v="1"/>
    <s v=" "/>
    <n v="0.66666666666666663"/>
  </r>
  <r>
    <x v="4"/>
    <x v="0"/>
    <x v="3"/>
    <s v="Resistant"/>
    <s v="E.faecium"/>
    <s v="E.faecium Resistant"/>
    <x v="0"/>
    <m/>
    <n v="0.06"/>
    <n v="1"/>
    <s v=" "/>
    <n v="0.06"/>
  </r>
  <r>
    <x v="4"/>
    <x v="0"/>
    <x v="4"/>
    <s v="Resistant"/>
    <s v="E.faecium"/>
    <s v="E.faecium Resistant"/>
    <x v="0"/>
    <m/>
    <n v="0.3"/>
    <n v="1"/>
    <s v=" "/>
    <n v="0.3"/>
  </r>
  <r>
    <x v="4"/>
    <x v="0"/>
    <x v="5"/>
    <s v="Resistant"/>
    <s v="E.faecium"/>
    <s v="E.faecium Resistant"/>
    <x v="0"/>
    <m/>
    <n v="0.06"/>
    <n v="1"/>
    <s v=" "/>
    <n v="0.06"/>
  </r>
  <r>
    <x v="4"/>
    <x v="0"/>
    <x v="6"/>
    <s v="Resistant"/>
    <s v="E.faecium"/>
    <s v="E.faecium Resistant"/>
    <x v="0"/>
    <m/>
    <n v="10000"/>
    <n v="1"/>
    <s v=" "/>
    <n v="10000"/>
  </r>
  <r>
    <x v="4"/>
    <x v="0"/>
    <x v="7"/>
    <s v="Resistant"/>
    <s v="E.faecium"/>
    <s v="E.faecium Resistant"/>
    <x v="0"/>
    <m/>
    <n v="0.06"/>
    <n v="1"/>
    <s v=" "/>
    <n v="0.06"/>
  </r>
  <r>
    <x v="4"/>
    <x v="0"/>
    <x v="8"/>
    <s v="Resistant"/>
    <s v="E.faecium"/>
    <s v="E.faecium Resistant"/>
    <x v="0"/>
    <m/>
    <n v="10000"/>
    <n v="1"/>
    <s v=" "/>
    <n v="10000"/>
  </r>
  <r>
    <x v="4"/>
    <x v="0"/>
    <x v="9"/>
    <s v="Resistant"/>
    <s v="E.faecium"/>
    <s v="E.faecium Resistant"/>
    <x v="0"/>
    <m/>
    <n v="50"/>
    <n v="1"/>
    <s v=" "/>
    <n v="50"/>
  </r>
  <r>
    <x v="4"/>
    <x v="0"/>
    <x v="10"/>
    <s v="Resistant"/>
    <s v="E.faecium"/>
    <s v="E.faecium Resistant"/>
    <x v="0"/>
    <m/>
    <n v="0.06"/>
    <n v="1"/>
    <s v=" "/>
    <n v="0.06"/>
  </r>
  <r>
    <x v="5"/>
    <x v="0"/>
    <x v="0"/>
    <s v="Sensitive"/>
    <s v="E.faecium"/>
    <s v="E.faecium Sensitive"/>
    <x v="0"/>
    <m/>
    <n v="0.66666666666666663"/>
    <n v="1"/>
    <s v=" "/>
    <n v="0.66666666666666663"/>
  </r>
  <r>
    <x v="5"/>
    <x v="0"/>
    <x v="1"/>
    <s v="Sensitive"/>
    <s v="E.faecium"/>
    <s v="E.faecium Sensitive"/>
    <x v="0"/>
    <n v="350000"/>
    <n v="10000"/>
    <n v="1"/>
    <n v="350000"/>
    <n v="10000"/>
  </r>
  <r>
    <x v="5"/>
    <x v="0"/>
    <x v="2"/>
    <s v="Sensitive"/>
    <s v="E.faecium"/>
    <s v="E.faecium Sensitive"/>
    <x v="0"/>
    <m/>
    <n v="0.66666666666666663"/>
    <n v="1"/>
    <s v=" "/>
    <n v="0.66666666666666663"/>
  </r>
  <r>
    <x v="5"/>
    <x v="0"/>
    <x v="3"/>
    <s v="Sensitive"/>
    <s v="E.faecium"/>
    <s v="E.faecium Sensitive"/>
    <x v="0"/>
    <m/>
    <n v="0.06"/>
    <n v="1"/>
    <s v=" "/>
    <n v="0.06"/>
  </r>
  <r>
    <x v="5"/>
    <x v="0"/>
    <x v="4"/>
    <s v="Sensitive"/>
    <s v="E.faecium"/>
    <s v="E.faecium Sensitive"/>
    <x v="0"/>
    <n v="30"/>
    <n v="0.3"/>
    <n v="1"/>
    <n v="30"/>
    <n v="0.3"/>
  </r>
  <r>
    <x v="5"/>
    <x v="0"/>
    <x v="5"/>
    <s v="Sensitive"/>
    <s v="E.faecium"/>
    <s v="E.faecium Sensitive"/>
    <x v="0"/>
    <m/>
    <n v="0.06"/>
    <n v="1"/>
    <s v=" "/>
    <n v="0.06"/>
  </r>
  <r>
    <x v="5"/>
    <x v="0"/>
    <x v="6"/>
    <s v="Sensitive"/>
    <s v="E.faecium"/>
    <s v="E.faecium Sensitive"/>
    <x v="0"/>
    <n v="500000"/>
    <n v="10000"/>
    <n v="1"/>
    <n v="500000"/>
    <n v="10000"/>
  </r>
  <r>
    <x v="5"/>
    <x v="0"/>
    <x v="7"/>
    <s v="Sensitive"/>
    <s v="E.faecium"/>
    <s v="E.faecium Sensitive"/>
    <x v="0"/>
    <n v="0.18"/>
    <n v="0.06"/>
    <n v="1"/>
    <n v="0.18"/>
    <n v="0.06"/>
  </r>
  <r>
    <x v="5"/>
    <x v="0"/>
    <x v="8"/>
    <s v="Sensitive"/>
    <s v="E.faecium"/>
    <s v="E.faecium Sensitive"/>
    <x v="0"/>
    <n v="500000"/>
    <n v="10000"/>
    <n v="1"/>
    <n v="500000"/>
    <n v="10000"/>
  </r>
  <r>
    <x v="5"/>
    <x v="0"/>
    <x v="9"/>
    <s v="Sensitive"/>
    <s v="E.faecium"/>
    <s v="E.faecium Sensitive"/>
    <x v="0"/>
    <n v="1875"/>
    <n v="50"/>
    <n v="1"/>
    <n v="1875"/>
    <n v="50"/>
  </r>
  <r>
    <x v="5"/>
    <x v="0"/>
    <x v="10"/>
    <s v="Sensitive"/>
    <s v="E.faecium"/>
    <s v="E.faecium Sensitive"/>
    <x v="0"/>
    <n v="0.06"/>
    <n v="0.06"/>
    <n v="1"/>
    <n v="0.06"/>
    <n v="0.06"/>
  </r>
  <r>
    <x v="6"/>
    <x v="0"/>
    <x v="0"/>
    <s v="Resistant"/>
    <s v="K.pneumoniae"/>
    <s v="K.pneumoniae Resistant"/>
    <x v="0"/>
    <n v="2.4444444444444442"/>
    <n v="0.66666666666666663"/>
    <n v="0.3"/>
    <n v="0.73333333333333328"/>
    <n v="0.19999999999999998"/>
  </r>
  <r>
    <x v="6"/>
    <x v="0"/>
    <x v="1"/>
    <s v="Resistant"/>
    <s v="K.pneumoniae"/>
    <s v="K.pneumoniae Resistant"/>
    <x v="0"/>
    <n v="525000"/>
    <n v="10000"/>
    <n v="0.3"/>
    <n v="157500"/>
    <n v="3000"/>
  </r>
  <r>
    <x v="6"/>
    <x v="0"/>
    <x v="2"/>
    <s v="Resistant"/>
    <s v="K.pneumoniae"/>
    <s v="K.pneumoniae Resistant"/>
    <x v="0"/>
    <n v="200"/>
    <n v="0.66666666666666663"/>
    <n v="0.3"/>
    <n v="60"/>
    <n v="0.19999999999999998"/>
  </r>
  <r>
    <x v="6"/>
    <x v="0"/>
    <x v="3"/>
    <s v="Resistant"/>
    <s v="K.pneumoniae"/>
    <s v="K.pneumoniae Resistant"/>
    <x v="0"/>
    <n v="0.12"/>
    <n v="0.06"/>
    <n v="0.3"/>
    <n v="3.5999999999999997E-2"/>
    <n v="1.7999999999999999E-2"/>
  </r>
  <r>
    <x v="6"/>
    <x v="0"/>
    <x v="4"/>
    <s v="Resistant"/>
    <s v="K.pneumoniae"/>
    <s v="K.pneumoniae Resistant"/>
    <x v="0"/>
    <n v="9000"/>
    <n v="0.3"/>
    <n v="0.3"/>
    <n v="2700"/>
    <n v="0.09"/>
  </r>
  <r>
    <x v="6"/>
    <x v="0"/>
    <x v="5"/>
    <s v="Resistant"/>
    <s v="K.pneumoniae"/>
    <s v="K.pneumoniae Resistant"/>
    <x v="0"/>
    <n v="24"/>
    <n v="0.06"/>
    <n v="0.3"/>
    <n v="7.1999999999999993"/>
    <n v="1.7999999999999999E-2"/>
  </r>
  <r>
    <x v="6"/>
    <x v="0"/>
    <x v="6"/>
    <s v="Resistant"/>
    <s v="K.pneumoniae"/>
    <s v="K.pneumoniae Resistant"/>
    <x v="0"/>
    <n v="1350000"/>
    <n v="10000"/>
    <n v="0.3"/>
    <n v="405000"/>
    <n v="3000"/>
  </r>
  <r>
    <x v="6"/>
    <x v="0"/>
    <x v="7"/>
    <s v="Resistant"/>
    <s v="K.pneumoniae"/>
    <s v="K.pneumoniae Resistant"/>
    <x v="0"/>
    <n v="900"/>
    <n v="0.06"/>
    <n v="0.3"/>
    <n v="270"/>
    <n v="1.7999999999999999E-2"/>
  </r>
  <r>
    <x v="6"/>
    <x v="0"/>
    <x v="8"/>
    <s v="Resistant"/>
    <s v="K.pneumoniae"/>
    <s v="K.pneumoniae Resistant"/>
    <x v="0"/>
    <n v="200000"/>
    <n v="10000"/>
    <n v="0.3"/>
    <n v="60000"/>
    <n v="3000"/>
  </r>
  <r>
    <x v="6"/>
    <x v="0"/>
    <x v="9"/>
    <s v="Resistant"/>
    <s v="K.pneumoniae"/>
    <s v="K.pneumoniae Resistant"/>
    <x v="0"/>
    <n v="25000"/>
    <n v="50"/>
    <n v="0.3"/>
    <n v="7500"/>
    <n v="15"/>
  </r>
  <r>
    <x v="6"/>
    <x v="0"/>
    <x v="10"/>
    <s v="Resistant"/>
    <s v="K.pneumoniae"/>
    <s v="K.pneumoniae Resistant"/>
    <x v="0"/>
    <n v="900"/>
    <n v="0.06"/>
    <n v="0.3"/>
    <n v="270"/>
    <n v="1.7999999999999999E-2"/>
  </r>
  <r>
    <x v="7"/>
    <x v="0"/>
    <x v="0"/>
    <s v="Sensitive"/>
    <s v="K.pneumoniae"/>
    <s v="K.pneumoniae Sensitive"/>
    <x v="0"/>
    <n v="2"/>
    <n v="0.66666666666666663"/>
    <n v="0.3"/>
    <n v="0.6"/>
    <n v="0.19999999999999998"/>
  </r>
  <r>
    <x v="7"/>
    <x v="0"/>
    <x v="1"/>
    <s v="Sensitive"/>
    <s v="K.pneumoniae"/>
    <s v="K.pneumoniae Sensitive"/>
    <x v="0"/>
    <m/>
    <n v="10000"/>
    <n v="0.3"/>
    <s v=" "/>
    <n v="3000"/>
  </r>
  <r>
    <x v="7"/>
    <x v="0"/>
    <x v="2"/>
    <s v="Sensitive"/>
    <s v="K.pneumoniae"/>
    <s v="K.pneumoniae Sensitive"/>
    <x v="0"/>
    <n v="200"/>
    <n v="0.66666666666666663"/>
    <n v="0.3"/>
    <n v="60"/>
    <n v="0.19999999999999998"/>
  </r>
  <r>
    <x v="7"/>
    <x v="0"/>
    <x v="3"/>
    <s v="Sensitive"/>
    <s v="K.pneumoniae"/>
    <s v="K.pneumoniae Sensitive"/>
    <x v="0"/>
    <n v="19.5"/>
    <n v="0.06"/>
    <n v="0.3"/>
    <n v="5.85"/>
    <n v="1.7999999999999999E-2"/>
  </r>
  <r>
    <x v="7"/>
    <x v="0"/>
    <x v="4"/>
    <s v="Sensitive"/>
    <s v="K.pneumoniae"/>
    <s v="K.pneumoniae Sensitive"/>
    <x v="0"/>
    <n v="9000"/>
    <n v="0.3"/>
    <n v="0.3"/>
    <n v="2700"/>
    <n v="0.09"/>
  </r>
  <r>
    <x v="7"/>
    <x v="0"/>
    <x v="5"/>
    <s v="Sensitive"/>
    <s v="K.pneumoniae"/>
    <s v="K.pneumoniae Sensitive"/>
    <x v="0"/>
    <n v="42"/>
    <n v="0.06"/>
    <n v="0.3"/>
    <n v="12.6"/>
    <n v="1.7999999999999999E-2"/>
  </r>
  <r>
    <x v="7"/>
    <x v="0"/>
    <x v="6"/>
    <s v="Sensitive"/>
    <s v="K.pneumoniae"/>
    <s v="K.pneumoniae Sensitive"/>
    <x v="0"/>
    <n v="2950000"/>
    <n v="10000"/>
    <n v="0.3"/>
    <n v="885000"/>
    <n v="3000"/>
  </r>
  <r>
    <x v="7"/>
    <x v="0"/>
    <x v="7"/>
    <s v="Sensitive"/>
    <s v="K.pneumoniae"/>
    <s v="K.pneumoniae Sensitive"/>
    <x v="0"/>
    <n v="900"/>
    <n v="0.06"/>
    <n v="0.3"/>
    <n v="270"/>
    <n v="1.7999999999999999E-2"/>
  </r>
  <r>
    <x v="7"/>
    <x v="0"/>
    <x v="8"/>
    <s v="Sensitive"/>
    <s v="K.pneumoniae"/>
    <s v="K.pneumoniae Sensitive"/>
    <x v="0"/>
    <n v="6000000"/>
    <n v="10000"/>
    <n v="0.3"/>
    <n v="1800000"/>
    <n v="3000"/>
  </r>
  <r>
    <x v="7"/>
    <x v="0"/>
    <x v="9"/>
    <s v="Sensitive"/>
    <s v="K.pneumoniae"/>
    <s v="K.pneumoniae Sensitive"/>
    <x v="0"/>
    <n v="250000"/>
    <n v="50"/>
    <n v="0.3"/>
    <n v="75000"/>
    <n v="15"/>
  </r>
  <r>
    <x v="7"/>
    <x v="0"/>
    <x v="10"/>
    <s v="Sensitive"/>
    <s v="K.pneumoniae"/>
    <s v="K.pneumoniae Sensitive"/>
    <x v="0"/>
    <n v="900"/>
    <n v="0.06"/>
    <n v="0.3"/>
    <n v="270"/>
    <n v="1.7999999999999999E-2"/>
  </r>
  <r>
    <x v="8"/>
    <x v="0"/>
    <x v="0"/>
    <s v="Sensitive"/>
    <s v="P. aeruginosa"/>
    <s v="P. aeruginosa Sensitive"/>
    <x v="0"/>
    <m/>
    <n v="0.66666666666666663"/>
    <n v="6.8000000000000005E-2"/>
    <s v=" "/>
    <n v="4.5333333333333337E-2"/>
  </r>
  <r>
    <x v="8"/>
    <x v="0"/>
    <x v="1"/>
    <s v="Sensitive"/>
    <s v="P. aeruginosa"/>
    <s v="P. aeruginosa Sensitive"/>
    <x v="0"/>
    <n v="3400000"/>
    <n v="10000"/>
    <n v="6.8000000000000005E-2"/>
    <n v="231200.00000000003"/>
    <n v="680"/>
  </r>
  <r>
    <x v="8"/>
    <x v="0"/>
    <x v="2"/>
    <s v="Sensitive"/>
    <s v="P. aeruginosa"/>
    <s v="P. aeruginosa Sensitive"/>
    <x v="0"/>
    <m/>
    <n v="0.66666666666666663"/>
    <n v="6.8000000000000005E-2"/>
    <s v=" "/>
    <n v="4.5333333333333337E-2"/>
  </r>
  <r>
    <x v="8"/>
    <x v="0"/>
    <x v="3"/>
    <s v="Sensitive"/>
    <s v="P. aeruginosa"/>
    <s v="P. aeruginosa Sensitive"/>
    <x v="0"/>
    <n v="1.2"/>
    <n v="0.06"/>
    <n v="6.8000000000000005E-2"/>
    <n v="8.1600000000000006E-2"/>
    <n v="4.0800000000000003E-3"/>
  </r>
  <r>
    <x v="8"/>
    <x v="0"/>
    <x v="4"/>
    <s v="Sensitive"/>
    <s v="P. aeruginosa"/>
    <s v="P. aeruginosa Sensitive"/>
    <x v="0"/>
    <n v="9000"/>
    <n v="0.3"/>
    <n v="6.8000000000000005E-2"/>
    <n v="612"/>
    <n v="2.0400000000000001E-2"/>
  </r>
  <r>
    <x v="8"/>
    <x v="0"/>
    <x v="5"/>
    <s v="Sensitive"/>
    <s v="P. aeruginosa"/>
    <s v="P. aeruginosa Sensitive"/>
    <x v="0"/>
    <n v="363"/>
    <n v="0.06"/>
    <n v="6.8000000000000005E-2"/>
    <n v="24.684000000000001"/>
    <n v="4.0800000000000003E-3"/>
  </r>
  <r>
    <x v="8"/>
    <x v="0"/>
    <x v="6"/>
    <s v="Sensitive"/>
    <s v="P. aeruginosa"/>
    <s v="P. aeruginosa Sensitive"/>
    <x v="0"/>
    <n v="28500000"/>
    <n v="10000"/>
    <n v="6.8000000000000005E-2"/>
    <n v="1938000.0000000002"/>
    <n v="680"/>
  </r>
  <r>
    <x v="8"/>
    <x v="0"/>
    <x v="7"/>
    <s v="Sensitive"/>
    <s v="P. aeruginosa"/>
    <s v="P. aeruginosa Sensitive"/>
    <x v="0"/>
    <n v="22.65"/>
    <n v="0.06"/>
    <n v="6.8000000000000005E-2"/>
    <n v="1.5402"/>
    <n v="4.0800000000000003E-3"/>
  </r>
  <r>
    <x v="8"/>
    <x v="0"/>
    <x v="8"/>
    <s v="Sensitive"/>
    <s v="P. aeruginosa"/>
    <s v="P. aeruginosa Sensitive"/>
    <x v="0"/>
    <n v="22500000"/>
    <n v="10000"/>
    <n v="6.8000000000000005E-2"/>
    <n v="1530000"/>
    <n v="680"/>
  </r>
  <r>
    <x v="8"/>
    <x v="0"/>
    <x v="9"/>
    <s v="Sensitive"/>
    <s v="P. aeruginosa"/>
    <s v="P. aeruginosa Sensitive"/>
    <x v="0"/>
    <n v="160000"/>
    <n v="50"/>
    <n v="6.8000000000000005E-2"/>
    <n v="10880"/>
    <n v="3.4000000000000004"/>
  </r>
  <r>
    <x v="8"/>
    <x v="0"/>
    <x v="10"/>
    <s v="Sensitive"/>
    <s v="P. aeruginosa"/>
    <s v="P. aeruginosa Sensitive"/>
    <x v="0"/>
    <n v="22.5"/>
    <n v="0.06"/>
    <n v="6.8000000000000005E-2"/>
    <n v="1.53"/>
    <n v="4.0800000000000003E-3"/>
  </r>
  <r>
    <x v="9"/>
    <x v="0"/>
    <x v="0"/>
    <s v="Resistant"/>
    <s v="P. aeruginosa "/>
    <s v="P. aeruginosa  Resistant"/>
    <x v="0"/>
    <m/>
    <n v="0.66666666666666663"/>
    <n v="6.8000000000000005E-2"/>
    <s v=" "/>
    <n v="4.5333333333333337E-2"/>
  </r>
  <r>
    <x v="9"/>
    <x v="0"/>
    <x v="1"/>
    <s v="Resistant"/>
    <s v="P. aeruginosa "/>
    <s v="P. aeruginosa  Resistant"/>
    <x v="0"/>
    <n v="150000"/>
    <n v="10000"/>
    <n v="6.8000000000000005E-2"/>
    <n v="10200"/>
    <n v="680"/>
  </r>
  <r>
    <x v="9"/>
    <x v="0"/>
    <x v="2"/>
    <s v="Resistant"/>
    <s v="P. aeruginosa "/>
    <s v="P. aeruginosa  Resistant"/>
    <x v="0"/>
    <m/>
    <n v="0.66666666666666663"/>
    <n v="6.8000000000000005E-2"/>
    <s v=" "/>
    <n v="4.5333333333333337E-2"/>
  </r>
  <r>
    <x v="9"/>
    <x v="0"/>
    <x v="3"/>
    <s v="Resistant"/>
    <s v="P. aeruginosa "/>
    <s v="P. aeruginosa  Resistant"/>
    <x v="0"/>
    <m/>
    <n v="0.06"/>
    <n v="6.8000000000000005E-2"/>
    <s v=" "/>
    <n v="4.0800000000000003E-3"/>
  </r>
  <r>
    <x v="9"/>
    <x v="0"/>
    <x v="4"/>
    <s v="Resistant"/>
    <s v="P. aeruginosa "/>
    <s v="P. aeruginosa  Resistant"/>
    <x v="0"/>
    <n v="2.1"/>
    <n v="0.3"/>
    <n v="6.8000000000000005E-2"/>
    <n v="0.14280000000000001"/>
    <n v="2.0400000000000001E-2"/>
  </r>
  <r>
    <x v="9"/>
    <x v="0"/>
    <x v="5"/>
    <s v="Resistant"/>
    <s v="P. aeruginosa "/>
    <s v="P. aeruginosa  Resistant"/>
    <x v="0"/>
    <n v="325.5"/>
    <n v="0.06"/>
    <n v="6.8000000000000005E-2"/>
    <n v="22.134"/>
    <n v="4.0800000000000003E-3"/>
  </r>
  <r>
    <x v="9"/>
    <x v="0"/>
    <x v="6"/>
    <s v="Resistant"/>
    <s v="P. aeruginosa "/>
    <s v="P. aeruginosa  Resistant"/>
    <x v="0"/>
    <n v="70000"/>
    <n v="10000"/>
    <n v="6.8000000000000005E-2"/>
    <n v="4760"/>
    <n v="680"/>
  </r>
  <r>
    <x v="9"/>
    <x v="0"/>
    <x v="7"/>
    <s v="Resistant"/>
    <s v="P. aeruginosa "/>
    <s v="P. aeruginosa  Resistant"/>
    <x v="0"/>
    <n v="204"/>
    <n v="0.06"/>
    <n v="6.8000000000000005E-2"/>
    <n v="13.872000000000002"/>
    <n v="4.0800000000000003E-3"/>
  </r>
  <r>
    <x v="9"/>
    <x v="0"/>
    <x v="8"/>
    <s v="Resistant"/>
    <s v="P. aeruginosa "/>
    <s v="P. aeruginosa  Resistant"/>
    <x v="0"/>
    <n v="70000"/>
    <n v="10000"/>
    <n v="6.8000000000000005E-2"/>
    <n v="4760"/>
    <n v="680"/>
  </r>
  <r>
    <x v="9"/>
    <x v="0"/>
    <x v="9"/>
    <s v="Resistant"/>
    <s v="P. aeruginosa "/>
    <s v="P. aeruginosa  Resistant"/>
    <x v="0"/>
    <n v="500"/>
    <n v="50"/>
    <n v="6.8000000000000005E-2"/>
    <n v="34"/>
    <n v="3.4000000000000004"/>
  </r>
  <r>
    <x v="9"/>
    <x v="0"/>
    <x v="10"/>
    <s v="Resistant"/>
    <s v="P. aeruginosa "/>
    <s v="P. aeruginosa  Resistant"/>
    <x v="0"/>
    <n v="1.65"/>
    <n v="0.06"/>
    <n v="6.8000000000000005E-2"/>
    <n v="0.11220000000000001"/>
    <n v="4.0800000000000003E-3"/>
  </r>
  <r>
    <x v="10"/>
    <x v="0"/>
    <x v="0"/>
    <s v="Resistant"/>
    <s v="S.aureus"/>
    <s v="S.aureus Resistant"/>
    <x v="0"/>
    <m/>
    <n v="0.66666666666666663"/>
    <n v="0"/>
    <s v=" "/>
    <n v="0"/>
  </r>
  <r>
    <x v="10"/>
    <x v="0"/>
    <x v="1"/>
    <s v="Resistant"/>
    <s v="S.aureus"/>
    <s v="S.aureus Resistant"/>
    <x v="0"/>
    <n v="10000"/>
    <n v="10000"/>
    <n v="0"/>
    <n v="0"/>
    <n v="0"/>
  </r>
  <r>
    <x v="10"/>
    <x v="0"/>
    <x v="2"/>
    <s v="Resistant"/>
    <s v="S.aureus"/>
    <s v="S.aureus Resistant"/>
    <x v="0"/>
    <m/>
    <n v="0.66666666666666663"/>
    <n v="0"/>
    <s v=" "/>
    <n v="0"/>
  </r>
  <r>
    <x v="10"/>
    <x v="0"/>
    <x v="3"/>
    <s v="Resistant"/>
    <s v="S.aureus"/>
    <s v="S.aureus Resistant"/>
    <x v="0"/>
    <m/>
    <n v="0.06"/>
    <n v="0"/>
    <s v=" "/>
    <n v="0"/>
  </r>
  <r>
    <x v="10"/>
    <x v="0"/>
    <x v="4"/>
    <s v="Resistant"/>
    <s v="S.aureus"/>
    <s v="S.aureus Resistant"/>
    <x v="0"/>
    <n v="1.65"/>
    <n v="0.3"/>
    <n v="0"/>
    <n v="0"/>
    <n v="0"/>
  </r>
  <r>
    <x v="10"/>
    <x v="0"/>
    <x v="5"/>
    <s v="Resistant"/>
    <s v="S.aureus"/>
    <s v="S.aureus Resistant"/>
    <x v="0"/>
    <m/>
    <n v="0.06"/>
    <n v="0"/>
    <s v=" "/>
    <n v="0"/>
  </r>
  <r>
    <x v="10"/>
    <x v="0"/>
    <x v="6"/>
    <s v="Resistant"/>
    <s v="S.aureus"/>
    <s v="S.aureus Resistant"/>
    <x v="0"/>
    <n v="10000"/>
    <n v="10000"/>
    <n v="0"/>
    <n v="0"/>
    <n v="0"/>
  </r>
  <r>
    <x v="10"/>
    <x v="0"/>
    <x v="7"/>
    <s v="Resistant"/>
    <s v="S.aureus"/>
    <s v="S.aureus Resistant"/>
    <x v="0"/>
    <n v="0.6"/>
    <n v="0.06"/>
    <n v="0"/>
    <n v="0"/>
    <n v="0"/>
  </r>
  <r>
    <x v="10"/>
    <x v="0"/>
    <x v="8"/>
    <s v="Resistant"/>
    <s v="S.aureus"/>
    <s v="S.aureus Resistant"/>
    <x v="0"/>
    <n v="30000"/>
    <n v="10000"/>
    <n v="0"/>
    <n v="0"/>
    <n v="0"/>
  </r>
  <r>
    <x v="10"/>
    <x v="0"/>
    <x v="9"/>
    <s v="Resistant"/>
    <s v="S.aureus"/>
    <s v="S.aureus Resistant"/>
    <x v="0"/>
    <n v="150"/>
    <n v="50"/>
    <n v="0"/>
    <n v="0"/>
    <n v="0"/>
  </r>
  <r>
    <x v="10"/>
    <x v="0"/>
    <x v="10"/>
    <s v="Resistant"/>
    <s v="S.aureus"/>
    <s v="S.aureus Resistant"/>
    <x v="0"/>
    <m/>
    <n v="0.06"/>
    <n v="0"/>
    <s v=" "/>
    <n v="0"/>
  </r>
  <r>
    <x v="11"/>
    <x v="0"/>
    <x v="0"/>
    <s v="Sensitive"/>
    <s v="S.aureus"/>
    <s v="S.aureus Sensitive"/>
    <x v="0"/>
    <m/>
    <n v="0.66666666666666663"/>
    <n v="0"/>
    <s v=" "/>
    <n v="0"/>
  </r>
  <r>
    <x v="11"/>
    <x v="0"/>
    <x v="1"/>
    <s v="Sensitive"/>
    <s v="S.aureus"/>
    <s v="S.aureus Sensitive"/>
    <x v="0"/>
    <n v="20000"/>
    <n v="10000"/>
    <n v="0"/>
    <n v="0"/>
    <n v="0"/>
  </r>
  <r>
    <x v="11"/>
    <x v="0"/>
    <x v="2"/>
    <s v="Sensitive"/>
    <s v="S.aureus"/>
    <s v="S.aureus Sensitive"/>
    <x v="0"/>
    <m/>
    <n v="0.66666666666666663"/>
    <n v="0"/>
    <s v=" "/>
    <n v="0"/>
  </r>
  <r>
    <x v="11"/>
    <x v="0"/>
    <x v="3"/>
    <s v="Sensitive"/>
    <s v="S.aureus"/>
    <s v="S.aureus Sensitive"/>
    <x v="0"/>
    <m/>
    <n v="0.06"/>
    <n v="0"/>
    <s v=" "/>
    <n v="0"/>
  </r>
  <r>
    <x v="11"/>
    <x v="0"/>
    <x v="4"/>
    <s v="Sensitive"/>
    <s v="S.aureus"/>
    <s v="S.aureus Sensitive"/>
    <x v="0"/>
    <n v="0.75"/>
    <n v="0.3"/>
    <n v="0"/>
    <n v="0"/>
    <n v="0"/>
  </r>
  <r>
    <x v="11"/>
    <x v="0"/>
    <x v="5"/>
    <s v="Sensitive"/>
    <s v="S.aureus"/>
    <s v="S.aureus Sensitive"/>
    <x v="0"/>
    <n v="4.5"/>
    <n v="0.06"/>
    <n v="0"/>
    <n v="0"/>
    <n v="0"/>
  </r>
  <r>
    <x v="11"/>
    <x v="0"/>
    <x v="6"/>
    <s v="Sensitive"/>
    <s v="S.aureus"/>
    <s v="S.aureus Sensitive"/>
    <x v="0"/>
    <n v="35000"/>
    <n v="10000"/>
    <n v="0"/>
    <n v="0"/>
    <n v="0"/>
  </r>
  <r>
    <x v="11"/>
    <x v="0"/>
    <x v="7"/>
    <s v="Sensitive"/>
    <s v="S.aureus"/>
    <s v="S.aureus Sensitive"/>
    <x v="0"/>
    <n v="7.5"/>
    <n v="0.06"/>
    <n v="0"/>
    <n v="0"/>
    <n v="0"/>
  </r>
  <r>
    <x v="11"/>
    <x v="0"/>
    <x v="8"/>
    <s v="Sensitive"/>
    <s v="S.aureus"/>
    <s v="S.aureus Sensitive"/>
    <x v="0"/>
    <n v="45000"/>
    <n v="10000"/>
    <n v="0"/>
    <n v="0"/>
    <n v="0"/>
  </r>
  <r>
    <x v="11"/>
    <x v="0"/>
    <x v="9"/>
    <s v="Sensitive"/>
    <s v="S.aureus"/>
    <s v="S.aureus Sensitive"/>
    <x v="0"/>
    <n v="150"/>
    <n v="50"/>
    <n v="0"/>
    <n v="0"/>
    <n v="0"/>
  </r>
  <r>
    <x v="11"/>
    <x v="0"/>
    <x v="10"/>
    <s v="Sensitive"/>
    <s v="S.aureus"/>
    <s v="S.aureus Sensitive"/>
    <x v="0"/>
    <n v="1.5"/>
    <n v="0.06"/>
    <n v="0"/>
    <n v="0"/>
    <n v="0"/>
  </r>
  <r>
    <x v="0"/>
    <x v="0"/>
    <x v="0"/>
    <s v="Resistant"/>
    <s v="A.baumannii"/>
    <s v="A.baumannii Resistant"/>
    <x v="1"/>
    <m/>
    <n v="0.66666666666666663"/>
    <n v="6.9000000000000006E-2"/>
    <s v=" "/>
    <n v="4.5999999999999999E-2"/>
  </r>
  <r>
    <x v="0"/>
    <x v="0"/>
    <x v="1"/>
    <s v="Resistant"/>
    <s v="A.baumannii"/>
    <s v="A.baumannii Resistant"/>
    <x v="1"/>
    <n v="1000"/>
    <n v="100"/>
    <n v="6.9000000000000006E-2"/>
    <n v="69"/>
    <n v="6.9"/>
  </r>
  <r>
    <x v="0"/>
    <x v="0"/>
    <x v="2"/>
    <s v="Resistant"/>
    <s v="A.baumannii"/>
    <s v="A.baumannii Resistant"/>
    <x v="1"/>
    <n v="0.66666666666666663"/>
    <n v="0.66666666666666663"/>
    <n v="6.9000000000000006E-2"/>
    <n v="4.5999999999999999E-2"/>
    <n v="4.5999999999999999E-2"/>
  </r>
  <r>
    <x v="0"/>
    <x v="0"/>
    <x v="3"/>
    <s v="Resistant"/>
    <s v="A.baumannii"/>
    <s v="A.baumannii Resistant"/>
    <x v="1"/>
    <m/>
    <n v="0.03"/>
    <n v="6.9000000000000006E-2"/>
    <s v=" "/>
    <n v="2.0700000000000002E-3"/>
  </r>
  <r>
    <x v="0"/>
    <x v="0"/>
    <x v="4"/>
    <s v="Resistant"/>
    <s v="A.baumannii"/>
    <s v="A.baumannii Resistant"/>
    <x v="1"/>
    <n v="7.2"/>
    <n v="0.06"/>
    <n v="6.9000000000000006E-2"/>
    <n v="0.49680000000000007"/>
    <n v="4.1400000000000005E-3"/>
  </r>
  <r>
    <x v="0"/>
    <x v="0"/>
    <x v="5"/>
    <s v="Resistant"/>
    <s v="A.baumannii"/>
    <s v="A.baumannii Resistant"/>
    <x v="1"/>
    <n v="0.06"/>
    <n v="0.03"/>
    <n v="6.9000000000000006E-2"/>
    <n v="4.1400000000000005E-3"/>
    <n v="2.0700000000000002E-3"/>
  </r>
  <r>
    <x v="0"/>
    <x v="0"/>
    <x v="6"/>
    <s v="Resistant"/>
    <s v="A.baumannii"/>
    <s v="A.baumannii Resistant"/>
    <x v="1"/>
    <n v="50"/>
    <n v="100"/>
    <n v="6.9000000000000006E-2"/>
    <n v="3.45"/>
    <n v="6.9"/>
  </r>
  <r>
    <x v="0"/>
    <x v="0"/>
    <x v="7"/>
    <s v="Resistant"/>
    <s v="A.baumannii"/>
    <s v="A.baumannii Resistant"/>
    <x v="1"/>
    <n v="0.9"/>
    <n v="0.03"/>
    <n v="6.9000000000000006E-2"/>
    <n v="6.2100000000000009E-2"/>
    <n v="2.0700000000000002E-3"/>
  </r>
  <r>
    <x v="0"/>
    <x v="0"/>
    <x v="8"/>
    <s v="Resistant"/>
    <s v="A.baumannii"/>
    <s v="A.baumannii Resistant"/>
    <x v="1"/>
    <n v="700"/>
    <n v="100"/>
    <n v="6.9000000000000006E-2"/>
    <n v="48.300000000000004"/>
    <n v="6.9"/>
  </r>
  <r>
    <x v="0"/>
    <x v="0"/>
    <x v="9"/>
    <s v="Resistant"/>
    <s v="A.baumannii"/>
    <s v="A.baumannii Resistant"/>
    <x v="1"/>
    <m/>
    <n v="0.03"/>
    <n v="6.9000000000000006E-2"/>
    <s v=" "/>
    <n v="2.0700000000000002E-3"/>
  </r>
  <r>
    <x v="0"/>
    <x v="0"/>
    <x v="10"/>
    <s v="Resistant"/>
    <s v="A.baumannii"/>
    <s v="A.baumannii Resistant"/>
    <x v="1"/>
    <m/>
    <n v="0.03"/>
    <n v="6.9000000000000006E-2"/>
    <s v=" "/>
    <n v="2.0700000000000002E-3"/>
  </r>
  <r>
    <x v="1"/>
    <x v="0"/>
    <x v="0"/>
    <s v="Sensitive"/>
    <s v="A.baumannii"/>
    <s v="A.baumannii Sensitive"/>
    <x v="1"/>
    <m/>
    <n v="0.66666666666666663"/>
    <n v="6.9000000000000006E-2"/>
    <s v=" "/>
    <n v="4.5999999999999999E-2"/>
  </r>
  <r>
    <x v="1"/>
    <x v="0"/>
    <x v="1"/>
    <s v="Sensitive"/>
    <s v="A.baumannii"/>
    <s v="A.baumannii Sensitive"/>
    <x v="1"/>
    <n v="8600"/>
    <n v="100"/>
    <n v="6.9000000000000006E-2"/>
    <n v="593.40000000000009"/>
    <n v="6.9"/>
  </r>
  <r>
    <x v="1"/>
    <x v="0"/>
    <x v="2"/>
    <s v="Sensitive"/>
    <s v="A.baumannii"/>
    <s v="A.baumannii Sensitive"/>
    <x v="1"/>
    <n v="0.66666666666666663"/>
    <n v="0.66666666666666663"/>
    <n v="6.9000000000000006E-2"/>
    <n v="4.5999999999999999E-2"/>
    <n v="4.5999999999999999E-2"/>
  </r>
  <r>
    <x v="1"/>
    <x v="0"/>
    <x v="3"/>
    <s v="Sensitive"/>
    <s v="A.baumannii"/>
    <s v="A.baumannii Sensitive"/>
    <x v="1"/>
    <m/>
    <n v="0.03"/>
    <n v="6.9000000000000006E-2"/>
    <s v=" "/>
    <n v="2.0700000000000002E-3"/>
  </r>
  <r>
    <x v="1"/>
    <x v="0"/>
    <x v="4"/>
    <s v="Sensitive"/>
    <s v="A.baumannii"/>
    <s v="A.baumannii Sensitive"/>
    <x v="1"/>
    <n v="10.8"/>
    <n v="0.06"/>
    <n v="6.9000000000000006E-2"/>
    <n v="0.74520000000000008"/>
    <n v="4.1400000000000005E-3"/>
  </r>
  <r>
    <x v="1"/>
    <x v="0"/>
    <x v="5"/>
    <s v="Sensitive"/>
    <s v="A.baumannii"/>
    <s v="A.baumannii Sensitive"/>
    <x v="1"/>
    <n v="0.12"/>
    <n v="0.03"/>
    <n v="6.9000000000000006E-2"/>
    <n v="8.2800000000000009E-3"/>
    <n v="2.0700000000000002E-3"/>
  </r>
  <r>
    <x v="1"/>
    <x v="0"/>
    <x v="6"/>
    <s v="Sensitive"/>
    <s v="A.baumannii"/>
    <s v="A.baumannii Sensitive"/>
    <x v="1"/>
    <n v="100"/>
    <n v="100"/>
    <n v="6.9000000000000006E-2"/>
    <n v="6.9"/>
    <n v="6.9"/>
  </r>
  <r>
    <x v="1"/>
    <x v="0"/>
    <x v="7"/>
    <s v="Sensitive"/>
    <s v="A.baumannii"/>
    <s v="A.baumannii Sensitive"/>
    <x v="1"/>
    <n v="2.7"/>
    <n v="0.03"/>
    <n v="6.9000000000000006E-2"/>
    <n v="0.18630000000000002"/>
    <n v="2.0700000000000002E-3"/>
  </r>
  <r>
    <x v="1"/>
    <x v="0"/>
    <x v="8"/>
    <s v="Sensitive"/>
    <s v="A.baumannii"/>
    <s v="A.baumannii Sensitive"/>
    <x v="1"/>
    <n v="50"/>
    <n v="100"/>
    <n v="6.9000000000000006E-2"/>
    <n v="3.45"/>
    <n v="6.9"/>
  </r>
  <r>
    <x v="1"/>
    <x v="0"/>
    <x v="9"/>
    <s v="Sensitive"/>
    <s v="A.baumannii"/>
    <s v="A.baumannii Sensitive"/>
    <x v="1"/>
    <m/>
    <n v="0.03"/>
    <n v="6.9000000000000006E-2"/>
    <s v=" "/>
    <n v="2.0700000000000002E-3"/>
  </r>
  <r>
    <x v="1"/>
    <x v="0"/>
    <x v="10"/>
    <s v="Sensitive"/>
    <s v="A.baumannii"/>
    <s v="A.baumannii Sensitive"/>
    <x v="1"/>
    <m/>
    <n v="0.03"/>
    <n v="6.9000000000000006E-2"/>
    <s v=" "/>
    <n v="2.0700000000000002E-3"/>
  </r>
  <r>
    <x v="2"/>
    <x v="0"/>
    <x v="0"/>
    <s v="Resistant"/>
    <s v="E.coli"/>
    <s v="E.coli Resistant"/>
    <x v="1"/>
    <n v="0.66666666666666663"/>
    <n v="0.66666666666666663"/>
    <n v="1"/>
    <n v="0.66666666666666663"/>
    <n v="0.66666666666666663"/>
  </r>
  <r>
    <x v="2"/>
    <x v="0"/>
    <x v="1"/>
    <s v="Resistant"/>
    <s v="E.coli"/>
    <s v="E.coli Resistant"/>
    <x v="1"/>
    <n v="200"/>
    <n v="1000"/>
    <n v="1"/>
    <n v="200"/>
    <n v="1000"/>
  </r>
  <r>
    <x v="2"/>
    <x v="0"/>
    <x v="2"/>
    <s v="Resistant"/>
    <s v="E.coli"/>
    <s v="E.coli Resistant"/>
    <x v="1"/>
    <m/>
    <n v="0.66666666666666663"/>
    <n v="1"/>
    <s v=" "/>
    <n v="0.66666666666666663"/>
  </r>
  <r>
    <x v="2"/>
    <x v="0"/>
    <x v="3"/>
    <s v="Resistant"/>
    <s v="E.coli"/>
    <s v="E.coli Resistant"/>
    <x v="1"/>
    <m/>
    <n v="0.03"/>
    <n v="1"/>
    <s v=" "/>
    <n v="0.03"/>
  </r>
  <r>
    <x v="2"/>
    <x v="0"/>
    <x v="4"/>
    <s v="Resistant"/>
    <s v="E.coli"/>
    <s v="E.coli Resistant"/>
    <x v="1"/>
    <m/>
    <n v="3"/>
    <n v="1"/>
    <s v=" "/>
    <n v="3"/>
  </r>
  <r>
    <x v="2"/>
    <x v="0"/>
    <x v="5"/>
    <s v="Resistant"/>
    <s v="E.coli"/>
    <s v="E.coli Resistant"/>
    <x v="1"/>
    <m/>
    <n v="0.06"/>
    <n v="1"/>
    <s v=" "/>
    <n v="0.06"/>
  </r>
  <r>
    <x v="2"/>
    <x v="0"/>
    <x v="6"/>
    <s v="Resistant"/>
    <s v="E.coli"/>
    <s v="E.coli Resistant"/>
    <x v="1"/>
    <n v="59000"/>
    <n v="1000"/>
    <n v="1"/>
    <n v="59000"/>
    <n v="1000"/>
  </r>
  <r>
    <x v="2"/>
    <x v="0"/>
    <x v="7"/>
    <s v="Resistant"/>
    <s v="E.coli"/>
    <s v="E.coli Resistant"/>
    <x v="1"/>
    <m/>
    <n v="0.3"/>
    <n v="1"/>
    <s v=" "/>
    <n v="0.3"/>
  </r>
  <r>
    <x v="2"/>
    <x v="0"/>
    <x v="8"/>
    <s v="Resistant"/>
    <s v="E.coli"/>
    <s v="E.coli Resistant"/>
    <x v="1"/>
    <n v="50000"/>
    <n v="1000"/>
    <n v="1"/>
    <n v="50000"/>
    <n v="1000"/>
  </r>
  <r>
    <x v="2"/>
    <x v="0"/>
    <x v="9"/>
    <s v="Resistant"/>
    <s v="E.coli"/>
    <s v="E.coli Resistant"/>
    <x v="1"/>
    <m/>
    <n v="0.06"/>
    <n v="1"/>
    <s v=" "/>
    <n v="0.06"/>
  </r>
  <r>
    <x v="2"/>
    <x v="0"/>
    <x v="10"/>
    <s v="Resistant"/>
    <s v="E.coli"/>
    <s v="E.coli Resistant"/>
    <x v="1"/>
    <m/>
    <n v="0.03"/>
    <n v="1"/>
    <s v=" "/>
    <n v="0.03"/>
  </r>
  <r>
    <x v="3"/>
    <x v="0"/>
    <x v="0"/>
    <s v="Sensitive"/>
    <s v="E.coli"/>
    <s v="E.coli Sensitive"/>
    <x v="1"/>
    <m/>
    <n v="0.66666666666666663"/>
    <n v="1"/>
    <s v=" "/>
    <n v="0.66666666666666663"/>
  </r>
  <r>
    <x v="3"/>
    <x v="0"/>
    <x v="1"/>
    <s v="Sensitive"/>
    <s v="E.coli"/>
    <s v="E.coli Sensitive"/>
    <x v="1"/>
    <n v="270000"/>
    <n v="1000"/>
    <n v="1"/>
    <n v="270000"/>
    <n v="1000"/>
  </r>
  <r>
    <x v="3"/>
    <x v="0"/>
    <x v="2"/>
    <s v="Sensitive"/>
    <s v="E.coli"/>
    <s v="E.coli Sensitive"/>
    <x v="1"/>
    <m/>
    <n v="0.66666666666666663"/>
    <n v="1"/>
    <s v=" "/>
    <n v="0.66666666666666663"/>
  </r>
  <r>
    <x v="3"/>
    <x v="0"/>
    <x v="3"/>
    <s v="Sensitive"/>
    <s v="E.coli"/>
    <s v="E.coli Sensitive"/>
    <x v="1"/>
    <m/>
    <n v="0.03"/>
    <n v="1"/>
    <s v=" "/>
    <n v="0.03"/>
  </r>
  <r>
    <x v="3"/>
    <x v="0"/>
    <x v="4"/>
    <s v="Sensitive"/>
    <s v="E.coli"/>
    <s v="E.coli Sensitive"/>
    <x v="1"/>
    <n v="15"/>
    <n v="3"/>
    <n v="1"/>
    <n v="15"/>
    <n v="3"/>
  </r>
  <r>
    <x v="3"/>
    <x v="0"/>
    <x v="5"/>
    <s v="Sensitive"/>
    <s v="E.coli"/>
    <s v="E.coli Sensitive"/>
    <x v="1"/>
    <n v="0.9"/>
    <n v="0.06"/>
    <n v="1"/>
    <n v="0.9"/>
    <n v="0.06"/>
  </r>
  <r>
    <x v="3"/>
    <x v="0"/>
    <x v="6"/>
    <s v="Sensitive"/>
    <s v="E.coli"/>
    <s v="E.coli Sensitive"/>
    <x v="1"/>
    <n v="3150000"/>
    <n v="1000"/>
    <n v="1"/>
    <n v="3150000"/>
    <n v="1000"/>
  </r>
  <r>
    <x v="3"/>
    <x v="0"/>
    <x v="7"/>
    <s v="Sensitive"/>
    <s v="E.coli"/>
    <s v="E.coli Sensitive"/>
    <x v="1"/>
    <n v="3"/>
    <n v="0.3"/>
    <n v="1"/>
    <n v="3"/>
    <n v="0.3"/>
  </r>
  <r>
    <x v="3"/>
    <x v="0"/>
    <x v="8"/>
    <s v="Sensitive"/>
    <s v="E.coli"/>
    <s v="E.coli Sensitive"/>
    <x v="1"/>
    <n v="3900000"/>
    <n v="1000"/>
    <n v="1"/>
    <n v="3900000"/>
    <n v="1000"/>
  </r>
  <r>
    <x v="3"/>
    <x v="0"/>
    <x v="9"/>
    <s v="Sensitive"/>
    <s v="E.coli"/>
    <s v="E.coli Sensitive"/>
    <x v="1"/>
    <n v="1000"/>
    <n v="0.06"/>
    <n v="1"/>
    <n v="1000"/>
    <n v="0.06"/>
  </r>
  <r>
    <x v="3"/>
    <x v="0"/>
    <x v="10"/>
    <s v="Sensitive"/>
    <s v="E.coli"/>
    <s v="E.coli Sensitive"/>
    <x v="1"/>
    <m/>
    <n v="0.03"/>
    <n v="1"/>
    <s v=" "/>
    <n v="0.03"/>
  </r>
  <r>
    <x v="4"/>
    <x v="0"/>
    <x v="0"/>
    <s v="Resistant"/>
    <s v="E.faecium"/>
    <s v="E.faecium Resistant"/>
    <x v="1"/>
    <m/>
    <n v="0.66666666666666663"/>
    <n v="1"/>
    <s v=" "/>
    <n v="0.66666666666666663"/>
  </r>
  <r>
    <x v="4"/>
    <x v="0"/>
    <x v="1"/>
    <s v="Resistant"/>
    <s v="E.faecium"/>
    <s v="E.faecium Resistant"/>
    <x v="1"/>
    <n v="6725"/>
    <n v="100"/>
    <n v="1"/>
    <n v="6725"/>
    <n v="100"/>
  </r>
  <r>
    <x v="4"/>
    <x v="0"/>
    <x v="2"/>
    <s v="Resistant"/>
    <s v="E.faecium"/>
    <s v="E.faecium Resistant"/>
    <x v="1"/>
    <m/>
    <n v="0.66666666666666663"/>
    <n v="1"/>
    <s v=" "/>
    <n v="0.66666666666666663"/>
  </r>
  <r>
    <x v="4"/>
    <x v="0"/>
    <x v="3"/>
    <s v="Resistant"/>
    <s v="E.faecium"/>
    <s v="E.faecium Resistant"/>
    <x v="1"/>
    <m/>
    <n v="0.03"/>
    <n v="1"/>
    <s v=" "/>
    <n v="0.03"/>
  </r>
  <r>
    <x v="4"/>
    <x v="0"/>
    <x v="4"/>
    <s v="Resistant"/>
    <s v="E.faecium"/>
    <s v="E.faecium Resistant"/>
    <x v="1"/>
    <m/>
    <n v="0.06"/>
    <n v="1"/>
    <s v=" "/>
    <n v="0.06"/>
  </r>
  <r>
    <x v="4"/>
    <x v="0"/>
    <x v="5"/>
    <s v="Resistant"/>
    <s v="E.faecium"/>
    <s v="E.faecium Resistant"/>
    <x v="1"/>
    <m/>
    <n v="0.03"/>
    <n v="1"/>
    <s v=" "/>
    <n v="0.03"/>
  </r>
  <r>
    <x v="4"/>
    <x v="0"/>
    <x v="6"/>
    <s v="Resistant"/>
    <s v="E.faecium"/>
    <s v="E.faecium Resistant"/>
    <x v="1"/>
    <n v="1000"/>
    <n v="100"/>
    <n v="1"/>
    <n v="1000"/>
    <n v="100"/>
  </r>
  <r>
    <x v="4"/>
    <x v="0"/>
    <x v="7"/>
    <s v="Resistant"/>
    <s v="E.faecium"/>
    <s v="E.faecium Resistant"/>
    <x v="1"/>
    <m/>
    <n v="0.03"/>
    <n v="1"/>
    <s v=" "/>
    <n v="0.03"/>
  </r>
  <r>
    <x v="4"/>
    <x v="0"/>
    <x v="8"/>
    <s v="Resistant"/>
    <s v="E.faecium"/>
    <s v="E.faecium Resistant"/>
    <x v="1"/>
    <n v="33.333333333333329"/>
    <n v="100"/>
    <n v="1"/>
    <n v="33.333333333333329"/>
    <n v="100"/>
  </r>
  <r>
    <x v="4"/>
    <x v="0"/>
    <x v="9"/>
    <s v="Resistant"/>
    <s v="E.faecium"/>
    <s v="E.faecium Resistant"/>
    <x v="1"/>
    <m/>
    <n v="0.03"/>
    <n v="1"/>
    <s v=" "/>
    <n v="0.03"/>
  </r>
  <r>
    <x v="4"/>
    <x v="0"/>
    <x v="10"/>
    <s v="Resistant"/>
    <s v="E.faecium"/>
    <s v="E.faecium Resistant"/>
    <x v="1"/>
    <m/>
    <n v="0.03"/>
    <n v="1"/>
    <s v=" "/>
    <n v="0.03"/>
  </r>
  <r>
    <x v="5"/>
    <x v="0"/>
    <x v="0"/>
    <s v="Sensitive"/>
    <s v="E.faecium"/>
    <s v="E.faecium Sensitive"/>
    <x v="1"/>
    <m/>
    <n v="0.66666666666666663"/>
    <n v="1"/>
    <s v=" "/>
    <n v="0.66666666666666663"/>
  </r>
  <r>
    <x v="5"/>
    <x v="0"/>
    <x v="1"/>
    <s v="Sensitive"/>
    <s v="E.faecium"/>
    <s v="E.faecium Sensitive"/>
    <x v="1"/>
    <n v="115500"/>
    <n v="100"/>
    <n v="1"/>
    <n v="115500"/>
    <n v="100"/>
  </r>
  <r>
    <x v="5"/>
    <x v="0"/>
    <x v="2"/>
    <s v="Sensitive"/>
    <s v="E.faecium"/>
    <s v="E.faecium Sensitive"/>
    <x v="1"/>
    <m/>
    <n v="0.66666666666666663"/>
    <n v="1"/>
    <s v=" "/>
    <n v="0.66666666666666663"/>
  </r>
  <r>
    <x v="5"/>
    <x v="0"/>
    <x v="3"/>
    <s v="Sensitive"/>
    <s v="E.faecium"/>
    <s v="E.faecium Sensitive"/>
    <x v="1"/>
    <m/>
    <n v="0.03"/>
    <n v="1"/>
    <s v=" "/>
    <n v="0.03"/>
  </r>
  <r>
    <x v="5"/>
    <x v="0"/>
    <x v="4"/>
    <s v="Sensitive"/>
    <s v="E.faecium"/>
    <s v="E.faecium Sensitive"/>
    <x v="1"/>
    <n v="0.36"/>
    <n v="0.06"/>
    <n v="1"/>
    <n v="0.36"/>
    <n v="0.06"/>
  </r>
  <r>
    <x v="5"/>
    <x v="0"/>
    <x v="5"/>
    <s v="Sensitive"/>
    <s v="E.faecium"/>
    <s v="E.faecium Sensitive"/>
    <x v="1"/>
    <m/>
    <n v="0.03"/>
    <n v="1"/>
    <s v=" "/>
    <n v="0.03"/>
  </r>
  <r>
    <x v="5"/>
    <x v="0"/>
    <x v="6"/>
    <s v="Sensitive"/>
    <s v="E.faecium"/>
    <s v="E.faecium Sensitive"/>
    <x v="1"/>
    <m/>
    <n v="100"/>
    <n v="1"/>
    <s v=" "/>
    <n v="100"/>
  </r>
  <r>
    <x v="5"/>
    <x v="0"/>
    <x v="7"/>
    <s v="Sensitive"/>
    <s v="E.faecium"/>
    <s v="E.faecium Sensitive"/>
    <x v="1"/>
    <m/>
    <n v="0.03"/>
    <n v="1"/>
    <s v=" "/>
    <n v="0.03"/>
  </r>
  <r>
    <x v="5"/>
    <x v="0"/>
    <x v="8"/>
    <s v="Sensitive"/>
    <s v="E.faecium"/>
    <s v="E.faecium Sensitive"/>
    <x v="1"/>
    <m/>
    <n v="100"/>
    <n v="1"/>
    <s v=" "/>
    <n v="100"/>
  </r>
  <r>
    <x v="5"/>
    <x v="0"/>
    <x v="9"/>
    <s v="Sensitive"/>
    <s v="E.faecium"/>
    <s v="E.faecium Sensitive"/>
    <x v="1"/>
    <n v="350"/>
    <n v="0.03"/>
    <n v="1"/>
    <n v="350"/>
    <n v="0.03"/>
  </r>
  <r>
    <x v="5"/>
    <x v="0"/>
    <x v="10"/>
    <s v="Sensitive"/>
    <s v="E.faecium"/>
    <s v="E.faecium Sensitive"/>
    <x v="1"/>
    <m/>
    <n v="0.03"/>
    <n v="1"/>
    <s v=" "/>
    <n v="0.03"/>
  </r>
  <r>
    <x v="6"/>
    <x v="0"/>
    <x v="0"/>
    <s v="Resistant"/>
    <s v="K.pneumoniae"/>
    <s v="K.pneumoniae Resistant"/>
    <x v="1"/>
    <m/>
    <n v="0.66666666666666663"/>
    <n v="0.19700000000000001"/>
    <s v=" "/>
    <n v="0.13133333333333333"/>
  </r>
  <r>
    <x v="6"/>
    <x v="0"/>
    <x v="1"/>
    <s v="Resistant"/>
    <s v="K.pneumoniae"/>
    <s v="K.pneumoniae Resistant"/>
    <x v="1"/>
    <n v="450000"/>
    <n v="1000"/>
    <n v="0.19700000000000001"/>
    <n v="88650"/>
    <n v="197"/>
  </r>
  <r>
    <x v="6"/>
    <x v="0"/>
    <x v="2"/>
    <s v="Resistant"/>
    <s v="K.pneumoniae"/>
    <s v="K.pneumoniae Resistant"/>
    <x v="1"/>
    <n v="200"/>
    <n v="0.66666666666666663"/>
    <n v="0.19700000000000001"/>
    <n v="39.4"/>
    <n v="0.13133333333333333"/>
  </r>
  <r>
    <x v="6"/>
    <x v="0"/>
    <x v="3"/>
    <s v="Resistant"/>
    <s v="K.pneumoniae"/>
    <s v="K.pneumoniae Resistant"/>
    <x v="1"/>
    <n v="5.5200000000000005"/>
    <n v="0.06"/>
    <n v="0.19700000000000001"/>
    <n v="1.0874400000000002"/>
    <n v="1.1820000000000001E-2"/>
  </r>
  <r>
    <x v="6"/>
    <x v="0"/>
    <x v="4"/>
    <s v="Resistant"/>
    <s v="K.pneumoniae"/>
    <s v="K.pneumoniae Resistant"/>
    <x v="1"/>
    <n v="960"/>
    <n v="3"/>
    <n v="0.19700000000000001"/>
    <n v="189.12"/>
    <n v="0.59099999999999997"/>
  </r>
  <r>
    <x v="6"/>
    <x v="0"/>
    <x v="5"/>
    <s v="Resistant"/>
    <s v="K.pneumoniae"/>
    <s v="K.pneumoniae Resistant"/>
    <x v="1"/>
    <n v="318"/>
    <n v="0.3"/>
    <n v="0.19700000000000001"/>
    <n v="62.646000000000001"/>
    <n v="5.91E-2"/>
  </r>
  <r>
    <x v="6"/>
    <x v="0"/>
    <x v="6"/>
    <s v="Resistant"/>
    <s v="K.pneumoniae"/>
    <s v="K.pneumoniae Resistant"/>
    <x v="1"/>
    <n v="1700000"/>
    <n v="1000"/>
    <n v="0.19700000000000001"/>
    <n v="334900"/>
    <n v="197"/>
  </r>
  <r>
    <x v="6"/>
    <x v="0"/>
    <x v="7"/>
    <s v="Resistant"/>
    <s v="K.pneumoniae"/>
    <s v="K.pneumoniae Resistant"/>
    <x v="1"/>
    <n v="1380"/>
    <n v="3"/>
    <n v="0.19700000000000001"/>
    <n v="271.86"/>
    <n v="0.59099999999999997"/>
  </r>
  <r>
    <x v="6"/>
    <x v="0"/>
    <x v="8"/>
    <s v="Resistant"/>
    <s v="K.pneumoniae"/>
    <s v="K.pneumoniae Resistant"/>
    <x v="1"/>
    <n v="7400000"/>
    <n v="1000"/>
    <n v="0.19700000000000001"/>
    <n v="1457800"/>
    <n v="197"/>
  </r>
  <r>
    <x v="6"/>
    <x v="0"/>
    <x v="9"/>
    <s v="Resistant"/>
    <s v="K.pneumoniae"/>
    <s v="K.pneumoniae Resistant"/>
    <x v="1"/>
    <n v="4000"/>
    <n v="0.06"/>
    <n v="0.19700000000000001"/>
    <n v="788"/>
    <n v="1.1820000000000001E-2"/>
  </r>
  <r>
    <x v="6"/>
    <x v="0"/>
    <x v="10"/>
    <s v="Resistant"/>
    <s v="K.pneumoniae"/>
    <s v="K.pneumoniae Resistant"/>
    <x v="1"/>
    <n v="24"/>
    <n v="3"/>
    <n v="0.19700000000000001"/>
    <n v="4.7279999999999998"/>
    <n v="0.59099999999999997"/>
  </r>
  <r>
    <x v="7"/>
    <x v="0"/>
    <x v="0"/>
    <s v="Sensitive"/>
    <s v="K.pneumoniae"/>
    <s v="K.pneumoniae Sensitive"/>
    <x v="1"/>
    <n v="0.66666666666666663"/>
    <n v="0.66666666666666663"/>
    <n v="0.19700000000000001"/>
    <n v="0.13133333333333333"/>
    <n v="0.13133333333333333"/>
  </r>
  <r>
    <x v="7"/>
    <x v="0"/>
    <x v="1"/>
    <s v="Sensitive"/>
    <s v="K.pneumoniae"/>
    <s v="K.pneumoniae Sensitive"/>
    <x v="1"/>
    <n v="1350000"/>
    <n v="1000"/>
    <n v="0.19700000000000001"/>
    <n v="265950"/>
    <n v="197"/>
  </r>
  <r>
    <x v="7"/>
    <x v="0"/>
    <x v="2"/>
    <s v="Sensitive"/>
    <s v="K.pneumoniae"/>
    <s v="K.pneumoniae Sensitive"/>
    <x v="1"/>
    <n v="90.666666666666671"/>
    <n v="0.66666666666666663"/>
    <n v="0.19700000000000001"/>
    <n v="17.861333333333334"/>
    <n v="0.13133333333333333"/>
  </r>
  <r>
    <x v="7"/>
    <x v="0"/>
    <x v="3"/>
    <s v="Sensitive"/>
    <s v="K.pneumoniae"/>
    <s v="K.pneumoniae Sensitive"/>
    <x v="1"/>
    <n v="7.2"/>
    <n v="0.06"/>
    <n v="0.19700000000000001"/>
    <n v="1.4184000000000001"/>
    <n v="1.1820000000000001E-2"/>
  </r>
  <r>
    <x v="7"/>
    <x v="0"/>
    <x v="4"/>
    <s v="Sensitive"/>
    <s v="K.pneumoniae"/>
    <s v="K.pneumoniae Sensitive"/>
    <x v="1"/>
    <n v="1500"/>
    <n v="3"/>
    <n v="0.19700000000000001"/>
    <n v="295.5"/>
    <n v="0.59099999999999997"/>
  </r>
  <r>
    <x v="7"/>
    <x v="0"/>
    <x v="5"/>
    <s v="Sensitive"/>
    <s v="K.pneumoniae"/>
    <s v="K.pneumoniae Sensitive"/>
    <x v="1"/>
    <n v="330"/>
    <n v="0.3"/>
    <n v="0.19700000000000001"/>
    <n v="65.010000000000005"/>
    <n v="5.91E-2"/>
  </r>
  <r>
    <x v="7"/>
    <x v="0"/>
    <x v="6"/>
    <s v="Sensitive"/>
    <s v="K.pneumoniae"/>
    <s v="K.pneumoniae Sensitive"/>
    <x v="1"/>
    <n v="13600000"/>
    <n v="1000"/>
    <n v="0.19700000000000001"/>
    <n v="2679200"/>
    <n v="197"/>
  </r>
  <r>
    <x v="7"/>
    <x v="0"/>
    <x v="7"/>
    <s v="Sensitive"/>
    <s v="K.pneumoniae"/>
    <s v="K.pneumoniae Sensitive"/>
    <x v="1"/>
    <n v="9000"/>
    <n v="3"/>
    <n v="0.19700000000000001"/>
    <n v="1773"/>
    <n v="0.59099999999999997"/>
  </r>
  <r>
    <x v="7"/>
    <x v="0"/>
    <x v="8"/>
    <s v="Sensitive"/>
    <s v="K.pneumoniae"/>
    <s v="K.pneumoniae Sensitive"/>
    <x v="1"/>
    <n v="21850000"/>
    <n v="1000"/>
    <n v="0.19700000000000001"/>
    <n v="4304450"/>
    <n v="197"/>
  </r>
  <r>
    <x v="7"/>
    <x v="0"/>
    <x v="9"/>
    <s v="Sensitive"/>
    <s v="K.pneumoniae"/>
    <s v="K.pneumoniae Sensitive"/>
    <x v="1"/>
    <n v="22000"/>
    <n v="0.06"/>
    <n v="0.19700000000000001"/>
    <n v="4334"/>
    <n v="1.1820000000000001E-2"/>
  </r>
  <r>
    <x v="7"/>
    <x v="0"/>
    <x v="10"/>
    <s v="Sensitive"/>
    <s v="K.pneumoniae"/>
    <s v="K.pneumoniae Sensitive"/>
    <x v="1"/>
    <n v="12"/>
    <n v="3"/>
    <n v="0.19700000000000001"/>
    <n v="2.3639999999999999"/>
    <n v="0.59099999999999997"/>
  </r>
  <r>
    <x v="8"/>
    <x v="0"/>
    <x v="0"/>
    <s v="Sensitive"/>
    <s v="P. aeruginosa"/>
    <s v="P. aeruginosa Sensitive"/>
    <x v="1"/>
    <n v="6.666666666666667"/>
    <n v="0.66666666666666663"/>
    <n v="0"/>
    <n v="0"/>
    <n v="0"/>
  </r>
  <r>
    <x v="8"/>
    <x v="0"/>
    <x v="1"/>
    <s v="Sensitive"/>
    <s v="P. aeruginosa"/>
    <s v="P. aeruginosa Sensitive"/>
    <x v="1"/>
    <n v="2300000"/>
    <n v="1000"/>
    <n v="0"/>
    <n v="0"/>
    <n v="0"/>
  </r>
  <r>
    <x v="8"/>
    <x v="0"/>
    <x v="2"/>
    <s v="Sensitive"/>
    <s v="P. aeruginosa"/>
    <s v="P. aeruginosa Sensitive"/>
    <x v="1"/>
    <n v="200"/>
    <n v="0.66666666666666663"/>
    <n v="0"/>
    <n v="0"/>
    <n v="0"/>
  </r>
  <r>
    <x v="8"/>
    <x v="0"/>
    <x v="3"/>
    <s v="Sensitive"/>
    <s v="P. aeruginosa"/>
    <s v="P. aeruginosa Sensitive"/>
    <x v="1"/>
    <m/>
    <n v="0.03"/>
    <n v="0"/>
    <s v=" "/>
    <n v="0"/>
  </r>
  <r>
    <x v="8"/>
    <x v="0"/>
    <x v="4"/>
    <s v="Sensitive"/>
    <s v="P. aeruginosa"/>
    <s v="P. aeruginosa Sensitive"/>
    <x v="1"/>
    <n v="90"/>
    <n v="0.3"/>
    <n v="0"/>
    <n v="0"/>
    <n v="0"/>
  </r>
  <r>
    <x v="8"/>
    <x v="0"/>
    <x v="5"/>
    <s v="Sensitive"/>
    <s v="P. aeruginosa"/>
    <s v="P. aeruginosa Sensitive"/>
    <x v="1"/>
    <n v="360"/>
    <n v="0.3"/>
    <n v="0"/>
    <n v="0"/>
    <n v="0"/>
  </r>
  <r>
    <x v="8"/>
    <x v="0"/>
    <x v="6"/>
    <s v="Sensitive"/>
    <s v="P. aeruginosa"/>
    <s v="P. aeruginosa Sensitive"/>
    <x v="1"/>
    <n v="20500000"/>
    <n v="1000"/>
    <n v="0"/>
    <n v="0"/>
    <n v="0"/>
  </r>
  <r>
    <x v="8"/>
    <x v="0"/>
    <x v="7"/>
    <s v="Sensitive"/>
    <s v="P. aeruginosa"/>
    <s v="P. aeruginosa Sensitive"/>
    <x v="1"/>
    <n v="62.4"/>
    <n v="0.3"/>
    <n v="0"/>
    <n v="0"/>
    <n v="0"/>
  </r>
  <r>
    <x v="8"/>
    <x v="0"/>
    <x v="8"/>
    <s v="Sensitive"/>
    <s v="P. aeruginosa"/>
    <s v="P. aeruginosa Sensitive"/>
    <x v="1"/>
    <n v="15550000"/>
    <n v="1000"/>
    <n v="0"/>
    <n v="0"/>
    <n v="0"/>
  </r>
  <r>
    <x v="8"/>
    <x v="0"/>
    <x v="9"/>
    <s v="Sensitive"/>
    <s v="P. aeruginosa"/>
    <s v="P. aeruginosa Sensitive"/>
    <x v="1"/>
    <n v="25600"/>
    <n v="0.06"/>
    <n v="0"/>
    <n v="0"/>
    <n v="0"/>
  </r>
  <r>
    <x v="8"/>
    <x v="0"/>
    <x v="10"/>
    <s v="Sensitive"/>
    <s v="P. aeruginosa"/>
    <s v="P. aeruginosa Sensitive"/>
    <x v="1"/>
    <m/>
    <n v="0.06"/>
    <n v="0"/>
    <s v=" "/>
    <n v="0"/>
  </r>
  <r>
    <x v="9"/>
    <x v="0"/>
    <x v="0"/>
    <s v="Resistant"/>
    <s v="P. aeruginosa "/>
    <s v="P. aeruginosa  Resistant"/>
    <x v="1"/>
    <m/>
    <n v="0.66666666666666663"/>
    <n v="0"/>
    <s v=" "/>
    <n v="0"/>
  </r>
  <r>
    <x v="9"/>
    <x v="0"/>
    <x v="1"/>
    <s v="Resistant"/>
    <s v="P. aeruginosa "/>
    <s v="P. aeruginosa  Resistant"/>
    <x v="1"/>
    <n v="20000"/>
    <n v="1000"/>
    <n v="0"/>
    <n v="0"/>
    <n v="0"/>
  </r>
  <r>
    <x v="9"/>
    <x v="0"/>
    <x v="2"/>
    <s v="Resistant"/>
    <s v="P. aeruginosa "/>
    <s v="P. aeruginosa  Resistant"/>
    <x v="1"/>
    <n v="6"/>
    <n v="0.66666666666666663"/>
    <n v="0"/>
    <n v="0"/>
    <n v="0"/>
  </r>
  <r>
    <x v="9"/>
    <x v="0"/>
    <x v="3"/>
    <s v="Resistant"/>
    <s v="P. aeruginosa "/>
    <s v="P. aeruginosa  Resistant"/>
    <x v="1"/>
    <m/>
    <n v="0.03"/>
    <n v="0"/>
    <s v=" "/>
    <n v="0"/>
  </r>
  <r>
    <x v="9"/>
    <x v="0"/>
    <x v="4"/>
    <s v="Resistant"/>
    <s v="P. aeruginosa "/>
    <s v="P. aeruginosa  Resistant"/>
    <x v="1"/>
    <m/>
    <n v="0.3"/>
    <n v="0"/>
    <s v=" "/>
    <n v="0"/>
  </r>
  <r>
    <x v="9"/>
    <x v="0"/>
    <x v="5"/>
    <s v="Resistant"/>
    <s v="P. aeruginosa "/>
    <s v="P. aeruginosa  Resistant"/>
    <x v="1"/>
    <m/>
    <n v="0.3"/>
    <n v="0"/>
    <s v=" "/>
    <n v="0"/>
  </r>
  <r>
    <x v="9"/>
    <x v="0"/>
    <x v="6"/>
    <s v="Resistant"/>
    <s v="P. aeruginosa "/>
    <s v="P. aeruginosa  Resistant"/>
    <x v="1"/>
    <n v="15000"/>
    <n v="1000"/>
    <n v="0"/>
    <n v="0"/>
    <n v="0"/>
  </r>
  <r>
    <x v="9"/>
    <x v="0"/>
    <x v="7"/>
    <s v="Resistant"/>
    <s v="P. aeruginosa "/>
    <s v="P. aeruginosa  Resistant"/>
    <x v="1"/>
    <n v="1.8"/>
    <n v="0.3"/>
    <n v="0"/>
    <n v="0"/>
    <n v="0"/>
  </r>
  <r>
    <x v="9"/>
    <x v="0"/>
    <x v="8"/>
    <s v="Resistant"/>
    <s v="P. aeruginosa "/>
    <s v="P. aeruginosa  Resistant"/>
    <x v="1"/>
    <n v="10000"/>
    <n v="1000"/>
    <n v="0"/>
    <n v="0"/>
    <n v="0"/>
  </r>
  <r>
    <x v="9"/>
    <x v="0"/>
    <x v="9"/>
    <s v="Resistant"/>
    <s v="P. aeruginosa "/>
    <s v="P. aeruginosa  Resistant"/>
    <x v="1"/>
    <m/>
    <n v="0.06"/>
    <n v="0"/>
    <s v=" "/>
    <n v="0"/>
  </r>
  <r>
    <x v="9"/>
    <x v="0"/>
    <x v="10"/>
    <s v="Resistant"/>
    <s v="P. aeruginosa "/>
    <s v="P. aeruginosa  Resistant"/>
    <x v="1"/>
    <n v="2.1"/>
    <n v="0.06"/>
    <n v="0"/>
    <n v="0"/>
    <n v="0"/>
  </r>
  <r>
    <x v="10"/>
    <x v="0"/>
    <x v="0"/>
    <s v="Resistant"/>
    <s v="S.aureus"/>
    <s v="S.aureus Resistant"/>
    <x v="1"/>
    <n v="0.66666666666666663"/>
    <n v="0.66666666666666663"/>
    <n v="0"/>
    <n v="0"/>
    <n v="0"/>
  </r>
  <r>
    <x v="10"/>
    <x v="0"/>
    <x v="1"/>
    <s v="Resistant"/>
    <s v="S.aureus"/>
    <s v="S.aureus Resistant"/>
    <x v="1"/>
    <n v="3000000"/>
    <n v="1000"/>
    <n v="0"/>
    <n v="0"/>
    <n v="0"/>
  </r>
  <r>
    <x v="10"/>
    <x v="0"/>
    <x v="2"/>
    <s v="Resistant"/>
    <s v="S.aureus"/>
    <s v="S.aureus Resistant"/>
    <x v="1"/>
    <m/>
    <n v="0.66666666666666663"/>
    <n v="0"/>
    <s v=" "/>
    <n v="0"/>
  </r>
  <r>
    <x v="10"/>
    <x v="0"/>
    <x v="3"/>
    <s v="Resistant"/>
    <s v="S.aureus"/>
    <s v="S.aureus Resistant"/>
    <x v="1"/>
    <m/>
    <n v="0.03"/>
    <n v="0"/>
    <s v=" "/>
    <n v="0"/>
  </r>
  <r>
    <x v="10"/>
    <x v="0"/>
    <x v="4"/>
    <s v="Resistant"/>
    <s v="S.aureus"/>
    <s v="S.aureus Resistant"/>
    <x v="1"/>
    <n v="21.3"/>
    <n v="0.3"/>
    <n v="0"/>
    <n v="0"/>
    <n v="0"/>
  </r>
  <r>
    <x v="10"/>
    <x v="0"/>
    <x v="5"/>
    <s v="Resistant"/>
    <s v="S.aureus"/>
    <s v="S.aureus Resistant"/>
    <x v="1"/>
    <n v="1.41"/>
    <n v="0.03"/>
    <n v="0"/>
    <n v="0"/>
    <n v="0"/>
  </r>
  <r>
    <x v="10"/>
    <x v="0"/>
    <x v="6"/>
    <s v="Resistant"/>
    <s v="S.aureus"/>
    <s v="S.aureus Resistant"/>
    <x v="1"/>
    <n v="30000"/>
    <n v="100"/>
    <n v="0"/>
    <n v="0"/>
    <n v="0"/>
  </r>
  <r>
    <x v="10"/>
    <x v="0"/>
    <x v="7"/>
    <s v="Resistant"/>
    <s v="S.aureus"/>
    <s v="S.aureus Resistant"/>
    <x v="1"/>
    <n v="54"/>
    <n v="0.06"/>
    <n v="0"/>
    <n v="0"/>
    <n v="0"/>
  </r>
  <r>
    <x v="10"/>
    <x v="0"/>
    <x v="8"/>
    <s v="Resistant"/>
    <s v="S.aureus"/>
    <s v="S.aureus Resistant"/>
    <x v="1"/>
    <n v="1000"/>
    <n v="100"/>
    <n v="0"/>
    <n v="0"/>
    <n v="0"/>
  </r>
  <r>
    <x v="10"/>
    <x v="0"/>
    <x v="9"/>
    <s v="Resistant"/>
    <s v="S.aureus"/>
    <s v="S.aureus Resistant"/>
    <x v="1"/>
    <n v="1240"/>
    <n v="0.03"/>
    <n v="0"/>
    <n v="0"/>
    <n v="0"/>
  </r>
  <r>
    <x v="10"/>
    <x v="0"/>
    <x v="10"/>
    <s v="Resistant"/>
    <s v="S.aureus"/>
    <s v="S.aureus Resistant"/>
    <x v="1"/>
    <n v="1.17"/>
    <n v="0.03"/>
    <n v="0"/>
    <n v="0"/>
    <n v="0"/>
  </r>
  <r>
    <x v="11"/>
    <x v="0"/>
    <x v="0"/>
    <s v="Sensitive"/>
    <s v="S.aureus"/>
    <s v="S.aureus Sensitive"/>
    <x v="1"/>
    <m/>
    <n v="0.66666666666666663"/>
    <n v="0"/>
    <s v=" "/>
    <n v="0"/>
  </r>
  <r>
    <x v="11"/>
    <x v="0"/>
    <x v="1"/>
    <s v="Sensitive"/>
    <s v="S.aureus"/>
    <s v="S.aureus Sensitive"/>
    <x v="1"/>
    <n v="1480000"/>
    <n v="1000"/>
    <n v="0"/>
    <n v="0"/>
    <n v="0"/>
  </r>
  <r>
    <x v="11"/>
    <x v="0"/>
    <x v="2"/>
    <s v="Sensitive"/>
    <s v="S.aureus"/>
    <s v="S.aureus Sensitive"/>
    <x v="1"/>
    <m/>
    <n v="0.66666666666666663"/>
    <n v="0"/>
    <s v=" "/>
    <n v="0"/>
  </r>
  <r>
    <x v="11"/>
    <x v="0"/>
    <x v="3"/>
    <s v="Sensitive"/>
    <s v="S.aureus"/>
    <s v="S.aureus Sensitive"/>
    <x v="1"/>
    <n v="0.09"/>
    <n v="0.03"/>
    <n v="0"/>
    <n v="0"/>
    <n v="0"/>
  </r>
  <r>
    <x v="11"/>
    <x v="0"/>
    <x v="4"/>
    <s v="Sensitive"/>
    <s v="S.aureus"/>
    <s v="S.aureus Sensitive"/>
    <x v="1"/>
    <n v="9"/>
    <n v="0.3"/>
    <n v="0"/>
    <n v="0"/>
    <n v="0"/>
  </r>
  <r>
    <x v="11"/>
    <x v="0"/>
    <x v="5"/>
    <s v="Sensitive"/>
    <s v="S.aureus"/>
    <s v="S.aureus Sensitive"/>
    <x v="1"/>
    <n v="2.7600000000000002"/>
    <n v="0.03"/>
    <n v="0"/>
    <n v="0"/>
    <n v="0"/>
  </r>
  <r>
    <x v="11"/>
    <x v="0"/>
    <x v="6"/>
    <s v="Sensitive"/>
    <s v="S.aureus"/>
    <s v="S.aureus Sensitive"/>
    <x v="1"/>
    <n v="75000"/>
    <n v="100"/>
    <n v="0"/>
    <n v="0"/>
    <n v="0"/>
  </r>
  <r>
    <x v="11"/>
    <x v="0"/>
    <x v="7"/>
    <s v="Sensitive"/>
    <s v="S.aureus"/>
    <s v="S.aureus Sensitive"/>
    <x v="1"/>
    <n v="81.600000000000009"/>
    <n v="0.06"/>
    <n v="0"/>
    <n v="0"/>
    <n v="0"/>
  </r>
  <r>
    <x v="11"/>
    <x v="0"/>
    <x v="8"/>
    <s v="Sensitive"/>
    <s v="S.aureus"/>
    <s v="S.aureus Sensitive"/>
    <x v="1"/>
    <n v="2500"/>
    <n v="100"/>
    <n v="0"/>
    <n v="0"/>
    <n v="0"/>
  </r>
  <r>
    <x v="11"/>
    <x v="0"/>
    <x v="9"/>
    <s v="Sensitive"/>
    <s v="S.aureus"/>
    <s v="S.aureus Sensitive"/>
    <x v="1"/>
    <n v="1350"/>
    <n v="0.03"/>
    <n v="0"/>
    <n v="0"/>
    <n v="0"/>
  </r>
  <r>
    <x v="11"/>
    <x v="0"/>
    <x v="10"/>
    <s v="Sensitive"/>
    <s v="S.aureus"/>
    <s v="S.aureus Sensitive"/>
    <x v="1"/>
    <n v="6.42"/>
    <n v="0.03"/>
    <n v="0"/>
    <n v="0"/>
    <n v="0"/>
  </r>
  <r>
    <x v="0"/>
    <x v="0"/>
    <x v="0"/>
    <s v="Resistant"/>
    <s v="A.baumannii"/>
    <s v="A.baumannii Resistant"/>
    <x v="2"/>
    <m/>
    <n v="0.66666666666666663"/>
    <n v="0.08"/>
    <s v=" "/>
    <n v="5.333333333333333E-2"/>
  </r>
  <r>
    <x v="0"/>
    <x v="0"/>
    <x v="1"/>
    <s v="Resistant"/>
    <s v="A.baumannii"/>
    <s v="A.baumannii Resistant"/>
    <x v="2"/>
    <n v="13000"/>
    <n v="100"/>
    <n v="0.08"/>
    <n v="1040"/>
    <n v="8"/>
  </r>
  <r>
    <x v="0"/>
    <x v="0"/>
    <x v="2"/>
    <s v="Resistant"/>
    <s v="A.baumannii"/>
    <s v="A.baumannii Resistant"/>
    <x v="2"/>
    <m/>
    <n v="0.66666666666666663"/>
    <n v="0.08"/>
    <s v=" "/>
    <n v="5.333333333333333E-2"/>
  </r>
  <r>
    <x v="0"/>
    <x v="0"/>
    <x v="3"/>
    <s v="Resistant"/>
    <s v="A.baumannii"/>
    <s v="A.baumannii Resistant"/>
    <x v="2"/>
    <n v="1.05"/>
    <n v="0.03"/>
    <n v="0.08"/>
    <n v="8.4000000000000005E-2"/>
    <n v="2.3999999999999998E-3"/>
  </r>
  <r>
    <x v="0"/>
    <x v="0"/>
    <x v="4"/>
    <s v="Resistant"/>
    <s v="A.baumannii"/>
    <s v="A.baumannii Resistant"/>
    <x v="2"/>
    <m/>
    <n v="0.06"/>
    <n v="0.08"/>
    <s v=" "/>
    <n v="4.7999999999999996E-3"/>
  </r>
  <r>
    <x v="0"/>
    <x v="0"/>
    <x v="5"/>
    <s v="Resistant"/>
    <s v="A.baumannii"/>
    <s v="A.baumannii Resistant"/>
    <x v="2"/>
    <n v="0.39"/>
    <n v="0.03"/>
    <n v="0.08"/>
    <n v="3.1200000000000002E-2"/>
    <n v="2.3999999999999998E-3"/>
  </r>
  <r>
    <x v="0"/>
    <x v="0"/>
    <x v="6"/>
    <s v="Resistant"/>
    <s v="A.baumannii"/>
    <s v="A.baumannii Resistant"/>
    <x v="2"/>
    <n v="3400"/>
    <n v="10"/>
    <n v="0.08"/>
    <n v="272"/>
    <n v="0.8"/>
  </r>
  <r>
    <x v="0"/>
    <x v="0"/>
    <x v="7"/>
    <s v="Resistant"/>
    <s v="A.baumannii"/>
    <s v="A.baumannii Resistant"/>
    <x v="2"/>
    <n v="0.4"/>
    <n v="0.03"/>
    <n v="0.08"/>
    <n v="3.2000000000000001E-2"/>
    <n v="2.3999999999999998E-3"/>
  </r>
  <r>
    <x v="0"/>
    <x v="0"/>
    <x v="8"/>
    <s v="Resistant"/>
    <s v="A.baumannii"/>
    <s v="A.baumannii Resistant"/>
    <x v="2"/>
    <n v="2700"/>
    <n v="10"/>
    <n v="0.08"/>
    <n v="216"/>
    <n v="0.8"/>
  </r>
  <r>
    <x v="0"/>
    <x v="0"/>
    <x v="9"/>
    <s v="Resistant"/>
    <s v="A.baumannii"/>
    <s v="A.baumannii Resistant"/>
    <x v="2"/>
    <n v="2.5"/>
    <n v="1"/>
    <n v="0.08"/>
    <n v="0.2"/>
    <n v="0.08"/>
  </r>
  <r>
    <x v="0"/>
    <x v="0"/>
    <x v="10"/>
    <s v="Resistant"/>
    <s v="A.baumannii"/>
    <s v="A.baumannii Resistant"/>
    <x v="2"/>
    <m/>
    <n v="0.03"/>
    <n v="0.08"/>
    <s v=" "/>
    <n v="2.3999999999999998E-3"/>
  </r>
  <r>
    <x v="1"/>
    <x v="0"/>
    <x v="0"/>
    <s v="Sensitive"/>
    <s v="A.baumannii"/>
    <s v="A.baumannii Sensitive"/>
    <x v="2"/>
    <m/>
    <n v="0.66666666666666663"/>
    <n v="0.08"/>
    <s v=" "/>
    <n v="5.333333333333333E-2"/>
  </r>
  <r>
    <x v="1"/>
    <x v="0"/>
    <x v="1"/>
    <s v="Sensitive"/>
    <s v="A.baumannii"/>
    <s v="A.baumannii Sensitive"/>
    <x v="2"/>
    <n v="7800"/>
    <n v="100"/>
    <n v="0.08"/>
    <n v="624"/>
    <n v="8"/>
  </r>
  <r>
    <x v="1"/>
    <x v="0"/>
    <x v="2"/>
    <s v="Sensitive"/>
    <s v="A.baumannii"/>
    <s v="A.baumannii Sensitive"/>
    <x v="2"/>
    <m/>
    <n v="0.66666666666666663"/>
    <n v="0.08"/>
    <s v=" "/>
    <n v="5.333333333333333E-2"/>
  </r>
  <r>
    <x v="1"/>
    <x v="0"/>
    <x v="3"/>
    <s v="Sensitive"/>
    <s v="A.baumannii"/>
    <s v="A.baumannii Sensitive"/>
    <x v="2"/>
    <n v="0.87"/>
    <n v="0.03"/>
    <n v="0.08"/>
    <n v="6.9599999999999995E-2"/>
    <n v="2.3999999999999998E-3"/>
  </r>
  <r>
    <x v="1"/>
    <x v="0"/>
    <x v="4"/>
    <s v="Sensitive"/>
    <s v="A.baumannii"/>
    <s v="A.baumannii Sensitive"/>
    <x v="2"/>
    <n v="0.3"/>
    <n v="0.06"/>
    <n v="0.08"/>
    <n v="2.4E-2"/>
    <n v="4.7999999999999996E-3"/>
  </r>
  <r>
    <x v="1"/>
    <x v="0"/>
    <x v="5"/>
    <s v="Sensitive"/>
    <s v="A.baumannii"/>
    <s v="A.baumannii Sensitive"/>
    <x v="2"/>
    <n v="0.255"/>
    <n v="0.03"/>
    <n v="0.08"/>
    <n v="2.0400000000000001E-2"/>
    <n v="2.3999999999999998E-3"/>
  </r>
  <r>
    <x v="1"/>
    <x v="0"/>
    <x v="6"/>
    <s v="Sensitive"/>
    <s v="A.baumannii"/>
    <s v="A.baumannii Sensitive"/>
    <x v="2"/>
    <n v="4950"/>
    <n v="10"/>
    <n v="0.08"/>
    <n v="396"/>
    <n v="0.8"/>
  </r>
  <r>
    <x v="1"/>
    <x v="0"/>
    <x v="7"/>
    <s v="Sensitive"/>
    <s v="A.baumannii"/>
    <s v="A.baumannii Sensitive"/>
    <x v="2"/>
    <n v="0.92"/>
    <n v="0.03"/>
    <n v="0.08"/>
    <n v="7.3599999999999999E-2"/>
    <n v="2.3999999999999998E-3"/>
  </r>
  <r>
    <x v="1"/>
    <x v="0"/>
    <x v="8"/>
    <s v="Sensitive"/>
    <s v="A.baumannii"/>
    <s v="A.baumannii Sensitive"/>
    <x v="2"/>
    <n v="2750"/>
    <n v="10"/>
    <n v="0.08"/>
    <n v="220"/>
    <n v="0.8"/>
  </r>
  <r>
    <x v="1"/>
    <x v="0"/>
    <x v="9"/>
    <s v="Sensitive"/>
    <s v="A.baumannii"/>
    <s v="A.baumannii Sensitive"/>
    <x v="2"/>
    <n v="6.5"/>
    <n v="1"/>
    <n v="0.08"/>
    <n v="0.52"/>
    <n v="0.08"/>
  </r>
  <r>
    <x v="1"/>
    <x v="0"/>
    <x v="10"/>
    <s v="Sensitive"/>
    <s v="A.baumannii"/>
    <s v="A.baumannii Sensitive"/>
    <x v="2"/>
    <m/>
    <n v="0.03"/>
    <n v="0.08"/>
    <s v=" "/>
    <n v="2.3999999999999998E-3"/>
  </r>
  <r>
    <x v="2"/>
    <x v="0"/>
    <x v="0"/>
    <s v="Resistant"/>
    <s v="E.coli"/>
    <s v="E.coli Resistant"/>
    <x v="2"/>
    <m/>
    <n v="0.66666666666666663"/>
    <n v="0.87150000000000005"/>
    <s v=" "/>
    <n v="0.58099999999999996"/>
  </r>
  <r>
    <x v="2"/>
    <x v="0"/>
    <x v="1"/>
    <s v="Resistant"/>
    <s v="E.coli"/>
    <s v="E.coli Resistant"/>
    <x v="2"/>
    <m/>
    <n v="1000"/>
    <n v="0.87150000000000005"/>
    <s v=" "/>
    <n v="871.5"/>
  </r>
  <r>
    <x v="2"/>
    <x v="0"/>
    <x v="2"/>
    <s v="Resistant"/>
    <s v="E.coli"/>
    <s v="E.coli Resistant"/>
    <x v="2"/>
    <m/>
    <n v="0.66666666666666663"/>
    <n v="0.87150000000000005"/>
    <s v=" "/>
    <n v="0.58099999999999996"/>
  </r>
  <r>
    <x v="2"/>
    <x v="0"/>
    <x v="3"/>
    <s v="Resistant"/>
    <s v="E.coli"/>
    <s v="E.coli Resistant"/>
    <x v="2"/>
    <m/>
    <n v="0.03"/>
    <n v="0.87150000000000005"/>
    <s v=" "/>
    <n v="2.6145000000000002E-2"/>
  </r>
  <r>
    <x v="2"/>
    <x v="0"/>
    <x v="4"/>
    <s v="Resistant"/>
    <s v="E.coli"/>
    <s v="E.coli Resistant"/>
    <x v="2"/>
    <n v="0.6"/>
    <n v="0.3"/>
    <n v="0.87150000000000005"/>
    <n v="0.52290000000000003"/>
    <n v="0.26145000000000002"/>
  </r>
  <r>
    <x v="2"/>
    <x v="0"/>
    <x v="5"/>
    <s v="Resistant"/>
    <s v="E.coli"/>
    <s v="E.coli Resistant"/>
    <x v="2"/>
    <m/>
    <n v="0.03"/>
    <n v="0.87150000000000005"/>
    <s v=" "/>
    <n v="2.6145000000000002E-2"/>
  </r>
  <r>
    <x v="2"/>
    <x v="0"/>
    <x v="6"/>
    <s v="Resistant"/>
    <s v="E.coli"/>
    <s v="E.coli Resistant"/>
    <x v="2"/>
    <n v="100000"/>
    <n v="1000"/>
    <n v="0.87150000000000005"/>
    <n v="87150"/>
    <n v="871.5"/>
  </r>
  <r>
    <x v="2"/>
    <x v="0"/>
    <x v="7"/>
    <s v="Resistant"/>
    <s v="E.coli"/>
    <s v="E.coli Resistant"/>
    <x v="2"/>
    <m/>
    <n v="0.03"/>
    <n v="0.87150000000000005"/>
    <s v=" "/>
    <n v="2.6145000000000002E-2"/>
  </r>
  <r>
    <x v="2"/>
    <x v="0"/>
    <x v="8"/>
    <s v="Resistant"/>
    <s v="E.coli"/>
    <s v="E.coli Resistant"/>
    <x v="2"/>
    <n v="115000"/>
    <n v="1000"/>
    <n v="0.87150000000000005"/>
    <n v="100222.5"/>
    <n v="871.5"/>
  </r>
  <r>
    <x v="2"/>
    <x v="0"/>
    <x v="9"/>
    <s v="Resistant"/>
    <s v="E.coli"/>
    <s v="E.coli Resistant"/>
    <x v="2"/>
    <m/>
    <n v="20"/>
    <n v="0.87150000000000005"/>
    <s v=" "/>
    <n v="17.43"/>
  </r>
  <r>
    <x v="2"/>
    <x v="0"/>
    <x v="10"/>
    <s v="Resistant"/>
    <s v="E.coli"/>
    <s v="E.coli Resistant"/>
    <x v="2"/>
    <m/>
    <n v="0.03"/>
    <n v="0.87150000000000005"/>
    <s v=" "/>
    <n v="2.6145000000000002E-2"/>
  </r>
  <r>
    <x v="3"/>
    <x v="0"/>
    <x v="0"/>
    <s v="Sensitive"/>
    <s v="E.coli"/>
    <s v="E.coli Sensitive"/>
    <x v="2"/>
    <m/>
    <n v="0.66666666666666663"/>
    <n v="0.87150000000000005"/>
    <s v=" "/>
    <n v="0.58099999999999996"/>
  </r>
  <r>
    <x v="3"/>
    <x v="0"/>
    <x v="1"/>
    <s v="Sensitive"/>
    <s v="E.coli"/>
    <s v="E.coli Sensitive"/>
    <x v="2"/>
    <n v="150000"/>
    <n v="1000"/>
    <n v="0.87150000000000005"/>
    <n v="130725.00000000001"/>
    <n v="871.5"/>
  </r>
  <r>
    <x v="3"/>
    <x v="0"/>
    <x v="2"/>
    <s v="Sensitive"/>
    <s v="E.coli"/>
    <s v="E.coli Sensitive"/>
    <x v="2"/>
    <m/>
    <n v="0.66666666666666663"/>
    <n v="0.87150000000000005"/>
    <s v=" "/>
    <n v="0.58099999999999996"/>
  </r>
  <r>
    <x v="3"/>
    <x v="0"/>
    <x v="3"/>
    <s v="Sensitive"/>
    <s v="E.coli"/>
    <s v="E.coli Sensitive"/>
    <x v="2"/>
    <m/>
    <n v="0.03"/>
    <n v="0.87150000000000005"/>
    <s v=" "/>
    <n v="2.6145000000000002E-2"/>
  </r>
  <r>
    <x v="3"/>
    <x v="0"/>
    <x v="4"/>
    <s v="Sensitive"/>
    <s v="E.coli"/>
    <s v="E.coli Sensitive"/>
    <x v="2"/>
    <n v="12.8"/>
    <n v="0.3"/>
    <n v="0.87150000000000005"/>
    <n v="11.155200000000001"/>
    <n v="0.26145000000000002"/>
  </r>
  <r>
    <x v="3"/>
    <x v="0"/>
    <x v="5"/>
    <s v="Sensitive"/>
    <s v="E.coli"/>
    <s v="E.coli Sensitive"/>
    <x v="2"/>
    <n v="0.16500000000000001"/>
    <n v="0.03"/>
    <n v="0.87150000000000005"/>
    <n v="0.14379750000000002"/>
    <n v="2.6145000000000002E-2"/>
  </r>
  <r>
    <x v="3"/>
    <x v="0"/>
    <x v="6"/>
    <s v="Sensitive"/>
    <s v="E.coli"/>
    <s v="E.coli Sensitive"/>
    <x v="2"/>
    <n v="2650000"/>
    <n v="1000"/>
    <n v="0.87150000000000005"/>
    <n v="2309475"/>
    <n v="871.5"/>
  </r>
  <r>
    <x v="3"/>
    <x v="0"/>
    <x v="7"/>
    <s v="Sensitive"/>
    <s v="E.coli"/>
    <s v="E.coli Sensitive"/>
    <x v="2"/>
    <n v="0.75"/>
    <n v="0.03"/>
    <n v="0.87150000000000005"/>
    <n v="0.65362500000000001"/>
    <n v="2.6145000000000002E-2"/>
  </r>
  <r>
    <x v="3"/>
    <x v="0"/>
    <x v="8"/>
    <s v="Sensitive"/>
    <s v="E.coli"/>
    <s v="E.coli Sensitive"/>
    <x v="2"/>
    <n v="1030000"/>
    <n v="1000"/>
    <n v="0.87150000000000005"/>
    <n v="897645"/>
    <n v="871.5"/>
  </r>
  <r>
    <x v="3"/>
    <x v="0"/>
    <x v="9"/>
    <s v="Sensitive"/>
    <s v="E.coli"/>
    <s v="E.coli Sensitive"/>
    <x v="2"/>
    <n v="1010"/>
    <n v="20"/>
    <n v="0.87150000000000005"/>
    <n v="880.21500000000003"/>
    <n v="17.43"/>
  </r>
  <r>
    <x v="3"/>
    <x v="0"/>
    <x v="10"/>
    <s v="Sensitive"/>
    <s v="E.coli"/>
    <s v="E.coli Sensitive"/>
    <x v="2"/>
    <m/>
    <n v="0.03"/>
    <n v="0.87150000000000005"/>
    <s v=" "/>
    <n v="2.6145000000000002E-2"/>
  </r>
  <r>
    <x v="4"/>
    <x v="0"/>
    <x v="0"/>
    <s v="Resistant"/>
    <s v="E.faecium"/>
    <s v="E.faecium Resistant"/>
    <x v="2"/>
    <m/>
    <n v="0.66666666666666663"/>
    <n v="1"/>
    <s v=" "/>
    <n v="0.66666666666666663"/>
  </r>
  <r>
    <x v="4"/>
    <x v="0"/>
    <x v="1"/>
    <s v="Resistant"/>
    <s v="E.faecium"/>
    <s v="E.faecium Resistant"/>
    <x v="2"/>
    <n v="3000"/>
    <n v="100"/>
    <n v="1"/>
    <n v="3000"/>
    <n v="100"/>
  </r>
  <r>
    <x v="4"/>
    <x v="0"/>
    <x v="2"/>
    <s v="Resistant"/>
    <s v="E.faecium"/>
    <s v="E.faecium Resistant"/>
    <x v="2"/>
    <m/>
    <n v="0.66666666666666663"/>
    <n v="1"/>
    <s v=" "/>
    <n v="0.66666666666666663"/>
  </r>
  <r>
    <x v="4"/>
    <x v="0"/>
    <x v="3"/>
    <s v="Resistant"/>
    <s v="E.faecium"/>
    <s v="E.faecium Resistant"/>
    <x v="2"/>
    <m/>
    <n v="0.03"/>
    <n v="1"/>
    <s v=" "/>
    <n v="0.03"/>
  </r>
  <r>
    <x v="4"/>
    <x v="0"/>
    <x v="4"/>
    <s v="Resistant"/>
    <s v="E.faecium"/>
    <s v="E.faecium Resistant"/>
    <x v="2"/>
    <m/>
    <n v="0.03"/>
    <n v="1"/>
    <s v=" "/>
    <n v="0.03"/>
  </r>
  <r>
    <x v="4"/>
    <x v="0"/>
    <x v="5"/>
    <s v="Resistant"/>
    <s v="E.faecium"/>
    <s v="E.faecium Resistant"/>
    <x v="2"/>
    <m/>
    <n v="0.03"/>
    <n v="1"/>
    <s v=" "/>
    <n v="0.03"/>
  </r>
  <r>
    <x v="4"/>
    <x v="0"/>
    <x v="6"/>
    <s v="Resistant"/>
    <s v="E.faecium"/>
    <s v="E.faecium Resistant"/>
    <x v="2"/>
    <n v="100"/>
    <n v="10"/>
    <n v="1"/>
    <n v="100"/>
    <n v="10"/>
  </r>
  <r>
    <x v="4"/>
    <x v="0"/>
    <x v="7"/>
    <s v="Resistant"/>
    <s v="E.faecium"/>
    <s v="E.faecium Resistant"/>
    <x v="2"/>
    <m/>
    <n v="0.03"/>
    <n v="1"/>
    <s v=" "/>
    <n v="0.03"/>
  </r>
  <r>
    <x v="4"/>
    <x v="0"/>
    <x v="8"/>
    <s v="Resistant"/>
    <s v="E.faecium"/>
    <s v="E.faecium Resistant"/>
    <x v="2"/>
    <n v="1050"/>
    <n v="10"/>
    <n v="1"/>
    <n v="1050"/>
    <n v="10"/>
  </r>
  <r>
    <x v="4"/>
    <x v="0"/>
    <x v="9"/>
    <s v="Resistant"/>
    <s v="E.faecium"/>
    <s v="E.faecium Resistant"/>
    <x v="2"/>
    <m/>
    <n v="1"/>
    <n v="1"/>
    <s v=" "/>
    <n v="1"/>
  </r>
  <r>
    <x v="4"/>
    <x v="0"/>
    <x v="10"/>
    <s v="Resistant"/>
    <s v="E.faecium"/>
    <s v="E.faecium Resistant"/>
    <x v="2"/>
    <m/>
    <n v="0.03"/>
    <n v="1"/>
    <s v=" "/>
    <n v="0.03"/>
  </r>
  <r>
    <x v="5"/>
    <x v="0"/>
    <x v="0"/>
    <s v="Sensitive"/>
    <s v="E.faecium"/>
    <s v="E.faecium Sensitive"/>
    <x v="2"/>
    <m/>
    <n v="0.66666666666666663"/>
    <n v="1"/>
    <s v=" "/>
    <n v="0.66666666666666663"/>
  </r>
  <r>
    <x v="5"/>
    <x v="0"/>
    <x v="1"/>
    <s v="Sensitive"/>
    <s v="E.faecium"/>
    <s v="E.faecium Sensitive"/>
    <x v="2"/>
    <n v="160000"/>
    <n v="100"/>
    <n v="1"/>
    <n v="160000"/>
    <n v="100"/>
  </r>
  <r>
    <x v="5"/>
    <x v="0"/>
    <x v="2"/>
    <s v="Sensitive"/>
    <s v="E.faecium"/>
    <s v="E.faecium Sensitive"/>
    <x v="2"/>
    <m/>
    <n v="0.66666666666666663"/>
    <n v="1"/>
    <s v=" "/>
    <n v="0.66666666666666663"/>
  </r>
  <r>
    <x v="5"/>
    <x v="0"/>
    <x v="3"/>
    <s v="Sensitive"/>
    <s v="E.faecium"/>
    <s v="E.faecium Sensitive"/>
    <x v="2"/>
    <m/>
    <n v="0.03"/>
    <n v="1"/>
    <s v=" "/>
    <n v="0.03"/>
  </r>
  <r>
    <x v="5"/>
    <x v="0"/>
    <x v="4"/>
    <s v="Sensitive"/>
    <s v="E.faecium"/>
    <s v="E.faecium Sensitive"/>
    <x v="2"/>
    <n v="0.255"/>
    <n v="0.03"/>
    <n v="1"/>
    <n v="0.255"/>
    <n v="0.03"/>
  </r>
  <r>
    <x v="5"/>
    <x v="0"/>
    <x v="5"/>
    <s v="Sensitive"/>
    <s v="E.faecium"/>
    <s v="E.faecium Sensitive"/>
    <x v="2"/>
    <n v="0.06"/>
    <n v="0.03"/>
    <n v="1"/>
    <n v="0.06"/>
    <n v="0.03"/>
  </r>
  <r>
    <x v="5"/>
    <x v="0"/>
    <x v="6"/>
    <s v="Sensitive"/>
    <s v="E.faecium"/>
    <s v="E.faecium Sensitive"/>
    <x v="2"/>
    <n v="3000000"/>
    <n v="10"/>
    <n v="1"/>
    <n v="3000000"/>
    <n v="10"/>
  </r>
  <r>
    <x v="5"/>
    <x v="0"/>
    <x v="7"/>
    <s v="Sensitive"/>
    <s v="E.faecium"/>
    <s v="E.faecium Sensitive"/>
    <x v="2"/>
    <n v="0.03"/>
    <n v="0.03"/>
    <n v="1"/>
    <n v="0.03"/>
    <n v="0.03"/>
  </r>
  <r>
    <x v="5"/>
    <x v="0"/>
    <x v="8"/>
    <s v="Sensitive"/>
    <s v="E.faecium"/>
    <s v="E.faecium Sensitive"/>
    <x v="2"/>
    <n v="187000"/>
    <n v="10"/>
    <n v="1"/>
    <n v="187000"/>
    <n v="10"/>
  </r>
  <r>
    <x v="5"/>
    <x v="0"/>
    <x v="9"/>
    <s v="Sensitive"/>
    <s v="E.faecium"/>
    <s v="E.faecium Sensitive"/>
    <x v="2"/>
    <n v="815"/>
    <n v="1"/>
    <n v="1"/>
    <n v="815"/>
    <n v="1"/>
  </r>
  <r>
    <x v="5"/>
    <x v="0"/>
    <x v="10"/>
    <s v="Sensitive"/>
    <s v="E.faecium"/>
    <s v="E.faecium Sensitive"/>
    <x v="2"/>
    <m/>
    <n v="0.03"/>
    <n v="1"/>
    <s v=" "/>
    <n v="0.03"/>
  </r>
  <r>
    <x v="6"/>
    <x v="0"/>
    <x v="0"/>
    <s v="Resistant"/>
    <s v="K.pneumoniae"/>
    <s v="K.pneumoniae Resistant"/>
    <x v="2"/>
    <m/>
    <n v="0.66666666666666663"/>
    <n v="0.2485"/>
    <s v=" "/>
    <n v="0.16566666666666666"/>
  </r>
  <r>
    <x v="6"/>
    <x v="0"/>
    <x v="1"/>
    <s v="Resistant"/>
    <s v="K.pneumoniae"/>
    <s v="K.pneumoniae Resistant"/>
    <x v="2"/>
    <n v="100000"/>
    <n v="1000"/>
    <n v="0.2485"/>
    <n v="24850"/>
    <n v="248.5"/>
  </r>
  <r>
    <x v="6"/>
    <x v="0"/>
    <x v="2"/>
    <s v="Resistant"/>
    <s v="K.pneumoniae"/>
    <s v="K.pneumoniae Resistant"/>
    <x v="2"/>
    <m/>
    <n v="0.66666666666666663"/>
    <n v="0.2485"/>
    <s v=" "/>
    <n v="0.16566666666666666"/>
  </r>
  <r>
    <x v="6"/>
    <x v="0"/>
    <x v="3"/>
    <s v="Resistant"/>
    <s v="K.pneumoniae"/>
    <s v="K.pneumoniae Resistant"/>
    <x v="2"/>
    <n v="37.14"/>
    <n v="0.06"/>
    <n v="0.2485"/>
    <n v="9.2292900000000007"/>
    <n v="1.491E-2"/>
  </r>
  <r>
    <x v="6"/>
    <x v="0"/>
    <x v="4"/>
    <s v="Resistant"/>
    <s v="K.pneumoniae"/>
    <s v="K.pneumoniae Resistant"/>
    <x v="2"/>
    <n v="60"/>
    <n v="0.3"/>
    <n v="0.2485"/>
    <n v="14.91"/>
    <n v="7.4549999999999991E-2"/>
  </r>
  <r>
    <x v="6"/>
    <x v="0"/>
    <x v="5"/>
    <s v="Resistant"/>
    <s v="K.pneumoniae"/>
    <s v="K.pneumoniae Resistant"/>
    <x v="2"/>
    <n v="900"/>
    <n v="0.3"/>
    <n v="0.2485"/>
    <n v="223.65"/>
    <n v="7.4549999999999991E-2"/>
  </r>
  <r>
    <x v="6"/>
    <x v="0"/>
    <x v="6"/>
    <s v="Resistant"/>
    <s v="K.pneumoniae"/>
    <s v="K.pneumoniae Resistant"/>
    <x v="2"/>
    <n v="450000"/>
    <n v="1000"/>
    <n v="0.2485"/>
    <n v="111825"/>
    <n v="248.5"/>
  </r>
  <r>
    <x v="6"/>
    <x v="0"/>
    <x v="7"/>
    <s v="Resistant"/>
    <s v="K.pneumoniae"/>
    <s v="K.pneumoniae Resistant"/>
    <x v="2"/>
    <n v="79.5"/>
    <n v="3"/>
    <n v="0.2485"/>
    <n v="19.755749999999999"/>
    <n v="0.74550000000000005"/>
  </r>
  <r>
    <x v="6"/>
    <x v="0"/>
    <x v="8"/>
    <s v="Resistant"/>
    <s v="K.pneumoniae"/>
    <s v="K.pneumoniae Resistant"/>
    <x v="2"/>
    <n v="160000"/>
    <n v="1000"/>
    <n v="0.2485"/>
    <n v="39760"/>
    <n v="248.5"/>
  </r>
  <r>
    <x v="6"/>
    <x v="0"/>
    <x v="9"/>
    <s v="Resistant"/>
    <s v="K.pneumoniae"/>
    <s v="K.pneumoniae Resistant"/>
    <x v="2"/>
    <n v="2200"/>
    <n v="20"/>
    <n v="0.2485"/>
    <n v="546.70000000000005"/>
    <n v="4.97"/>
  </r>
  <r>
    <x v="6"/>
    <x v="0"/>
    <x v="10"/>
    <s v="Resistant"/>
    <s v="K.pneumoniae"/>
    <s v="K.pneumoniae Resistant"/>
    <x v="2"/>
    <n v="18"/>
    <n v="0.3"/>
    <n v="0.2485"/>
    <n v="4.4729999999999999"/>
    <n v="7.4549999999999991E-2"/>
  </r>
  <r>
    <x v="7"/>
    <x v="0"/>
    <x v="0"/>
    <s v="Sensitive"/>
    <s v="K.pneumoniae"/>
    <s v="K.pneumoniae Sensitive"/>
    <x v="2"/>
    <m/>
    <n v="0.66666666666666663"/>
    <n v="0.2485"/>
    <s v=" "/>
    <n v="0.16566666666666666"/>
  </r>
  <r>
    <x v="7"/>
    <x v="0"/>
    <x v="1"/>
    <s v="Sensitive"/>
    <s v="K.pneumoniae"/>
    <s v="K.pneumoniae Sensitive"/>
    <x v="2"/>
    <n v="1250000"/>
    <n v="1000"/>
    <n v="0.2485"/>
    <n v="310625"/>
    <n v="248.5"/>
  </r>
  <r>
    <x v="7"/>
    <x v="0"/>
    <x v="2"/>
    <s v="Sensitive"/>
    <s v="K.pneumoniae"/>
    <s v="K.pneumoniae Sensitive"/>
    <x v="2"/>
    <m/>
    <n v="0.66666666666666663"/>
    <n v="0.2485"/>
    <s v=" "/>
    <n v="0.16566666666666666"/>
  </r>
  <r>
    <x v="7"/>
    <x v="0"/>
    <x v="3"/>
    <s v="Sensitive"/>
    <s v="K.pneumoniae"/>
    <s v="K.pneumoniae Sensitive"/>
    <x v="2"/>
    <n v="10.290000000000001"/>
    <n v="0.06"/>
    <n v="0.2485"/>
    <n v="2.5570650000000001"/>
    <n v="1.491E-2"/>
  </r>
  <r>
    <x v="7"/>
    <x v="0"/>
    <x v="4"/>
    <s v="Sensitive"/>
    <s v="K.pneumoniae"/>
    <s v="K.pneumoniae Sensitive"/>
    <x v="2"/>
    <n v="1260"/>
    <n v="0.3"/>
    <n v="0.2485"/>
    <n v="313.11"/>
    <n v="7.4549999999999991E-2"/>
  </r>
  <r>
    <x v="7"/>
    <x v="0"/>
    <x v="5"/>
    <s v="Sensitive"/>
    <s v="K.pneumoniae"/>
    <s v="K.pneumoniae Sensitive"/>
    <x v="2"/>
    <n v="900"/>
    <n v="0.3"/>
    <n v="0.2485"/>
    <n v="223.65"/>
    <n v="7.4549999999999991E-2"/>
  </r>
  <r>
    <x v="7"/>
    <x v="0"/>
    <x v="6"/>
    <s v="Sensitive"/>
    <s v="K.pneumoniae"/>
    <s v="K.pneumoniae Sensitive"/>
    <x v="2"/>
    <n v="8400000"/>
    <n v="1000"/>
    <n v="0.2485"/>
    <n v="2087400"/>
    <n v="248.5"/>
  </r>
  <r>
    <x v="7"/>
    <x v="0"/>
    <x v="7"/>
    <s v="Sensitive"/>
    <s v="K.pneumoniae"/>
    <s v="K.pneumoniae Sensitive"/>
    <x v="2"/>
    <n v="135"/>
    <n v="3"/>
    <n v="0.2485"/>
    <n v="33.547499999999999"/>
    <n v="0.74550000000000005"/>
  </r>
  <r>
    <x v="7"/>
    <x v="0"/>
    <x v="8"/>
    <s v="Sensitive"/>
    <s v="K.pneumoniae"/>
    <s v="K.pneumoniae Sensitive"/>
    <x v="2"/>
    <n v="30000000"/>
    <n v="1000"/>
    <n v="0.2485"/>
    <n v="7455000"/>
    <n v="248.5"/>
  </r>
  <r>
    <x v="7"/>
    <x v="0"/>
    <x v="9"/>
    <s v="Sensitive"/>
    <s v="K.pneumoniae"/>
    <s v="K.pneumoniae Sensitive"/>
    <x v="2"/>
    <n v="11000"/>
    <n v="20"/>
    <n v="0.2485"/>
    <n v="2733.5"/>
    <n v="4.97"/>
  </r>
  <r>
    <x v="7"/>
    <x v="0"/>
    <x v="10"/>
    <s v="Sensitive"/>
    <s v="K.pneumoniae"/>
    <s v="K.pneumoniae Sensitive"/>
    <x v="2"/>
    <n v="0.9"/>
    <n v="0.3"/>
    <n v="0.2485"/>
    <n v="0.22365000000000002"/>
    <n v="7.4549999999999991E-2"/>
  </r>
  <r>
    <x v="8"/>
    <x v="0"/>
    <x v="0"/>
    <s v="Sensitive"/>
    <s v="P. aeruginosa"/>
    <s v="P. aeruginosa Sensitive"/>
    <x v="2"/>
    <m/>
    <n v="0.66666666666666663"/>
    <n v="3.4000000000000002E-2"/>
    <s v=" "/>
    <n v="2.2666666666666668E-2"/>
  </r>
  <r>
    <x v="8"/>
    <x v="0"/>
    <x v="1"/>
    <s v="Sensitive"/>
    <s v="P. aeruginosa"/>
    <s v="P. aeruginosa Sensitive"/>
    <x v="2"/>
    <n v="675000"/>
    <n v="1000"/>
    <n v="3.4000000000000002E-2"/>
    <n v="22950"/>
    <n v="34"/>
  </r>
  <r>
    <x v="8"/>
    <x v="0"/>
    <x v="2"/>
    <s v="Sensitive"/>
    <s v="P. aeruginosa"/>
    <s v="P. aeruginosa Sensitive"/>
    <x v="2"/>
    <m/>
    <n v="0.66666666666666663"/>
    <n v="3.4000000000000002E-2"/>
    <s v=" "/>
    <n v="2.2666666666666668E-2"/>
  </r>
  <r>
    <x v="8"/>
    <x v="0"/>
    <x v="3"/>
    <s v="Sensitive"/>
    <s v="P. aeruginosa"/>
    <s v="P. aeruginosa Sensitive"/>
    <x v="2"/>
    <n v="3.42"/>
    <n v="0.03"/>
    <n v="3.4000000000000002E-2"/>
    <n v="0.11628000000000001"/>
    <n v="1.0200000000000001E-3"/>
  </r>
  <r>
    <x v="8"/>
    <x v="0"/>
    <x v="4"/>
    <s v="Sensitive"/>
    <s v="P. aeruginosa"/>
    <s v="P. aeruginosa Sensitive"/>
    <x v="2"/>
    <n v="47.7"/>
    <n v="0.3"/>
    <n v="3.4000000000000002E-2"/>
    <n v="1.6218000000000001"/>
    <n v="1.0200000000000001E-2"/>
  </r>
  <r>
    <x v="8"/>
    <x v="0"/>
    <x v="5"/>
    <s v="Sensitive"/>
    <s v="P. aeruginosa"/>
    <s v="P. aeruginosa Sensitive"/>
    <x v="2"/>
    <n v="0.45"/>
    <n v="0.3"/>
    <n v="3.4000000000000002E-2"/>
    <n v="1.5300000000000001E-2"/>
    <n v="1.0200000000000001E-2"/>
  </r>
  <r>
    <x v="8"/>
    <x v="0"/>
    <x v="6"/>
    <s v="Sensitive"/>
    <s v="P. aeruginosa"/>
    <s v="P. aeruginosa Sensitive"/>
    <x v="2"/>
    <n v="3100000"/>
    <n v="1000"/>
    <n v="3.4000000000000002E-2"/>
    <n v="105400.00000000001"/>
    <n v="34"/>
  </r>
  <r>
    <x v="8"/>
    <x v="0"/>
    <x v="7"/>
    <s v="Sensitive"/>
    <s v="P. aeruginosa"/>
    <s v="P. aeruginosa Sensitive"/>
    <x v="2"/>
    <n v="38.800000000000004"/>
    <n v="0.3"/>
    <n v="3.4000000000000002E-2"/>
    <n v="1.3192000000000002"/>
    <n v="1.0200000000000001E-2"/>
  </r>
  <r>
    <x v="8"/>
    <x v="0"/>
    <x v="8"/>
    <s v="Sensitive"/>
    <s v="P. aeruginosa"/>
    <s v="P. aeruginosa Sensitive"/>
    <x v="2"/>
    <n v="58"/>
    <n v="1000"/>
    <n v="3.4000000000000002E-2"/>
    <n v="1.9720000000000002"/>
    <n v="34"/>
  </r>
  <r>
    <x v="8"/>
    <x v="0"/>
    <x v="9"/>
    <s v="Sensitive"/>
    <s v="P. aeruginosa"/>
    <s v="P. aeruginosa Sensitive"/>
    <x v="2"/>
    <n v="4400"/>
    <n v="20"/>
    <n v="3.4000000000000002E-2"/>
    <n v="149.60000000000002"/>
    <n v="0.68"/>
  </r>
  <r>
    <x v="8"/>
    <x v="0"/>
    <x v="10"/>
    <s v="Sensitive"/>
    <s v="P. aeruginosa"/>
    <s v="P. aeruginosa Sensitive"/>
    <x v="2"/>
    <n v="4.2"/>
    <n v="0.03"/>
    <n v="3.4000000000000002E-2"/>
    <n v="0.14280000000000001"/>
    <n v="1.0200000000000001E-3"/>
  </r>
  <r>
    <x v="9"/>
    <x v="0"/>
    <x v="0"/>
    <s v="Resistant"/>
    <s v="P. aeruginosa "/>
    <s v="P. aeruginosa  Resistant"/>
    <x v="2"/>
    <m/>
    <n v="0.66666666666666663"/>
    <n v="3.4000000000000002E-2"/>
    <s v=" "/>
    <n v="2.2666666666666668E-2"/>
  </r>
  <r>
    <x v="9"/>
    <x v="0"/>
    <x v="1"/>
    <s v="Resistant"/>
    <s v="P. aeruginosa "/>
    <s v="P. aeruginosa  Resistant"/>
    <x v="2"/>
    <n v="10000"/>
    <n v="1000"/>
    <n v="3.4000000000000002E-2"/>
    <n v="340"/>
    <n v="34"/>
  </r>
  <r>
    <x v="9"/>
    <x v="0"/>
    <x v="2"/>
    <s v="Resistant"/>
    <s v="P. aeruginosa "/>
    <s v="P. aeruginosa  Resistant"/>
    <x v="2"/>
    <m/>
    <n v="0.66666666666666663"/>
    <n v="3.4000000000000002E-2"/>
    <s v=" "/>
    <n v="2.2666666666666668E-2"/>
  </r>
  <r>
    <x v="9"/>
    <x v="0"/>
    <x v="3"/>
    <s v="Resistant"/>
    <s v="P. aeruginosa "/>
    <s v="P. aeruginosa  Resistant"/>
    <x v="2"/>
    <m/>
    <n v="0.03"/>
    <n v="3.4000000000000002E-2"/>
    <s v=" "/>
    <n v="1.0200000000000001E-3"/>
  </r>
  <r>
    <x v="9"/>
    <x v="0"/>
    <x v="4"/>
    <s v="Resistant"/>
    <s v="P. aeruginosa "/>
    <s v="P. aeruginosa  Resistant"/>
    <x v="2"/>
    <n v="9.4500000000000011"/>
    <n v="0.3"/>
    <n v="3.4000000000000002E-2"/>
    <n v="0.32130000000000009"/>
    <n v="1.0200000000000001E-2"/>
  </r>
  <r>
    <x v="9"/>
    <x v="0"/>
    <x v="5"/>
    <s v="Resistant"/>
    <s v="P. aeruginosa "/>
    <s v="P. aeruginosa  Resistant"/>
    <x v="2"/>
    <m/>
    <n v="0.3"/>
    <n v="3.4000000000000002E-2"/>
    <s v=" "/>
    <n v="1.0200000000000001E-2"/>
  </r>
  <r>
    <x v="9"/>
    <x v="0"/>
    <x v="6"/>
    <s v="Resistant"/>
    <s v="P. aeruginosa "/>
    <s v="P. aeruginosa  Resistant"/>
    <x v="2"/>
    <n v="121000"/>
    <n v="1000"/>
    <n v="3.4000000000000002E-2"/>
    <n v="4114"/>
    <n v="34"/>
  </r>
  <r>
    <x v="9"/>
    <x v="0"/>
    <x v="7"/>
    <s v="Resistant"/>
    <s v="P. aeruginosa "/>
    <s v="P. aeruginosa  Resistant"/>
    <x v="2"/>
    <n v="1.8"/>
    <n v="0.3"/>
    <n v="3.4000000000000002E-2"/>
    <n v="6.1200000000000004E-2"/>
    <n v="1.0200000000000001E-2"/>
  </r>
  <r>
    <x v="9"/>
    <x v="0"/>
    <x v="8"/>
    <s v="Resistant"/>
    <s v="P. aeruginosa "/>
    <s v="P. aeruginosa  Resistant"/>
    <x v="2"/>
    <n v="100000"/>
    <n v="1000"/>
    <n v="3.4000000000000002E-2"/>
    <n v="3400.0000000000005"/>
    <n v="34"/>
  </r>
  <r>
    <x v="9"/>
    <x v="0"/>
    <x v="9"/>
    <s v="Resistant"/>
    <s v="P. aeruginosa "/>
    <s v="P. aeruginosa  Resistant"/>
    <x v="2"/>
    <m/>
    <n v="20"/>
    <n v="3.4000000000000002E-2"/>
    <s v=" "/>
    <n v="0.68"/>
  </r>
  <r>
    <x v="9"/>
    <x v="0"/>
    <x v="10"/>
    <s v="Resistant"/>
    <s v="P. aeruginosa "/>
    <s v="P. aeruginosa  Resistant"/>
    <x v="2"/>
    <m/>
    <n v="0.03"/>
    <n v="3.4000000000000002E-2"/>
    <s v=" "/>
    <n v="1.0200000000000001E-3"/>
  </r>
  <r>
    <x v="10"/>
    <x v="0"/>
    <x v="0"/>
    <s v="Resistant"/>
    <s v="S.aureus"/>
    <s v="S.aureus Resistant"/>
    <x v="2"/>
    <m/>
    <n v="0.66666666666666663"/>
    <n v="0"/>
    <s v=" "/>
    <n v="0"/>
  </r>
  <r>
    <x v="10"/>
    <x v="0"/>
    <x v="1"/>
    <s v="Resistant"/>
    <s v="S.aureus"/>
    <s v="S.aureus Resistant"/>
    <x v="2"/>
    <n v="150"/>
    <n v="1000"/>
    <n v="0"/>
    <n v="0"/>
    <n v="0"/>
  </r>
  <r>
    <x v="10"/>
    <x v="0"/>
    <x v="2"/>
    <s v="Resistant"/>
    <s v="S.aureus"/>
    <s v="S.aureus Resistant"/>
    <x v="2"/>
    <m/>
    <n v="0.66666666666666663"/>
    <n v="0"/>
    <s v=" "/>
    <n v="0"/>
  </r>
  <r>
    <x v="10"/>
    <x v="0"/>
    <x v="3"/>
    <s v="Resistant"/>
    <s v="S.aureus"/>
    <s v="S.aureus Resistant"/>
    <x v="2"/>
    <m/>
    <n v="0.03"/>
    <n v="0"/>
    <s v=" "/>
    <n v="0"/>
  </r>
  <r>
    <x v="10"/>
    <x v="0"/>
    <x v="4"/>
    <s v="Resistant"/>
    <s v="S.aureus"/>
    <s v="S.aureus Resistant"/>
    <x v="2"/>
    <m/>
    <n v="0.3"/>
    <n v="0"/>
    <s v=" "/>
    <n v="0"/>
  </r>
  <r>
    <x v="10"/>
    <x v="0"/>
    <x v="5"/>
    <s v="Resistant"/>
    <s v="S.aureus"/>
    <s v="S.aureus Resistant"/>
    <x v="2"/>
    <n v="0.09"/>
    <n v="0.03"/>
    <n v="0"/>
    <n v="0"/>
    <n v="0"/>
  </r>
  <r>
    <x v="10"/>
    <x v="0"/>
    <x v="6"/>
    <s v="Resistant"/>
    <s v="S.aureus"/>
    <s v="S.aureus Resistant"/>
    <x v="2"/>
    <n v="15000"/>
    <n v="100"/>
    <n v="0"/>
    <n v="0"/>
    <n v="0"/>
  </r>
  <r>
    <x v="10"/>
    <x v="0"/>
    <x v="7"/>
    <s v="Resistant"/>
    <s v="S.aureus"/>
    <s v="S.aureus Resistant"/>
    <x v="2"/>
    <n v="0.04"/>
    <n v="0.06"/>
    <n v="0"/>
    <n v="0"/>
    <n v="0"/>
  </r>
  <r>
    <x v="10"/>
    <x v="0"/>
    <x v="8"/>
    <s v="Resistant"/>
    <s v="S.aureus"/>
    <s v="S.aureus Resistant"/>
    <x v="2"/>
    <n v="5000"/>
    <n v="100"/>
    <n v="0"/>
    <n v="0"/>
    <n v="0"/>
  </r>
  <r>
    <x v="10"/>
    <x v="0"/>
    <x v="9"/>
    <s v="Resistant"/>
    <s v="S.aureus"/>
    <s v="S.aureus Resistant"/>
    <x v="2"/>
    <n v="100"/>
    <n v="10"/>
    <n v="0"/>
    <n v="0"/>
    <n v="0"/>
  </r>
  <r>
    <x v="10"/>
    <x v="0"/>
    <x v="10"/>
    <s v="Resistant"/>
    <s v="S.aureus"/>
    <s v="S.aureus Resistant"/>
    <x v="2"/>
    <m/>
    <n v="0.03"/>
    <n v="0"/>
    <s v=" "/>
    <n v="0"/>
  </r>
  <r>
    <x v="11"/>
    <x v="0"/>
    <x v="0"/>
    <s v="Sensitive"/>
    <s v="S.aureus"/>
    <s v="S.aureus Sensitive"/>
    <x v="2"/>
    <m/>
    <n v="0.66666666666666663"/>
    <n v="0"/>
    <s v=" "/>
    <n v="0"/>
  </r>
  <r>
    <x v="11"/>
    <x v="0"/>
    <x v="1"/>
    <s v="Sensitive"/>
    <s v="S.aureus"/>
    <s v="S.aureus Sensitive"/>
    <x v="2"/>
    <n v="55000"/>
    <n v="1000"/>
    <n v="0"/>
    <n v="0"/>
    <n v="0"/>
  </r>
  <r>
    <x v="11"/>
    <x v="0"/>
    <x v="2"/>
    <s v="Sensitive"/>
    <s v="S.aureus"/>
    <s v="S.aureus Sensitive"/>
    <x v="2"/>
    <m/>
    <n v="0.66666666666666663"/>
    <n v="0"/>
    <s v=" "/>
    <n v="0"/>
  </r>
  <r>
    <x v="11"/>
    <x v="0"/>
    <x v="3"/>
    <s v="Sensitive"/>
    <s v="S.aureus"/>
    <s v="S.aureus Sensitive"/>
    <x v="2"/>
    <n v="0.03"/>
    <n v="0.03"/>
    <n v="0"/>
    <n v="0"/>
    <n v="0"/>
  </r>
  <r>
    <x v="11"/>
    <x v="0"/>
    <x v="4"/>
    <s v="Sensitive"/>
    <s v="S.aureus"/>
    <s v="S.aureus Sensitive"/>
    <x v="2"/>
    <n v="3.6"/>
    <n v="0.3"/>
    <n v="0"/>
    <n v="0"/>
    <n v="0"/>
  </r>
  <r>
    <x v="11"/>
    <x v="0"/>
    <x v="5"/>
    <s v="Sensitive"/>
    <s v="S.aureus"/>
    <s v="S.aureus Sensitive"/>
    <x v="2"/>
    <n v="0.435"/>
    <n v="0.03"/>
    <n v="0"/>
    <n v="0"/>
    <n v="0"/>
  </r>
  <r>
    <x v="11"/>
    <x v="0"/>
    <x v="6"/>
    <s v="Sensitive"/>
    <s v="S.aureus"/>
    <s v="S.aureus Sensitive"/>
    <x v="2"/>
    <n v="95000"/>
    <n v="100"/>
    <n v="0"/>
    <n v="0"/>
    <n v="0"/>
  </r>
  <r>
    <x v="11"/>
    <x v="0"/>
    <x v="7"/>
    <s v="Sensitive"/>
    <s v="S.aureus"/>
    <s v="S.aureus Sensitive"/>
    <x v="2"/>
    <n v="0.36"/>
    <n v="0.06"/>
    <n v="0"/>
    <n v="0"/>
    <n v="0"/>
  </r>
  <r>
    <x v="11"/>
    <x v="0"/>
    <x v="8"/>
    <s v="Sensitive"/>
    <s v="S.aureus"/>
    <s v="S.aureus Sensitive"/>
    <x v="2"/>
    <n v="14500"/>
    <n v="100"/>
    <n v="0"/>
    <n v="0"/>
    <n v="0"/>
  </r>
  <r>
    <x v="11"/>
    <x v="0"/>
    <x v="9"/>
    <s v="Sensitive"/>
    <s v="S.aureus"/>
    <s v="S.aureus Sensitive"/>
    <x v="2"/>
    <n v="550"/>
    <n v="10"/>
    <n v="0"/>
    <n v="0"/>
    <n v="0"/>
  </r>
  <r>
    <x v="11"/>
    <x v="0"/>
    <x v="10"/>
    <s v="Sensitive"/>
    <s v="S.aureus"/>
    <s v="S.aureus Sensitive"/>
    <x v="2"/>
    <m/>
    <n v="0.03"/>
    <n v="0"/>
    <s v=" "/>
    <n v="0"/>
  </r>
  <r>
    <x v="0"/>
    <x v="1"/>
    <x v="3"/>
    <s v="Resistant"/>
    <s v="A.baumannii"/>
    <s v="A.baumannii Resistant"/>
    <x v="3"/>
    <n v="7.5"/>
    <n v="0.04"/>
    <n v="0"/>
    <n v="0"/>
    <n v="0"/>
  </r>
  <r>
    <x v="1"/>
    <x v="1"/>
    <x v="3"/>
    <s v="Sensitive"/>
    <s v="A.baumannii"/>
    <s v="A.baumannii Sensitive"/>
    <x v="3"/>
    <n v="25"/>
    <n v="0.4"/>
    <n v="0"/>
    <n v="0"/>
    <n v="0"/>
  </r>
  <r>
    <x v="0"/>
    <x v="1"/>
    <x v="11"/>
    <s v="Resistant"/>
    <s v="A.baumannii"/>
    <s v="A.baumannii Resistant"/>
    <x v="3"/>
    <n v="3600"/>
    <n v="1"/>
    <n v="0"/>
    <n v="0"/>
    <n v="0"/>
  </r>
  <r>
    <x v="0"/>
    <x v="1"/>
    <x v="12"/>
    <s v="Resistant"/>
    <s v="A.baumannii"/>
    <s v="A.baumannii Resistant"/>
    <x v="3"/>
    <n v="4250"/>
    <n v="0.04"/>
    <n v="0"/>
    <n v="0"/>
    <n v="0"/>
  </r>
  <r>
    <x v="1"/>
    <x v="1"/>
    <x v="11"/>
    <s v="Sensitive"/>
    <s v="A.baumannii"/>
    <s v="A.baumannii Sensitive"/>
    <x v="3"/>
    <n v="4700"/>
    <n v="10"/>
    <n v="0"/>
    <n v="0"/>
    <n v="0"/>
  </r>
  <r>
    <x v="0"/>
    <x v="1"/>
    <x v="9"/>
    <s v="Resistant"/>
    <s v="A.baumannii"/>
    <s v="A.baumannii Resistant"/>
    <x v="3"/>
    <n v="8000"/>
    <n v="10"/>
    <n v="0"/>
    <n v="0"/>
    <n v="0"/>
  </r>
  <r>
    <x v="1"/>
    <x v="1"/>
    <x v="12"/>
    <s v="Sensitive"/>
    <s v="A.baumannii"/>
    <s v="A.baumannii Sensitive"/>
    <x v="3"/>
    <n v="8250"/>
    <n v="0.4"/>
    <n v="0"/>
    <n v="0"/>
    <n v="0"/>
  </r>
  <r>
    <x v="0"/>
    <x v="1"/>
    <x v="13"/>
    <s v="Resistant"/>
    <s v="A.baumannii"/>
    <s v="A.baumannii Resistant"/>
    <x v="3"/>
    <n v="15250"/>
    <n v="0.04"/>
    <n v="0"/>
    <n v="0"/>
    <n v="0"/>
  </r>
  <r>
    <x v="1"/>
    <x v="1"/>
    <x v="9"/>
    <s v="Sensitive"/>
    <s v="A.baumannii"/>
    <s v="A.baumannii Sensitive"/>
    <x v="3"/>
    <n v="26000"/>
    <n v="100"/>
    <n v="0"/>
    <n v="0"/>
    <n v="0"/>
  </r>
  <r>
    <x v="1"/>
    <x v="1"/>
    <x v="13"/>
    <s v="Sensitive"/>
    <s v="A.baumannii"/>
    <s v="A.baumannii Sensitive"/>
    <x v="3"/>
    <n v="48750"/>
    <n v="0.4"/>
    <n v="0"/>
    <n v="0"/>
    <n v="0"/>
  </r>
  <r>
    <x v="1"/>
    <x v="1"/>
    <x v="14"/>
    <s v="Sensitive"/>
    <s v="A.baumannii"/>
    <s v="A.baumannii Sensitive"/>
    <x v="3"/>
    <n v="62500"/>
    <n v="0.4"/>
    <n v="0"/>
    <n v="0"/>
    <n v="0"/>
  </r>
  <r>
    <x v="0"/>
    <x v="1"/>
    <x v="14"/>
    <s v="Resistant"/>
    <s v="A.baumannii"/>
    <s v="A.baumannii Resistant"/>
    <x v="3"/>
    <n v="65000"/>
    <n v="0.04"/>
    <n v="0"/>
    <n v="0"/>
    <n v="0"/>
  </r>
  <r>
    <x v="0"/>
    <x v="1"/>
    <x v="1"/>
    <s v="Resistant"/>
    <s v="A.baumannii"/>
    <s v="A.baumannii Resistant"/>
    <x v="3"/>
    <n v="110000"/>
    <n v="100"/>
    <n v="0"/>
    <n v="0"/>
    <n v="0"/>
  </r>
  <r>
    <x v="1"/>
    <x v="1"/>
    <x v="1"/>
    <s v="Sensitive"/>
    <s v="A.baumannii"/>
    <s v="A.baumannii Sensitive"/>
    <x v="3"/>
    <n v="200000"/>
    <n v="1000"/>
    <n v="0"/>
    <n v="0"/>
    <n v="0"/>
  </r>
  <r>
    <x v="0"/>
    <x v="1"/>
    <x v="8"/>
    <s v="Resistant"/>
    <s v="A.baumannii"/>
    <s v="A.baumannii Resistant"/>
    <x v="3"/>
    <n v="440000"/>
    <n v="100"/>
    <n v="0"/>
    <n v="0"/>
    <n v="0"/>
  </r>
  <r>
    <x v="0"/>
    <x v="1"/>
    <x v="6"/>
    <s v="Resistant"/>
    <s v="A.baumannii"/>
    <s v="A.baumannii Resistant"/>
    <x v="3"/>
    <n v="720000"/>
    <n v="100"/>
    <n v="0"/>
    <n v="0"/>
    <n v="0"/>
  </r>
  <r>
    <x v="1"/>
    <x v="1"/>
    <x v="6"/>
    <s v="Sensitive"/>
    <s v="A.baumannii"/>
    <s v="A.baumannii Sensitive"/>
    <x v="3"/>
    <n v="13000000"/>
    <n v="1000"/>
    <n v="0"/>
    <n v="0"/>
    <n v="0"/>
  </r>
  <r>
    <x v="1"/>
    <x v="1"/>
    <x v="8"/>
    <s v="Sensitive"/>
    <s v="A.baumannii"/>
    <s v="A.baumannii Sensitive"/>
    <x v="3"/>
    <n v="13300000"/>
    <n v="1000"/>
    <n v="0"/>
    <n v="0"/>
    <n v="0"/>
  </r>
  <r>
    <x v="0"/>
    <x v="1"/>
    <x v="3"/>
    <s v="Resistant"/>
    <s v="A.baumannii"/>
    <s v="A.baumannii Resistant"/>
    <x v="0"/>
    <n v="0.8"/>
    <n v="0.04"/>
    <n v="0"/>
    <n v="0"/>
    <n v="0"/>
  </r>
  <r>
    <x v="0"/>
    <x v="1"/>
    <x v="12"/>
    <s v="Resistant"/>
    <s v="A.baumannii"/>
    <s v="A.baumannii Resistant"/>
    <x v="0"/>
    <n v="1.2"/>
    <n v="0.04"/>
    <n v="0"/>
    <n v="0"/>
    <n v="0"/>
  </r>
  <r>
    <x v="1"/>
    <x v="1"/>
    <x v="3"/>
    <s v="Sensitive"/>
    <s v="A.baumannii"/>
    <s v="A.baumannii Sensitive"/>
    <x v="0"/>
    <n v="4.4000000000000004"/>
    <n v="0.4"/>
    <n v="0"/>
    <n v="0"/>
    <n v="0"/>
  </r>
  <r>
    <x v="1"/>
    <x v="1"/>
    <x v="12"/>
    <s v="Sensitive"/>
    <s v="A.baumannii"/>
    <s v="A.baumannii Sensitive"/>
    <x v="0"/>
    <n v="6.4"/>
    <n v="0.4"/>
    <n v="0"/>
    <n v="0"/>
    <n v="0"/>
  </r>
  <r>
    <x v="0"/>
    <x v="1"/>
    <x v="13"/>
    <s v="Resistant"/>
    <s v="A.baumannii"/>
    <s v="A.baumannii Resistant"/>
    <x v="0"/>
    <n v="11.2"/>
    <n v="0.04"/>
    <n v="0"/>
    <n v="0"/>
    <n v="0"/>
  </r>
  <r>
    <x v="0"/>
    <x v="1"/>
    <x v="14"/>
    <s v="Resistant"/>
    <s v="A.baumannii"/>
    <s v="A.baumannii Resistant"/>
    <x v="0"/>
    <n v="11.2"/>
    <n v="0.04"/>
    <n v="0"/>
    <n v="0"/>
    <n v="0"/>
  </r>
  <r>
    <x v="1"/>
    <x v="1"/>
    <x v="13"/>
    <s v="Sensitive"/>
    <s v="A.baumannii"/>
    <s v="A.baumannii Sensitive"/>
    <x v="0"/>
    <n v="14.4"/>
    <n v="0.4"/>
    <n v="0"/>
    <n v="0"/>
    <n v="0"/>
  </r>
  <r>
    <x v="1"/>
    <x v="1"/>
    <x v="14"/>
    <s v="Sensitive"/>
    <s v="A.baumannii"/>
    <s v="A.baumannii Sensitive"/>
    <x v="0"/>
    <n v="480"/>
    <n v="0.4"/>
    <n v="0"/>
    <n v="0"/>
    <n v="0"/>
  </r>
  <r>
    <x v="0"/>
    <x v="1"/>
    <x v="11"/>
    <s v="Resistant"/>
    <s v="A.baumannii"/>
    <s v="A.baumannii Resistant"/>
    <x v="0"/>
    <n v="1600"/>
    <n v="1"/>
    <n v="0"/>
    <n v="0"/>
    <n v="0"/>
  </r>
  <r>
    <x v="0"/>
    <x v="1"/>
    <x v="9"/>
    <s v="Resistant"/>
    <s v="A.baumannii"/>
    <s v="A.baumannii Resistant"/>
    <x v="0"/>
    <n v="4000"/>
    <n v="10"/>
    <n v="0"/>
    <n v="0"/>
    <n v="0"/>
  </r>
  <r>
    <x v="1"/>
    <x v="1"/>
    <x v="11"/>
    <s v="Sensitive"/>
    <s v="A.baumannii"/>
    <s v="A.baumannii Sensitive"/>
    <x v="0"/>
    <n v="10000"/>
    <n v="10"/>
    <n v="0"/>
    <n v="0"/>
    <n v="0"/>
  </r>
  <r>
    <x v="1"/>
    <x v="1"/>
    <x v="9"/>
    <s v="Sensitive"/>
    <s v="A.baumannii"/>
    <s v="A.baumannii Sensitive"/>
    <x v="0"/>
    <n v="30000"/>
    <n v="100"/>
    <n v="0"/>
    <n v="0"/>
    <n v="0"/>
  </r>
  <r>
    <x v="1"/>
    <x v="1"/>
    <x v="1"/>
    <s v="Sensitive"/>
    <s v="A.baumannii"/>
    <s v="A.baumannii Sensitive"/>
    <x v="0"/>
    <n v="210000"/>
    <n v="1000"/>
    <n v="0"/>
    <n v="0"/>
    <n v="0"/>
  </r>
  <r>
    <x v="0"/>
    <x v="1"/>
    <x v="8"/>
    <s v="Resistant"/>
    <s v="A.baumannii"/>
    <s v="A.baumannii Resistant"/>
    <x v="0"/>
    <n v="360000"/>
    <n v="100"/>
    <n v="0"/>
    <n v="0"/>
    <n v="0"/>
  </r>
  <r>
    <x v="0"/>
    <x v="1"/>
    <x v="6"/>
    <s v="Resistant"/>
    <s v="A.baumannii"/>
    <s v="A.baumannii Resistant"/>
    <x v="0"/>
    <n v="390000"/>
    <n v="100"/>
    <n v="0"/>
    <n v="0"/>
    <n v="0"/>
  </r>
  <r>
    <x v="1"/>
    <x v="1"/>
    <x v="6"/>
    <s v="Sensitive"/>
    <s v="A.baumannii"/>
    <s v="A.baumannii Sensitive"/>
    <x v="0"/>
    <n v="1000000"/>
    <n v="1000"/>
    <n v="0"/>
    <n v="0"/>
    <n v="0"/>
  </r>
  <r>
    <x v="0"/>
    <x v="1"/>
    <x v="1"/>
    <s v="Resistant"/>
    <s v="A.baumannii"/>
    <s v="A.baumannii Resistant"/>
    <x v="0"/>
    <n v="3000000"/>
    <n v="100"/>
    <n v="0"/>
    <n v="0"/>
    <n v="0"/>
  </r>
  <r>
    <x v="1"/>
    <x v="1"/>
    <x v="8"/>
    <s v="Sensitive"/>
    <s v="A.baumannii"/>
    <s v="A.baumannii Sensitive"/>
    <x v="0"/>
    <n v="4000000"/>
    <n v="1000"/>
    <n v="0"/>
    <n v="0"/>
    <n v="0"/>
  </r>
  <r>
    <x v="1"/>
    <x v="1"/>
    <x v="14"/>
    <s v="Sensitive"/>
    <s v="A.baumannii"/>
    <s v="A.baumannii Sensitive"/>
    <x v="1"/>
    <n v="1"/>
    <n v="0.4"/>
    <n v="0.15"/>
    <n v="0.15"/>
    <n v="0.06"/>
  </r>
  <r>
    <x v="0"/>
    <x v="1"/>
    <x v="9"/>
    <s v="Resistant"/>
    <s v="A.baumannii"/>
    <s v="A.baumannii Resistant"/>
    <x v="1"/>
    <n v="20"/>
    <n v="10"/>
    <n v="0.15"/>
    <n v="3"/>
    <n v="1.5"/>
  </r>
  <r>
    <x v="0"/>
    <x v="1"/>
    <x v="1"/>
    <s v="Resistant"/>
    <s v="A.baumannii"/>
    <s v="A.baumannii Resistant"/>
    <x v="1"/>
    <n v="40"/>
    <n v="10"/>
    <n v="0.15"/>
    <n v="6"/>
    <n v="1.5"/>
  </r>
  <r>
    <x v="1"/>
    <x v="1"/>
    <x v="1"/>
    <s v="Sensitive"/>
    <s v="A.baumannii"/>
    <s v="A.baumannii Sensitive"/>
    <x v="1"/>
    <n v="400"/>
    <n v="100"/>
    <n v="0.15"/>
    <n v="60"/>
    <n v="15"/>
  </r>
  <r>
    <x v="0"/>
    <x v="1"/>
    <x v="6"/>
    <s v="Resistant"/>
    <s v="A.baumannii"/>
    <s v="A.baumannii Resistant"/>
    <x v="1"/>
    <n v="430"/>
    <n v="10"/>
    <n v="0.15"/>
    <n v="64.5"/>
    <n v="1.5"/>
  </r>
  <r>
    <x v="0"/>
    <x v="1"/>
    <x v="8"/>
    <s v="Resistant"/>
    <s v="A.baumannii"/>
    <s v="A.baumannii Resistant"/>
    <x v="1"/>
    <n v="2800"/>
    <n v="10"/>
    <n v="0.15"/>
    <n v="420"/>
    <n v="1.5"/>
  </r>
  <r>
    <x v="1"/>
    <x v="1"/>
    <x v="6"/>
    <s v="Sensitive"/>
    <s v="A.baumannii"/>
    <s v="A.baumannii Sensitive"/>
    <x v="1"/>
    <n v="9000"/>
    <n v="100"/>
    <n v="0.15"/>
    <n v="1350"/>
    <n v="15"/>
  </r>
  <r>
    <x v="1"/>
    <x v="1"/>
    <x v="8"/>
    <s v="Sensitive"/>
    <s v="A.baumannii"/>
    <s v="A.baumannii Sensitive"/>
    <x v="1"/>
    <n v="12000"/>
    <n v="100"/>
    <n v="0.15"/>
    <n v="1800"/>
    <n v="15"/>
  </r>
  <r>
    <x v="1"/>
    <x v="1"/>
    <x v="9"/>
    <s v="Sensitive"/>
    <s v="A.baumannii"/>
    <s v="A.baumannii Sensitive"/>
    <x v="1"/>
    <m/>
    <n v="100"/>
    <n v="0.15"/>
    <s v=" "/>
    <n v="15"/>
  </r>
  <r>
    <x v="1"/>
    <x v="1"/>
    <x v="11"/>
    <s v="Sensitive"/>
    <s v="A.baumannii"/>
    <s v="A.baumannii Sensitive"/>
    <x v="1"/>
    <m/>
    <n v="100"/>
    <n v="0.15"/>
    <s v=" "/>
    <n v="15"/>
  </r>
  <r>
    <x v="0"/>
    <x v="1"/>
    <x v="11"/>
    <s v="Resistant"/>
    <s v="A.baumannii"/>
    <s v="A.baumannii Resistant"/>
    <x v="1"/>
    <m/>
    <n v="10"/>
    <n v="0.15"/>
    <s v=" "/>
    <n v="1.5"/>
  </r>
  <r>
    <x v="1"/>
    <x v="1"/>
    <x v="3"/>
    <s v="Sensitive"/>
    <s v="A.baumannii"/>
    <s v="A.baumannii Sensitive"/>
    <x v="1"/>
    <m/>
    <n v="0.4"/>
    <n v="0.15"/>
    <s v=" "/>
    <n v="0.06"/>
  </r>
  <r>
    <x v="0"/>
    <x v="1"/>
    <x v="3"/>
    <s v="Resistant"/>
    <s v="A.baumannii"/>
    <s v="A.baumannii Resistant"/>
    <x v="1"/>
    <m/>
    <n v="0.04"/>
    <n v="0.15"/>
    <s v=" "/>
    <n v="6.0000000000000001E-3"/>
  </r>
  <r>
    <x v="1"/>
    <x v="1"/>
    <x v="12"/>
    <s v="Sensitive"/>
    <s v="A.baumannii"/>
    <s v="A.baumannii Sensitive"/>
    <x v="1"/>
    <m/>
    <n v="0.4"/>
    <n v="0.15"/>
    <s v=" "/>
    <n v="0.06"/>
  </r>
  <r>
    <x v="0"/>
    <x v="1"/>
    <x v="12"/>
    <s v="Resistant"/>
    <s v="A.baumannii"/>
    <s v="A.baumannii Resistant"/>
    <x v="1"/>
    <m/>
    <n v="0.04"/>
    <n v="0.15"/>
    <s v=" "/>
    <n v="6.0000000000000001E-3"/>
  </r>
  <r>
    <x v="1"/>
    <x v="1"/>
    <x v="13"/>
    <s v="Sensitive"/>
    <s v="A.baumannii"/>
    <s v="A.baumannii Sensitive"/>
    <x v="1"/>
    <m/>
    <n v="0.4"/>
    <n v="0.15"/>
    <s v=" "/>
    <n v="0.06"/>
  </r>
  <r>
    <x v="0"/>
    <x v="1"/>
    <x v="13"/>
    <s v="Resistant"/>
    <s v="A.baumannii"/>
    <s v="A.baumannii Resistant"/>
    <x v="1"/>
    <m/>
    <n v="0.04"/>
    <n v="0.15"/>
    <s v=" "/>
    <n v="6.0000000000000001E-3"/>
  </r>
  <r>
    <x v="0"/>
    <x v="1"/>
    <x v="14"/>
    <s v="Resistant"/>
    <s v="A.baumannii"/>
    <s v="A.baumannii Resistant"/>
    <x v="1"/>
    <m/>
    <n v="0.04"/>
    <n v="0.15"/>
    <s v=" "/>
    <n v="6.0000000000000001E-3"/>
  </r>
  <r>
    <x v="0"/>
    <x v="1"/>
    <x v="8"/>
    <s v="Resistant"/>
    <s v="A.baumannii"/>
    <s v="A.baumannii Resistant"/>
    <x v="2"/>
    <n v="1200"/>
    <n v="100"/>
    <n v="0.15"/>
    <n v="180"/>
    <n v="15"/>
  </r>
  <r>
    <x v="0"/>
    <x v="1"/>
    <x v="1"/>
    <s v="Resistant"/>
    <s v="A.baumannii"/>
    <s v="A.baumannii Resistant"/>
    <x v="2"/>
    <n v="2700"/>
    <n v="100"/>
    <n v="0.15"/>
    <n v="405"/>
    <n v="15"/>
  </r>
  <r>
    <x v="0"/>
    <x v="1"/>
    <x v="6"/>
    <s v="Resistant"/>
    <s v="A.baumannii"/>
    <s v="A.baumannii Resistant"/>
    <x v="2"/>
    <n v="6800"/>
    <n v="100"/>
    <n v="0.15"/>
    <n v="1020"/>
    <n v="15"/>
  </r>
  <r>
    <x v="1"/>
    <x v="1"/>
    <x v="1"/>
    <s v="Sensitive"/>
    <s v="A.baumannii"/>
    <s v="A.baumannii Sensitive"/>
    <x v="2"/>
    <n v="17000"/>
    <n v="1000"/>
    <n v="0.15"/>
    <n v="2550"/>
    <n v="150"/>
  </r>
  <r>
    <x v="1"/>
    <x v="1"/>
    <x v="6"/>
    <s v="Sensitive"/>
    <s v="A.baumannii"/>
    <s v="A.baumannii Sensitive"/>
    <x v="2"/>
    <m/>
    <n v="1000"/>
    <n v="0.15"/>
    <s v=" "/>
    <n v="150"/>
  </r>
  <r>
    <x v="1"/>
    <x v="1"/>
    <x v="8"/>
    <s v="Sensitive"/>
    <s v="A.baumannii"/>
    <s v="A.baumannii Sensitive"/>
    <x v="2"/>
    <m/>
    <n v="1000"/>
    <n v="0.15"/>
    <s v=" "/>
    <n v="150"/>
  </r>
  <r>
    <x v="1"/>
    <x v="1"/>
    <x v="9"/>
    <s v="Sensitive"/>
    <s v="A.baumannii"/>
    <s v="A.baumannii Sensitive"/>
    <x v="2"/>
    <m/>
    <n v="100"/>
    <n v="0.15"/>
    <s v=" "/>
    <n v="15"/>
  </r>
  <r>
    <x v="0"/>
    <x v="1"/>
    <x v="9"/>
    <s v="Resistant"/>
    <s v="A.baumannii"/>
    <s v="A.baumannii Resistant"/>
    <x v="2"/>
    <m/>
    <n v="10"/>
    <n v="0.15"/>
    <s v=" "/>
    <n v="1.5"/>
  </r>
  <r>
    <x v="1"/>
    <x v="1"/>
    <x v="11"/>
    <s v="Sensitive"/>
    <s v="A.baumannii"/>
    <s v="A.baumannii Sensitive"/>
    <x v="2"/>
    <m/>
    <n v="100"/>
    <n v="0.15"/>
    <s v=" "/>
    <n v="15"/>
  </r>
  <r>
    <x v="0"/>
    <x v="1"/>
    <x v="11"/>
    <s v="Resistant"/>
    <s v="A.baumannii"/>
    <s v="A.baumannii Resistant"/>
    <x v="2"/>
    <m/>
    <n v="10"/>
    <n v="0.15"/>
    <s v=" "/>
    <n v="1.5"/>
  </r>
  <r>
    <x v="1"/>
    <x v="1"/>
    <x v="3"/>
    <s v="Sensitive"/>
    <s v="A.baumannii"/>
    <s v="A.baumannii Sensitive"/>
    <x v="2"/>
    <m/>
    <n v="0.4"/>
    <n v="0.15"/>
    <s v=" "/>
    <n v="0.06"/>
  </r>
  <r>
    <x v="0"/>
    <x v="1"/>
    <x v="3"/>
    <s v="Resistant"/>
    <s v="A.baumannii"/>
    <s v="A.baumannii Resistant"/>
    <x v="2"/>
    <m/>
    <n v="0.04"/>
    <n v="0.15"/>
    <s v=" "/>
    <n v="6.0000000000000001E-3"/>
  </r>
  <r>
    <x v="1"/>
    <x v="1"/>
    <x v="12"/>
    <s v="Sensitive"/>
    <s v="A.baumannii"/>
    <s v="A.baumannii Sensitive"/>
    <x v="2"/>
    <m/>
    <n v="0.4"/>
    <n v="0.15"/>
    <s v=" "/>
    <n v="0.06"/>
  </r>
  <r>
    <x v="0"/>
    <x v="1"/>
    <x v="12"/>
    <s v="Resistant"/>
    <s v="A.baumannii"/>
    <s v="A.baumannii Resistant"/>
    <x v="2"/>
    <m/>
    <n v="0.04"/>
    <n v="0.15"/>
    <s v=" "/>
    <n v="6.0000000000000001E-3"/>
  </r>
  <r>
    <x v="1"/>
    <x v="1"/>
    <x v="13"/>
    <s v="Sensitive"/>
    <s v="A.baumannii"/>
    <s v="A.baumannii Sensitive"/>
    <x v="2"/>
    <m/>
    <n v="0.4"/>
    <n v="0.15"/>
    <s v=" "/>
    <n v="0.06"/>
  </r>
  <r>
    <x v="0"/>
    <x v="1"/>
    <x v="13"/>
    <s v="Resistant"/>
    <s v="A.baumannii"/>
    <s v="A.baumannii Resistant"/>
    <x v="2"/>
    <m/>
    <n v="0.04"/>
    <n v="0.15"/>
    <s v=" "/>
    <n v="6.0000000000000001E-3"/>
  </r>
  <r>
    <x v="1"/>
    <x v="1"/>
    <x v="14"/>
    <s v="Sensitive"/>
    <s v="A.baumannii"/>
    <s v="A.baumannii Sensitive"/>
    <x v="2"/>
    <m/>
    <n v="0.4"/>
    <n v="0.15"/>
    <s v=" "/>
    <n v="0.06"/>
  </r>
  <r>
    <x v="0"/>
    <x v="1"/>
    <x v="14"/>
    <s v="Resistant"/>
    <s v="A.baumannii"/>
    <s v="A.baumannii Resistant"/>
    <x v="2"/>
    <m/>
    <n v="0.04"/>
    <n v="0.15"/>
    <s v=" "/>
    <n v="6.0000000000000001E-3"/>
  </r>
  <r>
    <x v="2"/>
    <x v="1"/>
    <x v="3"/>
    <s v="Resistant"/>
    <s v="E.coli"/>
    <s v="E.coli Resistant"/>
    <x v="3"/>
    <n v="30"/>
    <n v="0.04"/>
    <n v="0.11799999999999999"/>
    <n v="3.54"/>
    <n v="4.7200000000000002E-3"/>
  </r>
  <r>
    <x v="3"/>
    <x v="1"/>
    <x v="3"/>
    <s v="Sensitive"/>
    <s v="E.coli"/>
    <s v="E.coli Sensitive"/>
    <x v="3"/>
    <n v="82.5"/>
    <n v="0.4"/>
    <n v="0.11799999999999999"/>
    <n v="9.7349999999999994"/>
    <n v="4.7199999999999999E-2"/>
  </r>
  <r>
    <x v="2"/>
    <x v="1"/>
    <x v="13"/>
    <s v="Resistant"/>
    <s v="E.coli"/>
    <s v="E.coli Resistant"/>
    <x v="3"/>
    <n v="7250"/>
    <n v="0.04"/>
    <n v="0.11799999999999999"/>
    <n v="855.5"/>
    <n v="4.7200000000000002E-3"/>
  </r>
  <r>
    <x v="2"/>
    <x v="1"/>
    <x v="12"/>
    <s v="Resistant"/>
    <s v="E.coli"/>
    <s v="E.coli Resistant"/>
    <x v="3"/>
    <n v="8000"/>
    <n v="0.04"/>
    <n v="0.11799999999999999"/>
    <n v="944"/>
    <n v="4.7200000000000002E-3"/>
  </r>
  <r>
    <x v="2"/>
    <x v="1"/>
    <x v="11"/>
    <s v="Resistant"/>
    <s v="E.coli"/>
    <s v="E.coli Resistant"/>
    <x v="3"/>
    <n v="11000"/>
    <n v="1"/>
    <n v="0.11799999999999999"/>
    <n v="1298"/>
    <n v="0.11799999999999999"/>
  </r>
  <r>
    <x v="2"/>
    <x v="1"/>
    <x v="14"/>
    <s v="Resistant"/>
    <s v="E.coli"/>
    <s v="E.coli Resistant"/>
    <x v="3"/>
    <n v="25500"/>
    <n v="0.04"/>
    <n v="0.11799999999999999"/>
    <n v="3009"/>
    <n v="4.7200000000000002E-3"/>
  </r>
  <r>
    <x v="3"/>
    <x v="1"/>
    <x v="11"/>
    <s v="Sensitive"/>
    <s v="E.coli"/>
    <s v="E.coli Sensitive"/>
    <x v="3"/>
    <n v="62000"/>
    <n v="10"/>
    <n v="0.11799999999999999"/>
    <n v="7316"/>
    <n v="1.18"/>
  </r>
  <r>
    <x v="3"/>
    <x v="1"/>
    <x v="12"/>
    <s v="Sensitive"/>
    <s v="E.coli"/>
    <s v="E.coli Sensitive"/>
    <x v="3"/>
    <n v="62500"/>
    <n v="0.4"/>
    <n v="0.11799999999999999"/>
    <n v="7375"/>
    <n v="4.7199999999999999E-2"/>
  </r>
  <r>
    <x v="3"/>
    <x v="1"/>
    <x v="13"/>
    <s v="Sensitive"/>
    <s v="E.coli"/>
    <s v="E.coli Sensitive"/>
    <x v="3"/>
    <n v="62500"/>
    <n v="0.4"/>
    <n v="0.11799999999999999"/>
    <n v="7375"/>
    <n v="4.7199999999999999E-2"/>
  </r>
  <r>
    <x v="3"/>
    <x v="1"/>
    <x v="14"/>
    <s v="Sensitive"/>
    <s v="E.coli"/>
    <s v="E.coli Sensitive"/>
    <x v="3"/>
    <n v="62500"/>
    <n v="0.4"/>
    <n v="0.11799999999999999"/>
    <n v="7375"/>
    <n v="4.7199999999999999E-2"/>
  </r>
  <r>
    <x v="2"/>
    <x v="1"/>
    <x v="9"/>
    <s v="Resistant"/>
    <s v="E.coli"/>
    <s v="E.coli Resistant"/>
    <x v="3"/>
    <n v="370000"/>
    <n v="10"/>
    <n v="0.11799999999999999"/>
    <n v="43660"/>
    <n v="1.18"/>
  </r>
  <r>
    <x v="2"/>
    <x v="1"/>
    <x v="1"/>
    <s v="Resistant"/>
    <s v="E.coli"/>
    <s v="E.coli Resistant"/>
    <x v="3"/>
    <n v="800000"/>
    <n v="100"/>
    <n v="0.11799999999999999"/>
    <n v="94400"/>
    <n v="11.799999999999999"/>
  </r>
  <r>
    <x v="3"/>
    <x v="1"/>
    <x v="9"/>
    <s v="Sensitive"/>
    <s v="E.coli"/>
    <s v="E.coli Sensitive"/>
    <x v="3"/>
    <n v="3200000"/>
    <n v="100"/>
    <n v="0.11799999999999999"/>
    <n v="377600"/>
    <n v="11.799999999999999"/>
  </r>
  <r>
    <x v="2"/>
    <x v="1"/>
    <x v="8"/>
    <s v="Resistant"/>
    <s v="E.coli"/>
    <s v="E.coli Resistant"/>
    <x v="3"/>
    <n v="6200000"/>
    <n v="100"/>
    <n v="0.11799999999999999"/>
    <n v="731600"/>
    <n v="11.799999999999999"/>
  </r>
  <r>
    <x v="2"/>
    <x v="1"/>
    <x v="6"/>
    <s v="Resistant"/>
    <s v="E.coli"/>
    <s v="E.coli Resistant"/>
    <x v="3"/>
    <n v="10000000"/>
    <n v="100"/>
    <n v="0.11799999999999999"/>
    <n v="1180000"/>
    <n v="11.799999999999999"/>
  </r>
  <r>
    <x v="3"/>
    <x v="1"/>
    <x v="8"/>
    <s v="Sensitive"/>
    <s v="E.coli"/>
    <s v="E.coli Sensitive"/>
    <x v="3"/>
    <n v="25000000"/>
    <n v="1000"/>
    <n v="0.11799999999999999"/>
    <n v="2950000"/>
    <n v="118"/>
  </r>
  <r>
    <x v="3"/>
    <x v="1"/>
    <x v="1"/>
    <s v="Sensitive"/>
    <s v="E.coli"/>
    <s v="E.coli Sensitive"/>
    <x v="3"/>
    <n v="25000000"/>
    <n v="1000"/>
    <n v="0.11799999999999999"/>
    <n v="2950000"/>
    <n v="118"/>
  </r>
  <r>
    <x v="3"/>
    <x v="1"/>
    <x v="6"/>
    <s v="Sensitive"/>
    <s v="E.coli"/>
    <s v="E.coli Sensitive"/>
    <x v="3"/>
    <n v="250000000"/>
    <n v="1000"/>
    <n v="0.11799999999999999"/>
    <n v="29500000"/>
    <n v="118"/>
  </r>
  <r>
    <x v="2"/>
    <x v="1"/>
    <x v="3"/>
    <s v="Resistant"/>
    <s v="E.coli"/>
    <s v="E.coli Resistant"/>
    <x v="0"/>
    <n v="0.8"/>
    <n v="0.04"/>
    <n v="9.0999999999999998E-2"/>
    <n v="7.2800000000000004E-2"/>
    <n v="3.64E-3"/>
  </r>
  <r>
    <x v="3"/>
    <x v="1"/>
    <x v="3"/>
    <s v="Sensitive"/>
    <s v="E.coli"/>
    <s v="E.coli Sensitive"/>
    <x v="0"/>
    <n v="4"/>
    <n v="0.4"/>
    <n v="9.0999999999999998E-2"/>
    <n v="0.36399999999999999"/>
    <n v="3.6400000000000002E-2"/>
  </r>
  <r>
    <x v="2"/>
    <x v="1"/>
    <x v="12"/>
    <s v="Resistant"/>
    <s v="E.coli"/>
    <s v="E.coli Resistant"/>
    <x v="0"/>
    <n v="6"/>
    <n v="0.04"/>
    <n v="9.0999999999999998E-2"/>
    <n v="0.54600000000000004"/>
    <n v="3.64E-3"/>
  </r>
  <r>
    <x v="2"/>
    <x v="1"/>
    <x v="13"/>
    <s v="Resistant"/>
    <s v="E.coli"/>
    <s v="E.coli Resistant"/>
    <x v="0"/>
    <n v="8"/>
    <n v="0.04"/>
    <n v="9.0999999999999998E-2"/>
    <n v="0.72799999999999998"/>
    <n v="3.64E-3"/>
  </r>
  <r>
    <x v="3"/>
    <x v="1"/>
    <x v="12"/>
    <s v="Sensitive"/>
    <s v="E.coli"/>
    <s v="E.coli Sensitive"/>
    <x v="0"/>
    <n v="20"/>
    <n v="0.4"/>
    <n v="9.0999999999999998E-2"/>
    <n v="1.8199999999999998"/>
    <n v="3.6400000000000002E-2"/>
  </r>
  <r>
    <x v="3"/>
    <x v="1"/>
    <x v="13"/>
    <s v="Sensitive"/>
    <s v="E.coli"/>
    <s v="E.coli Sensitive"/>
    <x v="0"/>
    <n v="24"/>
    <n v="0.4"/>
    <n v="9.0999999999999998E-2"/>
    <n v="2.1840000000000002"/>
    <n v="3.6400000000000002E-2"/>
  </r>
  <r>
    <x v="2"/>
    <x v="1"/>
    <x v="14"/>
    <s v="Resistant"/>
    <s v="E.coli"/>
    <s v="E.coli Resistant"/>
    <x v="0"/>
    <n v="60"/>
    <n v="0.04"/>
    <n v="9.0999999999999998E-2"/>
    <n v="5.46"/>
    <n v="3.64E-3"/>
  </r>
  <r>
    <x v="2"/>
    <x v="1"/>
    <x v="11"/>
    <s v="Resistant"/>
    <s v="E.coli"/>
    <s v="E.coli Resistant"/>
    <x v="0"/>
    <n v="1700"/>
    <n v="1"/>
    <n v="9.0999999999999998E-2"/>
    <n v="154.69999999999999"/>
    <n v="9.0999999999999998E-2"/>
  </r>
  <r>
    <x v="2"/>
    <x v="1"/>
    <x v="9"/>
    <s v="Resistant"/>
    <s v="E.coli"/>
    <s v="E.coli Resistant"/>
    <x v="0"/>
    <n v="3000"/>
    <n v="10"/>
    <n v="9.0999999999999998E-2"/>
    <n v="273"/>
    <n v="0.90999999999999992"/>
  </r>
  <r>
    <x v="3"/>
    <x v="1"/>
    <x v="14"/>
    <s v="Sensitive"/>
    <s v="E.coli"/>
    <s v="E.coli Sensitive"/>
    <x v="0"/>
    <n v="10000"/>
    <n v="0.4"/>
    <n v="9.0999999999999998E-2"/>
    <n v="910"/>
    <n v="3.6400000000000002E-2"/>
  </r>
  <r>
    <x v="3"/>
    <x v="1"/>
    <x v="11"/>
    <s v="Sensitive"/>
    <s v="E.coli"/>
    <s v="E.coli Sensitive"/>
    <x v="0"/>
    <n v="14000"/>
    <n v="10"/>
    <n v="9.0999999999999998E-2"/>
    <n v="1274"/>
    <n v="0.90999999999999992"/>
  </r>
  <r>
    <x v="3"/>
    <x v="1"/>
    <x v="9"/>
    <s v="Sensitive"/>
    <s v="E.coli"/>
    <s v="E.coli Sensitive"/>
    <x v="0"/>
    <n v="50000"/>
    <n v="100"/>
    <n v="9.0999999999999998E-2"/>
    <n v="4550"/>
    <n v="9.1"/>
  </r>
  <r>
    <x v="2"/>
    <x v="1"/>
    <x v="1"/>
    <s v="Resistant"/>
    <s v="E.coli"/>
    <s v="E.coli Resistant"/>
    <x v="0"/>
    <n v="270000"/>
    <n v="100"/>
    <n v="9.0999999999999998E-2"/>
    <n v="24570"/>
    <n v="9.1"/>
  </r>
  <r>
    <x v="2"/>
    <x v="1"/>
    <x v="6"/>
    <s v="Resistant"/>
    <s v="E.coli"/>
    <s v="E.coli Resistant"/>
    <x v="0"/>
    <n v="800000"/>
    <n v="100"/>
    <n v="9.0999999999999998E-2"/>
    <n v="72800"/>
    <n v="9.1"/>
  </r>
  <r>
    <x v="2"/>
    <x v="1"/>
    <x v="8"/>
    <s v="Resistant"/>
    <s v="E.coli"/>
    <s v="E.coli Resistant"/>
    <x v="0"/>
    <n v="1600000"/>
    <n v="100"/>
    <n v="9.0999999999999998E-2"/>
    <n v="145600"/>
    <n v="9.1"/>
  </r>
  <r>
    <x v="3"/>
    <x v="1"/>
    <x v="1"/>
    <s v="Sensitive"/>
    <s v="E.coli"/>
    <s v="E.coli Sensitive"/>
    <x v="0"/>
    <n v="2100000"/>
    <n v="1000"/>
    <n v="9.0999999999999998E-2"/>
    <n v="191100"/>
    <n v="91"/>
  </r>
  <r>
    <x v="3"/>
    <x v="1"/>
    <x v="8"/>
    <s v="Sensitive"/>
    <s v="E.coli"/>
    <s v="E.coli Sensitive"/>
    <x v="0"/>
    <n v="25000000"/>
    <n v="1000"/>
    <n v="9.0999999999999998E-2"/>
    <n v="2275000"/>
    <n v="91"/>
  </r>
  <r>
    <x v="3"/>
    <x v="1"/>
    <x v="6"/>
    <s v="Sensitive"/>
    <s v="E.coli"/>
    <s v="E.coli Sensitive"/>
    <x v="0"/>
    <n v="210000000"/>
    <n v="1000"/>
    <n v="9.0999999999999998E-2"/>
    <n v="19110000"/>
    <n v="91"/>
  </r>
  <r>
    <x v="2"/>
    <x v="1"/>
    <x v="11"/>
    <s v="Resistant"/>
    <s v="E.coli"/>
    <s v="E.coli Resistant"/>
    <x v="1"/>
    <n v="50"/>
    <n v="10"/>
    <n v="1"/>
    <n v="50"/>
    <n v="10"/>
  </r>
  <r>
    <x v="2"/>
    <x v="1"/>
    <x v="9"/>
    <s v="Resistant"/>
    <s v="E.coli"/>
    <s v="E.coli Resistant"/>
    <x v="1"/>
    <n v="160"/>
    <n v="10"/>
    <n v="1"/>
    <n v="160"/>
    <n v="10"/>
  </r>
  <r>
    <x v="3"/>
    <x v="1"/>
    <x v="11"/>
    <s v="Sensitive"/>
    <s v="E.coli"/>
    <s v="E.coli Sensitive"/>
    <x v="1"/>
    <n v="2000"/>
    <n v="100"/>
    <n v="1"/>
    <n v="2000"/>
    <n v="100"/>
  </r>
  <r>
    <x v="3"/>
    <x v="1"/>
    <x v="9"/>
    <s v="Sensitive"/>
    <s v="E.coli"/>
    <s v="E.coli Sensitive"/>
    <x v="1"/>
    <n v="4700"/>
    <n v="100"/>
    <n v="1"/>
    <n v="4700"/>
    <n v="100"/>
  </r>
  <r>
    <x v="2"/>
    <x v="1"/>
    <x v="1"/>
    <s v="Resistant"/>
    <s v="E.coli"/>
    <s v="E.coli Resistant"/>
    <x v="1"/>
    <n v="6200"/>
    <n v="10"/>
    <n v="1"/>
    <n v="6200"/>
    <n v="10"/>
  </r>
  <r>
    <x v="2"/>
    <x v="1"/>
    <x v="8"/>
    <s v="Resistant"/>
    <s v="E.coli"/>
    <s v="E.coli Resistant"/>
    <x v="1"/>
    <n v="68000"/>
    <n v="10"/>
    <n v="1"/>
    <n v="68000"/>
    <n v="10"/>
  </r>
  <r>
    <x v="3"/>
    <x v="1"/>
    <x v="1"/>
    <s v="Sensitive"/>
    <s v="E.coli"/>
    <s v="E.coli Sensitive"/>
    <x v="1"/>
    <n v="77000"/>
    <n v="100"/>
    <n v="1"/>
    <n v="77000"/>
    <n v="100"/>
  </r>
  <r>
    <x v="2"/>
    <x v="1"/>
    <x v="6"/>
    <s v="Resistant"/>
    <s v="E.coli"/>
    <s v="E.coli Resistant"/>
    <x v="1"/>
    <n v="90000"/>
    <n v="10"/>
    <n v="1"/>
    <n v="90000"/>
    <n v="10"/>
  </r>
  <r>
    <x v="3"/>
    <x v="1"/>
    <x v="6"/>
    <s v="Sensitive"/>
    <s v="E.coli"/>
    <s v="E.coli Sensitive"/>
    <x v="1"/>
    <n v="2500000"/>
    <n v="100"/>
    <n v="1"/>
    <n v="2500000"/>
    <n v="100"/>
  </r>
  <r>
    <x v="3"/>
    <x v="1"/>
    <x v="8"/>
    <s v="Sensitive"/>
    <s v="E.coli"/>
    <s v="E.coli Sensitive"/>
    <x v="1"/>
    <n v="2500000"/>
    <n v="100"/>
    <n v="1"/>
    <n v="2500000"/>
    <n v="100"/>
  </r>
  <r>
    <x v="3"/>
    <x v="1"/>
    <x v="3"/>
    <s v="Sensitive"/>
    <s v="E.coli"/>
    <s v="E.coli Sensitive"/>
    <x v="1"/>
    <m/>
    <n v="0.4"/>
    <n v="1"/>
    <s v=" "/>
    <n v="0.4"/>
  </r>
  <r>
    <x v="2"/>
    <x v="1"/>
    <x v="3"/>
    <s v="Resistant"/>
    <s v="E.coli"/>
    <s v="E.coli Resistant"/>
    <x v="1"/>
    <m/>
    <n v="0.04"/>
    <n v="1"/>
    <s v=" "/>
    <n v="0.04"/>
  </r>
  <r>
    <x v="3"/>
    <x v="1"/>
    <x v="12"/>
    <s v="Sensitive"/>
    <s v="E.coli"/>
    <s v="E.coli Sensitive"/>
    <x v="1"/>
    <m/>
    <n v="0.4"/>
    <n v="1"/>
    <s v=" "/>
    <n v="0.4"/>
  </r>
  <r>
    <x v="2"/>
    <x v="1"/>
    <x v="12"/>
    <s v="Resistant"/>
    <s v="E.coli"/>
    <s v="E.coli Resistant"/>
    <x v="1"/>
    <m/>
    <n v="0.04"/>
    <n v="1"/>
    <s v=" "/>
    <n v="0.04"/>
  </r>
  <r>
    <x v="3"/>
    <x v="1"/>
    <x v="13"/>
    <s v="Sensitive"/>
    <s v="E.coli"/>
    <s v="E.coli Sensitive"/>
    <x v="1"/>
    <m/>
    <n v="0.4"/>
    <n v="1"/>
    <s v=" "/>
    <n v="0.4"/>
  </r>
  <r>
    <x v="2"/>
    <x v="1"/>
    <x v="13"/>
    <s v="Resistant"/>
    <s v="E.coli"/>
    <s v="E.coli Resistant"/>
    <x v="1"/>
    <m/>
    <n v="0.04"/>
    <n v="1"/>
    <s v=" "/>
    <n v="0.04"/>
  </r>
  <r>
    <x v="3"/>
    <x v="1"/>
    <x v="14"/>
    <s v="Sensitive"/>
    <s v="E.coli"/>
    <s v="E.coli Sensitive"/>
    <x v="1"/>
    <m/>
    <n v="0.4"/>
    <n v="1"/>
    <s v=" "/>
    <n v="0.4"/>
  </r>
  <r>
    <x v="2"/>
    <x v="1"/>
    <x v="14"/>
    <s v="Resistant"/>
    <s v="E.coli"/>
    <s v="E.coli Resistant"/>
    <x v="1"/>
    <m/>
    <n v="0.04"/>
    <n v="1"/>
    <s v=" "/>
    <n v="0.04"/>
  </r>
  <r>
    <x v="2"/>
    <x v="1"/>
    <x v="13"/>
    <s v="Resistant"/>
    <s v="E.coli"/>
    <s v="E.coli Resistant"/>
    <x v="2"/>
    <n v="2.08"/>
    <n v="0.04"/>
    <n v="1"/>
    <n v="2.08"/>
    <n v="0.04"/>
  </r>
  <r>
    <x v="3"/>
    <x v="1"/>
    <x v="13"/>
    <s v="Sensitive"/>
    <s v="E.coli"/>
    <s v="E.coli Sensitive"/>
    <x v="2"/>
    <n v="2.8"/>
    <n v="0.4"/>
    <n v="1"/>
    <n v="2.8"/>
    <n v="0.4"/>
  </r>
  <r>
    <x v="3"/>
    <x v="1"/>
    <x v="12"/>
    <s v="Sensitive"/>
    <s v="E.coli"/>
    <s v="E.coli Sensitive"/>
    <x v="2"/>
    <n v="3.2"/>
    <n v="0.4"/>
    <n v="1"/>
    <n v="3.2"/>
    <n v="0.4"/>
  </r>
  <r>
    <x v="3"/>
    <x v="1"/>
    <x v="14"/>
    <s v="Sensitive"/>
    <s v="E.coli"/>
    <s v="E.coli Sensitive"/>
    <x v="2"/>
    <n v="27.6"/>
    <n v="0.4"/>
    <n v="1"/>
    <n v="27.6"/>
    <n v="0.4"/>
  </r>
  <r>
    <x v="2"/>
    <x v="1"/>
    <x v="11"/>
    <s v="Resistant"/>
    <s v="E.coli"/>
    <s v="E.coli Resistant"/>
    <x v="2"/>
    <n v="100"/>
    <n v="10"/>
    <n v="1"/>
    <n v="100"/>
    <n v="10"/>
  </r>
  <r>
    <x v="2"/>
    <x v="1"/>
    <x v="9"/>
    <s v="Resistant"/>
    <s v="E.coli"/>
    <s v="E.coli Resistant"/>
    <x v="2"/>
    <n v="400"/>
    <n v="10"/>
    <n v="1"/>
    <n v="400"/>
    <n v="10"/>
  </r>
  <r>
    <x v="2"/>
    <x v="1"/>
    <x v="1"/>
    <s v="Resistant"/>
    <s v="E.coli"/>
    <s v="E.coli Resistant"/>
    <x v="2"/>
    <n v="10000"/>
    <n v="100"/>
    <n v="1"/>
    <n v="10000"/>
    <n v="100"/>
  </r>
  <r>
    <x v="3"/>
    <x v="1"/>
    <x v="11"/>
    <s v="Sensitive"/>
    <s v="E.coli"/>
    <s v="E.coli Sensitive"/>
    <x v="2"/>
    <n v="10700"/>
    <n v="100"/>
    <n v="1"/>
    <n v="10700"/>
    <n v="100"/>
  </r>
  <r>
    <x v="3"/>
    <x v="1"/>
    <x v="9"/>
    <s v="Sensitive"/>
    <s v="E.coli"/>
    <s v="E.coli Sensitive"/>
    <x v="2"/>
    <n v="11400"/>
    <n v="100"/>
    <n v="1"/>
    <n v="11400"/>
    <n v="100"/>
  </r>
  <r>
    <x v="2"/>
    <x v="1"/>
    <x v="6"/>
    <s v="Resistant"/>
    <s v="E.coli"/>
    <s v="E.coli Resistant"/>
    <x v="2"/>
    <n v="25000"/>
    <n v="100"/>
    <n v="1"/>
    <n v="25000"/>
    <n v="100"/>
  </r>
  <r>
    <x v="3"/>
    <x v="1"/>
    <x v="1"/>
    <s v="Sensitive"/>
    <s v="E.coli"/>
    <s v="E.coli Sensitive"/>
    <x v="2"/>
    <n v="100000"/>
    <n v="1000"/>
    <n v="1"/>
    <n v="100000"/>
    <n v="1000"/>
  </r>
  <r>
    <x v="2"/>
    <x v="1"/>
    <x v="8"/>
    <s v="Resistant"/>
    <s v="E.coli"/>
    <s v="E.coli Resistant"/>
    <x v="2"/>
    <n v="110000"/>
    <n v="100"/>
    <n v="1"/>
    <n v="110000"/>
    <n v="100"/>
  </r>
  <r>
    <x v="3"/>
    <x v="1"/>
    <x v="8"/>
    <s v="Sensitive"/>
    <s v="E.coli"/>
    <s v="E.coli Sensitive"/>
    <x v="2"/>
    <n v="4200000"/>
    <n v="1000"/>
    <n v="1"/>
    <n v="4200000"/>
    <n v="1000"/>
  </r>
  <r>
    <x v="3"/>
    <x v="1"/>
    <x v="6"/>
    <s v="Sensitive"/>
    <s v="E.coli"/>
    <s v="E.coli Sensitive"/>
    <x v="2"/>
    <m/>
    <n v="1000"/>
    <n v="1"/>
    <s v=" "/>
    <n v="1000"/>
  </r>
  <r>
    <x v="3"/>
    <x v="1"/>
    <x v="3"/>
    <s v="Sensitive"/>
    <s v="E.coli"/>
    <s v="E.coli Sensitive"/>
    <x v="2"/>
    <m/>
    <n v="0.4"/>
    <n v="1"/>
    <s v=" "/>
    <n v="0.4"/>
  </r>
  <r>
    <x v="2"/>
    <x v="1"/>
    <x v="3"/>
    <s v="Resistant"/>
    <s v="E.coli"/>
    <s v="E.coli Resistant"/>
    <x v="2"/>
    <m/>
    <n v="0.04"/>
    <n v="1"/>
    <s v=" "/>
    <n v="0.04"/>
  </r>
  <r>
    <x v="2"/>
    <x v="1"/>
    <x v="12"/>
    <s v="Resistant"/>
    <s v="E.coli"/>
    <s v="E.coli Resistant"/>
    <x v="2"/>
    <m/>
    <n v="0.04"/>
    <n v="1"/>
    <s v=" "/>
    <n v="0.04"/>
  </r>
  <r>
    <x v="2"/>
    <x v="1"/>
    <x v="14"/>
    <s v="Resistant"/>
    <s v="E.coli"/>
    <s v="E.coli Resistant"/>
    <x v="2"/>
    <m/>
    <n v="0.04"/>
    <n v="1"/>
    <s v=" "/>
    <n v="0.04"/>
  </r>
  <r>
    <x v="4"/>
    <x v="1"/>
    <x v="14"/>
    <s v="Resistant"/>
    <s v="E.faecium"/>
    <s v="E.faecium Resistant"/>
    <x v="3"/>
    <n v="1.25"/>
    <n v="0.04"/>
    <n v="1"/>
    <n v="1.25"/>
    <n v="0.04"/>
  </r>
  <r>
    <x v="5"/>
    <x v="1"/>
    <x v="14"/>
    <s v="Sensitive"/>
    <s v="E.faecium"/>
    <s v="E.faecium Sensitive"/>
    <x v="3"/>
    <n v="10.5"/>
    <n v="0.4"/>
    <n v="1"/>
    <n v="10.5"/>
    <n v="0.4"/>
  </r>
  <r>
    <x v="5"/>
    <x v="1"/>
    <x v="11"/>
    <s v="Sensitive"/>
    <s v="E.faecium"/>
    <s v="E.faecium Sensitive"/>
    <x v="3"/>
    <n v="300"/>
    <n v="10"/>
    <n v="1"/>
    <n v="300"/>
    <n v="10"/>
  </r>
  <r>
    <x v="5"/>
    <x v="1"/>
    <x v="9"/>
    <s v="Sensitive"/>
    <s v="E.faecium"/>
    <s v="E.faecium Sensitive"/>
    <x v="3"/>
    <n v="3000"/>
    <n v="100"/>
    <n v="1"/>
    <n v="3000"/>
    <n v="100"/>
  </r>
  <r>
    <x v="4"/>
    <x v="1"/>
    <x v="1"/>
    <s v="Resistant"/>
    <s v="E.faecium"/>
    <s v="E.faecium Resistant"/>
    <x v="3"/>
    <n v="9000"/>
    <n v="100"/>
    <n v="1"/>
    <n v="9000"/>
    <n v="100"/>
  </r>
  <r>
    <x v="4"/>
    <x v="1"/>
    <x v="6"/>
    <s v="Resistant"/>
    <s v="E.faecium"/>
    <s v="E.faecium Resistant"/>
    <x v="3"/>
    <n v="60000"/>
    <n v="100"/>
    <n v="1"/>
    <n v="60000"/>
    <n v="100"/>
  </r>
  <r>
    <x v="4"/>
    <x v="1"/>
    <x v="8"/>
    <s v="Resistant"/>
    <s v="E.faecium"/>
    <s v="E.faecium Resistant"/>
    <x v="3"/>
    <n v="70000"/>
    <n v="100"/>
    <n v="1"/>
    <n v="70000"/>
    <n v="100"/>
  </r>
  <r>
    <x v="5"/>
    <x v="1"/>
    <x v="1"/>
    <s v="Sensitive"/>
    <s v="E.faecium"/>
    <s v="E.faecium Sensitive"/>
    <x v="3"/>
    <n v="170000"/>
    <n v="1000"/>
    <n v="1"/>
    <n v="170000"/>
    <n v="1000"/>
  </r>
  <r>
    <x v="5"/>
    <x v="1"/>
    <x v="8"/>
    <s v="Sensitive"/>
    <s v="E.faecium"/>
    <s v="E.faecium Sensitive"/>
    <x v="3"/>
    <n v="1200000"/>
    <n v="1000"/>
    <n v="1"/>
    <n v="1200000"/>
    <n v="1000"/>
  </r>
  <r>
    <x v="5"/>
    <x v="1"/>
    <x v="6"/>
    <s v="Sensitive"/>
    <s v="E.faecium"/>
    <s v="E.faecium Sensitive"/>
    <x v="3"/>
    <n v="80000000"/>
    <n v="1000"/>
    <n v="1"/>
    <n v="80000000"/>
    <n v="1000"/>
  </r>
  <r>
    <x v="4"/>
    <x v="1"/>
    <x v="9"/>
    <s v="Resistant"/>
    <s v="E.faecium"/>
    <s v="E.faecium Resistant"/>
    <x v="3"/>
    <m/>
    <n v="10"/>
    <n v="1"/>
    <s v=" "/>
    <n v="10"/>
  </r>
  <r>
    <x v="4"/>
    <x v="1"/>
    <x v="11"/>
    <s v="Resistant"/>
    <s v="E.faecium"/>
    <s v="E.faecium Resistant"/>
    <x v="3"/>
    <m/>
    <n v="1"/>
    <n v="1"/>
    <s v=" "/>
    <n v="1"/>
  </r>
  <r>
    <x v="5"/>
    <x v="1"/>
    <x v="3"/>
    <s v="Sensitive"/>
    <s v="E.faecium"/>
    <s v="E.faecium Sensitive"/>
    <x v="3"/>
    <m/>
    <n v="0.4"/>
    <n v="1"/>
    <s v=" "/>
    <n v="0.4"/>
  </r>
  <r>
    <x v="4"/>
    <x v="1"/>
    <x v="3"/>
    <s v="Resistant"/>
    <s v="E.faecium"/>
    <s v="E.faecium Resistant"/>
    <x v="3"/>
    <m/>
    <n v="0.04"/>
    <n v="1"/>
    <s v=" "/>
    <n v="0.04"/>
  </r>
  <r>
    <x v="5"/>
    <x v="1"/>
    <x v="12"/>
    <s v="Sensitive"/>
    <s v="E.faecium"/>
    <s v="E.faecium Sensitive"/>
    <x v="3"/>
    <m/>
    <n v="0.4"/>
    <n v="1"/>
    <s v=" "/>
    <n v="0.4"/>
  </r>
  <r>
    <x v="4"/>
    <x v="1"/>
    <x v="12"/>
    <s v="Resistant"/>
    <s v="E.faecium"/>
    <s v="E.faecium Resistant"/>
    <x v="3"/>
    <m/>
    <n v="0.04"/>
    <n v="1"/>
    <s v=" "/>
    <n v="0.04"/>
  </r>
  <r>
    <x v="5"/>
    <x v="1"/>
    <x v="13"/>
    <s v="Sensitive"/>
    <s v="E.faecium"/>
    <s v="E.faecium Sensitive"/>
    <x v="3"/>
    <m/>
    <n v="0.4"/>
    <n v="1"/>
    <s v=" "/>
    <n v="0.4"/>
  </r>
  <r>
    <x v="4"/>
    <x v="1"/>
    <x v="13"/>
    <s v="Resistant"/>
    <s v="E.faecium"/>
    <s v="E.faecium Resistant"/>
    <x v="3"/>
    <m/>
    <n v="0.04"/>
    <n v="1"/>
    <s v=" "/>
    <n v="0.04"/>
  </r>
  <r>
    <x v="4"/>
    <x v="1"/>
    <x v="11"/>
    <s v="Resistant"/>
    <s v="E.faecium"/>
    <s v="E.faecium Resistant"/>
    <x v="0"/>
    <n v="100"/>
    <n v="1"/>
    <n v="0.86699999999999999"/>
    <n v="86.7"/>
    <n v="0.86699999999999999"/>
  </r>
  <r>
    <x v="5"/>
    <x v="1"/>
    <x v="11"/>
    <s v="Sensitive"/>
    <s v="E.faecium"/>
    <s v="E.faecium Sensitive"/>
    <x v="0"/>
    <n v="200"/>
    <n v="10"/>
    <n v="0.86699999999999999"/>
    <n v="173.4"/>
    <n v="8.67"/>
  </r>
  <r>
    <x v="4"/>
    <x v="1"/>
    <x v="1"/>
    <s v="Resistant"/>
    <s v="E.faecium"/>
    <s v="E.faecium Resistant"/>
    <x v="0"/>
    <n v="1000"/>
    <n v="100"/>
    <n v="0.86699999999999999"/>
    <n v="867"/>
    <n v="86.7"/>
  </r>
  <r>
    <x v="5"/>
    <x v="1"/>
    <x v="9"/>
    <s v="Sensitive"/>
    <s v="E.faecium"/>
    <s v="E.faecium Sensitive"/>
    <x v="0"/>
    <n v="1000"/>
    <n v="100"/>
    <n v="0.86699999999999999"/>
    <n v="867"/>
    <n v="86.7"/>
  </r>
  <r>
    <x v="4"/>
    <x v="1"/>
    <x v="9"/>
    <s v="Resistant"/>
    <s v="E.faecium"/>
    <s v="E.faecium Resistant"/>
    <x v="0"/>
    <n v="1000"/>
    <n v="10"/>
    <n v="0.86699999999999999"/>
    <n v="867"/>
    <n v="8.67"/>
  </r>
  <r>
    <x v="4"/>
    <x v="1"/>
    <x v="6"/>
    <s v="Resistant"/>
    <s v="E.faecium"/>
    <s v="E.faecium Resistant"/>
    <x v="0"/>
    <n v="30000"/>
    <n v="100"/>
    <n v="0.86699999999999999"/>
    <n v="26010"/>
    <n v="86.7"/>
  </r>
  <r>
    <x v="4"/>
    <x v="1"/>
    <x v="8"/>
    <s v="Resistant"/>
    <s v="E.faecium"/>
    <s v="E.faecium Resistant"/>
    <x v="0"/>
    <n v="44000"/>
    <n v="100"/>
    <n v="0.86699999999999999"/>
    <n v="38148"/>
    <n v="86.7"/>
  </r>
  <r>
    <x v="5"/>
    <x v="1"/>
    <x v="1"/>
    <s v="Sensitive"/>
    <s v="E.faecium"/>
    <s v="E.faecium Sensitive"/>
    <x v="0"/>
    <n v="90000"/>
    <n v="1000"/>
    <n v="0.86699999999999999"/>
    <n v="78030"/>
    <n v="867"/>
  </r>
  <r>
    <x v="5"/>
    <x v="1"/>
    <x v="6"/>
    <s v="Sensitive"/>
    <s v="E.faecium"/>
    <s v="E.faecium Sensitive"/>
    <x v="0"/>
    <n v="700000"/>
    <n v="1000"/>
    <n v="0.86699999999999999"/>
    <n v="606900"/>
    <n v="867"/>
  </r>
  <r>
    <x v="5"/>
    <x v="1"/>
    <x v="8"/>
    <s v="Sensitive"/>
    <s v="E.faecium"/>
    <s v="E.faecium Sensitive"/>
    <x v="0"/>
    <n v="800000"/>
    <n v="1000"/>
    <n v="0.86699999999999999"/>
    <n v="693600"/>
    <n v="867"/>
  </r>
  <r>
    <x v="5"/>
    <x v="1"/>
    <x v="3"/>
    <s v="Sensitive"/>
    <s v="E.faecium"/>
    <s v="E.faecium Sensitive"/>
    <x v="0"/>
    <m/>
    <n v="0.4"/>
    <n v="0.86699999999999999"/>
    <s v=" "/>
    <n v="0.3468"/>
  </r>
  <r>
    <x v="4"/>
    <x v="1"/>
    <x v="3"/>
    <s v="Resistant"/>
    <s v="E.faecium"/>
    <s v="E.faecium Resistant"/>
    <x v="0"/>
    <m/>
    <n v="0.04"/>
    <n v="0.86699999999999999"/>
    <s v=" "/>
    <n v="3.4680000000000002E-2"/>
  </r>
  <r>
    <x v="5"/>
    <x v="1"/>
    <x v="12"/>
    <s v="Sensitive"/>
    <s v="E.faecium"/>
    <s v="E.faecium Sensitive"/>
    <x v="0"/>
    <m/>
    <n v="0.4"/>
    <n v="0.86699999999999999"/>
    <s v=" "/>
    <n v="0.3468"/>
  </r>
  <r>
    <x v="4"/>
    <x v="1"/>
    <x v="12"/>
    <s v="Resistant"/>
    <s v="E.faecium"/>
    <s v="E.faecium Resistant"/>
    <x v="0"/>
    <m/>
    <n v="0.04"/>
    <n v="0.86699999999999999"/>
    <s v=" "/>
    <n v="3.4680000000000002E-2"/>
  </r>
  <r>
    <x v="5"/>
    <x v="1"/>
    <x v="13"/>
    <s v="Sensitive"/>
    <s v="E.faecium"/>
    <s v="E.faecium Sensitive"/>
    <x v="0"/>
    <m/>
    <n v="0.4"/>
    <n v="0.86699999999999999"/>
    <s v=" "/>
    <n v="0.3468"/>
  </r>
  <r>
    <x v="4"/>
    <x v="1"/>
    <x v="13"/>
    <s v="Resistant"/>
    <s v="E.faecium"/>
    <s v="E.faecium Resistant"/>
    <x v="0"/>
    <m/>
    <n v="0.04"/>
    <n v="0.86699999999999999"/>
    <s v=" "/>
    <n v="3.4680000000000002E-2"/>
  </r>
  <r>
    <x v="5"/>
    <x v="1"/>
    <x v="14"/>
    <s v="Sensitive"/>
    <s v="E.faecium"/>
    <s v="E.faecium Sensitive"/>
    <x v="0"/>
    <m/>
    <n v="0.4"/>
    <n v="0.86699999999999999"/>
    <s v=" "/>
    <n v="0.3468"/>
  </r>
  <r>
    <x v="4"/>
    <x v="1"/>
    <x v="14"/>
    <s v="Resistant"/>
    <s v="E.faecium"/>
    <s v="E.faecium Resistant"/>
    <x v="0"/>
    <m/>
    <n v="0.04"/>
    <n v="0.86699999999999999"/>
    <s v=" "/>
    <n v="3.4680000000000002E-2"/>
  </r>
  <r>
    <x v="5"/>
    <x v="1"/>
    <x v="14"/>
    <s v="Sensitive"/>
    <s v="E.faecium"/>
    <s v="E.faecium Sensitive"/>
    <x v="1"/>
    <n v="2"/>
    <n v="0.4"/>
    <n v="0.93300000000000005"/>
    <n v="1.8660000000000001"/>
    <n v="0.37320000000000003"/>
  </r>
  <r>
    <x v="4"/>
    <x v="1"/>
    <x v="1"/>
    <s v="Resistant"/>
    <s v="E.faecium"/>
    <s v="E.faecium Resistant"/>
    <x v="1"/>
    <n v="300"/>
    <n v="10"/>
    <n v="0.93300000000000005"/>
    <n v="279.90000000000003"/>
    <n v="9.33"/>
  </r>
  <r>
    <x v="5"/>
    <x v="1"/>
    <x v="11"/>
    <s v="Sensitive"/>
    <s v="E.faecium"/>
    <s v="E.faecium Sensitive"/>
    <x v="1"/>
    <n v="1100"/>
    <n v="100"/>
    <n v="0.93300000000000005"/>
    <n v="1026.3"/>
    <n v="93.300000000000011"/>
  </r>
  <r>
    <x v="4"/>
    <x v="1"/>
    <x v="6"/>
    <s v="Resistant"/>
    <s v="E.faecium"/>
    <s v="E.faecium Resistant"/>
    <x v="1"/>
    <n v="2000"/>
    <n v="10"/>
    <n v="0.93300000000000005"/>
    <n v="1866"/>
    <n v="9.33"/>
  </r>
  <r>
    <x v="4"/>
    <x v="1"/>
    <x v="8"/>
    <s v="Resistant"/>
    <s v="E.faecium"/>
    <s v="E.faecium Resistant"/>
    <x v="1"/>
    <n v="4500"/>
    <n v="10"/>
    <n v="0.93300000000000005"/>
    <n v="4198.5"/>
    <n v="9.33"/>
  </r>
  <r>
    <x v="5"/>
    <x v="1"/>
    <x v="9"/>
    <s v="Sensitive"/>
    <s v="E.faecium"/>
    <s v="E.faecium Sensitive"/>
    <x v="1"/>
    <n v="10300"/>
    <n v="100"/>
    <n v="0.93300000000000005"/>
    <n v="9609.9"/>
    <n v="93.300000000000011"/>
  </r>
  <r>
    <x v="5"/>
    <x v="1"/>
    <x v="1"/>
    <s v="Sensitive"/>
    <s v="E.faecium"/>
    <s v="E.faecium Sensitive"/>
    <x v="1"/>
    <n v="81000"/>
    <n v="100"/>
    <n v="0.93300000000000005"/>
    <n v="75573"/>
    <n v="93.300000000000011"/>
  </r>
  <r>
    <x v="5"/>
    <x v="1"/>
    <x v="6"/>
    <s v="Sensitive"/>
    <s v="E.faecium"/>
    <s v="E.faecium Sensitive"/>
    <x v="1"/>
    <n v="250000"/>
    <n v="100"/>
    <n v="0.93300000000000005"/>
    <n v="233250"/>
    <n v="93.300000000000011"/>
  </r>
  <r>
    <x v="5"/>
    <x v="1"/>
    <x v="8"/>
    <s v="Sensitive"/>
    <s v="E.faecium"/>
    <s v="E.faecium Sensitive"/>
    <x v="1"/>
    <n v="780000"/>
    <n v="100"/>
    <n v="0.93300000000000005"/>
    <n v="727740"/>
    <n v="93.300000000000011"/>
  </r>
  <r>
    <x v="4"/>
    <x v="1"/>
    <x v="9"/>
    <s v="Resistant"/>
    <s v="E.faecium"/>
    <s v="E.faecium Resistant"/>
    <x v="1"/>
    <m/>
    <n v="10"/>
    <n v="0.93300000000000005"/>
    <s v=" "/>
    <n v="9.33"/>
  </r>
  <r>
    <x v="4"/>
    <x v="1"/>
    <x v="11"/>
    <s v="Resistant"/>
    <s v="E.faecium"/>
    <s v="E.faecium Resistant"/>
    <x v="1"/>
    <m/>
    <n v="10"/>
    <n v="0.93300000000000005"/>
    <s v=" "/>
    <n v="9.33"/>
  </r>
  <r>
    <x v="5"/>
    <x v="1"/>
    <x v="3"/>
    <s v="Sensitive"/>
    <s v="E.faecium"/>
    <s v="E.faecium Sensitive"/>
    <x v="1"/>
    <m/>
    <n v="0.4"/>
    <n v="0.93300000000000005"/>
    <s v=" "/>
    <n v="0.37320000000000003"/>
  </r>
  <r>
    <x v="4"/>
    <x v="1"/>
    <x v="3"/>
    <s v="Resistant"/>
    <s v="E.faecium"/>
    <s v="E.faecium Resistant"/>
    <x v="1"/>
    <m/>
    <n v="0.04"/>
    <n v="0.93300000000000005"/>
    <s v=" "/>
    <n v="3.7320000000000006E-2"/>
  </r>
  <r>
    <x v="5"/>
    <x v="1"/>
    <x v="12"/>
    <s v="Sensitive"/>
    <s v="E.faecium"/>
    <s v="E.faecium Sensitive"/>
    <x v="1"/>
    <m/>
    <n v="0.4"/>
    <n v="0.93300000000000005"/>
    <s v=" "/>
    <n v="0.37320000000000003"/>
  </r>
  <r>
    <x v="4"/>
    <x v="1"/>
    <x v="12"/>
    <s v="Resistant"/>
    <s v="E.faecium"/>
    <s v="E.faecium Resistant"/>
    <x v="1"/>
    <m/>
    <n v="0.04"/>
    <n v="0.93300000000000005"/>
    <s v=" "/>
    <n v="3.7320000000000006E-2"/>
  </r>
  <r>
    <x v="5"/>
    <x v="1"/>
    <x v="13"/>
    <s v="Sensitive"/>
    <s v="E.faecium"/>
    <s v="E.faecium Sensitive"/>
    <x v="1"/>
    <m/>
    <n v="0.4"/>
    <n v="0.93300000000000005"/>
    <s v=" "/>
    <n v="0.37320000000000003"/>
  </r>
  <r>
    <x v="4"/>
    <x v="1"/>
    <x v="13"/>
    <s v="Resistant"/>
    <s v="E.faecium"/>
    <s v="E.faecium Resistant"/>
    <x v="1"/>
    <m/>
    <n v="0.04"/>
    <n v="0.93300000000000005"/>
    <s v=" "/>
    <n v="3.7320000000000006E-2"/>
  </r>
  <r>
    <x v="4"/>
    <x v="1"/>
    <x v="14"/>
    <s v="Resistant"/>
    <s v="E.faecium"/>
    <s v="E.faecium Resistant"/>
    <x v="1"/>
    <m/>
    <n v="0.04"/>
    <n v="0.93300000000000005"/>
    <s v=" "/>
    <n v="3.7320000000000006E-2"/>
  </r>
  <r>
    <x v="5"/>
    <x v="1"/>
    <x v="13"/>
    <s v="Sensitive"/>
    <s v="E.faecium"/>
    <s v="E.faecium Sensitive"/>
    <x v="2"/>
    <n v="0.4"/>
    <n v="0.4"/>
    <n v="0.33300000000000002"/>
    <n v="0.13320000000000001"/>
    <n v="0.13320000000000001"/>
  </r>
  <r>
    <x v="4"/>
    <x v="1"/>
    <x v="8"/>
    <s v="Resistant"/>
    <s v="E.faecium"/>
    <s v="E.faecium Resistant"/>
    <x v="2"/>
    <n v="800"/>
    <n v="100"/>
    <n v="0.33300000000000002"/>
    <n v="266.40000000000003"/>
    <n v="33.300000000000004"/>
  </r>
  <r>
    <x v="5"/>
    <x v="1"/>
    <x v="11"/>
    <s v="Sensitive"/>
    <s v="E.faecium"/>
    <s v="E.faecium Sensitive"/>
    <x v="2"/>
    <n v="800"/>
    <n v="100"/>
    <n v="0.33300000000000002"/>
    <n v="266.40000000000003"/>
    <n v="33.300000000000004"/>
  </r>
  <r>
    <x v="4"/>
    <x v="1"/>
    <x v="6"/>
    <s v="Resistant"/>
    <s v="E.faecium"/>
    <s v="E.faecium Resistant"/>
    <x v="2"/>
    <n v="1100"/>
    <n v="100"/>
    <n v="0.33300000000000002"/>
    <n v="366.3"/>
    <n v="33.300000000000004"/>
  </r>
  <r>
    <x v="5"/>
    <x v="1"/>
    <x v="9"/>
    <s v="Sensitive"/>
    <s v="E.faecium"/>
    <s v="E.faecium Sensitive"/>
    <x v="2"/>
    <n v="2800"/>
    <n v="100"/>
    <n v="0.33300000000000002"/>
    <n v="932.40000000000009"/>
    <n v="33.300000000000004"/>
  </r>
  <r>
    <x v="4"/>
    <x v="1"/>
    <x v="1"/>
    <s v="Resistant"/>
    <s v="E.faecium"/>
    <s v="E.faecium Resistant"/>
    <x v="2"/>
    <n v="6000"/>
    <n v="100"/>
    <n v="0.33300000000000002"/>
    <n v="1998"/>
    <n v="33.300000000000004"/>
  </r>
  <r>
    <x v="5"/>
    <x v="1"/>
    <x v="1"/>
    <s v="Sensitive"/>
    <s v="E.faecium"/>
    <s v="E.faecium Sensitive"/>
    <x v="2"/>
    <n v="370000"/>
    <n v="1000"/>
    <n v="0.33300000000000002"/>
    <n v="123210"/>
    <n v="333"/>
  </r>
  <r>
    <x v="5"/>
    <x v="1"/>
    <x v="8"/>
    <s v="Sensitive"/>
    <s v="E.faecium"/>
    <s v="E.faecium Sensitive"/>
    <x v="2"/>
    <n v="510000"/>
    <n v="1000"/>
    <n v="0.33300000000000002"/>
    <n v="169830"/>
    <n v="333"/>
  </r>
  <r>
    <x v="5"/>
    <x v="1"/>
    <x v="6"/>
    <s v="Sensitive"/>
    <s v="E.faecium"/>
    <s v="E.faecium Sensitive"/>
    <x v="2"/>
    <m/>
    <n v="1000"/>
    <n v="0.33300000000000002"/>
    <s v=" "/>
    <n v="333"/>
  </r>
  <r>
    <x v="4"/>
    <x v="1"/>
    <x v="9"/>
    <s v="Resistant"/>
    <s v="E.faecium"/>
    <s v="E.faecium Resistant"/>
    <x v="2"/>
    <m/>
    <n v="10"/>
    <n v="0.33300000000000002"/>
    <s v=" "/>
    <n v="3.33"/>
  </r>
  <r>
    <x v="4"/>
    <x v="1"/>
    <x v="11"/>
    <s v="Resistant"/>
    <s v="E.faecium"/>
    <s v="E.faecium Resistant"/>
    <x v="2"/>
    <m/>
    <n v="10"/>
    <n v="0.33300000000000002"/>
    <s v=" "/>
    <n v="3.33"/>
  </r>
  <r>
    <x v="5"/>
    <x v="1"/>
    <x v="3"/>
    <s v="Sensitive"/>
    <s v="E.faecium"/>
    <s v="E.faecium Sensitive"/>
    <x v="2"/>
    <m/>
    <n v="0.4"/>
    <n v="0.33300000000000002"/>
    <s v=" "/>
    <n v="0.13320000000000001"/>
  </r>
  <r>
    <x v="4"/>
    <x v="1"/>
    <x v="3"/>
    <s v="Resistant"/>
    <s v="E.faecium"/>
    <s v="E.faecium Resistant"/>
    <x v="2"/>
    <m/>
    <n v="0.04"/>
    <n v="0.33300000000000002"/>
    <s v=" "/>
    <n v="1.332E-2"/>
  </r>
  <r>
    <x v="5"/>
    <x v="1"/>
    <x v="12"/>
    <s v="Sensitive"/>
    <s v="E.faecium"/>
    <s v="E.faecium Sensitive"/>
    <x v="2"/>
    <m/>
    <n v="0.4"/>
    <n v="0.33300000000000002"/>
    <s v=" "/>
    <n v="0.13320000000000001"/>
  </r>
  <r>
    <x v="4"/>
    <x v="1"/>
    <x v="12"/>
    <s v="Resistant"/>
    <s v="E.faecium"/>
    <s v="E.faecium Resistant"/>
    <x v="2"/>
    <m/>
    <n v="0.04"/>
    <n v="0.33300000000000002"/>
    <s v=" "/>
    <n v="1.332E-2"/>
  </r>
  <r>
    <x v="4"/>
    <x v="1"/>
    <x v="13"/>
    <s v="Resistant"/>
    <s v="E.faecium"/>
    <s v="E.faecium Resistant"/>
    <x v="2"/>
    <m/>
    <n v="0.04"/>
    <n v="0.33300000000000002"/>
    <s v=" "/>
    <n v="1.332E-2"/>
  </r>
  <r>
    <x v="5"/>
    <x v="1"/>
    <x v="14"/>
    <s v="Sensitive"/>
    <s v="E.faecium"/>
    <s v="E.faecium Sensitive"/>
    <x v="2"/>
    <m/>
    <n v="0.4"/>
    <n v="0.33300000000000002"/>
    <s v=" "/>
    <n v="0.13320000000000001"/>
  </r>
  <r>
    <x v="4"/>
    <x v="1"/>
    <x v="14"/>
    <s v="Resistant"/>
    <s v="E.faecium"/>
    <s v="E.faecium Resistant"/>
    <x v="2"/>
    <m/>
    <n v="0.04"/>
    <n v="0.33300000000000002"/>
    <s v=" "/>
    <n v="1.332E-2"/>
  </r>
  <r>
    <x v="6"/>
    <x v="1"/>
    <x v="3"/>
    <s v="Resistant"/>
    <s v="K.pneumoniae"/>
    <s v="K.pneumoniae Resistant"/>
    <x v="3"/>
    <n v="110"/>
    <n v="0.04"/>
    <n v="0"/>
    <n v="0"/>
    <n v="0"/>
  </r>
  <r>
    <x v="7"/>
    <x v="1"/>
    <x v="3"/>
    <s v="Sensitive"/>
    <s v="K.pneumoniae"/>
    <s v="K.pneumoniae Sensitive"/>
    <x v="3"/>
    <n v="550"/>
    <n v="0.4"/>
    <n v="0"/>
    <n v="0"/>
    <n v="0"/>
  </r>
  <r>
    <x v="7"/>
    <x v="1"/>
    <x v="12"/>
    <s v="Sensitive"/>
    <s v="K.pneumoniae"/>
    <s v="K.pneumoniae Sensitive"/>
    <x v="3"/>
    <n v="625"/>
    <n v="0.4"/>
    <n v="0"/>
    <n v="0"/>
    <n v="0"/>
  </r>
  <r>
    <x v="6"/>
    <x v="1"/>
    <x v="12"/>
    <s v="Resistant"/>
    <s v="K.pneumoniae"/>
    <s v="K.pneumoniae Resistant"/>
    <x v="3"/>
    <n v="5750"/>
    <n v="0.04"/>
    <n v="0"/>
    <n v="0"/>
    <n v="0"/>
  </r>
  <r>
    <x v="6"/>
    <x v="1"/>
    <x v="13"/>
    <s v="Resistant"/>
    <s v="K.pneumoniae"/>
    <s v="K.pneumoniae Resistant"/>
    <x v="3"/>
    <n v="7500"/>
    <n v="0.04"/>
    <n v="0"/>
    <n v="0"/>
    <n v="0"/>
  </r>
  <r>
    <x v="6"/>
    <x v="1"/>
    <x v="11"/>
    <s v="Resistant"/>
    <s v="K.pneumoniae"/>
    <s v="K.pneumoniae Resistant"/>
    <x v="3"/>
    <n v="26000"/>
    <n v="1"/>
    <n v="0"/>
    <n v="0"/>
    <n v="0"/>
  </r>
  <r>
    <x v="6"/>
    <x v="1"/>
    <x v="14"/>
    <s v="Resistant"/>
    <s v="K.pneumoniae"/>
    <s v="K.pneumoniae Resistant"/>
    <x v="3"/>
    <n v="39000"/>
    <n v="0.04"/>
    <n v="0"/>
    <n v="0"/>
    <n v="0"/>
  </r>
  <r>
    <x v="7"/>
    <x v="1"/>
    <x v="13"/>
    <s v="Sensitive"/>
    <s v="K.pneumoniae"/>
    <s v="K.pneumoniae Sensitive"/>
    <x v="3"/>
    <n v="62500"/>
    <n v="0.4"/>
    <n v="0"/>
    <n v="0"/>
    <n v="0"/>
  </r>
  <r>
    <x v="7"/>
    <x v="1"/>
    <x v="14"/>
    <s v="Sensitive"/>
    <s v="K.pneumoniae"/>
    <s v="K.pneumoniae Sensitive"/>
    <x v="3"/>
    <n v="62500"/>
    <n v="0.4"/>
    <n v="0"/>
    <n v="0"/>
    <n v="0"/>
  </r>
  <r>
    <x v="7"/>
    <x v="1"/>
    <x v="11"/>
    <s v="Sensitive"/>
    <s v="K.pneumoniae"/>
    <s v="K.pneumoniae Sensitive"/>
    <x v="3"/>
    <n v="64000"/>
    <n v="10"/>
    <n v="0"/>
    <n v="0"/>
    <n v="0"/>
  </r>
  <r>
    <x v="6"/>
    <x v="1"/>
    <x v="9"/>
    <s v="Resistant"/>
    <s v="K.pneumoniae"/>
    <s v="K.pneumoniae Resistant"/>
    <x v="3"/>
    <n v="610000"/>
    <n v="10"/>
    <n v="0"/>
    <n v="0"/>
    <n v="0"/>
  </r>
  <r>
    <x v="6"/>
    <x v="1"/>
    <x v="1"/>
    <s v="Resistant"/>
    <s v="K.pneumoniae"/>
    <s v="K.pneumoniae Resistant"/>
    <x v="3"/>
    <n v="1400000"/>
    <n v="100"/>
    <n v="0"/>
    <n v="0"/>
    <n v="0"/>
  </r>
  <r>
    <x v="6"/>
    <x v="1"/>
    <x v="8"/>
    <s v="Resistant"/>
    <s v="K.pneumoniae"/>
    <s v="K.pneumoniae Resistant"/>
    <x v="3"/>
    <n v="4100000"/>
    <n v="100"/>
    <n v="0"/>
    <n v="0"/>
    <n v="0"/>
  </r>
  <r>
    <x v="7"/>
    <x v="1"/>
    <x v="9"/>
    <s v="Sensitive"/>
    <s v="K.pneumoniae"/>
    <s v="K.pneumoniae Sensitive"/>
    <x v="3"/>
    <n v="9400000"/>
    <n v="100"/>
    <n v="0"/>
    <n v="0"/>
    <n v="0"/>
  </r>
  <r>
    <x v="6"/>
    <x v="1"/>
    <x v="6"/>
    <s v="Resistant"/>
    <s v="K.pneumoniae"/>
    <s v="K.pneumoniae Resistant"/>
    <x v="3"/>
    <n v="12000000"/>
    <n v="100"/>
    <n v="0"/>
    <n v="0"/>
    <n v="0"/>
  </r>
  <r>
    <x v="7"/>
    <x v="1"/>
    <x v="8"/>
    <s v="Sensitive"/>
    <s v="K.pneumoniae"/>
    <s v="K.pneumoniae Sensitive"/>
    <x v="3"/>
    <n v="25000000"/>
    <n v="1000"/>
    <n v="0"/>
    <n v="0"/>
    <n v="0"/>
  </r>
  <r>
    <x v="7"/>
    <x v="1"/>
    <x v="1"/>
    <s v="Sensitive"/>
    <s v="K.pneumoniae"/>
    <s v="K.pneumoniae Sensitive"/>
    <x v="3"/>
    <n v="25000000"/>
    <n v="1000"/>
    <n v="0"/>
    <n v="0"/>
    <n v="0"/>
  </r>
  <r>
    <x v="7"/>
    <x v="1"/>
    <x v="6"/>
    <s v="Sensitive"/>
    <s v="K.pneumoniae"/>
    <s v="K.pneumoniae Sensitive"/>
    <x v="3"/>
    <n v="250000000"/>
    <n v="1000"/>
    <n v="0"/>
    <n v="0"/>
    <n v="0"/>
  </r>
  <r>
    <x v="6"/>
    <x v="1"/>
    <x v="3"/>
    <s v="Resistant"/>
    <s v="K.pneumoniae"/>
    <s v="K.pneumoniae Resistant"/>
    <x v="0"/>
    <n v="2.8"/>
    <n v="0.04"/>
    <n v="0.05"/>
    <n v="0.13999999999999999"/>
    <n v="2E-3"/>
  </r>
  <r>
    <x v="6"/>
    <x v="1"/>
    <x v="13"/>
    <s v="Resistant"/>
    <s v="K.pneumoniae"/>
    <s v="K.pneumoniae Resistant"/>
    <x v="0"/>
    <n v="2.8"/>
    <n v="0.04"/>
    <n v="0.05"/>
    <n v="0.13999999999999999"/>
    <n v="2E-3"/>
  </r>
  <r>
    <x v="6"/>
    <x v="1"/>
    <x v="12"/>
    <s v="Resistant"/>
    <s v="K.pneumoniae"/>
    <s v="K.pneumoniae Resistant"/>
    <x v="0"/>
    <n v="4"/>
    <n v="0.04"/>
    <n v="0.05"/>
    <n v="0.2"/>
    <n v="2E-3"/>
  </r>
  <r>
    <x v="7"/>
    <x v="1"/>
    <x v="3"/>
    <s v="Sensitive"/>
    <s v="K.pneumoniae"/>
    <s v="K.pneumoniae Sensitive"/>
    <x v="0"/>
    <n v="12"/>
    <n v="0.4"/>
    <n v="0.05"/>
    <n v="0.60000000000000009"/>
    <n v="2.0000000000000004E-2"/>
  </r>
  <r>
    <x v="7"/>
    <x v="1"/>
    <x v="12"/>
    <s v="Sensitive"/>
    <s v="K.pneumoniae"/>
    <s v="K.pneumoniae Sensitive"/>
    <x v="0"/>
    <n v="20"/>
    <n v="0.4"/>
    <n v="0.05"/>
    <n v="1"/>
    <n v="2.0000000000000004E-2"/>
  </r>
  <r>
    <x v="7"/>
    <x v="1"/>
    <x v="13"/>
    <s v="Sensitive"/>
    <s v="K.pneumoniae"/>
    <s v="K.pneumoniae Sensitive"/>
    <x v="0"/>
    <n v="20"/>
    <n v="0.4"/>
    <n v="0.05"/>
    <n v="1"/>
    <n v="2.0000000000000004E-2"/>
  </r>
  <r>
    <x v="6"/>
    <x v="1"/>
    <x v="14"/>
    <s v="Resistant"/>
    <s v="K.pneumoniae"/>
    <s v="K.pneumoniae Resistant"/>
    <x v="0"/>
    <n v="56"/>
    <n v="0.04"/>
    <n v="0.05"/>
    <n v="2.8000000000000003"/>
    <n v="2E-3"/>
  </r>
  <r>
    <x v="7"/>
    <x v="1"/>
    <x v="11"/>
    <s v="Sensitive"/>
    <s v="K.pneumoniae"/>
    <s v="K.pneumoniae Sensitive"/>
    <x v="0"/>
    <n v="1600"/>
    <n v="10"/>
    <n v="0.05"/>
    <n v="80"/>
    <n v="0.5"/>
  </r>
  <r>
    <x v="6"/>
    <x v="1"/>
    <x v="11"/>
    <s v="Resistant"/>
    <s v="K.pneumoniae"/>
    <s v="K.pneumoniae Resistant"/>
    <x v="0"/>
    <n v="1800"/>
    <n v="1"/>
    <n v="0.05"/>
    <n v="90"/>
    <n v="0.05"/>
  </r>
  <r>
    <x v="6"/>
    <x v="1"/>
    <x v="9"/>
    <s v="Resistant"/>
    <s v="K.pneumoniae"/>
    <s v="K.pneumoniae Resistant"/>
    <x v="0"/>
    <n v="7000"/>
    <n v="10"/>
    <n v="0.05"/>
    <n v="350"/>
    <n v="0.5"/>
  </r>
  <r>
    <x v="7"/>
    <x v="1"/>
    <x v="14"/>
    <s v="Sensitive"/>
    <s v="K.pneumoniae"/>
    <s v="K.pneumoniae Sensitive"/>
    <x v="0"/>
    <n v="10000"/>
    <n v="0.4"/>
    <n v="0.05"/>
    <n v="500"/>
    <n v="2.0000000000000004E-2"/>
  </r>
  <r>
    <x v="7"/>
    <x v="1"/>
    <x v="9"/>
    <s v="Sensitive"/>
    <s v="K.pneumoniae"/>
    <s v="K.pneumoniae Sensitive"/>
    <x v="0"/>
    <n v="60000"/>
    <n v="100"/>
    <n v="0.05"/>
    <n v="3000"/>
    <n v="5"/>
  </r>
  <r>
    <x v="6"/>
    <x v="1"/>
    <x v="8"/>
    <s v="Resistant"/>
    <s v="K.pneumoniae"/>
    <s v="K.pneumoniae Resistant"/>
    <x v="0"/>
    <n v="110000"/>
    <n v="100"/>
    <n v="0.05"/>
    <n v="5500"/>
    <n v="5"/>
  </r>
  <r>
    <x v="6"/>
    <x v="1"/>
    <x v="1"/>
    <s v="Resistant"/>
    <s v="K.pneumoniae"/>
    <s v="K.pneumoniae Resistant"/>
    <x v="0"/>
    <n v="230000"/>
    <n v="100"/>
    <n v="0.05"/>
    <n v="11500"/>
    <n v="5"/>
  </r>
  <r>
    <x v="6"/>
    <x v="1"/>
    <x v="6"/>
    <s v="Resistant"/>
    <s v="K.pneumoniae"/>
    <s v="K.pneumoniae Resistant"/>
    <x v="0"/>
    <n v="400000"/>
    <n v="100"/>
    <n v="0.05"/>
    <n v="20000"/>
    <n v="5"/>
  </r>
  <r>
    <x v="7"/>
    <x v="1"/>
    <x v="1"/>
    <s v="Sensitive"/>
    <s v="K.pneumoniae"/>
    <s v="K.pneumoniae Sensitive"/>
    <x v="0"/>
    <n v="500000"/>
    <n v="1000"/>
    <n v="0.05"/>
    <n v="25000"/>
    <n v="50"/>
  </r>
  <r>
    <x v="7"/>
    <x v="1"/>
    <x v="6"/>
    <s v="Sensitive"/>
    <s v="K.pneumoniae"/>
    <s v="K.pneumoniae Sensitive"/>
    <x v="0"/>
    <n v="13000000"/>
    <n v="1000"/>
    <n v="0.05"/>
    <n v="650000"/>
    <n v="50"/>
  </r>
  <r>
    <x v="7"/>
    <x v="1"/>
    <x v="8"/>
    <s v="Sensitive"/>
    <s v="K.pneumoniae"/>
    <s v="K.pneumoniae Sensitive"/>
    <x v="0"/>
    <n v="25000000"/>
    <n v="1000"/>
    <n v="0.05"/>
    <n v="1250000"/>
    <n v="50"/>
  </r>
  <r>
    <x v="6"/>
    <x v="1"/>
    <x v="12"/>
    <s v="Resistant"/>
    <s v="K.pneumoniae"/>
    <s v="K.pneumoniae Resistant"/>
    <x v="1"/>
    <n v="2"/>
    <n v="0.04"/>
    <n v="0.13300000000000001"/>
    <n v="0.26600000000000001"/>
    <n v="5.3200000000000001E-3"/>
  </r>
  <r>
    <x v="6"/>
    <x v="1"/>
    <x v="3"/>
    <s v="Resistant"/>
    <s v="K.pneumoniae"/>
    <s v="K.pneumoniae Resistant"/>
    <x v="1"/>
    <n v="18"/>
    <n v="0.04"/>
    <n v="0.13300000000000001"/>
    <n v="2.3940000000000001"/>
    <n v="5.3200000000000001E-3"/>
  </r>
  <r>
    <x v="7"/>
    <x v="1"/>
    <x v="13"/>
    <s v="Sensitive"/>
    <s v="K.pneumoniae"/>
    <s v="K.pneumoniae Sensitive"/>
    <x v="1"/>
    <n v="20"/>
    <n v="0.4"/>
    <n v="0.13300000000000001"/>
    <n v="2.66"/>
    <n v="5.3200000000000004E-2"/>
  </r>
  <r>
    <x v="6"/>
    <x v="1"/>
    <x v="14"/>
    <s v="Resistant"/>
    <s v="K.pneumoniae"/>
    <s v="K.pneumoniae Resistant"/>
    <x v="1"/>
    <n v="28"/>
    <n v="0.04"/>
    <n v="0.13300000000000001"/>
    <n v="3.7240000000000002"/>
    <n v="5.3200000000000001E-3"/>
  </r>
  <r>
    <x v="7"/>
    <x v="1"/>
    <x v="12"/>
    <s v="Sensitive"/>
    <s v="K.pneumoniae"/>
    <s v="K.pneumoniae Sensitive"/>
    <x v="1"/>
    <n v="64"/>
    <n v="0.4"/>
    <n v="0.13300000000000001"/>
    <n v="8.5120000000000005"/>
    <n v="5.3200000000000004E-2"/>
  </r>
  <r>
    <x v="7"/>
    <x v="1"/>
    <x v="3"/>
    <s v="Sensitive"/>
    <s v="K.pneumoniae"/>
    <s v="K.pneumoniae Sensitive"/>
    <x v="1"/>
    <n v="104"/>
    <n v="0.4"/>
    <n v="0.13300000000000001"/>
    <n v="13.832000000000001"/>
    <n v="5.3200000000000004E-2"/>
  </r>
  <r>
    <x v="7"/>
    <x v="1"/>
    <x v="14"/>
    <s v="Sensitive"/>
    <s v="K.pneumoniae"/>
    <s v="K.pneumoniae Sensitive"/>
    <x v="1"/>
    <n v="760"/>
    <n v="0.4"/>
    <n v="0.13300000000000001"/>
    <n v="101.08000000000001"/>
    <n v="5.3200000000000004E-2"/>
  </r>
  <r>
    <x v="6"/>
    <x v="1"/>
    <x v="9"/>
    <s v="Resistant"/>
    <s v="K.pneumoniae"/>
    <s v="K.pneumoniae Resistant"/>
    <x v="1"/>
    <n v="5000"/>
    <n v="10"/>
    <n v="0.13300000000000001"/>
    <n v="665"/>
    <n v="1.33"/>
  </r>
  <r>
    <x v="6"/>
    <x v="1"/>
    <x v="11"/>
    <s v="Resistant"/>
    <s v="K.pneumoniae"/>
    <s v="K.pneumoniae Resistant"/>
    <x v="1"/>
    <n v="7000"/>
    <n v="10"/>
    <n v="0.13300000000000001"/>
    <n v="931"/>
    <n v="1.33"/>
  </r>
  <r>
    <x v="7"/>
    <x v="1"/>
    <x v="11"/>
    <s v="Sensitive"/>
    <s v="K.pneumoniae"/>
    <s v="K.pneumoniae Sensitive"/>
    <x v="1"/>
    <n v="22000"/>
    <n v="100"/>
    <n v="0.13300000000000001"/>
    <n v="2926"/>
    <n v="13.3"/>
  </r>
  <r>
    <x v="7"/>
    <x v="1"/>
    <x v="9"/>
    <s v="Sensitive"/>
    <s v="K.pneumoniae"/>
    <s v="K.pneumoniae Sensitive"/>
    <x v="1"/>
    <n v="120000"/>
    <n v="100"/>
    <n v="0.13300000000000001"/>
    <n v="15960"/>
    <n v="13.3"/>
  </r>
  <r>
    <x v="6"/>
    <x v="1"/>
    <x v="6"/>
    <s v="Resistant"/>
    <s v="K.pneumoniae"/>
    <s v="K.pneumoniae Resistant"/>
    <x v="1"/>
    <n v="250000"/>
    <n v="10"/>
    <n v="0.13300000000000001"/>
    <n v="33250"/>
    <n v="1.33"/>
  </r>
  <r>
    <x v="6"/>
    <x v="1"/>
    <x v="8"/>
    <s v="Resistant"/>
    <s v="K.pneumoniae"/>
    <s v="K.pneumoniae Resistant"/>
    <x v="1"/>
    <n v="250000"/>
    <n v="10"/>
    <n v="0.13300000000000001"/>
    <n v="33250"/>
    <n v="1.33"/>
  </r>
  <r>
    <x v="6"/>
    <x v="1"/>
    <x v="1"/>
    <s v="Resistant"/>
    <s v="K.pneumoniae"/>
    <s v="K.pneumoniae Resistant"/>
    <x v="1"/>
    <n v="250000"/>
    <n v="10"/>
    <n v="0.13300000000000001"/>
    <n v="33250"/>
    <n v="1.33"/>
  </r>
  <r>
    <x v="7"/>
    <x v="1"/>
    <x v="6"/>
    <s v="Sensitive"/>
    <s v="K.pneumoniae"/>
    <s v="K.pneumoniae Sensitive"/>
    <x v="1"/>
    <n v="2500000"/>
    <n v="100"/>
    <n v="0.13300000000000001"/>
    <n v="332500"/>
    <n v="13.3"/>
  </r>
  <r>
    <x v="7"/>
    <x v="1"/>
    <x v="8"/>
    <s v="Sensitive"/>
    <s v="K.pneumoniae"/>
    <s v="K.pneumoniae Sensitive"/>
    <x v="1"/>
    <n v="2500000"/>
    <n v="100"/>
    <n v="0.13300000000000001"/>
    <n v="332500"/>
    <n v="13.3"/>
  </r>
  <r>
    <x v="7"/>
    <x v="1"/>
    <x v="1"/>
    <s v="Sensitive"/>
    <s v="K.pneumoniae"/>
    <s v="K.pneumoniae Sensitive"/>
    <x v="1"/>
    <n v="2500000"/>
    <n v="100"/>
    <n v="0.13300000000000001"/>
    <n v="332500"/>
    <n v="13.3"/>
  </r>
  <r>
    <x v="6"/>
    <x v="1"/>
    <x v="13"/>
    <s v="Resistant"/>
    <s v="K.pneumoniae"/>
    <s v="K.pneumoniae Resistant"/>
    <x v="1"/>
    <m/>
    <n v="0.04"/>
    <n v="0.19400000000000001"/>
    <s v=" "/>
    <n v="7.7600000000000004E-3"/>
  </r>
  <r>
    <x v="6"/>
    <x v="1"/>
    <x v="3"/>
    <s v="Resistant"/>
    <s v="K.pneumoniae"/>
    <s v="K.pneumoniae Resistant"/>
    <x v="2"/>
    <n v="0.2"/>
    <n v="0.04"/>
    <n v="2.1999999999999999E-2"/>
    <n v="4.4000000000000003E-3"/>
    <n v="8.7999999999999992E-4"/>
  </r>
  <r>
    <x v="7"/>
    <x v="1"/>
    <x v="3"/>
    <s v="Sensitive"/>
    <s v="K.pneumoniae"/>
    <s v="K.pneumoniae Sensitive"/>
    <x v="2"/>
    <n v="7.6"/>
    <n v="0.4"/>
    <n v="2.1999999999999999E-2"/>
    <n v="0.16719999999999999"/>
    <n v="8.8000000000000005E-3"/>
  </r>
  <r>
    <x v="6"/>
    <x v="1"/>
    <x v="13"/>
    <s v="Resistant"/>
    <s v="K.pneumoniae"/>
    <s v="K.pneumoniae Resistant"/>
    <x v="2"/>
    <n v="36"/>
    <n v="0.04"/>
    <n v="2.1999999999999999E-2"/>
    <n v="0.79199999999999993"/>
    <n v="8.7999999999999992E-4"/>
  </r>
  <r>
    <x v="6"/>
    <x v="1"/>
    <x v="12"/>
    <s v="Resistant"/>
    <s v="K.pneumoniae"/>
    <s v="K.pneumoniae Resistant"/>
    <x v="2"/>
    <n v="56"/>
    <n v="0.04"/>
    <n v="2.1999999999999999E-2"/>
    <n v="1.232"/>
    <n v="8.7999999999999992E-4"/>
  </r>
  <r>
    <x v="6"/>
    <x v="1"/>
    <x v="14"/>
    <s v="Resistant"/>
    <s v="K.pneumoniae"/>
    <s v="K.pneumoniae Resistant"/>
    <x v="2"/>
    <n v="56"/>
    <n v="0.04"/>
    <n v="2.1999999999999999E-2"/>
    <n v="1.232"/>
    <n v="8.7999999999999992E-4"/>
  </r>
  <r>
    <x v="7"/>
    <x v="1"/>
    <x v="12"/>
    <s v="Sensitive"/>
    <s v="K.pneumoniae"/>
    <s v="K.pneumoniae Sensitive"/>
    <x v="2"/>
    <n v="116"/>
    <n v="0.4"/>
    <n v="2.1999999999999999E-2"/>
    <n v="2.552"/>
    <n v="8.8000000000000005E-3"/>
  </r>
  <r>
    <x v="7"/>
    <x v="1"/>
    <x v="13"/>
    <s v="Sensitive"/>
    <s v="K.pneumoniae"/>
    <s v="K.pneumoniae Sensitive"/>
    <x v="2"/>
    <n v="2560"/>
    <n v="0.4"/>
    <n v="2.1999999999999999E-2"/>
    <n v="56.319999999999993"/>
    <n v="8.8000000000000005E-3"/>
  </r>
  <r>
    <x v="7"/>
    <x v="1"/>
    <x v="14"/>
    <s v="Sensitive"/>
    <s v="K.pneumoniae"/>
    <s v="K.pneumoniae Sensitive"/>
    <x v="2"/>
    <n v="2560"/>
    <n v="0.4"/>
    <n v="2.1999999999999999E-2"/>
    <n v="56.319999999999993"/>
    <n v="8.8000000000000005E-3"/>
  </r>
  <r>
    <x v="6"/>
    <x v="1"/>
    <x v="9"/>
    <s v="Resistant"/>
    <s v="K.pneumoniae"/>
    <s v="K.pneumoniae Resistant"/>
    <x v="2"/>
    <n v="3600"/>
    <n v="10"/>
    <n v="2.1999999999999999E-2"/>
    <n v="79.199999999999989"/>
    <n v="0.21999999999999997"/>
  </r>
  <r>
    <x v="7"/>
    <x v="1"/>
    <x v="9"/>
    <s v="Sensitive"/>
    <s v="K.pneumoniae"/>
    <s v="K.pneumoniae Sensitive"/>
    <x v="2"/>
    <n v="4000"/>
    <n v="100"/>
    <n v="2.1999999999999999E-2"/>
    <n v="88"/>
    <n v="2.1999999999999997"/>
  </r>
  <r>
    <x v="6"/>
    <x v="1"/>
    <x v="11"/>
    <s v="Resistant"/>
    <s v="K.pneumoniae"/>
    <s v="K.pneumoniae Resistant"/>
    <x v="2"/>
    <n v="8400"/>
    <n v="10"/>
    <n v="2.1999999999999999E-2"/>
    <n v="184.79999999999998"/>
    <n v="0.21999999999999997"/>
  </r>
  <r>
    <x v="6"/>
    <x v="1"/>
    <x v="6"/>
    <s v="Resistant"/>
    <s v="K.pneumoniae"/>
    <s v="K.pneumoniae Resistant"/>
    <x v="2"/>
    <n v="25000"/>
    <n v="100"/>
    <n v="2.1999999999999999E-2"/>
    <n v="550"/>
    <n v="2.1999999999999997"/>
  </r>
  <r>
    <x v="7"/>
    <x v="1"/>
    <x v="11"/>
    <s v="Sensitive"/>
    <s v="K.pneumoniae"/>
    <s v="K.pneumoniae Sensitive"/>
    <x v="2"/>
    <n v="75000"/>
    <n v="100"/>
    <n v="2.1999999999999999E-2"/>
    <n v="1650"/>
    <n v="2.1999999999999997"/>
  </r>
  <r>
    <x v="6"/>
    <x v="1"/>
    <x v="1"/>
    <s v="Resistant"/>
    <s v="K.pneumoniae"/>
    <s v="K.pneumoniae Resistant"/>
    <x v="2"/>
    <n v="960000"/>
    <n v="100"/>
    <n v="2.1999999999999999E-2"/>
    <n v="21120"/>
    <n v="2.1999999999999997"/>
  </r>
  <r>
    <x v="6"/>
    <x v="1"/>
    <x v="8"/>
    <s v="Resistant"/>
    <s v="K.pneumoniae"/>
    <s v="K.pneumoniae Resistant"/>
    <x v="2"/>
    <n v="2500000"/>
    <n v="100"/>
    <n v="2.1999999999999999E-2"/>
    <n v="55000"/>
    <n v="2.1999999999999997"/>
  </r>
  <r>
    <x v="7"/>
    <x v="1"/>
    <x v="1"/>
    <s v="Sensitive"/>
    <s v="K.pneumoniae"/>
    <s v="K.pneumoniae Sensitive"/>
    <x v="2"/>
    <n v="8500000"/>
    <n v="1000"/>
    <n v="2.1999999999999999E-2"/>
    <n v="187000"/>
    <n v="22"/>
  </r>
  <r>
    <x v="7"/>
    <x v="1"/>
    <x v="8"/>
    <s v="Sensitive"/>
    <s v="K.pneumoniae"/>
    <s v="K.pneumoniae Sensitive"/>
    <x v="2"/>
    <n v="11800000"/>
    <n v="1000"/>
    <n v="2.1999999999999999E-2"/>
    <n v="259599.99999999997"/>
    <n v="22"/>
  </r>
  <r>
    <x v="7"/>
    <x v="1"/>
    <x v="6"/>
    <s v="Sensitive"/>
    <s v="K.pneumoniae"/>
    <s v="K.pneumoniae Sensitive"/>
    <x v="2"/>
    <m/>
    <n v="1000"/>
    <n v="2.1999999999999999E-2"/>
    <s v=" "/>
    <n v="22"/>
  </r>
  <r>
    <x v="8"/>
    <x v="1"/>
    <x v="6"/>
    <s v="Sensitive"/>
    <s v="P. aeruginosa"/>
    <s v="P. aeruginosa Sensitive"/>
    <x v="3"/>
    <m/>
    <n v="1000"/>
    <m/>
    <s v=" "/>
    <m/>
  </r>
  <r>
    <x v="8"/>
    <x v="1"/>
    <x v="8"/>
    <s v="Sensitive"/>
    <s v="P. aeruginosa"/>
    <s v="P. aeruginosa Sensitive"/>
    <x v="3"/>
    <m/>
    <n v="1000"/>
    <m/>
    <s v=" "/>
    <m/>
  </r>
  <r>
    <x v="8"/>
    <x v="1"/>
    <x v="1"/>
    <s v="Sensitive"/>
    <s v="P. aeruginosa"/>
    <s v="P. aeruginosa Sensitive"/>
    <x v="3"/>
    <m/>
    <n v="1000"/>
    <m/>
    <s v=" "/>
    <m/>
  </r>
  <r>
    <x v="8"/>
    <x v="1"/>
    <x v="9"/>
    <s v="Sensitive"/>
    <s v="P. aeruginosa"/>
    <s v="P. aeruginosa Sensitive"/>
    <x v="3"/>
    <m/>
    <n v="100"/>
    <m/>
    <s v=" "/>
    <m/>
  </r>
  <r>
    <x v="8"/>
    <x v="1"/>
    <x v="11"/>
    <s v="Sensitive"/>
    <s v="P. aeruginosa"/>
    <s v="P. aeruginosa Sensitive"/>
    <x v="3"/>
    <m/>
    <n v="10"/>
    <m/>
    <s v=" "/>
    <m/>
  </r>
  <r>
    <x v="8"/>
    <x v="1"/>
    <x v="3"/>
    <s v="Sensitive"/>
    <s v="P. aeruginosa"/>
    <s v="P. aeruginosa Sensitive"/>
    <x v="3"/>
    <m/>
    <n v="0.4"/>
    <m/>
    <s v=" "/>
    <m/>
  </r>
  <r>
    <x v="8"/>
    <x v="1"/>
    <x v="12"/>
    <s v="Sensitive"/>
    <s v="P. aeruginosa"/>
    <s v="P. aeruginosa Sensitive"/>
    <x v="3"/>
    <m/>
    <n v="0.4"/>
    <m/>
    <s v=" "/>
    <m/>
  </r>
  <r>
    <x v="8"/>
    <x v="1"/>
    <x v="13"/>
    <s v="Sensitive"/>
    <s v="P. aeruginosa"/>
    <s v="P. aeruginosa Sensitive"/>
    <x v="3"/>
    <m/>
    <n v="0.4"/>
    <m/>
    <s v=" "/>
    <m/>
  </r>
  <r>
    <x v="8"/>
    <x v="1"/>
    <x v="14"/>
    <s v="Sensitive"/>
    <s v="P. aeruginosa"/>
    <s v="P. aeruginosa Sensitive"/>
    <x v="3"/>
    <m/>
    <n v="0.4"/>
    <m/>
    <s v=" "/>
    <m/>
  </r>
  <r>
    <x v="8"/>
    <x v="1"/>
    <x v="6"/>
    <s v="Sensitive"/>
    <s v="P. aeruginosa"/>
    <s v="P. aeruginosa Sensitive"/>
    <x v="0"/>
    <m/>
    <n v="1000"/>
    <n v="0.22850000000000001"/>
    <s v=" "/>
    <n v="228.5"/>
  </r>
  <r>
    <x v="8"/>
    <x v="1"/>
    <x v="8"/>
    <s v="Sensitive"/>
    <s v="P. aeruginosa"/>
    <s v="P. aeruginosa Sensitive"/>
    <x v="0"/>
    <m/>
    <n v="1000"/>
    <n v="0.22850000000000001"/>
    <s v=" "/>
    <n v="228.5"/>
  </r>
  <r>
    <x v="8"/>
    <x v="1"/>
    <x v="14"/>
    <s v="Sensitive"/>
    <s v="P. aeruginosa"/>
    <s v="P. aeruginosa Sensitive"/>
    <x v="0"/>
    <n v="80"/>
    <n v="0.4"/>
    <n v="0.22850000000000001"/>
    <n v="18.28"/>
    <n v="9.1400000000000009E-2"/>
  </r>
  <r>
    <x v="8"/>
    <x v="1"/>
    <x v="1"/>
    <s v="Sensitive"/>
    <s v="P. aeruginosa"/>
    <s v="P. aeruginosa Sensitive"/>
    <x v="0"/>
    <m/>
    <n v="1000"/>
    <n v="0.22850000000000001"/>
    <s v=" "/>
    <n v="228.5"/>
  </r>
  <r>
    <x v="8"/>
    <x v="1"/>
    <x v="9"/>
    <s v="Sensitive"/>
    <s v="P. aeruginosa"/>
    <s v="P. aeruginosa Sensitive"/>
    <x v="0"/>
    <m/>
    <n v="100"/>
    <n v="0.22850000000000001"/>
    <s v=" "/>
    <n v="22.85"/>
  </r>
  <r>
    <x v="8"/>
    <x v="1"/>
    <x v="11"/>
    <s v="Sensitive"/>
    <s v="P. aeruginosa"/>
    <s v="P. aeruginosa Sensitive"/>
    <x v="0"/>
    <m/>
    <n v="10"/>
    <n v="0.22850000000000001"/>
    <s v=" "/>
    <n v="2.2850000000000001"/>
  </r>
  <r>
    <x v="8"/>
    <x v="1"/>
    <x v="3"/>
    <s v="Sensitive"/>
    <s v="P. aeruginosa"/>
    <s v="P. aeruginosa Sensitive"/>
    <x v="0"/>
    <m/>
    <n v="0.4"/>
    <n v="0.22850000000000001"/>
    <s v=" "/>
    <n v="9.1400000000000009E-2"/>
  </r>
  <r>
    <x v="8"/>
    <x v="1"/>
    <x v="12"/>
    <s v="Sensitive"/>
    <s v="P. aeruginosa"/>
    <s v="P. aeruginosa Sensitive"/>
    <x v="0"/>
    <m/>
    <n v="0.4"/>
    <n v="0.22850000000000001"/>
    <s v=" "/>
    <n v="9.1400000000000009E-2"/>
  </r>
  <r>
    <x v="8"/>
    <x v="1"/>
    <x v="13"/>
    <s v="Sensitive"/>
    <s v="P. aeruginosa"/>
    <s v="P. aeruginosa Sensitive"/>
    <x v="0"/>
    <m/>
    <n v="0.4"/>
    <n v="0.22850000000000001"/>
    <s v=" "/>
    <n v="9.1400000000000009E-2"/>
  </r>
  <r>
    <x v="8"/>
    <x v="1"/>
    <x v="3"/>
    <s v="Sensitive"/>
    <s v="P. aeruginosa"/>
    <s v="P. aeruginosa Sensitive"/>
    <x v="1"/>
    <n v="1000"/>
    <n v="0.4"/>
    <n v="0.19400000000000001"/>
    <n v="194"/>
    <n v="7.7600000000000002E-2"/>
  </r>
  <r>
    <x v="8"/>
    <x v="1"/>
    <x v="13"/>
    <s v="Sensitive"/>
    <s v="P. aeruginosa"/>
    <s v="P. aeruginosa Sensitive"/>
    <x v="1"/>
    <n v="1000"/>
    <n v="0.4"/>
    <n v="0.19400000000000001"/>
    <n v="194"/>
    <n v="7.7600000000000002E-2"/>
  </r>
  <r>
    <x v="8"/>
    <x v="1"/>
    <x v="14"/>
    <s v="Sensitive"/>
    <s v="P. aeruginosa"/>
    <s v="P. aeruginosa Sensitive"/>
    <x v="1"/>
    <n v="1000"/>
    <n v="0.4"/>
    <n v="0.19400000000000001"/>
    <n v="194"/>
    <n v="7.7600000000000002E-2"/>
  </r>
  <r>
    <x v="8"/>
    <x v="1"/>
    <x v="1"/>
    <s v="Sensitive"/>
    <s v="P. aeruginosa"/>
    <s v="P. aeruginosa Sensitive"/>
    <x v="1"/>
    <n v="8000"/>
    <n v="100"/>
    <n v="0.19400000000000001"/>
    <n v="1552"/>
    <n v="19.400000000000002"/>
  </r>
  <r>
    <x v="8"/>
    <x v="1"/>
    <x v="8"/>
    <s v="Sensitive"/>
    <s v="P. aeruginosa"/>
    <s v="P. aeruginosa Sensitive"/>
    <x v="1"/>
    <n v="10000"/>
    <n v="100"/>
    <n v="0.19400000000000001"/>
    <n v="1940"/>
    <n v="19.400000000000002"/>
  </r>
  <r>
    <x v="8"/>
    <x v="1"/>
    <x v="11"/>
    <s v="Sensitive"/>
    <s v="P. aeruginosa"/>
    <s v="P. aeruginosa Sensitive"/>
    <x v="1"/>
    <n v="25000"/>
    <n v="100"/>
    <n v="0.19400000000000001"/>
    <n v="4850"/>
    <n v="19.400000000000002"/>
  </r>
  <r>
    <x v="8"/>
    <x v="1"/>
    <x v="6"/>
    <s v="Sensitive"/>
    <s v="P. aeruginosa"/>
    <s v="P. aeruginosa Sensitive"/>
    <x v="1"/>
    <m/>
    <n v="100"/>
    <n v="0.19400000000000001"/>
    <s v=" "/>
    <n v="19.400000000000002"/>
  </r>
  <r>
    <x v="8"/>
    <x v="1"/>
    <x v="9"/>
    <s v="Sensitive"/>
    <s v="P. aeruginosa"/>
    <s v="P. aeruginosa Sensitive"/>
    <x v="1"/>
    <m/>
    <n v="100"/>
    <n v="0.19400000000000001"/>
    <s v=" "/>
    <n v="19.400000000000002"/>
  </r>
  <r>
    <x v="8"/>
    <x v="1"/>
    <x v="12"/>
    <s v="Sensitive"/>
    <s v="P. aeruginosa"/>
    <s v="P. aeruginosa Sensitive"/>
    <x v="1"/>
    <m/>
    <n v="0.4"/>
    <n v="0.19400000000000001"/>
    <s v=" "/>
    <n v="7.7600000000000002E-2"/>
  </r>
  <r>
    <x v="8"/>
    <x v="1"/>
    <x v="12"/>
    <s v="Sensitive"/>
    <s v="P. aeruginosa"/>
    <s v="P. aeruginosa Sensitive"/>
    <x v="2"/>
    <n v="100"/>
    <n v="0.4"/>
    <n v="0.26300000000000001"/>
    <n v="26.3"/>
    <n v="0.10520000000000002"/>
  </r>
  <r>
    <x v="8"/>
    <x v="1"/>
    <x v="14"/>
    <s v="Sensitive"/>
    <s v="P. aeruginosa"/>
    <s v="P. aeruginosa Sensitive"/>
    <x v="2"/>
    <n v="112"/>
    <n v="0.4"/>
    <n v="0.26300000000000001"/>
    <n v="29.456000000000003"/>
    <n v="0.10520000000000002"/>
  </r>
  <r>
    <x v="8"/>
    <x v="1"/>
    <x v="11"/>
    <s v="Sensitive"/>
    <s v="P. aeruginosa"/>
    <s v="P. aeruginosa Sensitive"/>
    <x v="2"/>
    <n v="1900"/>
    <n v="100"/>
    <n v="0.26300000000000001"/>
    <n v="499.70000000000005"/>
    <n v="26.3"/>
  </r>
  <r>
    <x v="8"/>
    <x v="1"/>
    <x v="9"/>
    <s v="Sensitive"/>
    <s v="P. aeruginosa"/>
    <s v="P. aeruginosa Sensitive"/>
    <x v="2"/>
    <n v="2100"/>
    <n v="100"/>
    <n v="0.26300000000000001"/>
    <n v="552.30000000000007"/>
    <n v="26.3"/>
  </r>
  <r>
    <x v="8"/>
    <x v="1"/>
    <x v="13"/>
    <s v="Sensitive"/>
    <s v="P. aeruginosa"/>
    <s v="P. aeruginosa Sensitive"/>
    <x v="2"/>
    <n v="10000"/>
    <n v="0.4"/>
    <n v="0.26300000000000001"/>
    <n v="2630"/>
    <n v="0.10520000000000002"/>
  </r>
  <r>
    <x v="8"/>
    <x v="1"/>
    <x v="1"/>
    <s v="Sensitive"/>
    <s v="P. aeruginosa"/>
    <s v="P. aeruginosa Sensitive"/>
    <x v="2"/>
    <n v="250000"/>
    <n v="1000"/>
    <n v="0.26300000000000001"/>
    <n v="65750"/>
    <n v="263"/>
  </r>
  <r>
    <x v="8"/>
    <x v="1"/>
    <x v="8"/>
    <s v="Sensitive"/>
    <s v="P. aeruginosa"/>
    <s v="P. aeruginosa Sensitive"/>
    <x v="2"/>
    <n v="290000"/>
    <n v="1000"/>
    <n v="0.26300000000000001"/>
    <n v="76270"/>
    <n v="263"/>
  </r>
  <r>
    <x v="8"/>
    <x v="1"/>
    <x v="6"/>
    <s v="Sensitive"/>
    <s v="P. aeruginosa"/>
    <s v="P. aeruginosa Sensitive"/>
    <x v="2"/>
    <m/>
    <n v="1000"/>
    <n v="0.26300000000000001"/>
    <s v=" "/>
    <n v="263"/>
  </r>
  <r>
    <x v="8"/>
    <x v="1"/>
    <x v="3"/>
    <s v="Sensitive"/>
    <s v="P. aeruginosa"/>
    <s v="P. aeruginosa Sensitive"/>
    <x v="2"/>
    <m/>
    <n v="0.4"/>
    <n v="0.26300000000000001"/>
    <s v=" "/>
    <n v="0.10520000000000002"/>
  </r>
  <r>
    <x v="9"/>
    <x v="1"/>
    <x v="6"/>
    <s v="Resistant"/>
    <s v="P. aeruginosa "/>
    <s v="P. aeruginosa  Resistant"/>
    <x v="3"/>
    <m/>
    <n v="100"/>
    <m/>
    <s v=" "/>
    <m/>
  </r>
  <r>
    <x v="9"/>
    <x v="1"/>
    <x v="8"/>
    <s v="Resistant"/>
    <s v="P. aeruginosa "/>
    <s v="P. aeruginosa  Resistant"/>
    <x v="3"/>
    <m/>
    <n v="100"/>
    <m/>
    <s v=" "/>
    <m/>
  </r>
  <r>
    <x v="9"/>
    <x v="1"/>
    <x v="1"/>
    <s v="Resistant"/>
    <s v="P. aeruginosa "/>
    <s v="P. aeruginosa  Resistant"/>
    <x v="3"/>
    <m/>
    <n v="100"/>
    <m/>
    <s v=" "/>
    <m/>
  </r>
  <r>
    <x v="9"/>
    <x v="1"/>
    <x v="9"/>
    <s v="Resistant"/>
    <s v="P. aeruginosa "/>
    <s v="P. aeruginosa  Resistant"/>
    <x v="3"/>
    <m/>
    <n v="10"/>
    <m/>
    <s v=" "/>
    <m/>
  </r>
  <r>
    <x v="9"/>
    <x v="1"/>
    <x v="11"/>
    <s v="Resistant"/>
    <s v="P. aeruginosa "/>
    <s v="P. aeruginosa  Resistant"/>
    <x v="3"/>
    <m/>
    <n v="1"/>
    <m/>
    <s v=" "/>
    <m/>
  </r>
  <r>
    <x v="9"/>
    <x v="1"/>
    <x v="3"/>
    <s v="Resistant"/>
    <s v="P. aeruginosa "/>
    <s v="P. aeruginosa  Resistant"/>
    <x v="3"/>
    <m/>
    <n v="0.04"/>
    <m/>
    <s v=" "/>
    <m/>
  </r>
  <r>
    <x v="9"/>
    <x v="1"/>
    <x v="12"/>
    <s v="Resistant"/>
    <s v="P. aeruginosa "/>
    <s v="P. aeruginosa  Resistant"/>
    <x v="3"/>
    <m/>
    <n v="0.04"/>
    <m/>
    <s v=" "/>
    <m/>
  </r>
  <r>
    <x v="9"/>
    <x v="1"/>
    <x v="13"/>
    <s v="Resistant"/>
    <s v="P. aeruginosa "/>
    <s v="P. aeruginosa  Resistant"/>
    <x v="3"/>
    <m/>
    <n v="0.04"/>
    <m/>
    <s v=" "/>
    <m/>
  </r>
  <r>
    <x v="9"/>
    <x v="1"/>
    <x v="14"/>
    <s v="Resistant"/>
    <s v="P. aeruginosa "/>
    <s v="P. aeruginosa  Resistant"/>
    <x v="3"/>
    <m/>
    <n v="0.04"/>
    <m/>
    <s v=" "/>
    <m/>
  </r>
  <r>
    <x v="9"/>
    <x v="1"/>
    <x v="6"/>
    <s v="Resistant"/>
    <s v="P. aeruginosa "/>
    <s v="P. aeruginosa  Resistant"/>
    <x v="0"/>
    <m/>
    <n v="100"/>
    <n v="0.22850000000000001"/>
    <s v=" "/>
    <n v="22.85"/>
  </r>
  <r>
    <x v="9"/>
    <x v="1"/>
    <x v="8"/>
    <s v="Resistant"/>
    <s v="P. aeruginosa "/>
    <s v="P. aeruginosa  Resistant"/>
    <x v="0"/>
    <m/>
    <n v="100"/>
    <n v="0.22850000000000001"/>
    <s v=" "/>
    <n v="22.85"/>
  </r>
  <r>
    <x v="9"/>
    <x v="1"/>
    <x v="1"/>
    <s v="Resistant"/>
    <s v="P. aeruginosa "/>
    <s v="P. aeruginosa  Resistant"/>
    <x v="0"/>
    <m/>
    <n v="100"/>
    <n v="0.22850000000000001"/>
    <s v=" "/>
    <n v="22.85"/>
  </r>
  <r>
    <x v="9"/>
    <x v="1"/>
    <x v="9"/>
    <s v="Resistant"/>
    <s v="P. aeruginosa "/>
    <s v="P. aeruginosa  Resistant"/>
    <x v="0"/>
    <m/>
    <n v="10"/>
    <n v="0.22850000000000001"/>
    <s v=" "/>
    <n v="2.2850000000000001"/>
  </r>
  <r>
    <x v="9"/>
    <x v="1"/>
    <x v="11"/>
    <s v="Resistant"/>
    <s v="P. aeruginosa "/>
    <s v="P. aeruginosa  Resistant"/>
    <x v="0"/>
    <m/>
    <n v="1"/>
    <n v="0.22850000000000001"/>
    <s v=" "/>
    <n v="0.22850000000000001"/>
  </r>
  <r>
    <x v="9"/>
    <x v="1"/>
    <x v="3"/>
    <s v="Resistant"/>
    <s v="P. aeruginosa "/>
    <s v="P. aeruginosa  Resistant"/>
    <x v="0"/>
    <m/>
    <n v="0.04"/>
    <n v="0.22850000000000001"/>
    <s v=" "/>
    <n v="9.1400000000000006E-3"/>
  </r>
  <r>
    <x v="9"/>
    <x v="1"/>
    <x v="12"/>
    <s v="Resistant"/>
    <s v="P. aeruginosa "/>
    <s v="P. aeruginosa  Resistant"/>
    <x v="0"/>
    <m/>
    <n v="0.04"/>
    <n v="0.22850000000000001"/>
    <s v=" "/>
    <n v="9.1400000000000006E-3"/>
  </r>
  <r>
    <x v="9"/>
    <x v="1"/>
    <x v="13"/>
    <s v="Resistant"/>
    <s v="P. aeruginosa "/>
    <s v="P. aeruginosa  Resistant"/>
    <x v="0"/>
    <m/>
    <n v="0.04"/>
    <n v="0.22850000000000001"/>
    <s v=" "/>
    <n v="9.1400000000000006E-3"/>
  </r>
  <r>
    <x v="9"/>
    <x v="1"/>
    <x v="14"/>
    <s v="Resistant"/>
    <s v="P. aeruginosa "/>
    <s v="P. aeruginosa  Resistant"/>
    <x v="0"/>
    <m/>
    <n v="0.04"/>
    <n v="0.22850000000000001"/>
    <s v=" "/>
    <n v="9.1400000000000006E-3"/>
  </r>
  <r>
    <x v="9"/>
    <x v="1"/>
    <x v="11"/>
    <s v="Resistant"/>
    <s v="P. aeruginosa "/>
    <s v="P. aeruginosa  Resistant"/>
    <x v="1"/>
    <n v="10"/>
    <n v="10"/>
    <n v="0.19400000000000001"/>
    <n v="1.94"/>
    <n v="1.94"/>
  </r>
  <r>
    <x v="9"/>
    <x v="1"/>
    <x v="6"/>
    <s v="Resistant"/>
    <s v="P. aeruginosa "/>
    <s v="P. aeruginosa  Resistant"/>
    <x v="1"/>
    <m/>
    <n v="10"/>
    <n v="0.19400000000000001"/>
    <s v=" "/>
    <n v="1.94"/>
  </r>
  <r>
    <x v="9"/>
    <x v="1"/>
    <x v="8"/>
    <s v="Resistant"/>
    <s v="P. aeruginosa "/>
    <s v="P. aeruginosa  Resistant"/>
    <x v="1"/>
    <m/>
    <n v="10"/>
    <n v="0.19400000000000001"/>
    <s v=" "/>
    <n v="1.94"/>
  </r>
  <r>
    <x v="9"/>
    <x v="1"/>
    <x v="1"/>
    <s v="Resistant"/>
    <s v="P. aeruginosa "/>
    <s v="P. aeruginosa  Resistant"/>
    <x v="1"/>
    <m/>
    <n v="10"/>
    <n v="0.19400000000000001"/>
    <s v=" "/>
    <n v="1.94"/>
  </r>
  <r>
    <x v="9"/>
    <x v="1"/>
    <x v="9"/>
    <s v="Resistant"/>
    <s v="P. aeruginosa "/>
    <s v="P. aeruginosa  Resistant"/>
    <x v="1"/>
    <m/>
    <n v="10"/>
    <n v="0.19400000000000001"/>
    <s v=" "/>
    <n v="1.94"/>
  </r>
  <r>
    <x v="9"/>
    <x v="1"/>
    <x v="3"/>
    <s v="Resistant"/>
    <s v="P. aeruginosa "/>
    <s v="P. aeruginosa  Resistant"/>
    <x v="1"/>
    <m/>
    <n v="0.04"/>
    <n v="0.19400000000000001"/>
    <s v=" "/>
    <n v="7.7600000000000004E-3"/>
  </r>
  <r>
    <x v="9"/>
    <x v="1"/>
    <x v="12"/>
    <s v="Resistant"/>
    <s v="P. aeruginosa "/>
    <s v="P. aeruginosa  Resistant"/>
    <x v="1"/>
    <m/>
    <n v="0.04"/>
    <n v="0.19400000000000001"/>
    <s v=" "/>
    <n v="7.7600000000000004E-3"/>
  </r>
  <r>
    <x v="9"/>
    <x v="1"/>
    <x v="13"/>
    <s v="Resistant"/>
    <s v="P. aeruginosa "/>
    <s v="P. aeruginosa  Resistant"/>
    <x v="1"/>
    <m/>
    <n v="0.04"/>
    <n v="0.19400000000000001"/>
    <s v=" "/>
    <n v="7.7600000000000004E-3"/>
  </r>
  <r>
    <x v="9"/>
    <x v="1"/>
    <x v="14"/>
    <s v="Resistant"/>
    <s v="P. aeruginosa "/>
    <s v="P. aeruginosa  Resistant"/>
    <x v="1"/>
    <m/>
    <n v="0.04"/>
    <n v="0.19400000000000001"/>
    <s v=" "/>
    <n v="7.7600000000000004E-3"/>
  </r>
  <r>
    <x v="9"/>
    <x v="1"/>
    <x v="9"/>
    <s v="Resistant"/>
    <s v="P. aeruginosa "/>
    <s v="P. aeruginosa  Resistant"/>
    <x v="2"/>
    <n v="290"/>
    <n v="10"/>
    <n v="0.26300000000000001"/>
    <n v="76.27000000000001"/>
    <n v="2.63"/>
  </r>
  <r>
    <x v="9"/>
    <x v="1"/>
    <x v="11"/>
    <s v="Resistant"/>
    <s v="P. aeruginosa "/>
    <s v="P. aeruginosa  Resistant"/>
    <x v="2"/>
    <n v="960"/>
    <n v="10"/>
    <n v="0.26300000000000001"/>
    <n v="252.48000000000002"/>
    <n v="2.63"/>
  </r>
  <r>
    <x v="9"/>
    <x v="1"/>
    <x v="13"/>
    <s v="Resistant"/>
    <s v="P. aeruginosa "/>
    <s v="P. aeruginosa  Resistant"/>
    <x v="2"/>
    <n v="1000"/>
    <n v="0.04"/>
    <n v="0.26300000000000001"/>
    <n v="263"/>
    <n v="1.052E-2"/>
  </r>
  <r>
    <x v="9"/>
    <x v="1"/>
    <x v="14"/>
    <s v="Resistant"/>
    <s v="P. aeruginosa "/>
    <s v="P. aeruginosa  Resistant"/>
    <x v="2"/>
    <n v="1000"/>
    <n v="0.04"/>
    <n v="0.26300000000000001"/>
    <n v="263"/>
    <n v="1.052E-2"/>
  </r>
  <r>
    <x v="9"/>
    <x v="1"/>
    <x v="8"/>
    <s v="Resistant"/>
    <s v="P. aeruginosa "/>
    <s v="P. aeruginosa  Resistant"/>
    <x v="2"/>
    <n v="57000"/>
    <n v="100"/>
    <n v="0.26300000000000001"/>
    <n v="14991"/>
    <n v="26.3"/>
  </r>
  <r>
    <x v="9"/>
    <x v="1"/>
    <x v="1"/>
    <s v="Resistant"/>
    <s v="P. aeruginosa "/>
    <s v="P. aeruginosa  Resistant"/>
    <x v="2"/>
    <n v="250000"/>
    <n v="100"/>
    <n v="0.26300000000000001"/>
    <n v="65750"/>
    <n v="26.3"/>
  </r>
  <r>
    <x v="9"/>
    <x v="1"/>
    <x v="6"/>
    <s v="Resistant"/>
    <s v="P. aeruginosa "/>
    <s v="P. aeruginosa  Resistant"/>
    <x v="2"/>
    <m/>
    <n v="100"/>
    <n v="0.26300000000000001"/>
    <s v=" "/>
    <n v="26.3"/>
  </r>
  <r>
    <x v="9"/>
    <x v="1"/>
    <x v="3"/>
    <s v="Resistant"/>
    <s v="P. aeruginosa "/>
    <s v="P. aeruginosa  Resistant"/>
    <x v="2"/>
    <m/>
    <n v="0.04"/>
    <n v="0.26300000000000001"/>
    <s v=" "/>
    <n v="1.052E-2"/>
  </r>
  <r>
    <x v="9"/>
    <x v="1"/>
    <x v="12"/>
    <s v="Resistant"/>
    <s v="P. aeruginosa "/>
    <s v="P. aeruginosa  Resistant"/>
    <x v="2"/>
    <m/>
    <n v="0.04"/>
    <n v="0.26300000000000001"/>
    <s v=" "/>
    <n v="1.052E-2"/>
  </r>
  <r>
    <x v="10"/>
    <x v="1"/>
    <x v="3"/>
    <s v="Resistant"/>
    <s v="S.aureus"/>
    <s v="S.aureus Resistant"/>
    <x v="3"/>
    <n v="15"/>
    <n v="0.04"/>
    <n v="0"/>
    <n v="0"/>
    <n v="0"/>
  </r>
  <r>
    <x v="10"/>
    <x v="1"/>
    <x v="13"/>
    <s v="Resistant"/>
    <s v="S.aureus"/>
    <s v="S.aureus Resistant"/>
    <x v="3"/>
    <n v="92.5"/>
    <n v="0.04"/>
    <n v="0"/>
    <n v="0"/>
    <n v="0"/>
  </r>
  <r>
    <x v="10"/>
    <x v="1"/>
    <x v="12"/>
    <s v="Resistant"/>
    <s v="S.aureus"/>
    <s v="S.aureus Resistant"/>
    <x v="3"/>
    <n v="130"/>
    <n v="0.04"/>
    <n v="0"/>
    <n v="0"/>
    <n v="0"/>
  </r>
  <r>
    <x v="10"/>
    <x v="1"/>
    <x v="11"/>
    <s v="Resistant"/>
    <s v="S.aureus"/>
    <s v="S.aureus Resistant"/>
    <x v="3"/>
    <n v="500"/>
    <n v="1"/>
    <n v="0"/>
    <n v="0"/>
    <n v="0"/>
  </r>
  <r>
    <x v="11"/>
    <x v="1"/>
    <x v="13"/>
    <s v="Sensitive"/>
    <s v="S.aureus"/>
    <s v="S.aureus Sensitive"/>
    <x v="3"/>
    <n v="500"/>
    <n v="0.4"/>
    <n v="0"/>
    <n v="0"/>
    <n v="0"/>
  </r>
  <r>
    <x v="11"/>
    <x v="1"/>
    <x v="3"/>
    <s v="Sensitive"/>
    <s v="S.aureus"/>
    <s v="S.aureus Sensitive"/>
    <x v="3"/>
    <n v="625"/>
    <n v="0.4"/>
    <n v="0"/>
    <n v="0"/>
    <n v="0"/>
  </r>
  <r>
    <x v="11"/>
    <x v="1"/>
    <x v="11"/>
    <s v="Sensitive"/>
    <s v="S.aureus"/>
    <s v="S.aureus Sensitive"/>
    <x v="3"/>
    <n v="2200"/>
    <n v="10"/>
    <n v="0"/>
    <n v="0"/>
    <n v="0"/>
  </r>
  <r>
    <x v="11"/>
    <x v="1"/>
    <x v="9"/>
    <s v="Sensitive"/>
    <s v="S.aureus"/>
    <s v="S.aureus Sensitive"/>
    <x v="3"/>
    <n v="9000"/>
    <n v="100"/>
    <n v="0"/>
    <n v="0"/>
    <n v="0"/>
  </r>
  <r>
    <x v="10"/>
    <x v="1"/>
    <x v="14"/>
    <s v="Resistant"/>
    <s v="S.aureus"/>
    <s v="S.aureus Resistant"/>
    <x v="3"/>
    <n v="10000"/>
    <n v="0.04"/>
    <n v="0"/>
    <n v="0"/>
    <n v="0"/>
  </r>
  <r>
    <x v="10"/>
    <x v="1"/>
    <x v="8"/>
    <s v="Resistant"/>
    <s v="S.aureus"/>
    <s v="S.aureus Resistant"/>
    <x v="3"/>
    <n v="13000"/>
    <n v="100"/>
    <n v="0"/>
    <n v="0"/>
    <n v="0"/>
  </r>
  <r>
    <x v="10"/>
    <x v="1"/>
    <x v="6"/>
    <s v="Resistant"/>
    <s v="S.aureus"/>
    <s v="S.aureus Resistant"/>
    <x v="3"/>
    <n v="50000"/>
    <n v="100"/>
    <n v="0"/>
    <n v="0"/>
    <n v="0"/>
  </r>
  <r>
    <x v="11"/>
    <x v="1"/>
    <x v="12"/>
    <s v="Sensitive"/>
    <s v="S.aureus"/>
    <s v="S.aureus Sensitive"/>
    <x v="3"/>
    <n v="62500"/>
    <n v="0.4"/>
    <n v="0"/>
    <n v="0"/>
    <n v="0"/>
  </r>
  <r>
    <x v="11"/>
    <x v="1"/>
    <x v="14"/>
    <s v="Sensitive"/>
    <s v="S.aureus"/>
    <s v="S.aureus Sensitive"/>
    <x v="3"/>
    <n v="62500"/>
    <n v="0.4"/>
    <n v="0"/>
    <n v="0"/>
    <n v="0"/>
  </r>
  <r>
    <x v="10"/>
    <x v="1"/>
    <x v="1"/>
    <s v="Resistant"/>
    <s v="S.aureus"/>
    <s v="S.aureus Resistant"/>
    <x v="3"/>
    <n v="90000"/>
    <n v="100"/>
    <n v="0"/>
    <n v="0"/>
    <n v="0"/>
  </r>
  <r>
    <x v="11"/>
    <x v="1"/>
    <x v="8"/>
    <s v="Sensitive"/>
    <s v="S.aureus"/>
    <s v="S.aureus Sensitive"/>
    <x v="3"/>
    <n v="390000"/>
    <n v="1000"/>
    <n v="0"/>
    <n v="0"/>
    <n v="0"/>
  </r>
  <r>
    <x v="11"/>
    <x v="1"/>
    <x v="6"/>
    <s v="Sensitive"/>
    <s v="S.aureus"/>
    <s v="S.aureus Sensitive"/>
    <x v="3"/>
    <n v="2200000"/>
    <n v="1000"/>
    <n v="0"/>
    <n v="0"/>
    <n v="0"/>
  </r>
  <r>
    <x v="11"/>
    <x v="1"/>
    <x v="1"/>
    <s v="Sensitive"/>
    <s v="S.aureus"/>
    <s v="S.aureus Sensitive"/>
    <x v="3"/>
    <n v="25000000"/>
    <n v="1000"/>
    <n v="0"/>
    <n v="0"/>
    <n v="0"/>
  </r>
  <r>
    <x v="10"/>
    <x v="1"/>
    <x v="9"/>
    <s v="Resistant"/>
    <s v="S.aureus"/>
    <s v="S.aureus Resistant"/>
    <x v="3"/>
    <m/>
    <n v="10"/>
    <m/>
    <s v=" "/>
    <n v="0"/>
  </r>
  <r>
    <x v="10"/>
    <x v="1"/>
    <x v="6"/>
    <s v="Resistant"/>
    <s v="S.aureus"/>
    <s v="S.aureus Resistant"/>
    <x v="0"/>
    <m/>
    <n v="100"/>
    <n v="0"/>
    <s v=" "/>
    <n v="0"/>
  </r>
  <r>
    <x v="10"/>
    <x v="1"/>
    <x v="3"/>
    <s v="Resistant"/>
    <s v="S.aureus"/>
    <s v="S.aureus Resistant"/>
    <x v="0"/>
    <n v="2.4"/>
    <n v="0.04"/>
    <n v="0"/>
    <n v="0"/>
    <n v="0"/>
  </r>
  <r>
    <x v="11"/>
    <x v="1"/>
    <x v="3"/>
    <s v="Sensitive"/>
    <s v="S.aureus"/>
    <s v="S.aureus Sensitive"/>
    <x v="0"/>
    <n v="3.6"/>
    <n v="0.4"/>
    <n v="0"/>
    <n v="0"/>
    <n v="0"/>
  </r>
  <r>
    <x v="10"/>
    <x v="1"/>
    <x v="12"/>
    <s v="Resistant"/>
    <s v="S.aureus"/>
    <s v="S.aureus Resistant"/>
    <x v="0"/>
    <n v="4"/>
    <n v="0.04"/>
    <n v="0"/>
    <n v="0"/>
    <n v="0"/>
  </r>
  <r>
    <x v="11"/>
    <x v="1"/>
    <x v="12"/>
    <s v="Sensitive"/>
    <s v="S.aureus"/>
    <s v="S.aureus Sensitive"/>
    <x v="0"/>
    <n v="20"/>
    <n v="0.4"/>
    <n v="0"/>
    <n v="0"/>
    <n v="0"/>
  </r>
  <r>
    <x v="10"/>
    <x v="1"/>
    <x v="13"/>
    <s v="Resistant"/>
    <s v="S.aureus"/>
    <s v="S.aureus Resistant"/>
    <x v="0"/>
    <n v="180"/>
    <n v="0.04"/>
    <n v="0"/>
    <n v="0"/>
    <n v="0"/>
  </r>
  <r>
    <x v="11"/>
    <x v="1"/>
    <x v="13"/>
    <s v="Sensitive"/>
    <s v="S.aureus"/>
    <s v="S.aureus Sensitive"/>
    <x v="0"/>
    <n v="320"/>
    <n v="0.4"/>
    <n v="0"/>
    <n v="0"/>
    <n v="0"/>
  </r>
  <r>
    <x v="10"/>
    <x v="1"/>
    <x v="11"/>
    <s v="Resistant"/>
    <s v="S.aureus"/>
    <s v="S.aureus Resistant"/>
    <x v="0"/>
    <n v="500"/>
    <n v="1"/>
    <n v="0"/>
    <n v="0"/>
    <n v="0"/>
  </r>
  <r>
    <x v="11"/>
    <x v="1"/>
    <x v="11"/>
    <s v="Sensitive"/>
    <s v="S.aureus"/>
    <s v="S.aureus Sensitive"/>
    <x v="0"/>
    <n v="1200"/>
    <n v="10"/>
    <n v="0"/>
    <n v="0"/>
    <n v="0"/>
  </r>
  <r>
    <x v="10"/>
    <x v="1"/>
    <x v="14"/>
    <s v="Resistant"/>
    <s v="S.aureus"/>
    <s v="S.aureus Resistant"/>
    <x v="0"/>
    <n v="3360"/>
    <n v="0.04"/>
    <n v="0"/>
    <n v="0"/>
    <n v="0"/>
  </r>
  <r>
    <x v="11"/>
    <x v="1"/>
    <x v="14"/>
    <s v="Sensitive"/>
    <s v="S.aureus"/>
    <s v="S.aureus Sensitive"/>
    <x v="0"/>
    <n v="3720"/>
    <n v="0.4"/>
    <n v="0"/>
    <n v="0"/>
    <n v="0"/>
  </r>
  <r>
    <x v="11"/>
    <x v="1"/>
    <x v="9"/>
    <s v="Sensitive"/>
    <s v="S.aureus"/>
    <s v="S.aureus Sensitive"/>
    <x v="0"/>
    <n v="10000"/>
    <n v="100"/>
    <n v="0"/>
    <n v="0"/>
    <n v="0"/>
  </r>
  <r>
    <x v="11"/>
    <x v="1"/>
    <x v="8"/>
    <s v="Sensitive"/>
    <s v="S.aureus"/>
    <s v="S.aureus Sensitive"/>
    <x v="0"/>
    <n v="100000"/>
    <n v="1000"/>
    <n v="0"/>
    <n v="0"/>
    <n v="0"/>
  </r>
  <r>
    <x v="10"/>
    <x v="1"/>
    <x v="8"/>
    <s v="Resistant"/>
    <s v="S.aureus"/>
    <s v="S.aureus Resistant"/>
    <x v="0"/>
    <n v="100000"/>
    <n v="100"/>
    <n v="0"/>
    <n v="0"/>
    <n v="0"/>
  </r>
  <r>
    <x v="10"/>
    <x v="1"/>
    <x v="1"/>
    <s v="Resistant"/>
    <s v="S.aureus"/>
    <s v="S.aureus Resistant"/>
    <x v="0"/>
    <n v="100000"/>
    <n v="100"/>
    <n v="0"/>
    <n v="0"/>
    <n v="0"/>
  </r>
  <r>
    <x v="11"/>
    <x v="1"/>
    <x v="1"/>
    <s v="Sensitive"/>
    <s v="S.aureus"/>
    <s v="S.aureus Sensitive"/>
    <x v="0"/>
    <n v="500000"/>
    <n v="1000"/>
    <n v="0"/>
    <n v="0"/>
    <n v="0"/>
  </r>
  <r>
    <x v="11"/>
    <x v="1"/>
    <x v="6"/>
    <s v="Sensitive"/>
    <s v="S.aureus"/>
    <s v="S.aureus Sensitive"/>
    <x v="0"/>
    <n v="5000000"/>
    <n v="1000"/>
    <n v="0"/>
    <n v="0"/>
    <n v="0"/>
  </r>
  <r>
    <x v="10"/>
    <x v="1"/>
    <x v="9"/>
    <s v="Resistant"/>
    <s v="S.aureus"/>
    <s v="S.aureus Resistant"/>
    <x v="0"/>
    <m/>
    <n v="10"/>
    <n v="0"/>
    <s v=" "/>
    <n v="0"/>
  </r>
  <r>
    <x v="10"/>
    <x v="1"/>
    <x v="14"/>
    <s v="Resistant"/>
    <s v="S.aureus"/>
    <s v="S.aureus Resistant"/>
    <x v="1"/>
    <n v="2"/>
    <n v="0.04"/>
    <n v="0"/>
    <n v="0"/>
    <n v="0"/>
  </r>
  <r>
    <x v="11"/>
    <x v="1"/>
    <x v="14"/>
    <s v="Sensitive"/>
    <s v="S.aureus"/>
    <s v="S.aureus Sensitive"/>
    <x v="1"/>
    <n v="8"/>
    <n v="0.4"/>
    <n v="0"/>
    <n v="0"/>
    <n v="0"/>
  </r>
  <r>
    <x v="11"/>
    <x v="1"/>
    <x v="9"/>
    <s v="Sensitive"/>
    <s v="S.aureus"/>
    <s v="S.aureus Sensitive"/>
    <x v="1"/>
    <n v="100"/>
    <n v="100"/>
    <n v="0"/>
    <n v="0"/>
    <n v="0"/>
  </r>
  <r>
    <x v="10"/>
    <x v="1"/>
    <x v="8"/>
    <s v="Resistant"/>
    <s v="S.aureus"/>
    <s v="S.aureus Resistant"/>
    <x v="1"/>
    <n v="200"/>
    <n v="10"/>
    <n v="0"/>
    <n v="0"/>
    <n v="0"/>
  </r>
  <r>
    <x v="10"/>
    <x v="1"/>
    <x v="6"/>
    <s v="Resistant"/>
    <s v="S.aureus"/>
    <s v="S.aureus Resistant"/>
    <x v="1"/>
    <n v="500"/>
    <n v="10"/>
    <n v="0"/>
    <n v="0"/>
    <n v="0"/>
  </r>
  <r>
    <x v="11"/>
    <x v="1"/>
    <x v="1"/>
    <s v="Sensitive"/>
    <s v="S.aureus"/>
    <s v="S.aureus Sensitive"/>
    <x v="1"/>
    <n v="1000"/>
    <n v="100"/>
    <n v="0"/>
    <n v="0"/>
    <n v="0"/>
  </r>
  <r>
    <x v="11"/>
    <x v="1"/>
    <x v="6"/>
    <s v="Sensitive"/>
    <s v="S.aureus"/>
    <s v="S.aureus Sensitive"/>
    <x v="1"/>
    <n v="2000"/>
    <n v="100"/>
    <n v="0"/>
    <n v="0"/>
    <n v="0"/>
  </r>
  <r>
    <x v="11"/>
    <x v="1"/>
    <x v="8"/>
    <s v="Sensitive"/>
    <s v="S.aureus"/>
    <s v="S.aureus Sensitive"/>
    <x v="1"/>
    <n v="2500"/>
    <n v="100"/>
    <n v="0"/>
    <n v="0"/>
    <n v="0"/>
  </r>
  <r>
    <x v="10"/>
    <x v="1"/>
    <x v="1"/>
    <s v="Resistant"/>
    <s v="S.aureus"/>
    <s v="S.aureus Resistant"/>
    <x v="1"/>
    <m/>
    <n v="10"/>
    <n v="0"/>
    <s v=" "/>
    <n v="0"/>
  </r>
  <r>
    <x v="10"/>
    <x v="1"/>
    <x v="9"/>
    <s v="Resistant"/>
    <s v="S.aureus"/>
    <s v="S.aureus Resistant"/>
    <x v="1"/>
    <m/>
    <n v="10"/>
    <n v="0"/>
    <s v=" "/>
    <n v="0"/>
  </r>
  <r>
    <x v="11"/>
    <x v="1"/>
    <x v="11"/>
    <s v="Sensitive"/>
    <s v="S.aureus"/>
    <s v="S.aureus Sensitive"/>
    <x v="1"/>
    <m/>
    <n v="100"/>
    <n v="0"/>
    <s v=" "/>
    <n v="0"/>
  </r>
  <r>
    <x v="10"/>
    <x v="1"/>
    <x v="11"/>
    <s v="Resistant"/>
    <s v="S.aureus"/>
    <s v="S.aureus Resistant"/>
    <x v="1"/>
    <m/>
    <n v="10"/>
    <n v="0"/>
    <s v=" "/>
    <n v="0"/>
  </r>
  <r>
    <x v="11"/>
    <x v="1"/>
    <x v="3"/>
    <s v="Sensitive"/>
    <s v="S.aureus"/>
    <s v="S.aureus Sensitive"/>
    <x v="1"/>
    <m/>
    <n v="0.4"/>
    <n v="0"/>
    <s v=" "/>
    <n v="0"/>
  </r>
  <r>
    <x v="10"/>
    <x v="1"/>
    <x v="3"/>
    <s v="Resistant"/>
    <s v="S.aureus"/>
    <s v="S.aureus Resistant"/>
    <x v="1"/>
    <m/>
    <n v="0.04"/>
    <n v="0"/>
    <s v=" "/>
    <n v="0"/>
  </r>
  <r>
    <x v="11"/>
    <x v="1"/>
    <x v="12"/>
    <s v="Sensitive"/>
    <s v="S.aureus"/>
    <s v="S.aureus Sensitive"/>
    <x v="1"/>
    <m/>
    <n v="0.4"/>
    <n v="0"/>
    <s v=" "/>
    <n v="0"/>
  </r>
  <r>
    <x v="10"/>
    <x v="1"/>
    <x v="12"/>
    <s v="Resistant"/>
    <s v="S.aureus"/>
    <s v="S.aureus Resistant"/>
    <x v="1"/>
    <m/>
    <n v="0.04"/>
    <n v="0"/>
    <s v=" "/>
    <n v="0"/>
  </r>
  <r>
    <x v="11"/>
    <x v="1"/>
    <x v="13"/>
    <s v="Sensitive"/>
    <s v="S.aureus"/>
    <s v="S.aureus Sensitive"/>
    <x v="1"/>
    <m/>
    <n v="0.4"/>
    <n v="0"/>
    <s v=" "/>
    <n v="0"/>
  </r>
  <r>
    <x v="10"/>
    <x v="1"/>
    <x v="13"/>
    <s v="Resistant"/>
    <s v="S.aureus"/>
    <s v="S.aureus Resistant"/>
    <x v="1"/>
    <m/>
    <n v="0.04"/>
    <n v="0"/>
    <s v=" "/>
    <n v="0"/>
  </r>
  <r>
    <x v="10"/>
    <x v="1"/>
    <x v="14"/>
    <s v="Resistant"/>
    <s v="S.aureus"/>
    <s v="S.aureus Resistant"/>
    <x v="2"/>
    <n v="0.28000000000000003"/>
    <n v="0.04"/>
    <n v="0"/>
    <n v="0"/>
    <n v="0"/>
  </r>
  <r>
    <x v="10"/>
    <x v="1"/>
    <x v="13"/>
    <s v="Resistant"/>
    <s v="S.aureus"/>
    <s v="S.aureus Resistant"/>
    <x v="2"/>
    <n v="0.4"/>
    <n v="0.04"/>
    <n v="0"/>
    <n v="0"/>
    <n v="0"/>
  </r>
  <r>
    <x v="11"/>
    <x v="1"/>
    <x v="14"/>
    <s v="Sensitive"/>
    <s v="S.aureus"/>
    <s v="S.aureus Sensitive"/>
    <x v="2"/>
    <n v="18.399999999999999"/>
    <n v="0.4"/>
    <n v="0"/>
    <n v="0"/>
    <n v="0"/>
  </r>
  <r>
    <x v="10"/>
    <x v="1"/>
    <x v="9"/>
    <s v="Resistant"/>
    <s v="S.aureus"/>
    <s v="S.aureus Resistant"/>
    <x v="2"/>
    <n v="50"/>
    <n v="10"/>
    <n v="0"/>
    <n v="0"/>
    <n v="0"/>
  </r>
  <r>
    <x v="10"/>
    <x v="1"/>
    <x v="11"/>
    <s v="Resistant"/>
    <s v="S.aureus"/>
    <s v="S.aureus Resistant"/>
    <x v="2"/>
    <n v="50"/>
    <n v="10"/>
    <n v="0"/>
    <n v="0"/>
    <n v="0"/>
  </r>
  <r>
    <x v="10"/>
    <x v="1"/>
    <x v="6"/>
    <s v="Resistant"/>
    <s v="S.aureus"/>
    <s v="S.aureus Resistant"/>
    <x v="2"/>
    <n v="100"/>
    <n v="100"/>
    <n v="0"/>
    <n v="0"/>
    <n v="0"/>
  </r>
  <r>
    <x v="10"/>
    <x v="1"/>
    <x v="8"/>
    <s v="Resistant"/>
    <s v="S.aureus"/>
    <s v="S.aureus Resistant"/>
    <x v="2"/>
    <n v="3000"/>
    <n v="100"/>
    <n v="0"/>
    <n v="0"/>
    <n v="0"/>
  </r>
  <r>
    <x v="11"/>
    <x v="1"/>
    <x v="1"/>
    <s v="Sensitive"/>
    <s v="S.aureus"/>
    <s v="S.aureus Sensitive"/>
    <x v="2"/>
    <n v="250000"/>
    <n v="1000"/>
    <n v="0"/>
    <n v="0"/>
    <n v="0"/>
  </r>
  <r>
    <x v="10"/>
    <x v="1"/>
    <x v="1"/>
    <s v="Resistant"/>
    <s v="S.aureus"/>
    <s v="S.aureus Resistant"/>
    <x v="2"/>
    <n v="250000"/>
    <n v="100"/>
    <n v="0"/>
    <n v="0"/>
    <n v="0"/>
  </r>
  <r>
    <x v="11"/>
    <x v="1"/>
    <x v="6"/>
    <s v="Sensitive"/>
    <s v="S.aureus"/>
    <s v="S.aureus Sensitive"/>
    <x v="2"/>
    <m/>
    <n v="1000"/>
    <n v="0"/>
    <s v=" "/>
    <n v="0"/>
  </r>
  <r>
    <x v="11"/>
    <x v="1"/>
    <x v="8"/>
    <s v="Sensitive"/>
    <s v="S.aureus"/>
    <s v="S.aureus Sensitive"/>
    <x v="2"/>
    <m/>
    <n v="1000"/>
    <n v="0"/>
    <s v=" "/>
    <n v="0"/>
  </r>
  <r>
    <x v="11"/>
    <x v="1"/>
    <x v="9"/>
    <s v="Sensitive"/>
    <s v="S.aureus"/>
    <s v="S.aureus Sensitive"/>
    <x v="2"/>
    <m/>
    <n v="100"/>
    <n v="0"/>
    <s v=" "/>
    <n v="0"/>
  </r>
  <r>
    <x v="11"/>
    <x v="1"/>
    <x v="11"/>
    <s v="Sensitive"/>
    <s v="S.aureus"/>
    <s v="S.aureus Sensitive"/>
    <x v="2"/>
    <m/>
    <n v="100"/>
    <n v="0"/>
    <s v=" "/>
    <n v="0"/>
  </r>
  <r>
    <x v="11"/>
    <x v="1"/>
    <x v="3"/>
    <s v="Sensitive"/>
    <s v="S.aureus"/>
    <s v="S.aureus Sensitive"/>
    <x v="2"/>
    <m/>
    <n v="0.4"/>
    <n v="0"/>
    <s v=" "/>
    <n v="0"/>
  </r>
  <r>
    <x v="10"/>
    <x v="1"/>
    <x v="3"/>
    <s v="Resistant"/>
    <s v="S.aureus"/>
    <s v="S.aureus Resistant"/>
    <x v="2"/>
    <m/>
    <n v="0.04"/>
    <n v="0"/>
    <s v=" "/>
    <n v="0"/>
  </r>
  <r>
    <x v="11"/>
    <x v="1"/>
    <x v="12"/>
    <s v="Sensitive"/>
    <s v="S.aureus"/>
    <s v="S.aureus Sensitive"/>
    <x v="2"/>
    <m/>
    <n v="0.4"/>
    <n v="0"/>
    <s v=" "/>
    <n v="0"/>
  </r>
  <r>
    <x v="10"/>
    <x v="1"/>
    <x v="12"/>
    <s v="Resistant"/>
    <s v="S.aureus"/>
    <s v="S.aureus Resistant"/>
    <x v="2"/>
    <m/>
    <n v="0.04"/>
    <n v="0"/>
    <s v=" "/>
    <n v="0"/>
  </r>
  <r>
    <x v="11"/>
    <x v="1"/>
    <x v="13"/>
    <s v="Sensitive"/>
    <s v="S.aureus"/>
    <s v="S.aureus Sensitive"/>
    <x v="2"/>
    <m/>
    <n v="0.4"/>
    <n v="0"/>
    <s v=" "/>
    <n v="0"/>
  </r>
  <r>
    <x v="12"/>
    <x v="2"/>
    <x v="15"/>
    <m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1DB7C-394E-7E4F-86B6-2FECD73916FF}" name="PivotTable1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L16" firstHeaderRow="1" firstDataRow="2" firstDataCol="1"/>
  <pivotFields count="12">
    <pivotField axis="axisRow" showAll="0">
      <items count="13">
        <item x="1"/>
        <item x="0"/>
        <item x="3"/>
        <item x="2"/>
        <item x="7"/>
        <item x="6"/>
        <item x="5"/>
        <item x="4"/>
        <item x="8"/>
        <item x="9"/>
        <item x="11"/>
        <item x="10"/>
        <item t="default"/>
      </items>
    </pivotField>
    <pivotField showAll="0"/>
    <pivotField axis="axisCol" showAll="0">
      <items count="13">
        <item x="0"/>
        <item x="1"/>
        <item x="2"/>
        <item x="3"/>
        <item x="4"/>
        <item m="1" x="11"/>
        <item x="6"/>
        <item x="7"/>
        <item x="8"/>
        <item x="9"/>
        <item x="10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tdDev of CFU/100mL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C8BD5-30B1-6045-BC01-968BCEC3EB64}" name="PivotTable2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27:L40" firstHeaderRow="1" firstDataRow="2" firstDataCol="1"/>
  <pivotFields count="12">
    <pivotField axis="axisRow" showAll="0">
      <items count="13">
        <item x="1"/>
        <item x="0"/>
        <item x="3"/>
        <item x="2"/>
        <item x="7"/>
        <item x="6"/>
        <item x="5"/>
        <item x="4"/>
        <item x="8"/>
        <item x="9"/>
        <item x="11"/>
        <item x="10"/>
        <item t="default"/>
      </items>
    </pivotField>
    <pivotField showAll="0"/>
    <pivotField axis="axisCol" showAll="0">
      <items count="13">
        <item x="0"/>
        <item x="1"/>
        <item x="2"/>
        <item x="3"/>
        <item x="4"/>
        <item m="1" x="11"/>
        <item x="6"/>
        <item x="7"/>
        <item x="8"/>
        <item x="9"/>
        <item x="10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CFU/100m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CB444-F9E5-804D-90B0-56CD1610F3E3}" name="PivotTable3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45:B158" firstHeaderRow="1" firstDataRow="1" firstDataCol="1"/>
  <pivotFields count="12">
    <pivotField axis="axisRow" showAll="0">
      <items count="14">
        <item x="1"/>
        <item x="0"/>
        <item x="3"/>
        <item x="2"/>
        <item x="7"/>
        <item x="6"/>
        <item x="5"/>
        <item x="4"/>
        <item x="8"/>
        <item x="9"/>
        <item x="11"/>
        <item x="10"/>
        <item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7">
        <item x="0"/>
        <item x="1"/>
        <item x="2"/>
        <item x="3"/>
        <item x="4"/>
        <item x="6"/>
        <item x="7"/>
        <item x="8"/>
        <item x="9"/>
        <item x="10"/>
        <item x="5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3">
    <field x="1"/>
    <field x="0"/>
    <field x="6"/>
  </rowFields>
  <rowItems count="113">
    <i>
      <x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 r="1">
      <x v="5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 r="1">
      <x v="7"/>
    </i>
    <i r="2">
      <x v="1"/>
    </i>
    <i r="2">
      <x v="2"/>
    </i>
    <i r="2">
      <x v="3"/>
    </i>
    <i r="1">
      <x v="8"/>
    </i>
    <i r="2">
      <x v="1"/>
    </i>
    <i r="2">
      <x v="2"/>
    </i>
    <i r="2">
      <x v="3"/>
    </i>
    <i r="1">
      <x v="9"/>
    </i>
    <i r="2">
      <x v="1"/>
    </i>
    <i r="2">
      <x v="2"/>
    </i>
    <i r="2">
      <x v="3"/>
    </i>
    <i r="1">
      <x v="10"/>
    </i>
    <i r="2">
      <x v="1"/>
    </i>
    <i r="2">
      <x v="2"/>
    </i>
    <i r="2">
      <x v="3"/>
    </i>
    <i r="1">
      <x v="11"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>
      <x v="2"/>
    </i>
    <i r="1">
      <x v="12"/>
    </i>
    <i r="2">
      <x v="4"/>
    </i>
  </rowItems>
  <colItems count="1">
    <i/>
  </colItems>
  <dataFields count="1">
    <dataField name="Average of Percent_Confirmed" fld="9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504D-A3B7-424C-813A-413B526929BB}">
  <dimension ref="A1:W829"/>
  <sheetViews>
    <sheetView tabSelected="1" topLeftCell="A360" workbookViewId="0">
      <selection activeCell="F830" sqref="F830"/>
    </sheetView>
  </sheetViews>
  <sheetFormatPr baseColWidth="10" defaultRowHeight="16" x14ac:dyDescent="0.2"/>
  <cols>
    <col min="1" max="2" width="20.5" customWidth="1"/>
    <col min="6" max="6" width="22.5" customWidth="1"/>
    <col min="9" max="9" width="16.5" customWidth="1"/>
    <col min="10" max="10" width="22.5" style="6" customWidth="1"/>
    <col min="11" max="11" width="23.33203125" customWidth="1"/>
  </cols>
  <sheetData>
    <row r="1" spans="1:18" x14ac:dyDescent="0.2">
      <c r="A1" t="s">
        <v>41</v>
      </c>
      <c r="B1" t="s">
        <v>46</v>
      </c>
      <c r="C1" t="s">
        <v>0</v>
      </c>
      <c r="D1" t="s">
        <v>2</v>
      </c>
      <c r="E1" t="s">
        <v>3</v>
      </c>
      <c r="F1" t="s">
        <v>4</v>
      </c>
      <c r="G1" t="s">
        <v>37</v>
      </c>
      <c r="H1" t="s">
        <v>1</v>
      </c>
      <c r="I1" t="s">
        <v>5</v>
      </c>
      <c r="J1" s="6" t="s">
        <v>38</v>
      </c>
      <c r="K1" t="s">
        <v>39</v>
      </c>
      <c r="L1" t="s">
        <v>40</v>
      </c>
    </row>
    <row r="2" spans="1:18" x14ac:dyDescent="0.2">
      <c r="A2" s="1" t="s">
        <v>24</v>
      </c>
      <c r="B2" s="13" t="s">
        <v>47</v>
      </c>
      <c r="C2" s="1" t="s">
        <v>35</v>
      </c>
      <c r="D2" s="2" t="s">
        <v>11</v>
      </c>
      <c r="E2" s="2" t="s">
        <v>23</v>
      </c>
      <c r="F2" s="2" t="str">
        <f t="shared" ref="F2:F65" si="0">_xlfn.CONCAT(E2," ",D2)</f>
        <v>A.baumannii Resistant</v>
      </c>
      <c r="G2">
        <v>2</v>
      </c>
      <c r="I2">
        <f>1*100/150</f>
        <v>0.66666666666666663</v>
      </c>
      <c r="J2" s="6">
        <v>9.0999999999999998E-2</v>
      </c>
      <c r="K2" t="str">
        <f t="shared" ref="K2:K7" si="1">IF(H2&gt;0,(H2*J2)," ")</f>
        <v xml:space="preserve"> </v>
      </c>
      <c r="L2">
        <f t="shared" ref="L2:L12" si="2">IF(I2&gt;0,(I2*J2)," ")</f>
        <v>6.066666666666666E-2</v>
      </c>
    </row>
    <row r="3" spans="1:18" x14ac:dyDescent="0.2">
      <c r="A3" s="1" t="s">
        <v>24</v>
      </c>
      <c r="B3" s="13" t="s">
        <v>47</v>
      </c>
      <c r="C3" s="1" t="s">
        <v>29</v>
      </c>
      <c r="D3" s="2" t="s">
        <v>11</v>
      </c>
      <c r="E3" s="2" t="s">
        <v>23</v>
      </c>
      <c r="F3" s="2" t="str">
        <f t="shared" si="0"/>
        <v>A.baumannii Resistant</v>
      </c>
      <c r="G3">
        <v>2</v>
      </c>
      <c r="I3">
        <f>1*100/0.01</f>
        <v>10000</v>
      </c>
      <c r="J3" s="6">
        <v>9.0999999999999998E-2</v>
      </c>
      <c r="K3" t="str">
        <f t="shared" si="1"/>
        <v xml:space="preserve"> </v>
      </c>
      <c r="L3">
        <f t="shared" si="2"/>
        <v>910</v>
      </c>
    </row>
    <row r="4" spans="1:18" x14ac:dyDescent="0.2">
      <c r="A4" s="1" t="s">
        <v>24</v>
      </c>
      <c r="B4" s="13" t="s">
        <v>47</v>
      </c>
      <c r="C4" s="1" t="s">
        <v>57</v>
      </c>
      <c r="D4" s="2" t="s">
        <v>11</v>
      </c>
      <c r="E4" s="2" t="s">
        <v>23</v>
      </c>
      <c r="F4" s="2" t="str">
        <f t="shared" si="0"/>
        <v>A.baumannii Resistant</v>
      </c>
      <c r="G4">
        <v>2</v>
      </c>
      <c r="I4">
        <f>1*100/150</f>
        <v>0.66666666666666663</v>
      </c>
      <c r="J4" s="6">
        <v>9.0999999999999998E-2</v>
      </c>
      <c r="K4" t="str">
        <f t="shared" si="1"/>
        <v xml:space="preserve"> </v>
      </c>
      <c r="L4">
        <f t="shared" si="2"/>
        <v>6.066666666666666E-2</v>
      </c>
    </row>
    <row r="5" spans="1:18" x14ac:dyDescent="0.2">
      <c r="A5" s="1" t="s">
        <v>24</v>
      </c>
      <c r="B5" s="13" t="s">
        <v>47</v>
      </c>
      <c r="C5" s="1" t="s">
        <v>34</v>
      </c>
      <c r="D5" s="2" t="s">
        <v>11</v>
      </c>
      <c r="E5" s="2" t="s">
        <v>23</v>
      </c>
      <c r="F5" s="2" t="str">
        <f t="shared" si="0"/>
        <v>A.baumannii Resistant</v>
      </c>
      <c r="G5">
        <v>2</v>
      </c>
      <c r="I5">
        <f>1*100/5*150/50000</f>
        <v>0.06</v>
      </c>
      <c r="J5" s="6">
        <v>9.0999999999999998E-2</v>
      </c>
      <c r="K5" t="str">
        <f t="shared" si="1"/>
        <v xml:space="preserve"> </v>
      </c>
      <c r="L5">
        <f t="shared" si="2"/>
        <v>5.4599999999999996E-3</v>
      </c>
    </row>
    <row r="6" spans="1:18" x14ac:dyDescent="0.2">
      <c r="A6" s="1" t="s">
        <v>24</v>
      </c>
      <c r="B6" s="13" t="s">
        <v>47</v>
      </c>
      <c r="C6" s="1" t="s">
        <v>31</v>
      </c>
      <c r="D6" s="2" t="s">
        <v>11</v>
      </c>
      <c r="E6" s="2" t="s">
        <v>23</v>
      </c>
      <c r="F6" s="2" t="str">
        <f t="shared" si="0"/>
        <v>A.baumannii Resistant</v>
      </c>
      <c r="G6">
        <v>2</v>
      </c>
      <c r="H6">
        <v>1.2749999999999999</v>
      </c>
      <c r="I6">
        <f>1*100/1*150/50000</f>
        <v>0.3</v>
      </c>
      <c r="J6" s="6">
        <v>9.0999999999999998E-2</v>
      </c>
      <c r="K6">
        <f t="shared" si="1"/>
        <v>0.11602499999999999</v>
      </c>
      <c r="L6">
        <f t="shared" si="2"/>
        <v>2.7299999999999998E-2</v>
      </c>
    </row>
    <row r="7" spans="1:18" x14ac:dyDescent="0.2">
      <c r="A7" s="1" t="s">
        <v>24</v>
      </c>
      <c r="B7" s="13" t="s">
        <v>47</v>
      </c>
      <c r="C7" s="1" t="s">
        <v>52</v>
      </c>
      <c r="D7" s="2" t="s">
        <v>11</v>
      </c>
      <c r="E7" s="2" t="s">
        <v>23</v>
      </c>
      <c r="F7" s="2" t="str">
        <f t="shared" si="0"/>
        <v>A.baumannii Resistant</v>
      </c>
      <c r="G7">
        <v>2</v>
      </c>
      <c r="H7">
        <v>0.06</v>
      </c>
      <c r="I7">
        <f>1*100/5*150/50000</f>
        <v>0.06</v>
      </c>
      <c r="J7" s="7">
        <v>9.0999999999999998E-2</v>
      </c>
      <c r="K7">
        <f t="shared" si="1"/>
        <v>5.4599999999999996E-3</v>
      </c>
      <c r="L7">
        <f t="shared" si="2"/>
        <v>5.4599999999999996E-3</v>
      </c>
    </row>
    <row r="8" spans="1:18" x14ac:dyDescent="0.2">
      <c r="A8" s="1" t="s">
        <v>24</v>
      </c>
      <c r="B8" s="13" t="s">
        <v>47</v>
      </c>
      <c r="C8" s="1" t="s">
        <v>7</v>
      </c>
      <c r="D8" s="2" t="s">
        <v>11</v>
      </c>
      <c r="E8" s="2" t="s">
        <v>23</v>
      </c>
      <c r="F8" s="2" t="str">
        <f t="shared" si="0"/>
        <v>A.baumannii Resistant</v>
      </c>
      <c r="G8">
        <v>2</v>
      </c>
      <c r="I8">
        <f>1*100/0.01</f>
        <v>10000</v>
      </c>
      <c r="J8" s="6">
        <v>9.0999999999999998E-2</v>
      </c>
      <c r="K8" t="str">
        <f t="shared" ref="K8:K23" si="3">IF(H8&gt;0,(H8*J8)," ")</f>
        <v xml:space="preserve"> </v>
      </c>
      <c r="L8">
        <f t="shared" si="2"/>
        <v>910</v>
      </c>
    </row>
    <row r="9" spans="1:18" x14ac:dyDescent="0.2">
      <c r="A9" s="1" t="s">
        <v>24</v>
      </c>
      <c r="B9" s="13" t="s">
        <v>47</v>
      </c>
      <c r="C9" s="1" t="s">
        <v>32</v>
      </c>
      <c r="D9" s="2" t="s">
        <v>11</v>
      </c>
      <c r="E9" s="2" t="s">
        <v>23</v>
      </c>
      <c r="F9" s="2" t="str">
        <f t="shared" si="0"/>
        <v>A.baumannii Resistant</v>
      </c>
      <c r="G9">
        <v>2</v>
      </c>
      <c r="I9">
        <f>1*100/5*150/50000</f>
        <v>0.06</v>
      </c>
      <c r="J9" s="6">
        <v>9.0999999999999998E-2</v>
      </c>
      <c r="K9" t="str">
        <f t="shared" si="3"/>
        <v xml:space="preserve"> </v>
      </c>
      <c r="L9">
        <f t="shared" si="2"/>
        <v>5.4599999999999996E-3</v>
      </c>
    </row>
    <row r="10" spans="1:18" x14ac:dyDescent="0.2">
      <c r="A10" s="1" t="s">
        <v>24</v>
      </c>
      <c r="B10" s="13" t="s">
        <v>47</v>
      </c>
      <c r="C10" s="1" t="s">
        <v>28</v>
      </c>
      <c r="D10" s="2" t="s">
        <v>11</v>
      </c>
      <c r="E10" s="2" t="s">
        <v>23</v>
      </c>
      <c r="F10" s="2" t="str">
        <f t="shared" si="0"/>
        <v>A.baumannii Resistant</v>
      </c>
      <c r="G10">
        <v>2</v>
      </c>
      <c r="I10">
        <f>1*100/0.01</f>
        <v>10000</v>
      </c>
      <c r="J10" s="6">
        <v>9.0999999999999998E-2</v>
      </c>
      <c r="K10" t="str">
        <f t="shared" si="3"/>
        <v xml:space="preserve"> </v>
      </c>
      <c r="L10">
        <f t="shared" si="2"/>
        <v>910</v>
      </c>
    </row>
    <row r="11" spans="1:18" x14ac:dyDescent="0.2">
      <c r="A11" s="1" t="s">
        <v>24</v>
      </c>
      <c r="B11" s="13" t="s">
        <v>47</v>
      </c>
      <c r="C11" s="1" t="s">
        <v>30</v>
      </c>
      <c r="D11" s="2" t="s">
        <v>11</v>
      </c>
      <c r="E11" s="2" t="s">
        <v>23</v>
      </c>
      <c r="F11" s="2" t="str">
        <f t="shared" si="0"/>
        <v>A.baumannii Resistant</v>
      </c>
      <c r="G11">
        <v>2</v>
      </c>
      <c r="I11">
        <v>50</v>
      </c>
      <c r="J11" s="6">
        <v>9.0999999999999998E-2</v>
      </c>
      <c r="K11" t="str">
        <f t="shared" si="3"/>
        <v xml:space="preserve"> </v>
      </c>
      <c r="L11">
        <f t="shared" si="2"/>
        <v>4.55</v>
      </c>
    </row>
    <row r="12" spans="1:18" x14ac:dyDescent="0.2">
      <c r="A12" s="1" t="s">
        <v>24</v>
      </c>
      <c r="B12" s="13" t="s">
        <v>47</v>
      </c>
      <c r="C12" s="1" t="s">
        <v>33</v>
      </c>
      <c r="D12" s="2" t="s">
        <v>11</v>
      </c>
      <c r="E12" s="2" t="s">
        <v>23</v>
      </c>
      <c r="F12" s="2" t="str">
        <f t="shared" si="0"/>
        <v>A.baumannii Resistant</v>
      </c>
      <c r="G12">
        <v>2</v>
      </c>
      <c r="I12">
        <f>1*100/5*150/50000</f>
        <v>0.06</v>
      </c>
      <c r="J12" s="6">
        <v>9.0999999999999998E-2</v>
      </c>
      <c r="K12" t="str">
        <f t="shared" si="3"/>
        <v xml:space="preserve"> </v>
      </c>
      <c r="L12">
        <f t="shared" si="2"/>
        <v>5.4599999999999996E-3</v>
      </c>
      <c r="O12" s="3"/>
      <c r="P12" s="8"/>
      <c r="Q12" s="9"/>
      <c r="R12" s="4"/>
    </row>
    <row r="13" spans="1:18" x14ac:dyDescent="0.2">
      <c r="A13" s="1" t="s">
        <v>22</v>
      </c>
      <c r="B13" s="13" t="s">
        <v>47</v>
      </c>
      <c r="C13" s="1" t="s">
        <v>35</v>
      </c>
      <c r="D13" s="2" t="s">
        <v>8</v>
      </c>
      <c r="E13" s="2" t="s">
        <v>23</v>
      </c>
      <c r="F13" s="2" t="str">
        <f t="shared" si="0"/>
        <v>A.baumannii Sensitive</v>
      </c>
      <c r="G13">
        <v>2</v>
      </c>
      <c r="I13">
        <f>1*100/150</f>
        <v>0.66666666666666663</v>
      </c>
      <c r="J13" s="6">
        <v>9.0999999999999998E-2</v>
      </c>
      <c r="K13" t="str">
        <f t="shared" si="3"/>
        <v xml:space="preserve"> </v>
      </c>
      <c r="L13">
        <f t="shared" ref="L13:L22" si="4">IF(I13&gt;0,(I13*J13)," ")</f>
        <v>6.066666666666666E-2</v>
      </c>
      <c r="O13" s="3"/>
      <c r="P13" s="8"/>
      <c r="Q13" s="9"/>
      <c r="R13" s="4"/>
    </row>
    <row r="14" spans="1:18" x14ac:dyDescent="0.2">
      <c r="A14" s="1" t="s">
        <v>22</v>
      </c>
      <c r="B14" s="13" t="s">
        <v>47</v>
      </c>
      <c r="C14" s="1" t="s">
        <v>29</v>
      </c>
      <c r="D14" s="2" t="s">
        <v>8</v>
      </c>
      <c r="E14" s="2" t="s">
        <v>23</v>
      </c>
      <c r="F14" s="2" t="str">
        <f t="shared" si="0"/>
        <v>A.baumannii Sensitive</v>
      </c>
      <c r="G14">
        <v>2</v>
      </c>
      <c r="I14">
        <f>1*100/0.01</f>
        <v>10000</v>
      </c>
      <c r="J14" s="6">
        <v>9.0999999999999998E-2</v>
      </c>
      <c r="K14" t="str">
        <f t="shared" si="3"/>
        <v xml:space="preserve"> </v>
      </c>
      <c r="L14">
        <f t="shared" si="4"/>
        <v>910</v>
      </c>
      <c r="O14" s="3"/>
      <c r="P14" s="8"/>
      <c r="Q14" s="9"/>
      <c r="R14" s="4"/>
    </row>
    <row r="15" spans="1:18" x14ac:dyDescent="0.2">
      <c r="A15" s="1" t="s">
        <v>22</v>
      </c>
      <c r="B15" s="13" t="s">
        <v>47</v>
      </c>
      <c r="C15" s="1" t="s">
        <v>57</v>
      </c>
      <c r="D15" s="2" t="s">
        <v>8</v>
      </c>
      <c r="E15" s="2" t="s">
        <v>23</v>
      </c>
      <c r="F15" s="2" t="str">
        <f t="shared" si="0"/>
        <v>A.baumannii Sensitive</v>
      </c>
      <c r="G15">
        <v>2</v>
      </c>
      <c r="I15">
        <f>1*100/150</f>
        <v>0.66666666666666663</v>
      </c>
      <c r="J15" s="6">
        <v>9.0999999999999998E-2</v>
      </c>
      <c r="K15" t="str">
        <f t="shared" si="3"/>
        <v xml:space="preserve"> </v>
      </c>
      <c r="L15">
        <f t="shared" si="4"/>
        <v>6.066666666666666E-2</v>
      </c>
      <c r="O15" s="3"/>
      <c r="P15" s="8"/>
      <c r="Q15" s="9"/>
      <c r="R15" s="4"/>
    </row>
    <row r="16" spans="1:18" x14ac:dyDescent="0.2">
      <c r="A16" s="1" t="s">
        <v>22</v>
      </c>
      <c r="B16" s="13" t="s">
        <v>47</v>
      </c>
      <c r="C16" s="1" t="s">
        <v>34</v>
      </c>
      <c r="D16" s="2" t="s">
        <v>8</v>
      </c>
      <c r="E16" s="2" t="s">
        <v>23</v>
      </c>
      <c r="F16" s="2" t="str">
        <f t="shared" si="0"/>
        <v>A.baumannii Sensitive</v>
      </c>
      <c r="G16">
        <v>2</v>
      </c>
      <c r="I16">
        <f>1*100/5*150/50000</f>
        <v>0.06</v>
      </c>
      <c r="J16" s="6">
        <v>9.0999999999999998E-2</v>
      </c>
      <c r="K16" t="str">
        <f t="shared" si="3"/>
        <v xml:space="preserve"> </v>
      </c>
      <c r="L16">
        <f t="shared" si="4"/>
        <v>5.4599999999999996E-3</v>
      </c>
      <c r="O16" s="3"/>
      <c r="P16" s="8"/>
      <c r="Q16" s="9"/>
      <c r="R16" s="4"/>
    </row>
    <row r="17" spans="1:23" x14ac:dyDescent="0.2">
      <c r="A17" s="1" t="s">
        <v>22</v>
      </c>
      <c r="B17" s="13" t="s">
        <v>47</v>
      </c>
      <c r="C17" s="1" t="s">
        <v>31</v>
      </c>
      <c r="D17" s="2" t="s">
        <v>8</v>
      </c>
      <c r="E17" s="2" t="s">
        <v>23</v>
      </c>
      <c r="F17" s="2" t="str">
        <f t="shared" si="0"/>
        <v>A.baumannii Sensitive</v>
      </c>
      <c r="G17">
        <v>2</v>
      </c>
      <c r="H17">
        <v>0.75</v>
      </c>
      <c r="I17">
        <f>1*100/1*150/50000</f>
        <v>0.3</v>
      </c>
      <c r="J17" s="6">
        <v>9.0999999999999998E-2</v>
      </c>
      <c r="K17">
        <f>IF(H17&gt;0,(H17*J17)," ")</f>
        <v>6.8250000000000005E-2</v>
      </c>
      <c r="L17">
        <f t="shared" si="4"/>
        <v>2.7299999999999998E-2</v>
      </c>
      <c r="O17" s="3"/>
      <c r="P17" s="8"/>
      <c r="Q17" s="9"/>
      <c r="R17" s="4"/>
    </row>
    <row r="18" spans="1:23" x14ac:dyDescent="0.2">
      <c r="A18" s="1" t="s">
        <v>22</v>
      </c>
      <c r="B18" s="13" t="s">
        <v>47</v>
      </c>
      <c r="C18" s="1" t="s">
        <v>52</v>
      </c>
      <c r="D18" s="2" t="s">
        <v>8</v>
      </c>
      <c r="E18" s="2" t="s">
        <v>23</v>
      </c>
      <c r="F18" s="2" t="str">
        <f t="shared" si="0"/>
        <v>A.baumannii Sensitive</v>
      </c>
      <c r="G18">
        <v>2</v>
      </c>
      <c r="H18">
        <v>0.06</v>
      </c>
      <c r="I18">
        <f>1*100/5*150/50000</f>
        <v>0.06</v>
      </c>
      <c r="J18" s="7">
        <v>9.0999999999999998E-2</v>
      </c>
      <c r="K18">
        <f t="shared" si="3"/>
        <v>5.4599999999999996E-3</v>
      </c>
      <c r="L18">
        <f t="shared" si="4"/>
        <v>5.4599999999999996E-3</v>
      </c>
    </row>
    <row r="19" spans="1:23" x14ac:dyDescent="0.2">
      <c r="A19" s="1" t="s">
        <v>22</v>
      </c>
      <c r="B19" s="13" t="s">
        <v>47</v>
      </c>
      <c r="C19" s="1" t="s">
        <v>7</v>
      </c>
      <c r="D19" s="2" t="s">
        <v>8</v>
      </c>
      <c r="E19" s="2" t="s">
        <v>23</v>
      </c>
      <c r="F19" s="2" t="str">
        <f t="shared" si="0"/>
        <v>A.baumannii Sensitive</v>
      </c>
      <c r="G19">
        <v>2</v>
      </c>
      <c r="I19">
        <f>1*100/0.01</f>
        <v>10000</v>
      </c>
      <c r="J19" s="6">
        <v>9.0999999999999998E-2</v>
      </c>
      <c r="K19" t="str">
        <f t="shared" si="3"/>
        <v xml:space="preserve"> </v>
      </c>
      <c r="L19">
        <f t="shared" si="4"/>
        <v>910</v>
      </c>
    </row>
    <row r="20" spans="1:23" x14ac:dyDescent="0.2">
      <c r="A20" s="1" t="s">
        <v>22</v>
      </c>
      <c r="B20" s="13" t="s">
        <v>47</v>
      </c>
      <c r="C20" s="1" t="s">
        <v>32</v>
      </c>
      <c r="D20" s="2" t="s">
        <v>8</v>
      </c>
      <c r="E20" s="2" t="s">
        <v>23</v>
      </c>
      <c r="F20" s="2" t="str">
        <f t="shared" si="0"/>
        <v>A.baumannii Sensitive</v>
      </c>
      <c r="G20">
        <v>2</v>
      </c>
      <c r="I20">
        <f>1*100/5*150/50000</f>
        <v>0.06</v>
      </c>
      <c r="J20" s="6">
        <v>9.0999999999999998E-2</v>
      </c>
      <c r="K20" t="str">
        <f t="shared" si="3"/>
        <v xml:space="preserve"> </v>
      </c>
      <c r="L20">
        <f t="shared" si="4"/>
        <v>5.4599999999999996E-3</v>
      </c>
      <c r="O20" s="3"/>
      <c r="P20" s="8"/>
      <c r="Q20" s="9"/>
      <c r="R20" s="4"/>
    </row>
    <row r="21" spans="1:23" x14ac:dyDescent="0.2">
      <c r="A21" s="1" t="s">
        <v>22</v>
      </c>
      <c r="B21" s="13" t="s">
        <v>47</v>
      </c>
      <c r="C21" s="1" t="s">
        <v>28</v>
      </c>
      <c r="D21" s="2" t="s">
        <v>8</v>
      </c>
      <c r="E21" s="2" t="s">
        <v>23</v>
      </c>
      <c r="F21" s="2" t="str">
        <f t="shared" si="0"/>
        <v>A.baumannii Sensitive</v>
      </c>
      <c r="G21">
        <v>2</v>
      </c>
      <c r="I21">
        <f>1*100/0.01</f>
        <v>10000</v>
      </c>
      <c r="J21" s="6">
        <v>9.0999999999999998E-2</v>
      </c>
      <c r="K21" t="str">
        <f t="shared" si="3"/>
        <v xml:space="preserve"> </v>
      </c>
      <c r="L21">
        <f t="shared" si="4"/>
        <v>910</v>
      </c>
      <c r="O21" s="3"/>
      <c r="P21" s="8"/>
      <c r="Q21" s="9"/>
      <c r="R21" s="4"/>
    </row>
    <row r="22" spans="1:23" x14ac:dyDescent="0.2">
      <c r="A22" s="1" t="s">
        <v>22</v>
      </c>
      <c r="B22" s="13" t="s">
        <v>47</v>
      </c>
      <c r="C22" s="1" t="s">
        <v>30</v>
      </c>
      <c r="D22" s="2" t="s">
        <v>8</v>
      </c>
      <c r="E22" s="2" t="s">
        <v>23</v>
      </c>
      <c r="F22" s="2" t="str">
        <f t="shared" si="0"/>
        <v>A.baumannii Sensitive</v>
      </c>
      <c r="G22">
        <v>2</v>
      </c>
      <c r="I22">
        <v>50</v>
      </c>
      <c r="J22" s="6">
        <v>9.0999999999999998E-2</v>
      </c>
      <c r="K22" t="str">
        <f t="shared" si="3"/>
        <v xml:space="preserve"> </v>
      </c>
      <c r="L22">
        <f t="shared" si="4"/>
        <v>4.55</v>
      </c>
      <c r="O22" s="3"/>
      <c r="P22" s="8"/>
      <c r="Q22" s="9"/>
      <c r="R22" s="4"/>
    </row>
    <row r="23" spans="1:23" x14ac:dyDescent="0.2">
      <c r="A23" s="1" t="s">
        <v>22</v>
      </c>
      <c r="B23" s="13" t="s">
        <v>47</v>
      </c>
      <c r="C23" s="1" t="s">
        <v>33</v>
      </c>
      <c r="D23" s="2" t="s">
        <v>8</v>
      </c>
      <c r="E23" s="2" t="s">
        <v>23</v>
      </c>
      <c r="F23" s="2" t="str">
        <f t="shared" si="0"/>
        <v>A.baumannii Sensitive</v>
      </c>
      <c r="G23">
        <v>2</v>
      </c>
      <c r="I23">
        <f>1*100/5*150/50000</f>
        <v>0.06</v>
      </c>
      <c r="J23" s="6">
        <v>9.0999999999999998E-2</v>
      </c>
      <c r="K23" t="str">
        <f t="shared" si="3"/>
        <v xml:space="preserve"> </v>
      </c>
      <c r="L23">
        <f t="shared" ref="L23:L33" si="5">IF(I23&gt;0,(I23*J23)," ")</f>
        <v>5.4599999999999996E-3</v>
      </c>
      <c r="O23" s="3"/>
      <c r="P23" s="8"/>
      <c r="Q23" s="9"/>
      <c r="R23" s="4"/>
      <c r="V23" s="3"/>
      <c r="W23" s="4"/>
    </row>
    <row r="24" spans="1:23" x14ac:dyDescent="0.2">
      <c r="A24" s="1" t="s">
        <v>17</v>
      </c>
      <c r="B24" s="13" t="s">
        <v>47</v>
      </c>
      <c r="C24" s="1" t="s">
        <v>35</v>
      </c>
      <c r="D24" s="2" t="s">
        <v>11</v>
      </c>
      <c r="E24" s="2" t="s">
        <v>16</v>
      </c>
      <c r="F24" s="2" t="str">
        <f t="shared" si="0"/>
        <v>E.coli Resistant</v>
      </c>
      <c r="G24">
        <v>2</v>
      </c>
      <c r="I24">
        <f>1*100/150</f>
        <v>0.66666666666666663</v>
      </c>
      <c r="J24" s="5">
        <v>0.74299999999999999</v>
      </c>
      <c r="K24" t="str">
        <f t="shared" ref="K24:K33" si="6">IF(H24&gt;0,(H24*J24)," ")</f>
        <v xml:space="preserve"> </v>
      </c>
      <c r="L24">
        <f t="shared" si="5"/>
        <v>0.49533333333333329</v>
      </c>
      <c r="O24" s="3"/>
      <c r="P24" s="8"/>
      <c r="Q24" s="9"/>
      <c r="R24" s="4"/>
      <c r="V24" s="3"/>
      <c r="W24" s="4"/>
    </row>
    <row r="25" spans="1:23" x14ac:dyDescent="0.2">
      <c r="A25" s="1" t="s">
        <v>17</v>
      </c>
      <c r="B25" s="13" t="s">
        <v>47</v>
      </c>
      <c r="C25" s="1" t="s">
        <v>29</v>
      </c>
      <c r="D25" s="2" t="s">
        <v>11</v>
      </c>
      <c r="E25" s="2" t="s">
        <v>16</v>
      </c>
      <c r="F25" s="2" t="str">
        <f t="shared" si="0"/>
        <v>E.coli Resistant</v>
      </c>
      <c r="G25">
        <v>2</v>
      </c>
      <c r="H25">
        <v>50000</v>
      </c>
      <c r="I25">
        <f>1*100/0.01</f>
        <v>10000</v>
      </c>
      <c r="J25" s="12">
        <v>0.74299999999999999</v>
      </c>
      <c r="K25">
        <f t="shared" si="6"/>
        <v>37150</v>
      </c>
      <c r="L25">
        <f t="shared" si="5"/>
        <v>7430</v>
      </c>
      <c r="O25" s="3"/>
      <c r="P25" s="8"/>
      <c r="Q25" s="9"/>
      <c r="R25" s="4"/>
      <c r="V25" s="3"/>
      <c r="W25" s="4"/>
    </row>
    <row r="26" spans="1:23" x14ac:dyDescent="0.2">
      <c r="A26" s="1" t="s">
        <v>17</v>
      </c>
      <c r="B26" s="13" t="s">
        <v>47</v>
      </c>
      <c r="C26" s="1" t="s">
        <v>57</v>
      </c>
      <c r="D26" s="2" t="s">
        <v>11</v>
      </c>
      <c r="E26" s="2" t="s">
        <v>16</v>
      </c>
      <c r="F26" s="2" t="str">
        <f t="shared" si="0"/>
        <v>E.coli Resistant</v>
      </c>
      <c r="G26">
        <v>2</v>
      </c>
      <c r="I26">
        <f>1*100/150</f>
        <v>0.66666666666666663</v>
      </c>
      <c r="J26" s="5">
        <v>0.74299999999999999</v>
      </c>
      <c r="K26" t="str">
        <f t="shared" si="6"/>
        <v xml:space="preserve"> </v>
      </c>
      <c r="L26">
        <f t="shared" si="5"/>
        <v>0.49533333333333329</v>
      </c>
      <c r="V26" s="3"/>
      <c r="W26" s="4"/>
    </row>
    <row r="27" spans="1:23" x14ac:dyDescent="0.2">
      <c r="A27" s="1" t="s">
        <v>17</v>
      </c>
      <c r="B27" s="13" t="s">
        <v>47</v>
      </c>
      <c r="C27" s="1" t="s">
        <v>34</v>
      </c>
      <c r="D27" s="2" t="s">
        <v>11</v>
      </c>
      <c r="E27" s="2" t="s">
        <v>16</v>
      </c>
      <c r="F27" s="2" t="str">
        <f t="shared" si="0"/>
        <v>E.coli Resistant</v>
      </c>
      <c r="G27">
        <v>2</v>
      </c>
      <c r="I27">
        <f>1*100/5*150/50000</f>
        <v>0.06</v>
      </c>
      <c r="J27" s="5">
        <v>0.74299999999999999</v>
      </c>
      <c r="K27" t="str">
        <f t="shared" si="6"/>
        <v xml:space="preserve"> </v>
      </c>
      <c r="L27">
        <f t="shared" si="5"/>
        <v>4.4579999999999995E-2</v>
      </c>
      <c r="V27" s="3"/>
      <c r="W27" s="4"/>
    </row>
    <row r="28" spans="1:23" x14ac:dyDescent="0.2">
      <c r="A28" s="1" t="s">
        <v>17</v>
      </c>
      <c r="B28" s="13" t="s">
        <v>47</v>
      </c>
      <c r="C28" s="1" t="s">
        <v>31</v>
      </c>
      <c r="D28" s="2" t="s">
        <v>11</v>
      </c>
      <c r="E28" s="2" t="s">
        <v>16</v>
      </c>
      <c r="F28" s="2" t="str">
        <f t="shared" si="0"/>
        <v>E.coli Resistant</v>
      </c>
      <c r="G28">
        <v>2</v>
      </c>
      <c r="H28">
        <v>9000</v>
      </c>
      <c r="I28">
        <f>1*100/1*150/50000</f>
        <v>0.3</v>
      </c>
      <c r="J28" s="5">
        <v>0.74299999999999999</v>
      </c>
      <c r="K28">
        <f t="shared" si="6"/>
        <v>6687</v>
      </c>
      <c r="L28">
        <f t="shared" si="5"/>
        <v>0.22289999999999999</v>
      </c>
      <c r="V28" s="3"/>
      <c r="W28" s="4"/>
    </row>
    <row r="29" spans="1:23" x14ac:dyDescent="0.2">
      <c r="A29" s="1" t="s">
        <v>17</v>
      </c>
      <c r="B29" s="13" t="s">
        <v>47</v>
      </c>
      <c r="C29" s="1" t="s">
        <v>52</v>
      </c>
      <c r="D29" s="2" t="s">
        <v>11</v>
      </c>
      <c r="E29" s="2" t="s">
        <v>16</v>
      </c>
      <c r="F29" s="2" t="str">
        <f t="shared" si="0"/>
        <v>E.coli Resistant</v>
      </c>
      <c r="G29">
        <v>2</v>
      </c>
      <c r="H29">
        <v>0.24</v>
      </c>
      <c r="I29">
        <f>1*100/5*150/50000</f>
        <v>0.06</v>
      </c>
      <c r="J29" s="5">
        <v>0.74299999999999999</v>
      </c>
      <c r="K29">
        <f t="shared" si="6"/>
        <v>0.17831999999999998</v>
      </c>
      <c r="L29">
        <f t="shared" si="5"/>
        <v>4.4579999999999995E-2</v>
      </c>
    </row>
    <row r="30" spans="1:23" x14ac:dyDescent="0.2">
      <c r="A30" s="1" t="s">
        <v>17</v>
      </c>
      <c r="B30" s="13" t="s">
        <v>47</v>
      </c>
      <c r="C30" s="1" t="s">
        <v>7</v>
      </c>
      <c r="D30" s="2" t="s">
        <v>11</v>
      </c>
      <c r="E30" s="2" t="s">
        <v>16</v>
      </c>
      <c r="F30" s="2" t="str">
        <f t="shared" si="0"/>
        <v>E.coli Resistant</v>
      </c>
      <c r="G30">
        <v>2</v>
      </c>
      <c r="H30">
        <v>250000</v>
      </c>
      <c r="I30">
        <f>1*100/0.01</f>
        <v>10000</v>
      </c>
      <c r="J30" s="5">
        <v>0.74299999999999999</v>
      </c>
      <c r="K30">
        <f t="shared" si="6"/>
        <v>185750</v>
      </c>
      <c r="L30">
        <f t="shared" si="5"/>
        <v>7430</v>
      </c>
    </row>
    <row r="31" spans="1:23" x14ac:dyDescent="0.2">
      <c r="A31" s="1" t="s">
        <v>17</v>
      </c>
      <c r="B31" s="13" t="s">
        <v>47</v>
      </c>
      <c r="C31" s="1" t="s">
        <v>32</v>
      </c>
      <c r="D31" s="2" t="s">
        <v>11</v>
      </c>
      <c r="E31" s="2" t="s">
        <v>16</v>
      </c>
      <c r="F31" s="2" t="str">
        <f t="shared" si="0"/>
        <v>E.coli Resistant</v>
      </c>
      <c r="G31">
        <v>2</v>
      </c>
      <c r="I31">
        <f>1*100/5*150/50000</f>
        <v>0.06</v>
      </c>
      <c r="J31" s="12">
        <v>0.74299999999999999</v>
      </c>
      <c r="K31" t="str">
        <f t="shared" si="6"/>
        <v xml:space="preserve"> </v>
      </c>
      <c r="L31">
        <f t="shared" si="5"/>
        <v>4.4579999999999995E-2</v>
      </c>
    </row>
    <row r="32" spans="1:23" x14ac:dyDescent="0.2">
      <c r="A32" s="1" t="s">
        <v>17</v>
      </c>
      <c r="B32" s="13" t="s">
        <v>47</v>
      </c>
      <c r="C32" s="1" t="s">
        <v>28</v>
      </c>
      <c r="D32" s="2" t="s">
        <v>11</v>
      </c>
      <c r="E32" s="2" t="s">
        <v>16</v>
      </c>
      <c r="F32" s="2" t="str">
        <f t="shared" si="0"/>
        <v>E.coli Resistant</v>
      </c>
      <c r="G32">
        <v>2</v>
      </c>
      <c r="H32">
        <v>20000</v>
      </c>
      <c r="I32">
        <f>1*100/0.01</f>
        <v>10000</v>
      </c>
      <c r="J32" s="5">
        <v>0.74299999999999999</v>
      </c>
      <c r="K32">
        <f t="shared" si="6"/>
        <v>14860</v>
      </c>
      <c r="L32">
        <f t="shared" si="5"/>
        <v>7430</v>
      </c>
    </row>
    <row r="33" spans="1:12" x14ac:dyDescent="0.2">
      <c r="A33" s="1" t="s">
        <v>17</v>
      </c>
      <c r="B33" s="13" t="s">
        <v>47</v>
      </c>
      <c r="C33" s="1" t="s">
        <v>30</v>
      </c>
      <c r="D33" s="2" t="s">
        <v>11</v>
      </c>
      <c r="E33" s="2" t="s">
        <v>16</v>
      </c>
      <c r="F33" s="2" t="str">
        <f t="shared" si="0"/>
        <v>E.coli Resistant</v>
      </c>
      <c r="G33">
        <v>2</v>
      </c>
      <c r="H33">
        <v>300</v>
      </c>
      <c r="I33">
        <v>50</v>
      </c>
      <c r="J33" s="5">
        <v>0.74299999999999999</v>
      </c>
      <c r="K33">
        <f t="shared" si="6"/>
        <v>222.9</v>
      </c>
      <c r="L33">
        <f t="shared" si="5"/>
        <v>37.15</v>
      </c>
    </row>
    <row r="34" spans="1:12" x14ac:dyDescent="0.2">
      <c r="A34" s="1" t="s">
        <v>17</v>
      </c>
      <c r="B34" s="13" t="s">
        <v>47</v>
      </c>
      <c r="C34" s="1" t="s">
        <v>33</v>
      </c>
      <c r="D34" s="2" t="s">
        <v>11</v>
      </c>
      <c r="E34" s="2" t="s">
        <v>16</v>
      </c>
      <c r="F34" s="2" t="str">
        <f t="shared" si="0"/>
        <v>E.coli Resistant</v>
      </c>
      <c r="G34">
        <v>2</v>
      </c>
      <c r="I34">
        <f>1*100/5*150/50000</f>
        <v>0.06</v>
      </c>
      <c r="J34" s="5">
        <v>0.74299999999999999</v>
      </c>
      <c r="K34" t="str">
        <f t="shared" ref="K34:K66" si="7">IF(H34&gt;0,(H34*J34)," ")</f>
        <v xml:space="preserve"> </v>
      </c>
      <c r="L34">
        <f t="shared" ref="L34:L45" si="8">IF(I34&gt;0,(I34*J34)," ")</f>
        <v>4.4579999999999995E-2</v>
      </c>
    </row>
    <row r="35" spans="1:12" x14ac:dyDescent="0.2">
      <c r="A35" s="1" t="s">
        <v>15</v>
      </c>
      <c r="B35" s="13" t="s">
        <v>47</v>
      </c>
      <c r="C35" s="1" t="s">
        <v>35</v>
      </c>
      <c r="D35" s="2" t="s">
        <v>8</v>
      </c>
      <c r="E35" s="2" t="s">
        <v>16</v>
      </c>
      <c r="F35" s="2" t="str">
        <f t="shared" si="0"/>
        <v>E.coli Sensitive</v>
      </c>
      <c r="G35">
        <v>2</v>
      </c>
      <c r="I35">
        <f>1*100/150</f>
        <v>0.66666666666666663</v>
      </c>
      <c r="J35" s="5">
        <v>0.74299999999999999</v>
      </c>
      <c r="K35" t="str">
        <f t="shared" si="7"/>
        <v xml:space="preserve"> </v>
      </c>
      <c r="L35">
        <f t="shared" si="8"/>
        <v>0.49533333333333329</v>
      </c>
    </row>
    <row r="36" spans="1:12" x14ac:dyDescent="0.2">
      <c r="A36" s="1" t="s">
        <v>15</v>
      </c>
      <c r="B36" s="13" t="s">
        <v>47</v>
      </c>
      <c r="C36" s="1" t="s">
        <v>29</v>
      </c>
      <c r="D36" s="2" t="s">
        <v>8</v>
      </c>
      <c r="E36" s="2" t="s">
        <v>16</v>
      </c>
      <c r="F36" s="2" t="str">
        <f t="shared" si="0"/>
        <v>E.coli Sensitive</v>
      </c>
      <c r="G36">
        <v>2</v>
      </c>
      <c r="H36">
        <v>2950000</v>
      </c>
      <c r="I36">
        <f>1*100/0.01</f>
        <v>10000</v>
      </c>
      <c r="J36" s="5">
        <v>0.74299999999999999</v>
      </c>
      <c r="K36">
        <f t="shared" si="7"/>
        <v>2191850</v>
      </c>
      <c r="L36">
        <f t="shared" si="8"/>
        <v>7430</v>
      </c>
    </row>
    <row r="37" spans="1:12" x14ac:dyDescent="0.2">
      <c r="A37" s="1" t="s">
        <v>15</v>
      </c>
      <c r="B37" s="13" t="s">
        <v>47</v>
      </c>
      <c r="C37" s="1" t="s">
        <v>57</v>
      </c>
      <c r="D37" s="2" t="s">
        <v>8</v>
      </c>
      <c r="E37" s="2" t="s">
        <v>16</v>
      </c>
      <c r="F37" s="2" t="str">
        <f t="shared" si="0"/>
        <v>E.coli Sensitive</v>
      </c>
      <c r="G37">
        <v>2</v>
      </c>
      <c r="I37">
        <f>1*100/150</f>
        <v>0.66666666666666663</v>
      </c>
      <c r="J37" s="5">
        <v>0.74299999999999999</v>
      </c>
      <c r="K37" t="str">
        <f t="shared" si="7"/>
        <v xml:space="preserve"> </v>
      </c>
      <c r="L37">
        <f t="shared" si="8"/>
        <v>0.49533333333333329</v>
      </c>
    </row>
    <row r="38" spans="1:12" x14ac:dyDescent="0.2">
      <c r="A38" s="1" t="s">
        <v>15</v>
      </c>
      <c r="B38" s="13" t="s">
        <v>47</v>
      </c>
      <c r="C38" s="1" t="s">
        <v>34</v>
      </c>
      <c r="D38" s="2" t="s">
        <v>8</v>
      </c>
      <c r="E38" s="2" t="s">
        <v>16</v>
      </c>
      <c r="F38" s="2" t="str">
        <f t="shared" si="0"/>
        <v>E.coli Sensitive</v>
      </c>
      <c r="G38">
        <v>2</v>
      </c>
      <c r="I38">
        <f>1*100/5*150/50000</f>
        <v>0.06</v>
      </c>
      <c r="J38" s="5">
        <v>0.74299999999999999</v>
      </c>
      <c r="K38" t="str">
        <f t="shared" si="7"/>
        <v xml:space="preserve"> </v>
      </c>
      <c r="L38">
        <f t="shared" si="8"/>
        <v>4.4579999999999995E-2</v>
      </c>
    </row>
    <row r="39" spans="1:12" x14ac:dyDescent="0.2">
      <c r="A39" s="1" t="s">
        <v>15</v>
      </c>
      <c r="B39" s="13" t="s">
        <v>47</v>
      </c>
      <c r="C39" s="1" t="s">
        <v>31</v>
      </c>
      <c r="D39" s="2" t="s">
        <v>8</v>
      </c>
      <c r="E39" s="2" t="s">
        <v>16</v>
      </c>
      <c r="F39" s="2" t="str">
        <f t="shared" si="0"/>
        <v>E.coli Sensitive</v>
      </c>
      <c r="G39">
        <v>2</v>
      </c>
      <c r="H39">
        <v>975</v>
      </c>
      <c r="I39">
        <f>1*100/1*150/50000</f>
        <v>0.3</v>
      </c>
      <c r="J39" s="5">
        <v>0.74299999999999999</v>
      </c>
      <c r="K39">
        <f t="shared" si="7"/>
        <v>724.42499999999995</v>
      </c>
      <c r="L39">
        <f t="shared" si="8"/>
        <v>0.22289999999999999</v>
      </c>
    </row>
    <row r="40" spans="1:12" x14ac:dyDescent="0.2">
      <c r="A40" s="1" t="s">
        <v>15</v>
      </c>
      <c r="B40" s="13" t="s">
        <v>47</v>
      </c>
      <c r="C40" s="1" t="s">
        <v>52</v>
      </c>
      <c r="D40" s="2" t="s">
        <v>8</v>
      </c>
      <c r="E40" s="2" t="s">
        <v>16</v>
      </c>
      <c r="F40" s="2" t="str">
        <f t="shared" si="0"/>
        <v>E.coli Sensitive</v>
      </c>
      <c r="G40">
        <v>2</v>
      </c>
      <c r="H40">
        <v>21</v>
      </c>
      <c r="I40">
        <f>1*100/5*150/50000</f>
        <v>0.06</v>
      </c>
      <c r="J40" s="5">
        <v>0.74299999999999999</v>
      </c>
      <c r="K40">
        <f t="shared" si="7"/>
        <v>15.603</v>
      </c>
      <c r="L40">
        <f t="shared" si="8"/>
        <v>4.4579999999999995E-2</v>
      </c>
    </row>
    <row r="41" spans="1:12" x14ac:dyDescent="0.2">
      <c r="A41" s="1" t="s">
        <v>15</v>
      </c>
      <c r="B41" s="13" t="s">
        <v>47</v>
      </c>
      <c r="C41" s="1" t="s">
        <v>7</v>
      </c>
      <c r="D41" s="2" t="s">
        <v>8</v>
      </c>
      <c r="E41" s="2" t="s">
        <v>16</v>
      </c>
      <c r="F41" s="2" t="str">
        <f t="shared" si="0"/>
        <v>E.coli Sensitive</v>
      </c>
      <c r="G41">
        <v>2</v>
      </c>
      <c r="H41">
        <v>12500000</v>
      </c>
      <c r="I41">
        <f>1*100/0.01</f>
        <v>10000</v>
      </c>
      <c r="J41" s="5">
        <v>0.74299999999999999</v>
      </c>
      <c r="K41">
        <f t="shared" si="7"/>
        <v>9287500</v>
      </c>
      <c r="L41">
        <f t="shared" si="8"/>
        <v>7430</v>
      </c>
    </row>
    <row r="42" spans="1:12" x14ac:dyDescent="0.2">
      <c r="A42" s="1" t="s">
        <v>15</v>
      </c>
      <c r="B42" s="13" t="s">
        <v>47</v>
      </c>
      <c r="C42" s="1" t="s">
        <v>32</v>
      </c>
      <c r="D42" s="2" t="s">
        <v>8</v>
      </c>
      <c r="E42" s="2" t="s">
        <v>16</v>
      </c>
      <c r="F42" s="2" t="str">
        <f t="shared" si="0"/>
        <v>E.coli Sensitive</v>
      </c>
      <c r="G42">
        <v>2</v>
      </c>
      <c r="H42">
        <v>28.5</v>
      </c>
      <c r="I42">
        <f>1*100/5*150/50000</f>
        <v>0.06</v>
      </c>
      <c r="J42" s="5">
        <v>0.74299999999999999</v>
      </c>
      <c r="K42">
        <f t="shared" si="7"/>
        <v>21.1755</v>
      </c>
      <c r="L42">
        <f t="shared" si="8"/>
        <v>4.4579999999999995E-2</v>
      </c>
    </row>
    <row r="43" spans="1:12" x14ac:dyDescent="0.2">
      <c r="A43" s="1" t="s">
        <v>15</v>
      </c>
      <c r="B43" s="13" t="s">
        <v>47</v>
      </c>
      <c r="C43" s="1" t="s">
        <v>28</v>
      </c>
      <c r="D43" s="2" t="s">
        <v>8</v>
      </c>
      <c r="E43" s="2" t="s">
        <v>16</v>
      </c>
      <c r="F43" s="2" t="str">
        <f t="shared" si="0"/>
        <v>E.coli Sensitive</v>
      </c>
      <c r="G43">
        <v>2</v>
      </c>
      <c r="H43">
        <v>7300000</v>
      </c>
      <c r="I43">
        <f>1*100/0.01</f>
        <v>10000</v>
      </c>
      <c r="J43" s="5">
        <v>0.74299999999999999</v>
      </c>
      <c r="K43">
        <f t="shared" si="7"/>
        <v>5423900</v>
      </c>
      <c r="L43">
        <f t="shared" si="8"/>
        <v>7430</v>
      </c>
    </row>
    <row r="44" spans="1:12" x14ac:dyDescent="0.2">
      <c r="A44" s="1" t="s">
        <v>15</v>
      </c>
      <c r="B44" s="13" t="s">
        <v>47</v>
      </c>
      <c r="C44" s="1" t="s">
        <v>30</v>
      </c>
      <c r="D44" s="2" t="s">
        <v>8</v>
      </c>
      <c r="E44" s="2" t="s">
        <v>16</v>
      </c>
      <c r="F44" s="2" t="str">
        <f t="shared" si="0"/>
        <v>E.coli Sensitive</v>
      </c>
      <c r="G44">
        <v>2</v>
      </c>
      <c r="H44">
        <v>46000</v>
      </c>
      <c r="I44">
        <v>50</v>
      </c>
      <c r="J44" s="5">
        <v>0.74299999999999999</v>
      </c>
      <c r="K44">
        <f t="shared" si="7"/>
        <v>34178</v>
      </c>
      <c r="L44">
        <f t="shared" si="8"/>
        <v>37.15</v>
      </c>
    </row>
    <row r="45" spans="1:12" x14ac:dyDescent="0.2">
      <c r="A45" s="1" t="s">
        <v>15</v>
      </c>
      <c r="B45" s="13" t="s">
        <v>47</v>
      </c>
      <c r="C45" s="1" t="s">
        <v>33</v>
      </c>
      <c r="D45" s="2" t="s">
        <v>8</v>
      </c>
      <c r="E45" s="2" t="s">
        <v>16</v>
      </c>
      <c r="F45" s="2" t="str">
        <f t="shared" si="0"/>
        <v>E.coli Sensitive</v>
      </c>
      <c r="G45">
        <v>2</v>
      </c>
      <c r="H45">
        <v>0.66</v>
      </c>
      <c r="I45">
        <f>1*100/5*150/50000</f>
        <v>0.06</v>
      </c>
      <c r="J45" s="5">
        <v>0.74299999999999999</v>
      </c>
      <c r="K45">
        <f t="shared" si="7"/>
        <v>0.49038000000000004</v>
      </c>
      <c r="L45">
        <f t="shared" si="8"/>
        <v>4.4579999999999995E-2</v>
      </c>
    </row>
    <row r="46" spans="1:12" x14ac:dyDescent="0.2">
      <c r="A46" s="1" t="s">
        <v>10</v>
      </c>
      <c r="B46" s="13" t="s">
        <v>47</v>
      </c>
      <c r="C46" s="1" t="s">
        <v>35</v>
      </c>
      <c r="D46" s="2" t="s">
        <v>11</v>
      </c>
      <c r="E46" s="2" t="s">
        <v>9</v>
      </c>
      <c r="F46" s="2" t="str">
        <f t="shared" si="0"/>
        <v>E.faecium Resistant</v>
      </c>
      <c r="G46">
        <v>2</v>
      </c>
      <c r="I46">
        <f>1*100/150</f>
        <v>0.66666666666666663</v>
      </c>
      <c r="J46" s="6">
        <v>1</v>
      </c>
      <c r="K46" t="str">
        <f t="shared" si="7"/>
        <v xml:space="preserve"> </v>
      </c>
      <c r="L46">
        <f t="shared" ref="L46:L57" si="9">IF(I46&gt;0,(I46*J46)," ")</f>
        <v>0.66666666666666663</v>
      </c>
    </row>
    <row r="47" spans="1:12" x14ac:dyDescent="0.2">
      <c r="A47" s="1" t="s">
        <v>10</v>
      </c>
      <c r="B47" s="13" t="s">
        <v>47</v>
      </c>
      <c r="C47" s="1" t="s">
        <v>29</v>
      </c>
      <c r="D47" s="2" t="s">
        <v>11</v>
      </c>
      <c r="E47" s="2" t="s">
        <v>9</v>
      </c>
      <c r="F47" s="2" t="str">
        <f t="shared" si="0"/>
        <v>E.faecium Resistant</v>
      </c>
      <c r="G47">
        <v>2</v>
      </c>
      <c r="I47">
        <f>1*100/0.01</f>
        <v>10000</v>
      </c>
      <c r="J47" s="6">
        <v>1</v>
      </c>
      <c r="K47" t="str">
        <f t="shared" si="7"/>
        <v xml:space="preserve"> </v>
      </c>
      <c r="L47">
        <f t="shared" si="9"/>
        <v>10000</v>
      </c>
    </row>
    <row r="48" spans="1:12" x14ac:dyDescent="0.2">
      <c r="A48" s="1" t="s">
        <v>10</v>
      </c>
      <c r="B48" s="13" t="s">
        <v>47</v>
      </c>
      <c r="C48" s="1" t="s">
        <v>57</v>
      </c>
      <c r="D48" s="2" t="s">
        <v>11</v>
      </c>
      <c r="E48" s="2" t="s">
        <v>9</v>
      </c>
      <c r="F48" s="2" t="str">
        <f t="shared" si="0"/>
        <v>E.faecium Resistant</v>
      </c>
      <c r="G48">
        <v>2</v>
      </c>
      <c r="I48">
        <f>1*100/150</f>
        <v>0.66666666666666663</v>
      </c>
      <c r="J48" s="6">
        <v>1</v>
      </c>
      <c r="K48" t="str">
        <f t="shared" si="7"/>
        <v xml:space="preserve"> </v>
      </c>
      <c r="L48">
        <f t="shared" si="9"/>
        <v>0.66666666666666663</v>
      </c>
    </row>
    <row r="49" spans="1:12" x14ac:dyDescent="0.2">
      <c r="A49" s="1" t="s">
        <v>10</v>
      </c>
      <c r="B49" s="13" t="s">
        <v>47</v>
      </c>
      <c r="C49" s="1" t="s">
        <v>34</v>
      </c>
      <c r="D49" s="2" t="s">
        <v>11</v>
      </c>
      <c r="E49" s="2" t="s">
        <v>9</v>
      </c>
      <c r="F49" s="2" t="str">
        <f t="shared" si="0"/>
        <v>E.faecium Resistant</v>
      </c>
      <c r="G49">
        <v>2</v>
      </c>
      <c r="I49">
        <f>1*100/5*150/50000</f>
        <v>0.06</v>
      </c>
      <c r="J49" s="6">
        <v>1</v>
      </c>
      <c r="K49" t="str">
        <f t="shared" si="7"/>
        <v xml:space="preserve"> </v>
      </c>
      <c r="L49">
        <f t="shared" si="9"/>
        <v>0.06</v>
      </c>
    </row>
    <row r="50" spans="1:12" x14ac:dyDescent="0.2">
      <c r="A50" s="1" t="s">
        <v>10</v>
      </c>
      <c r="B50" s="13" t="s">
        <v>47</v>
      </c>
      <c r="C50" s="1" t="s">
        <v>31</v>
      </c>
      <c r="D50" s="2" t="s">
        <v>11</v>
      </c>
      <c r="E50" s="2" t="s">
        <v>9</v>
      </c>
      <c r="F50" s="2" t="str">
        <f t="shared" si="0"/>
        <v>E.faecium Resistant</v>
      </c>
      <c r="G50">
        <v>2</v>
      </c>
      <c r="I50">
        <f>1*100/1*150/50000</f>
        <v>0.3</v>
      </c>
      <c r="J50" s="6">
        <v>1</v>
      </c>
      <c r="K50" t="str">
        <f t="shared" si="7"/>
        <v xml:space="preserve"> </v>
      </c>
      <c r="L50">
        <f t="shared" si="9"/>
        <v>0.3</v>
      </c>
    </row>
    <row r="51" spans="1:12" x14ac:dyDescent="0.2">
      <c r="A51" s="1" t="s">
        <v>10</v>
      </c>
      <c r="B51" s="13" t="s">
        <v>47</v>
      </c>
      <c r="C51" s="1" t="s">
        <v>52</v>
      </c>
      <c r="D51" s="2" t="s">
        <v>11</v>
      </c>
      <c r="E51" s="2" t="s">
        <v>9</v>
      </c>
      <c r="F51" s="2" t="str">
        <f t="shared" si="0"/>
        <v>E.faecium Resistant</v>
      </c>
      <c r="G51">
        <v>2</v>
      </c>
      <c r="I51">
        <f>1*100/5*150/50000</f>
        <v>0.06</v>
      </c>
      <c r="J51" s="6">
        <v>1</v>
      </c>
      <c r="K51" t="str">
        <f t="shared" si="7"/>
        <v xml:space="preserve"> </v>
      </c>
      <c r="L51">
        <f t="shared" si="9"/>
        <v>0.06</v>
      </c>
    </row>
    <row r="52" spans="1:12" x14ac:dyDescent="0.2">
      <c r="A52" s="1" t="s">
        <v>10</v>
      </c>
      <c r="B52" s="13" t="s">
        <v>47</v>
      </c>
      <c r="C52" s="1" t="s">
        <v>7</v>
      </c>
      <c r="D52" s="2" t="s">
        <v>11</v>
      </c>
      <c r="E52" s="2" t="s">
        <v>9</v>
      </c>
      <c r="F52" s="2" t="str">
        <f t="shared" si="0"/>
        <v>E.faecium Resistant</v>
      </c>
      <c r="G52">
        <v>2</v>
      </c>
      <c r="I52">
        <f>1*100/0.01</f>
        <v>10000</v>
      </c>
      <c r="J52" s="6">
        <v>1</v>
      </c>
      <c r="K52" t="str">
        <f t="shared" si="7"/>
        <v xml:space="preserve"> </v>
      </c>
      <c r="L52">
        <f t="shared" si="9"/>
        <v>10000</v>
      </c>
    </row>
    <row r="53" spans="1:12" x14ac:dyDescent="0.2">
      <c r="A53" s="1" t="s">
        <v>10</v>
      </c>
      <c r="B53" s="13" t="s">
        <v>47</v>
      </c>
      <c r="C53" s="1" t="s">
        <v>32</v>
      </c>
      <c r="D53" s="2" t="s">
        <v>11</v>
      </c>
      <c r="E53" s="2" t="s">
        <v>9</v>
      </c>
      <c r="F53" s="2" t="str">
        <f t="shared" si="0"/>
        <v>E.faecium Resistant</v>
      </c>
      <c r="G53">
        <v>2</v>
      </c>
      <c r="I53">
        <f>1*100/5*150/50000</f>
        <v>0.06</v>
      </c>
      <c r="J53" s="6">
        <v>1</v>
      </c>
      <c r="K53" t="str">
        <f t="shared" si="7"/>
        <v xml:space="preserve"> </v>
      </c>
      <c r="L53">
        <f t="shared" si="9"/>
        <v>0.06</v>
      </c>
    </row>
    <row r="54" spans="1:12" x14ac:dyDescent="0.2">
      <c r="A54" s="1" t="s">
        <v>10</v>
      </c>
      <c r="B54" s="13" t="s">
        <v>47</v>
      </c>
      <c r="C54" s="1" t="s">
        <v>28</v>
      </c>
      <c r="D54" s="2" t="s">
        <v>11</v>
      </c>
      <c r="E54" s="2" t="s">
        <v>9</v>
      </c>
      <c r="F54" s="2" t="str">
        <f t="shared" si="0"/>
        <v>E.faecium Resistant</v>
      </c>
      <c r="G54">
        <v>2</v>
      </c>
      <c r="I54">
        <f>1*100/0.01</f>
        <v>10000</v>
      </c>
      <c r="J54" s="6">
        <v>1</v>
      </c>
      <c r="K54" t="str">
        <f t="shared" si="7"/>
        <v xml:space="preserve"> </v>
      </c>
      <c r="L54">
        <f t="shared" si="9"/>
        <v>10000</v>
      </c>
    </row>
    <row r="55" spans="1:12" x14ac:dyDescent="0.2">
      <c r="A55" s="1" t="s">
        <v>10</v>
      </c>
      <c r="B55" s="13" t="s">
        <v>47</v>
      </c>
      <c r="C55" s="1" t="s">
        <v>30</v>
      </c>
      <c r="D55" s="2" t="s">
        <v>11</v>
      </c>
      <c r="E55" s="2" t="s">
        <v>9</v>
      </c>
      <c r="F55" s="2" t="str">
        <f t="shared" si="0"/>
        <v>E.faecium Resistant</v>
      </c>
      <c r="G55">
        <v>2</v>
      </c>
      <c r="I55">
        <v>50</v>
      </c>
      <c r="J55" s="6">
        <v>1</v>
      </c>
      <c r="K55" t="str">
        <f t="shared" si="7"/>
        <v xml:space="preserve"> </v>
      </c>
      <c r="L55">
        <f t="shared" si="9"/>
        <v>50</v>
      </c>
    </row>
    <row r="56" spans="1:12" x14ac:dyDescent="0.2">
      <c r="A56" s="1" t="s">
        <v>10</v>
      </c>
      <c r="B56" s="13" t="s">
        <v>47</v>
      </c>
      <c r="C56" s="1" t="s">
        <v>33</v>
      </c>
      <c r="D56" s="2" t="s">
        <v>11</v>
      </c>
      <c r="E56" s="2" t="s">
        <v>9</v>
      </c>
      <c r="F56" s="2" t="str">
        <f t="shared" si="0"/>
        <v>E.faecium Resistant</v>
      </c>
      <c r="G56">
        <v>2</v>
      </c>
      <c r="I56">
        <f>1*100/5*150/50000</f>
        <v>0.06</v>
      </c>
      <c r="J56" s="6">
        <v>1</v>
      </c>
      <c r="K56" t="str">
        <f t="shared" si="7"/>
        <v xml:space="preserve"> </v>
      </c>
      <c r="L56">
        <f t="shared" si="9"/>
        <v>0.06</v>
      </c>
    </row>
    <row r="57" spans="1:12" x14ac:dyDescent="0.2">
      <c r="A57" s="1" t="s">
        <v>6</v>
      </c>
      <c r="B57" s="13" t="s">
        <v>47</v>
      </c>
      <c r="C57" s="1" t="s">
        <v>35</v>
      </c>
      <c r="D57" s="2" t="s">
        <v>8</v>
      </c>
      <c r="E57" s="2" t="s">
        <v>9</v>
      </c>
      <c r="F57" s="2" t="str">
        <f t="shared" si="0"/>
        <v>E.faecium Sensitive</v>
      </c>
      <c r="G57">
        <v>2</v>
      </c>
      <c r="I57">
        <f>1*100/150</f>
        <v>0.66666666666666663</v>
      </c>
      <c r="J57" s="6">
        <v>1</v>
      </c>
      <c r="K57" t="str">
        <f t="shared" si="7"/>
        <v xml:space="preserve"> </v>
      </c>
      <c r="L57">
        <f t="shared" si="9"/>
        <v>0.66666666666666663</v>
      </c>
    </row>
    <row r="58" spans="1:12" x14ac:dyDescent="0.2">
      <c r="A58" s="1" t="s">
        <v>6</v>
      </c>
      <c r="B58" s="13" t="s">
        <v>47</v>
      </c>
      <c r="C58" s="1" t="s">
        <v>29</v>
      </c>
      <c r="D58" s="2" t="s">
        <v>8</v>
      </c>
      <c r="E58" s="2" t="s">
        <v>9</v>
      </c>
      <c r="F58" s="2" t="str">
        <f t="shared" si="0"/>
        <v>E.faecium Sensitive</v>
      </c>
      <c r="G58">
        <v>2</v>
      </c>
      <c r="H58">
        <v>350000</v>
      </c>
      <c r="I58">
        <f>1*100/0.01</f>
        <v>10000</v>
      </c>
      <c r="J58" s="6">
        <v>1</v>
      </c>
      <c r="K58">
        <f t="shared" si="7"/>
        <v>350000</v>
      </c>
      <c r="L58">
        <f t="shared" ref="L58:L67" si="10">IF(I58&gt;0,(I58*J58)," ")</f>
        <v>10000</v>
      </c>
    </row>
    <row r="59" spans="1:12" x14ac:dyDescent="0.2">
      <c r="A59" s="1" t="s">
        <v>6</v>
      </c>
      <c r="B59" s="13" t="s">
        <v>47</v>
      </c>
      <c r="C59" s="1" t="s">
        <v>57</v>
      </c>
      <c r="D59" s="2" t="s">
        <v>8</v>
      </c>
      <c r="E59" s="2" t="s">
        <v>9</v>
      </c>
      <c r="F59" s="2" t="str">
        <f t="shared" si="0"/>
        <v>E.faecium Sensitive</v>
      </c>
      <c r="G59">
        <v>2</v>
      </c>
      <c r="I59">
        <f>1*100/150</f>
        <v>0.66666666666666663</v>
      </c>
      <c r="J59" s="6">
        <v>1</v>
      </c>
      <c r="K59" t="str">
        <f t="shared" si="7"/>
        <v xml:space="preserve"> </v>
      </c>
      <c r="L59">
        <f t="shared" si="10"/>
        <v>0.66666666666666663</v>
      </c>
    </row>
    <row r="60" spans="1:12" x14ac:dyDescent="0.2">
      <c r="A60" s="1" t="s">
        <v>6</v>
      </c>
      <c r="B60" s="13" t="s">
        <v>47</v>
      </c>
      <c r="C60" s="1" t="s">
        <v>34</v>
      </c>
      <c r="D60" s="2" t="s">
        <v>8</v>
      </c>
      <c r="E60" s="2" t="s">
        <v>9</v>
      </c>
      <c r="F60" s="2" t="str">
        <f t="shared" si="0"/>
        <v>E.faecium Sensitive</v>
      </c>
      <c r="G60">
        <v>2</v>
      </c>
      <c r="I60">
        <f>1*100/5*150/50000</f>
        <v>0.06</v>
      </c>
      <c r="J60" s="6">
        <v>1</v>
      </c>
      <c r="K60" t="str">
        <f t="shared" si="7"/>
        <v xml:space="preserve"> </v>
      </c>
      <c r="L60">
        <f t="shared" si="10"/>
        <v>0.06</v>
      </c>
    </row>
    <row r="61" spans="1:12" x14ac:dyDescent="0.2">
      <c r="A61" s="1" t="s">
        <v>6</v>
      </c>
      <c r="B61" s="13" t="s">
        <v>47</v>
      </c>
      <c r="C61" s="1" t="s">
        <v>31</v>
      </c>
      <c r="D61" s="2" t="s">
        <v>8</v>
      </c>
      <c r="E61" s="2" t="s">
        <v>9</v>
      </c>
      <c r="F61" s="2" t="str">
        <f t="shared" si="0"/>
        <v>E.faecium Sensitive</v>
      </c>
      <c r="G61">
        <v>2</v>
      </c>
      <c r="H61">
        <v>30</v>
      </c>
      <c r="I61">
        <f>1*100/1*150/50000</f>
        <v>0.3</v>
      </c>
      <c r="J61" s="6">
        <v>1</v>
      </c>
      <c r="K61">
        <f t="shared" si="7"/>
        <v>30</v>
      </c>
      <c r="L61">
        <f t="shared" si="10"/>
        <v>0.3</v>
      </c>
    </row>
    <row r="62" spans="1:12" x14ac:dyDescent="0.2">
      <c r="A62" s="1" t="s">
        <v>6</v>
      </c>
      <c r="B62" s="13" t="s">
        <v>47</v>
      </c>
      <c r="C62" s="1" t="s">
        <v>52</v>
      </c>
      <c r="D62" s="2" t="s">
        <v>8</v>
      </c>
      <c r="E62" s="2" t="s">
        <v>9</v>
      </c>
      <c r="F62" s="2" t="str">
        <f t="shared" si="0"/>
        <v>E.faecium Sensitive</v>
      </c>
      <c r="G62">
        <v>2</v>
      </c>
      <c r="I62">
        <f>1*100/5*150/50000</f>
        <v>0.06</v>
      </c>
      <c r="J62" s="6">
        <v>1</v>
      </c>
      <c r="K62" t="str">
        <f t="shared" si="7"/>
        <v xml:space="preserve"> </v>
      </c>
      <c r="L62">
        <f t="shared" si="10"/>
        <v>0.06</v>
      </c>
    </row>
    <row r="63" spans="1:12" x14ac:dyDescent="0.2">
      <c r="A63" s="1" t="s">
        <v>6</v>
      </c>
      <c r="B63" s="13" t="s">
        <v>47</v>
      </c>
      <c r="C63" s="1" t="s">
        <v>7</v>
      </c>
      <c r="D63" s="2" t="s">
        <v>8</v>
      </c>
      <c r="E63" s="2" t="s">
        <v>9</v>
      </c>
      <c r="F63" s="2" t="str">
        <f t="shared" si="0"/>
        <v>E.faecium Sensitive</v>
      </c>
      <c r="G63">
        <v>2</v>
      </c>
      <c r="H63">
        <v>500000</v>
      </c>
      <c r="I63">
        <f>1*100/0.01</f>
        <v>10000</v>
      </c>
      <c r="J63" s="6">
        <v>1</v>
      </c>
      <c r="K63">
        <f t="shared" si="7"/>
        <v>500000</v>
      </c>
      <c r="L63">
        <f t="shared" si="10"/>
        <v>10000</v>
      </c>
    </row>
    <row r="64" spans="1:12" x14ac:dyDescent="0.2">
      <c r="A64" s="1" t="s">
        <v>6</v>
      </c>
      <c r="B64" s="13" t="s">
        <v>47</v>
      </c>
      <c r="C64" s="1" t="s">
        <v>32</v>
      </c>
      <c r="D64" s="2" t="s">
        <v>8</v>
      </c>
      <c r="E64" s="2" t="s">
        <v>9</v>
      </c>
      <c r="F64" s="2" t="str">
        <f t="shared" si="0"/>
        <v>E.faecium Sensitive</v>
      </c>
      <c r="G64">
        <v>2</v>
      </c>
      <c r="H64">
        <v>0.18</v>
      </c>
      <c r="I64">
        <f>1*100/5*150/50000</f>
        <v>0.06</v>
      </c>
      <c r="J64" s="6">
        <v>1</v>
      </c>
      <c r="K64">
        <f t="shared" si="7"/>
        <v>0.18</v>
      </c>
      <c r="L64">
        <f t="shared" si="10"/>
        <v>0.06</v>
      </c>
    </row>
    <row r="65" spans="1:12" x14ac:dyDescent="0.2">
      <c r="A65" s="1" t="s">
        <v>6</v>
      </c>
      <c r="B65" s="13" t="s">
        <v>47</v>
      </c>
      <c r="C65" s="1" t="s">
        <v>28</v>
      </c>
      <c r="D65" s="2" t="s">
        <v>8</v>
      </c>
      <c r="E65" s="2" t="s">
        <v>9</v>
      </c>
      <c r="F65" s="2" t="str">
        <f t="shared" si="0"/>
        <v>E.faecium Sensitive</v>
      </c>
      <c r="G65">
        <v>2</v>
      </c>
      <c r="H65">
        <v>500000</v>
      </c>
      <c r="I65">
        <f>1*100/0.01</f>
        <v>10000</v>
      </c>
      <c r="J65" s="6">
        <v>1</v>
      </c>
      <c r="K65">
        <f t="shared" si="7"/>
        <v>500000</v>
      </c>
      <c r="L65">
        <f t="shared" si="10"/>
        <v>10000</v>
      </c>
    </row>
    <row r="66" spans="1:12" x14ac:dyDescent="0.2">
      <c r="A66" s="1" t="s">
        <v>6</v>
      </c>
      <c r="B66" s="13" t="s">
        <v>47</v>
      </c>
      <c r="C66" s="1" t="s">
        <v>30</v>
      </c>
      <c r="D66" s="2" t="s">
        <v>8</v>
      </c>
      <c r="E66" s="2" t="s">
        <v>9</v>
      </c>
      <c r="F66" s="2" t="str">
        <f t="shared" ref="F66:F129" si="11">_xlfn.CONCAT(E66," ",D66)</f>
        <v>E.faecium Sensitive</v>
      </c>
      <c r="G66">
        <v>2</v>
      </c>
      <c r="H66">
        <v>1875</v>
      </c>
      <c r="I66">
        <v>50</v>
      </c>
      <c r="J66" s="6">
        <v>1</v>
      </c>
      <c r="K66">
        <f t="shared" si="7"/>
        <v>1875</v>
      </c>
      <c r="L66">
        <f t="shared" si="10"/>
        <v>50</v>
      </c>
    </row>
    <row r="67" spans="1:12" x14ac:dyDescent="0.2">
      <c r="A67" s="1" t="s">
        <v>6</v>
      </c>
      <c r="B67" s="13" t="s">
        <v>47</v>
      </c>
      <c r="C67" s="1" t="s">
        <v>33</v>
      </c>
      <c r="D67" s="2" t="s">
        <v>8</v>
      </c>
      <c r="E67" s="2" t="s">
        <v>9</v>
      </c>
      <c r="F67" s="2" t="str">
        <f t="shared" si="11"/>
        <v>E.faecium Sensitive</v>
      </c>
      <c r="G67">
        <v>2</v>
      </c>
      <c r="H67">
        <v>0.06</v>
      </c>
      <c r="I67">
        <f>1*100/5*150/50000</f>
        <v>0.06</v>
      </c>
      <c r="J67" s="6">
        <v>1</v>
      </c>
      <c r="K67">
        <f t="shared" ref="K67:K78" si="12">IF(H67&gt;0,(H67*J67)," ")</f>
        <v>0.06</v>
      </c>
      <c r="L67">
        <f t="shared" si="10"/>
        <v>0.06</v>
      </c>
    </row>
    <row r="68" spans="1:12" x14ac:dyDescent="0.2">
      <c r="A68" s="1" t="s">
        <v>14</v>
      </c>
      <c r="B68" s="13" t="s">
        <v>47</v>
      </c>
      <c r="C68" s="1" t="s">
        <v>35</v>
      </c>
      <c r="D68" s="2" t="s">
        <v>11</v>
      </c>
      <c r="E68" s="2" t="s">
        <v>13</v>
      </c>
      <c r="F68" s="2" t="str">
        <f t="shared" si="11"/>
        <v>K.pneumoniae Resistant</v>
      </c>
      <c r="G68">
        <v>2</v>
      </c>
      <c r="H68">
        <v>2.4444444444444442</v>
      </c>
      <c r="I68">
        <f>1*100/150</f>
        <v>0.66666666666666663</v>
      </c>
      <c r="J68" s="6">
        <v>0.3</v>
      </c>
      <c r="K68">
        <f t="shared" si="12"/>
        <v>0.73333333333333328</v>
      </c>
      <c r="L68">
        <f t="shared" ref="L68:L78" si="13">IF(I68&gt;0,(I68*J68)," ")</f>
        <v>0.19999999999999998</v>
      </c>
    </row>
    <row r="69" spans="1:12" x14ac:dyDescent="0.2">
      <c r="A69" s="1" t="s">
        <v>14</v>
      </c>
      <c r="B69" s="13" t="s">
        <v>47</v>
      </c>
      <c r="C69" s="1" t="s">
        <v>29</v>
      </c>
      <c r="D69" s="2" t="s">
        <v>11</v>
      </c>
      <c r="E69" s="2" t="s">
        <v>13</v>
      </c>
      <c r="F69" s="2" t="str">
        <f t="shared" si="11"/>
        <v>K.pneumoniae Resistant</v>
      </c>
      <c r="G69">
        <v>2</v>
      </c>
      <c r="H69">
        <v>525000</v>
      </c>
      <c r="I69">
        <f>1*100/0.01</f>
        <v>10000</v>
      </c>
      <c r="J69" s="6">
        <v>0.3</v>
      </c>
      <c r="K69">
        <f t="shared" si="12"/>
        <v>157500</v>
      </c>
      <c r="L69">
        <f t="shared" si="13"/>
        <v>3000</v>
      </c>
    </row>
    <row r="70" spans="1:12" x14ac:dyDescent="0.2">
      <c r="A70" s="1" t="s">
        <v>14</v>
      </c>
      <c r="B70" s="13" t="s">
        <v>47</v>
      </c>
      <c r="C70" s="1" t="s">
        <v>57</v>
      </c>
      <c r="D70" s="2" t="s">
        <v>11</v>
      </c>
      <c r="E70" s="2" t="s">
        <v>13</v>
      </c>
      <c r="F70" s="2" t="str">
        <f t="shared" si="11"/>
        <v>K.pneumoniae Resistant</v>
      </c>
      <c r="G70">
        <v>2</v>
      </c>
      <c r="H70">
        <v>200</v>
      </c>
      <c r="I70">
        <f>1*100/150</f>
        <v>0.66666666666666663</v>
      </c>
      <c r="J70" s="6">
        <v>0.3</v>
      </c>
      <c r="K70">
        <f t="shared" si="12"/>
        <v>60</v>
      </c>
      <c r="L70">
        <f t="shared" si="13"/>
        <v>0.19999999999999998</v>
      </c>
    </row>
    <row r="71" spans="1:12" x14ac:dyDescent="0.2">
      <c r="A71" s="1" t="s">
        <v>14</v>
      </c>
      <c r="B71" s="13" t="s">
        <v>47</v>
      </c>
      <c r="C71" s="1" t="s">
        <v>34</v>
      </c>
      <c r="D71" s="2" t="s">
        <v>11</v>
      </c>
      <c r="E71" s="2" t="s">
        <v>13</v>
      </c>
      <c r="F71" s="2" t="str">
        <f t="shared" si="11"/>
        <v>K.pneumoniae Resistant</v>
      </c>
      <c r="G71">
        <v>2</v>
      </c>
      <c r="H71">
        <v>0.12</v>
      </c>
      <c r="I71">
        <f>1*100/5*150/50000</f>
        <v>0.06</v>
      </c>
      <c r="J71" s="6">
        <v>0.3</v>
      </c>
      <c r="K71">
        <f t="shared" si="12"/>
        <v>3.5999999999999997E-2</v>
      </c>
      <c r="L71">
        <f t="shared" si="13"/>
        <v>1.7999999999999999E-2</v>
      </c>
    </row>
    <row r="72" spans="1:12" x14ac:dyDescent="0.2">
      <c r="A72" s="1" t="s">
        <v>14</v>
      </c>
      <c r="B72" s="13" t="s">
        <v>47</v>
      </c>
      <c r="C72" s="1" t="s">
        <v>31</v>
      </c>
      <c r="D72" s="2" t="s">
        <v>11</v>
      </c>
      <c r="E72" s="2" t="s">
        <v>13</v>
      </c>
      <c r="F72" s="2" t="str">
        <f t="shared" si="11"/>
        <v>K.pneumoniae Resistant</v>
      </c>
      <c r="G72">
        <v>2</v>
      </c>
      <c r="H72">
        <v>9000</v>
      </c>
      <c r="I72">
        <f>1*100/1*150/50000</f>
        <v>0.3</v>
      </c>
      <c r="J72" s="6">
        <v>0.3</v>
      </c>
      <c r="K72">
        <f t="shared" si="12"/>
        <v>2700</v>
      </c>
      <c r="L72">
        <f t="shared" si="13"/>
        <v>0.09</v>
      </c>
    </row>
    <row r="73" spans="1:12" x14ac:dyDescent="0.2">
      <c r="A73" s="1" t="s">
        <v>14</v>
      </c>
      <c r="B73" s="13" t="s">
        <v>47</v>
      </c>
      <c r="C73" s="1" t="s">
        <v>52</v>
      </c>
      <c r="D73" s="2" t="s">
        <v>11</v>
      </c>
      <c r="E73" s="2" t="s">
        <v>13</v>
      </c>
      <c r="F73" s="2" t="str">
        <f t="shared" si="11"/>
        <v>K.pneumoniae Resistant</v>
      </c>
      <c r="G73">
        <v>2</v>
      </c>
      <c r="H73">
        <v>24</v>
      </c>
      <c r="I73">
        <f>1*100/5*150/50000</f>
        <v>0.06</v>
      </c>
      <c r="J73" s="6">
        <v>0.3</v>
      </c>
      <c r="K73">
        <f t="shared" si="12"/>
        <v>7.1999999999999993</v>
      </c>
      <c r="L73">
        <f t="shared" si="13"/>
        <v>1.7999999999999999E-2</v>
      </c>
    </row>
    <row r="74" spans="1:12" x14ac:dyDescent="0.2">
      <c r="A74" s="1" t="s">
        <v>14</v>
      </c>
      <c r="B74" s="13" t="s">
        <v>47</v>
      </c>
      <c r="C74" s="1" t="s">
        <v>7</v>
      </c>
      <c r="D74" s="2" t="s">
        <v>11</v>
      </c>
      <c r="E74" s="2" t="s">
        <v>13</v>
      </c>
      <c r="F74" s="2" t="str">
        <f t="shared" si="11"/>
        <v>K.pneumoniae Resistant</v>
      </c>
      <c r="G74">
        <v>2</v>
      </c>
      <c r="H74">
        <v>1350000</v>
      </c>
      <c r="I74">
        <f>1*100/0.01</f>
        <v>10000</v>
      </c>
      <c r="J74" s="6">
        <v>0.3</v>
      </c>
      <c r="K74">
        <f t="shared" si="12"/>
        <v>405000</v>
      </c>
      <c r="L74">
        <f t="shared" si="13"/>
        <v>3000</v>
      </c>
    </row>
    <row r="75" spans="1:12" x14ac:dyDescent="0.2">
      <c r="A75" s="1" t="s">
        <v>14</v>
      </c>
      <c r="B75" s="13" t="s">
        <v>47</v>
      </c>
      <c r="C75" s="1" t="s">
        <v>32</v>
      </c>
      <c r="D75" s="2" t="s">
        <v>11</v>
      </c>
      <c r="E75" s="2" t="s">
        <v>13</v>
      </c>
      <c r="F75" s="2" t="str">
        <f t="shared" si="11"/>
        <v>K.pneumoniae Resistant</v>
      </c>
      <c r="G75">
        <v>2</v>
      </c>
      <c r="H75">
        <v>900</v>
      </c>
      <c r="I75">
        <f>1*100/5*150/50000</f>
        <v>0.06</v>
      </c>
      <c r="J75" s="6">
        <v>0.3</v>
      </c>
      <c r="K75">
        <f t="shared" si="12"/>
        <v>270</v>
      </c>
      <c r="L75">
        <f t="shared" si="13"/>
        <v>1.7999999999999999E-2</v>
      </c>
    </row>
    <row r="76" spans="1:12" x14ac:dyDescent="0.2">
      <c r="A76" s="1" t="s">
        <v>14</v>
      </c>
      <c r="B76" s="13" t="s">
        <v>47</v>
      </c>
      <c r="C76" s="1" t="s">
        <v>28</v>
      </c>
      <c r="D76" s="2" t="s">
        <v>11</v>
      </c>
      <c r="E76" s="2" t="s">
        <v>13</v>
      </c>
      <c r="F76" s="2" t="str">
        <f t="shared" si="11"/>
        <v>K.pneumoniae Resistant</v>
      </c>
      <c r="G76">
        <v>2</v>
      </c>
      <c r="H76">
        <v>200000</v>
      </c>
      <c r="I76">
        <f>1*100/0.01</f>
        <v>10000</v>
      </c>
      <c r="J76" s="6">
        <v>0.3</v>
      </c>
      <c r="K76">
        <f t="shared" si="12"/>
        <v>60000</v>
      </c>
      <c r="L76">
        <f t="shared" si="13"/>
        <v>3000</v>
      </c>
    </row>
    <row r="77" spans="1:12" x14ac:dyDescent="0.2">
      <c r="A77" s="1" t="s">
        <v>14</v>
      </c>
      <c r="B77" s="13" t="s">
        <v>47</v>
      </c>
      <c r="C77" s="1" t="s">
        <v>30</v>
      </c>
      <c r="D77" s="2" t="s">
        <v>11</v>
      </c>
      <c r="E77" s="2" t="s">
        <v>13</v>
      </c>
      <c r="F77" s="2" t="str">
        <f t="shared" si="11"/>
        <v>K.pneumoniae Resistant</v>
      </c>
      <c r="G77">
        <v>2</v>
      </c>
      <c r="H77">
        <v>25000</v>
      </c>
      <c r="I77">
        <v>50</v>
      </c>
      <c r="J77" s="6">
        <v>0.3</v>
      </c>
      <c r="K77">
        <f t="shared" si="12"/>
        <v>7500</v>
      </c>
      <c r="L77">
        <f t="shared" si="13"/>
        <v>15</v>
      </c>
    </row>
    <row r="78" spans="1:12" x14ac:dyDescent="0.2">
      <c r="A78" s="1" t="s">
        <v>14</v>
      </c>
      <c r="B78" s="13" t="s">
        <v>47</v>
      </c>
      <c r="C78" s="1" t="s">
        <v>33</v>
      </c>
      <c r="D78" s="2" t="s">
        <v>11</v>
      </c>
      <c r="E78" s="2" t="s">
        <v>13</v>
      </c>
      <c r="F78" s="2" t="str">
        <f t="shared" si="11"/>
        <v>K.pneumoniae Resistant</v>
      </c>
      <c r="G78">
        <v>2</v>
      </c>
      <c r="H78">
        <v>900</v>
      </c>
      <c r="I78">
        <f>1*100/5*150/50000</f>
        <v>0.06</v>
      </c>
      <c r="J78" s="6">
        <v>0.3</v>
      </c>
      <c r="K78">
        <f t="shared" si="12"/>
        <v>270</v>
      </c>
      <c r="L78">
        <f t="shared" si="13"/>
        <v>1.7999999999999999E-2</v>
      </c>
    </row>
    <row r="79" spans="1:12" x14ac:dyDescent="0.2">
      <c r="A79" s="1" t="s">
        <v>12</v>
      </c>
      <c r="B79" s="13" t="s">
        <v>47</v>
      </c>
      <c r="C79" s="1" t="s">
        <v>35</v>
      </c>
      <c r="D79" s="2" t="s">
        <v>8</v>
      </c>
      <c r="E79" s="2" t="s">
        <v>13</v>
      </c>
      <c r="F79" s="2" t="str">
        <f t="shared" si="11"/>
        <v>K.pneumoniae Sensitive</v>
      </c>
      <c r="G79">
        <v>2</v>
      </c>
      <c r="H79">
        <v>2</v>
      </c>
      <c r="I79">
        <f>1*100/150</f>
        <v>0.66666666666666663</v>
      </c>
      <c r="J79" s="6">
        <v>0.3</v>
      </c>
      <c r="K79">
        <f t="shared" ref="K79:K89" si="14">IF(H79&gt;0,(H79*J79)," ")</f>
        <v>0.6</v>
      </c>
      <c r="L79">
        <f t="shared" ref="L79:L89" si="15">IF(I79&gt;0,(I79*J79)," ")</f>
        <v>0.19999999999999998</v>
      </c>
    </row>
    <row r="80" spans="1:12" x14ac:dyDescent="0.2">
      <c r="A80" s="1" t="s">
        <v>12</v>
      </c>
      <c r="B80" s="13" t="s">
        <v>47</v>
      </c>
      <c r="C80" s="1" t="s">
        <v>29</v>
      </c>
      <c r="D80" s="2" t="s">
        <v>8</v>
      </c>
      <c r="E80" s="2" t="s">
        <v>13</v>
      </c>
      <c r="F80" s="2" t="str">
        <f t="shared" si="11"/>
        <v>K.pneumoniae Sensitive</v>
      </c>
      <c r="G80">
        <v>2</v>
      </c>
      <c r="I80">
        <f>1*100/0.01</f>
        <v>10000</v>
      </c>
      <c r="J80" s="6">
        <v>0.3</v>
      </c>
      <c r="K80" t="str">
        <f t="shared" si="14"/>
        <v xml:space="preserve"> </v>
      </c>
      <c r="L80">
        <f t="shared" si="15"/>
        <v>3000</v>
      </c>
    </row>
    <row r="81" spans="1:12" x14ac:dyDescent="0.2">
      <c r="A81" s="1" t="s">
        <v>12</v>
      </c>
      <c r="B81" s="13" t="s">
        <v>47</v>
      </c>
      <c r="C81" s="1" t="s">
        <v>57</v>
      </c>
      <c r="D81" s="2" t="s">
        <v>8</v>
      </c>
      <c r="E81" s="2" t="s">
        <v>13</v>
      </c>
      <c r="F81" s="2" t="str">
        <f t="shared" si="11"/>
        <v>K.pneumoniae Sensitive</v>
      </c>
      <c r="G81">
        <v>2</v>
      </c>
      <c r="H81">
        <v>200</v>
      </c>
      <c r="I81">
        <f>1*100/150</f>
        <v>0.66666666666666663</v>
      </c>
      <c r="J81" s="6">
        <v>0.3</v>
      </c>
      <c r="K81">
        <f t="shared" si="14"/>
        <v>60</v>
      </c>
      <c r="L81">
        <f t="shared" si="15"/>
        <v>0.19999999999999998</v>
      </c>
    </row>
    <row r="82" spans="1:12" x14ac:dyDescent="0.2">
      <c r="A82" s="1" t="s">
        <v>12</v>
      </c>
      <c r="B82" s="13" t="s">
        <v>47</v>
      </c>
      <c r="C82" s="1" t="s">
        <v>34</v>
      </c>
      <c r="D82" s="2" t="s">
        <v>8</v>
      </c>
      <c r="E82" s="2" t="s">
        <v>13</v>
      </c>
      <c r="F82" s="2" t="str">
        <f t="shared" si="11"/>
        <v>K.pneumoniae Sensitive</v>
      </c>
      <c r="G82">
        <v>2</v>
      </c>
      <c r="H82">
        <v>19.5</v>
      </c>
      <c r="I82">
        <f>1*100/5*150/50000</f>
        <v>0.06</v>
      </c>
      <c r="J82" s="6">
        <v>0.3</v>
      </c>
      <c r="K82">
        <f t="shared" si="14"/>
        <v>5.85</v>
      </c>
      <c r="L82">
        <f t="shared" si="15"/>
        <v>1.7999999999999999E-2</v>
      </c>
    </row>
    <row r="83" spans="1:12" x14ac:dyDescent="0.2">
      <c r="A83" s="1" t="s">
        <v>12</v>
      </c>
      <c r="B83" s="13" t="s">
        <v>47</v>
      </c>
      <c r="C83" s="1" t="s">
        <v>31</v>
      </c>
      <c r="D83" s="2" t="s">
        <v>8</v>
      </c>
      <c r="E83" s="2" t="s">
        <v>13</v>
      </c>
      <c r="F83" s="2" t="str">
        <f t="shared" si="11"/>
        <v>K.pneumoniae Sensitive</v>
      </c>
      <c r="G83">
        <v>2</v>
      </c>
      <c r="H83">
        <v>9000</v>
      </c>
      <c r="I83">
        <f>1*100/1*150/50000</f>
        <v>0.3</v>
      </c>
      <c r="J83" s="6">
        <v>0.3</v>
      </c>
      <c r="K83">
        <f t="shared" si="14"/>
        <v>2700</v>
      </c>
      <c r="L83">
        <f t="shared" si="15"/>
        <v>0.09</v>
      </c>
    </row>
    <row r="84" spans="1:12" x14ac:dyDescent="0.2">
      <c r="A84" s="1" t="s">
        <v>12</v>
      </c>
      <c r="B84" s="13" t="s">
        <v>47</v>
      </c>
      <c r="C84" s="1" t="s">
        <v>52</v>
      </c>
      <c r="D84" s="2" t="s">
        <v>8</v>
      </c>
      <c r="E84" s="2" t="s">
        <v>13</v>
      </c>
      <c r="F84" s="2" t="str">
        <f t="shared" si="11"/>
        <v>K.pneumoniae Sensitive</v>
      </c>
      <c r="G84">
        <v>2</v>
      </c>
      <c r="H84">
        <v>42</v>
      </c>
      <c r="I84">
        <f>1*100/5*150/50000</f>
        <v>0.06</v>
      </c>
      <c r="J84" s="6">
        <v>0.3</v>
      </c>
      <c r="K84">
        <f t="shared" si="14"/>
        <v>12.6</v>
      </c>
      <c r="L84">
        <f t="shared" si="15"/>
        <v>1.7999999999999999E-2</v>
      </c>
    </row>
    <row r="85" spans="1:12" x14ac:dyDescent="0.2">
      <c r="A85" s="1" t="s">
        <v>12</v>
      </c>
      <c r="B85" s="13" t="s">
        <v>47</v>
      </c>
      <c r="C85" s="1" t="s">
        <v>7</v>
      </c>
      <c r="D85" s="2" t="s">
        <v>8</v>
      </c>
      <c r="E85" s="2" t="s">
        <v>13</v>
      </c>
      <c r="F85" s="2" t="str">
        <f t="shared" si="11"/>
        <v>K.pneumoniae Sensitive</v>
      </c>
      <c r="G85">
        <v>2</v>
      </c>
      <c r="H85">
        <v>2950000</v>
      </c>
      <c r="I85">
        <f>1*100/0.01</f>
        <v>10000</v>
      </c>
      <c r="J85" s="6">
        <v>0.3</v>
      </c>
      <c r="K85">
        <f t="shared" si="14"/>
        <v>885000</v>
      </c>
      <c r="L85">
        <f t="shared" si="15"/>
        <v>3000</v>
      </c>
    </row>
    <row r="86" spans="1:12" x14ac:dyDescent="0.2">
      <c r="A86" s="1" t="s">
        <v>12</v>
      </c>
      <c r="B86" s="13" t="s">
        <v>47</v>
      </c>
      <c r="C86" s="1" t="s">
        <v>32</v>
      </c>
      <c r="D86" s="2" t="s">
        <v>8</v>
      </c>
      <c r="E86" s="2" t="s">
        <v>13</v>
      </c>
      <c r="F86" s="2" t="str">
        <f t="shared" si="11"/>
        <v>K.pneumoniae Sensitive</v>
      </c>
      <c r="G86">
        <v>2</v>
      </c>
      <c r="H86">
        <v>900</v>
      </c>
      <c r="I86">
        <f>1*100/5*150/50000</f>
        <v>0.06</v>
      </c>
      <c r="J86" s="6">
        <v>0.3</v>
      </c>
      <c r="K86">
        <f t="shared" si="14"/>
        <v>270</v>
      </c>
      <c r="L86">
        <f t="shared" si="15"/>
        <v>1.7999999999999999E-2</v>
      </c>
    </row>
    <row r="87" spans="1:12" x14ac:dyDescent="0.2">
      <c r="A87" s="1" t="s">
        <v>12</v>
      </c>
      <c r="B87" s="13" t="s">
        <v>47</v>
      </c>
      <c r="C87" s="1" t="s">
        <v>28</v>
      </c>
      <c r="D87" s="2" t="s">
        <v>8</v>
      </c>
      <c r="E87" s="2" t="s">
        <v>13</v>
      </c>
      <c r="F87" s="2" t="str">
        <f t="shared" si="11"/>
        <v>K.pneumoniae Sensitive</v>
      </c>
      <c r="G87">
        <v>2</v>
      </c>
      <c r="H87">
        <v>6000000</v>
      </c>
      <c r="I87">
        <f>1*100/0.01</f>
        <v>10000</v>
      </c>
      <c r="J87" s="6">
        <v>0.3</v>
      </c>
      <c r="K87">
        <f t="shared" si="14"/>
        <v>1800000</v>
      </c>
      <c r="L87">
        <f t="shared" si="15"/>
        <v>3000</v>
      </c>
    </row>
    <row r="88" spans="1:12" x14ac:dyDescent="0.2">
      <c r="A88" s="1" t="s">
        <v>12</v>
      </c>
      <c r="B88" s="13" t="s">
        <v>47</v>
      </c>
      <c r="C88" s="1" t="s">
        <v>30</v>
      </c>
      <c r="D88" s="2" t="s">
        <v>8</v>
      </c>
      <c r="E88" s="2" t="s">
        <v>13</v>
      </c>
      <c r="F88" s="2" t="str">
        <f t="shared" si="11"/>
        <v>K.pneumoniae Sensitive</v>
      </c>
      <c r="G88">
        <v>2</v>
      </c>
      <c r="H88">
        <v>250000</v>
      </c>
      <c r="I88">
        <v>50</v>
      </c>
      <c r="J88" s="6">
        <v>0.3</v>
      </c>
      <c r="K88">
        <f t="shared" si="14"/>
        <v>75000</v>
      </c>
      <c r="L88">
        <f t="shared" si="15"/>
        <v>15</v>
      </c>
    </row>
    <row r="89" spans="1:12" x14ac:dyDescent="0.2">
      <c r="A89" s="1" t="s">
        <v>12</v>
      </c>
      <c r="B89" s="13" t="s">
        <v>47</v>
      </c>
      <c r="C89" s="1" t="s">
        <v>33</v>
      </c>
      <c r="D89" s="2" t="s">
        <v>8</v>
      </c>
      <c r="E89" s="2" t="s">
        <v>13</v>
      </c>
      <c r="F89" s="2" t="str">
        <f t="shared" si="11"/>
        <v>K.pneumoniae Sensitive</v>
      </c>
      <c r="G89">
        <v>2</v>
      </c>
      <c r="H89">
        <v>900</v>
      </c>
      <c r="I89">
        <f>1*100/5*150/50000</f>
        <v>0.06</v>
      </c>
      <c r="J89" s="6">
        <v>0.3</v>
      </c>
      <c r="K89">
        <f t="shared" si="14"/>
        <v>270</v>
      </c>
      <c r="L89">
        <f t="shared" si="15"/>
        <v>1.7999999999999999E-2</v>
      </c>
    </row>
    <row r="90" spans="1:12" x14ac:dyDescent="0.2">
      <c r="A90" s="1" t="s">
        <v>18</v>
      </c>
      <c r="B90" s="13" t="s">
        <v>47</v>
      </c>
      <c r="C90" s="1" t="s">
        <v>35</v>
      </c>
      <c r="D90" s="2" t="s">
        <v>8</v>
      </c>
      <c r="E90" s="2" t="s">
        <v>19</v>
      </c>
      <c r="F90" s="2" t="str">
        <f t="shared" si="11"/>
        <v>P. aeruginosa Sensitive</v>
      </c>
      <c r="G90">
        <v>2</v>
      </c>
      <c r="I90">
        <f>1*100/150</f>
        <v>0.66666666666666663</v>
      </c>
      <c r="J90" s="6">
        <v>6.8000000000000005E-2</v>
      </c>
      <c r="K90" t="str">
        <f t="shared" ref="K90:K100" si="16">IF(H90&gt;0,(H90*J90)," ")</f>
        <v xml:space="preserve"> </v>
      </c>
      <c r="L90">
        <f t="shared" ref="L90:L100" si="17">IF(I90&gt;0,(I90*J90)," ")</f>
        <v>4.5333333333333337E-2</v>
      </c>
    </row>
    <row r="91" spans="1:12" x14ac:dyDescent="0.2">
      <c r="A91" s="1" t="s">
        <v>18</v>
      </c>
      <c r="B91" s="13" t="s">
        <v>47</v>
      </c>
      <c r="C91" s="1" t="s">
        <v>29</v>
      </c>
      <c r="D91" s="2" t="s">
        <v>8</v>
      </c>
      <c r="E91" s="2" t="s">
        <v>19</v>
      </c>
      <c r="F91" s="2" t="str">
        <f t="shared" si="11"/>
        <v>P. aeruginosa Sensitive</v>
      </c>
      <c r="G91">
        <v>2</v>
      </c>
      <c r="H91">
        <v>3400000</v>
      </c>
      <c r="I91">
        <f>1*100/0.01</f>
        <v>10000</v>
      </c>
      <c r="J91" s="6">
        <v>6.8000000000000005E-2</v>
      </c>
      <c r="K91">
        <f t="shared" si="16"/>
        <v>231200.00000000003</v>
      </c>
      <c r="L91">
        <f t="shared" si="17"/>
        <v>680</v>
      </c>
    </row>
    <row r="92" spans="1:12" x14ac:dyDescent="0.2">
      <c r="A92" s="1" t="s">
        <v>18</v>
      </c>
      <c r="B92" s="13" t="s">
        <v>47</v>
      </c>
      <c r="C92" s="1" t="s">
        <v>57</v>
      </c>
      <c r="D92" s="2" t="s">
        <v>8</v>
      </c>
      <c r="E92" s="2" t="s">
        <v>19</v>
      </c>
      <c r="F92" s="2" t="str">
        <f t="shared" si="11"/>
        <v>P. aeruginosa Sensitive</v>
      </c>
      <c r="G92">
        <v>2</v>
      </c>
      <c r="I92">
        <f>1*100/150</f>
        <v>0.66666666666666663</v>
      </c>
      <c r="J92" s="6">
        <v>6.8000000000000005E-2</v>
      </c>
      <c r="K92" t="str">
        <f t="shared" si="16"/>
        <v xml:space="preserve"> </v>
      </c>
      <c r="L92">
        <f t="shared" si="17"/>
        <v>4.5333333333333337E-2</v>
      </c>
    </row>
    <row r="93" spans="1:12" x14ac:dyDescent="0.2">
      <c r="A93" s="1" t="s">
        <v>18</v>
      </c>
      <c r="B93" s="13" t="s">
        <v>47</v>
      </c>
      <c r="C93" s="1" t="s">
        <v>34</v>
      </c>
      <c r="D93" s="2" t="s">
        <v>8</v>
      </c>
      <c r="E93" s="2" t="s">
        <v>19</v>
      </c>
      <c r="F93" s="2" t="str">
        <f t="shared" si="11"/>
        <v>P. aeruginosa Sensitive</v>
      </c>
      <c r="G93">
        <v>2</v>
      </c>
      <c r="H93">
        <v>1.2</v>
      </c>
      <c r="I93">
        <f>1*100/5*150/50000</f>
        <v>0.06</v>
      </c>
      <c r="J93" s="6">
        <v>6.8000000000000005E-2</v>
      </c>
      <c r="K93">
        <f t="shared" si="16"/>
        <v>8.1600000000000006E-2</v>
      </c>
      <c r="L93">
        <f t="shared" si="17"/>
        <v>4.0800000000000003E-3</v>
      </c>
    </row>
    <row r="94" spans="1:12" x14ac:dyDescent="0.2">
      <c r="A94" s="1" t="s">
        <v>18</v>
      </c>
      <c r="B94" s="13" t="s">
        <v>47</v>
      </c>
      <c r="C94" s="1" t="s">
        <v>31</v>
      </c>
      <c r="D94" s="2" t="s">
        <v>8</v>
      </c>
      <c r="E94" s="2" t="s">
        <v>19</v>
      </c>
      <c r="F94" s="2" t="str">
        <f t="shared" si="11"/>
        <v>P. aeruginosa Sensitive</v>
      </c>
      <c r="G94">
        <v>2</v>
      </c>
      <c r="H94">
        <v>9000</v>
      </c>
      <c r="I94">
        <f>1*100/1*150/50000</f>
        <v>0.3</v>
      </c>
      <c r="J94" s="6">
        <v>6.8000000000000005E-2</v>
      </c>
      <c r="K94">
        <f t="shared" si="16"/>
        <v>612</v>
      </c>
      <c r="L94">
        <f t="shared" si="17"/>
        <v>2.0400000000000001E-2</v>
      </c>
    </row>
    <row r="95" spans="1:12" x14ac:dyDescent="0.2">
      <c r="A95" s="1" t="s">
        <v>18</v>
      </c>
      <c r="B95" s="13" t="s">
        <v>47</v>
      </c>
      <c r="C95" s="1" t="s">
        <v>52</v>
      </c>
      <c r="D95" s="2" t="s">
        <v>8</v>
      </c>
      <c r="E95" s="2" t="s">
        <v>19</v>
      </c>
      <c r="F95" s="2" t="str">
        <f t="shared" si="11"/>
        <v>P. aeruginosa Sensitive</v>
      </c>
      <c r="G95">
        <v>2</v>
      </c>
      <c r="H95">
        <v>363</v>
      </c>
      <c r="I95">
        <f>1*100/5*150/50000</f>
        <v>0.06</v>
      </c>
      <c r="J95" s="6">
        <v>6.8000000000000005E-2</v>
      </c>
      <c r="K95">
        <f t="shared" si="16"/>
        <v>24.684000000000001</v>
      </c>
      <c r="L95">
        <f t="shared" si="17"/>
        <v>4.0800000000000003E-3</v>
      </c>
    </row>
    <row r="96" spans="1:12" x14ac:dyDescent="0.2">
      <c r="A96" s="1" t="s">
        <v>18</v>
      </c>
      <c r="B96" s="13" t="s">
        <v>47</v>
      </c>
      <c r="C96" s="1" t="s">
        <v>7</v>
      </c>
      <c r="D96" s="2" t="s">
        <v>8</v>
      </c>
      <c r="E96" s="2" t="s">
        <v>19</v>
      </c>
      <c r="F96" s="2" t="str">
        <f t="shared" si="11"/>
        <v>P. aeruginosa Sensitive</v>
      </c>
      <c r="G96">
        <v>2</v>
      </c>
      <c r="H96">
        <v>28500000</v>
      </c>
      <c r="I96">
        <f>1*100/0.01</f>
        <v>10000</v>
      </c>
      <c r="J96" s="6">
        <v>6.8000000000000005E-2</v>
      </c>
      <c r="K96">
        <f t="shared" si="16"/>
        <v>1938000.0000000002</v>
      </c>
      <c r="L96">
        <f t="shared" si="17"/>
        <v>680</v>
      </c>
    </row>
    <row r="97" spans="1:12" x14ac:dyDescent="0.2">
      <c r="A97" s="1" t="s">
        <v>18</v>
      </c>
      <c r="B97" s="13" t="s">
        <v>47</v>
      </c>
      <c r="C97" s="1" t="s">
        <v>32</v>
      </c>
      <c r="D97" s="2" t="s">
        <v>8</v>
      </c>
      <c r="E97" s="2" t="s">
        <v>19</v>
      </c>
      <c r="F97" s="2" t="str">
        <f t="shared" si="11"/>
        <v>P. aeruginosa Sensitive</v>
      </c>
      <c r="G97">
        <v>2</v>
      </c>
      <c r="H97">
        <v>22.65</v>
      </c>
      <c r="I97">
        <f>1*100/5*150/50000</f>
        <v>0.06</v>
      </c>
      <c r="J97" s="6">
        <v>6.8000000000000005E-2</v>
      </c>
      <c r="K97">
        <f t="shared" si="16"/>
        <v>1.5402</v>
      </c>
      <c r="L97">
        <f t="shared" si="17"/>
        <v>4.0800000000000003E-3</v>
      </c>
    </row>
    <row r="98" spans="1:12" x14ac:dyDescent="0.2">
      <c r="A98" s="1" t="s">
        <v>18</v>
      </c>
      <c r="B98" s="13" t="s">
        <v>47</v>
      </c>
      <c r="C98" s="1" t="s">
        <v>28</v>
      </c>
      <c r="D98" s="2" t="s">
        <v>8</v>
      </c>
      <c r="E98" s="2" t="s">
        <v>19</v>
      </c>
      <c r="F98" s="2" t="str">
        <f t="shared" si="11"/>
        <v>P. aeruginosa Sensitive</v>
      </c>
      <c r="G98">
        <v>2</v>
      </c>
      <c r="H98">
        <v>22500000</v>
      </c>
      <c r="I98">
        <f>1*100/0.01</f>
        <v>10000</v>
      </c>
      <c r="J98" s="6">
        <v>6.8000000000000005E-2</v>
      </c>
      <c r="K98">
        <f t="shared" si="16"/>
        <v>1530000</v>
      </c>
      <c r="L98">
        <f t="shared" si="17"/>
        <v>680</v>
      </c>
    </row>
    <row r="99" spans="1:12" x14ac:dyDescent="0.2">
      <c r="A99" s="1" t="s">
        <v>18</v>
      </c>
      <c r="B99" s="13" t="s">
        <v>47</v>
      </c>
      <c r="C99" s="1" t="s">
        <v>30</v>
      </c>
      <c r="D99" s="2" t="s">
        <v>8</v>
      </c>
      <c r="E99" s="2" t="s">
        <v>19</v>
      </c>
      <c r="F99" s="2" t="str">
        <f t="shared" si="11"/>
        <v>P. aeruginosa Sensitive</v>
      </c>
      <c r="G99">
        <v>2</v>
      </c>
      <c r="H99">
        <v>160000</v>
      </c>
      <c r="I99">
        <v>50</v>
      </c>
      <c r="J99" s="6">
        <v>6.8000000000000005E-2</v>
      </c>
      <c r="K99">
        <f t="shared" si="16"/>
        <v>10880</v>
      </c>
      <c r="L99">
        <f t="shared" si="17"/>
        <v>3.4000000000000004</v>
      </c>
    </row>
    <row r="100" spans="1:12" x14ac:dyDescent="0.2">
      <c r="A100" s="1" t="s">
        <v>18</v>
      </c>
      <c r="B100" s="13" t="s">
        <v>47</v>
      </c>
      <c r="C100" s="1" t="s">
        <v>33</v>
      </c>
      <c r="D100" s="2" t="s">
        <v>8</v>
      </c>
      <c r="E100" s="2" t="s">
        <v>19</v>
      </c>
      <c r="F100" s="2" t="str">
        <f t="shared" si="11"/>
        <v>P. aeruginosa Sensitive</v>
      </c>
      <c r="G100">
        <v>2</v>
      </c>
      <c r="H100">
        <v>22.5</v>
      </c>
      <c r="I100">
        <f>1*100/5*150/50000</f>
        <v>0.06</v>
      </c>
      <c r="J100" s="6">
        <v>6.8000000000000005E-2</v>
      </c>
      <c r="K100">
        <f t="shared" si="16"/>
        <v>1.53</v>
      </c>
      <c r="L100">
        <f t="shared" si="17"/>
        <v>4.0800000000000003E-3</v>
      </c>
    </row>
    <row r="101" spans="1:12" x14ac:dyDescent="0.2">
      <c r="A101" s="1" t="s">
        <v>20</v>
      </c>
      <c r="B101" s="13" t="s">
        <v>47</v>
      </c>
      <c r="C101" s="1" t="s">
        <v>35</v>
      </c>
      <c r="D101" s="2" t="s">
        <v>11</v>
      </c>
      <c r="E101" s="2" t="s">
        <v>21</v>
      </c>
      <c r="F101" s="2" t="str">
        <f t="shared" si="11"/>
        <v>P. aeruginosa  Resistant</v>
      </c>
      <c r="G101">
        <v>2</v>
      </c>
      <c r="I101">
        <f>1*100/150</f>
        <v>0.66666666666666663</v>
      </c>
      <c r="J101" s="6">
        <v>6.8000000000000005E-2</v>
      </c>
      <c r="K101" t="str">
        <f t="shared" ref="K101:K122" si="18">IF(H101&gt;0,(H101*J101)," ")</f>
        <v xml:space="preserve"> </v>
      </c>
      <c r="L101">
        <f t="shared" ref="L101:L122" si="19">IF(I101&gt;0,(I101*J101)," ")</f>
        <v>4.5333333333333337E-2</v>
      </c>
    </row>
    <row r="102" spans="1:12" x14ac:dyDescent="0.2">
      <c r="A102" s="1" t="s">
        <v>20</v>
      </c>
      <c r="B102" s="13" t="s">
        <v>47</v>
      </c>
      <c r="C102" s="1" t="s">
        <v>29</v>
      </c>
      <c r="D102" s="2" t="s">
        <v>11</v>
      </c>
      <c r="E102" s="2" t="s">
        <v>21</v>
      </c>
      <c r="F102" s="2" t="str">
        <f t="shared" si="11"/>
        <v>P. aeruginosa  Resistant</v>
      </c>
      <c r="G102">
        <v>2</v>
      </c>
      <c r="H102">
        <v>150000</v>
      </c>
      <c r="I102">
        <f>1*100/0.01</f>
        <v>10000</v>
      </c>
      <c r="J102" s="6">
        <v>6.8000000000000005E-2</v>
      </c>
      <c r="K102">
        <f t="shared" si="18"/>
        <v>10200</v>
      </c>
      <c r="L102">
        <f t="shared" si="19"/>
        <v>680</v>
      </c>
    </row>
    <row r="103" spans="1:12" x14ac:dyDescent="0.2">
      <c r="A103" s="1" t="s">
        <v>20</v>
      </c>
      <c r="B103" s="13" t="s">
        <v>47</v>
      </c>
      <c r="C103" s="1" t="s">
        <v>57</v>
      </c>
      <c r="D103" s="2" t="s">
        <v>11</v>
      </c>
      <c r="E103" s="2" t="s">
        <v>21</v>
      </c>
      <c r="F103" s="2" t="str">
        <f t="shared" si="11"/>
        <v>P. aeruginosa  Resistant</v>
      </c>
      <c r="G103">
        <v>2</v>
      </c>
      <c r="I103">
        <f>1*100/150</f>
        <v>0.66666666666666663</v>
      </c>
      <c r="J103" s="6">
        <v>6.8000000000000005E-2</v>
      </c>
      <c r="K103" t="str">
        <f t="shared" si="18"/>
        <v xml:space="preserve"> </v>
      </c>
      <c r="L103">
        <f t="shared" si="19"/>
        <v>4.5333333333333337E-2</v>
      </c>
    </row>
    <row r="104" spans="1:12" x14ac:dyDescent="0.2">
      <c r="A104" s="1" t="s">
        <v>20</v>
      </c>
      <c r="B104" s="13" t="s">
        <v>47</v>
      </c>
      <c r="C104" s="1" t="s">
        <v>34</v>
      </c>
      <c r="D104" s="2" t="s">
        <v>11</v>
      </c>
      <c r="E104" s="2" t="s">
        <v>21</v>
      </c>
      <c r="F104" s="2" t="str">
        <f t="shared" si="11"/>
        <v>P. aeruginosa  Resistant</v>
      </c>
      <c r="G104">
        <v>2</v>
      </c>
      <c r="I104">
        <f>1*100/5*150/50000</f>
        <v>0.06</v>
      </c>
      <c r="J104" s="6">
        <v>6.8000000000000005E-2</v>
      </c>
      <c r="K104" t="str">
        <f t="shared" si="18"/>
        <v xml:space="preserve"> </v>
      </c>
      <c r="L104">
        <f t="shared" si="19"/>
        <v>4.0800000000000003E-3</v>
      </c>
    </row>
    <row r="105" spans="1:12" x14ac:dyDescent="0.2">
      <c r="A105" s="1" t="s">
        <v>20</v>
      </c>
      <c r="B105" s="13" t="s">
        <v>47</v>
      </c>
      <c r="C105" s="1" t="s">
        <v>31</v>
      </c>
      <c r="D105" s="2" t="s">
        <v>11</v>
      </c>
      <c r="E105" s="2" t="s">
        <v>21</v>
      </c>
      <c r="F105" s="2" t="str">
        <f t="shared" si="11"/>
        <v>P. aeruginosa  Resistant</v>
      </c>
      <c r="G105">
        <v>2</v>
      </c>
      <c r="H105">
        <v>2.1</v>
      </c>
      <c r="I105">
        <f>1*100/1*150/50000</f>
        <v>0.3</v>
      </c>
      <c r="J105" s="6">
        <v>6.8000000000000005E-2</v>
      </c>
      <c r="K105">
        <f t="shared" si="18"/>
        <v>0.14280000000000001</v>
      </c>
      <c r="L105">
        <f t="shared" si="19"/>
        <v>2.0400000000000001E-2</v>
      </c>
    </row>
    <row r="106" spans="1:12" x14ac:dyDescent="0.2">
      <c r="A106" s="1" t="s">
        <v>20</v>
      </c>
      <c r="B106" s="13" t="s">
        <v>47</v>
      </c>
      <c r="C106" s="1" t="s">
        <v>52</v>
      </c>
      <c r="D106" s="2" t="s">
        <v>11</v>
      </c>
      <c r="E106" s="2" t="s">
        <v>21</v>
      </c>
      <c r="F106" s="2" t="str">
        <f t="shared" si="11"/>
        <v>P. aeruginosa  Resistant</v>
      </c>
      <c r="G106">
        <v>2</v>
      </c>
      <c r="H106">
        <v>325.5</v>
      </c>
      <c r="I106">
        <f>1*100/5*150/50000</f>
        <v>0.06</v>
      </c>
      <c r="J106" s="6">
        <v>6.8000000000000005E-2</v>
      </c>
      <c r="K106">
        <f t="shared" si="18"/>
        <v>22.134</v>
      </c>
      <c r="L106">
        <f t="shared" si="19"/>
        <v>4.0800000000000003E-3</v>
      </c>
    </row>
    <row r="107" spans="1:12" x14ac:dyDescent="0.2">
      <c r="A107" s="1" t="s">
        <v>20</v>
      </c>
      <c r="B107" s="13" t="s">
        <v>47</v>
      </c>
      <c r="C107" s="1" t="s">
        <v>7</v>
      </c>
      <c r="D107" s="2" t="s">
        <v>11</v>
      </c>
      <c r="E107" s="2" t="s">
        <v>21</v>
      </c>
      <c r="F107" s="2" t="str">
        <f t="shared" si="11"/>
        <v>P. aeruginosa  Resistant</v>
      </c>
      <c r="G107">
        <v>2</v>
      </c>
      <c r="H107">
        <v>70000</v>
      </c>
      <c r="I107">
        <f>1*100/0.01</f>
        <v>10000</v>
      </c>
      <c r="J107" s="6">
        <v>6.8000000000000005E-2</v>
      </c>
      <c r="K107">
        <f t="shared" si="18"/>
        <v>4760</v>
      </c>
      <c r="L107">
        <f t="shared" si="19"/>
        <v>680</v>
      </c>
    </row>
    <row r="108" spans="1:12" x14ac:dyDescent="0.2">
      <c r="A108" s="1" t="s">
        <v>20</v>
      </c>
      <c r="B108" s="13" t="s">
        <v>47</v>
      </c>
      <c r="C108" s="1" t="s">
        <v>32</v>
      </c>
      <c r="D108" s="2" t="s">
        <v>11</v>
      </c>
      <c r="E108" s="2" t="s">
        <v>21</v>
      </c>
      <c r="F108" s="2" t="str">
        <f t="shared" si="11"/>
        <v>P. aeruginosa  Resistant</v>
      </c>
      <c r="G108">
        <v>2</v>
      </c>
      <c r="H108">
        <v>204</v>
      </c>
      <c r="I108">
        <f>1*100/5*150/50000</f>
        <v>0.06</v>
      </c>
      <c r="J108" s="6">
        <v>6.8000000000000005E-2</v>
      </c>
      <c r="K108">
        <f t="shared" si="18"/>
        <v>13.872000000000002</v>
      </c>
      <c r="L108">
        <f t="shared" si="19"/>
        <v>4.0800000000000003E-3</v>
      </c>
    </row>
    <row r="109" spans="1:12" x14ac:dyDescent="0.2">
      <c r="A109" s="1" t="s">
        <v>20</v>
      </c>
      <c r="B109" s="13" t="s">
        <v>47</v>
      </c>
      <c r="C109" s="1" t="s">
        <v>28</v>
      </c>
      <c r="D109" s="2" t="s">
        <v>11</v>
      </c>
      <c r="E109" s="2" t="s">
        <v>21</v>
      </c>
      <c r="F109" s="2" t="str">
        <f t="shared" si="11"/>
        <v>P. aeruginosa  Resistant</v>
      </c>
      <c r="G109">
        <v>2</v>
      </c>
      <c r="H109">
        <v>70000</v>
      </c>
      <c r="I109">
        <f>1*100/0.01</f>
        <v>10000</v>
      </c>
      <c r="J109" s="6">
        <v>6.8000000000000005E-2</v>
      </c>
      <c r="K109">
        <f t="shared" si="18"/>
        <v>4760</v>
      </c>
      <c r="L109">
        <f t="shared" si="19"/>
        <v>680</v>
      </c>
    </row>
    <row r="110" spans="1:12" x14ac:dyDescent="0.2">
      <c r="A110" s="1" t="s">
        <v>20</v>
      </c>
      <c r="B110" s="13" t="s">
        <v>47</v>
      </c>
      <c r="C110" s="1" t="s">
        <v>30</v>
      </c>
      <c r="D110" s="2" t="s">
        <v>11</v>
      </c>
      <c r="E110" s="2" t="s">
        <v>21</v>
      </c>
      <c r="F110" s="2" t="str">
        <f t="shared" si="11"/>
        <v>P. aeruginosa  Resistant</v>
      </c>
      <c r="G110">
        <v>2</v>
      </c>
      <c r="H110">
        <v>500</v>
      </c>
      <c r="I110">
        <v>50</v>
      </c>
      <c r="J110" s="6">
        <v>6.8000000000000005E-2</v>
      </c>
      <c r="K110">
        <f t="shared" si="18"/>
        <v>34</v>
      </c>
      <c r="L110">
        <f t="shared" si="19"/>
        <v>3.4000000000000004</v>
      </c>
    </row>
    <row r="111" spans="1:12" x14ac:dyDescent="0.2">
      <c r="A111" s="1" t="s">
        <v>20</v>
      </c>
      <c r="B111" s="13" t="s">
        <v>47</v>
      </c>
      <c r="C111" s="1" t="s">
        <v>33</v>
      </c>
      <c r="D111" s="2" t="s">
        <v>11</v>
      </c>
      <c r="E111" s="2" t="s">
        <v>21</v>
      </c>
      <c r="F111" s="2" t="str">
        <f t="shared" si="11"/>
        <v>P. aeruginosa  Resistant</v>
      </c>
      <c r="G111">
        <v>2</v>
      </c>
      <c r="H111">
        <v>1.65</v>
      </c>
      <c r="I111">
        <f>1*100/5*150/50000</f>
        <v>0.06</v>
      </c>
      <c r="J111" s="6">
        <v>6.8000000000000005E-2</v>
      </c>
      <c r="K111">
        <f t="shared" si="18"/>
        <v>0.11220000000000001</v>
      </c>
      <c r="L111">
        <f t="shared" si="19"/>
        <v>4.0800000000000003E-3</v>
      </c>
    </row>
    <row r="112" spans="1:12" x14ac:dyDescent="0.2">
      <c r="A112" s="1" t="s">
        <v>27</v>
      </c>
      <c r="B112" s="13" t="s">
        <v>47</v>
      </c>
      <c r="C112" s="1" t="s">
        <v>35</v>
      </c>
      <c r="D112" s="2" t="s">
        <v>11</v>
      </c>
      <c r="E112" s="2" t="s">
        <v>26</v>
      </c>
      <c r="F112" s="2" t="str">
        <f t="shared" si="11"/>
        <v>S.aureus Resistant</v>
      </c>
      <c r="G112">
        <v>2</v>
      </c>
      <c r="I112">
        <f>1*100/150</f>
        <v>0.66666666666666663</v>
      </c>
      <c r="J112" s="6">
        <v>0</v>
      </c>
      <c r="K112" t="str">
        <f t="shared" si="18"/>
        <v xml:space="preserve"> </v>
      </c>
      <c r="L112">
        <f t="shared" si="19"/>
        <v>0</v>
      </c>
    </row>
    <row r="113" spans="1:12" x14ac:dyDescent="0.2">
      <c r="A113" s="1" t="s">
        <v>27</v>
      </c>
      <c r="B113" s="13" t="s">
        <v>47</v>
      </c>
      <c r="C113" s="1" t="s">
        <v>29</v>
      </c>
      <c r="D113" s="2" t="s">
        <v>11</v>
      </c>
      <c r="E113" s="2" t="s">
        <v>26</v>
      </c>
      <c r="F113" s="2" t="str">
        <f t="shared" si="11"/>
        <v>S.aureus Resistant</v>
      </c>
      <c r="G113">
        <v>2</v>
      </c>
      <c r="H113">
        <v>10000</v>
      </c>
      <c r="I113">
        <f>1*100/0.01</f>
        <v>10000</v>
      </c>
      <c r="J113" s="6">
        <v>0</v>
      </c>
      <c r="K113">
        <f t="shared" si="18"/>
        <v>0</v>
      </c>
      <c r="L113">
        <f t="shared" si="19"/>
        <v>0</v>
      </c>
    </row>
    <row r="114" spans="1:12" x14ac:dyDescent="0.2">
      <c r="A114" s="1" t="s">
        <v>27</v>
      </c>
      <c r="B114" s="13" t="s">
        <v>47</v>
      </c>
      <c r="C114" s="1" t="s">
        <v>57</v>
      </c>
      <c r="D114" s="2" t="s">
        <v>11</v>
      </c>
      <c r="E114" s="2" t="s">
        <v>26</v>
      </c>
      <c r="F114" s="2" t="str">
        <f t="shared" si="11"/>
        <v>S.aureus Resistant</v>
      </c>
      <c r="G114">
        <v>2</v>
      </c>
      <c r="I114">
        <f>1*100/150</f>
        <v>0.66666666666666663</v>
      </c>
      <c r="J114" s="6">
        <v>0</v>
      </c>
      <c r="K114" t="str">
        <f t="shared" si="18"/>
        <v xml:space="preserve"> </v>
      </c>
      <c r="L114">
        <f t="shared" si="19"/>
        <v>0</v>
      </c>
    </row>
    <row r="115" spans="1:12" x14ac:dyDescent="0.2">
      <c r="A115" s="1" t="s">
        <v>27</v>
      </c>
      <c r="B115" s="13" t="s">
        <v>47</v>
      </c>
      <c r="C115" s="1" t="s">
        <v>34</v>
      </c>
      <c r="D115" s="2" t="s">
        <v>11</v>
      </c>
      <c r="E115" s="2" t="s">
        <v>26</v>
      </c>
      <c r="F115" s="2" t="str">
        <f t="shared" si="11"/>
        <v>S.aureus Resistant</v>
      </c>
      <c r="G115">
        <v>2</v>
      </c>
      <c r="I115">
        <f>1*100/5*150/50000</f>
        <v>0.06</v>
      </c>
      <c r="J115" s="6">
        <v>0</v>
      </c>
      <c r="K115" t="str">
        <f t="shared" si="18"/>
        <v xml:space="preserve"> </v>
      </c>
      <c r="L115">
        <f t="shared" si="19"/>
        <v>0</v>
      </c>
    </row>
    <row r="116" spans="1:12" x14ac:dyDescent="0.2">
      <c r="A116" s="1" t="s">
        <v>27</v>
      </c>
      <c r="B116" s="13" t="s">
        <v>47</v>
      </c>
      <c r="C116" s="1" t="s">
        <v>31</v>
      </c>
      <c r="D116" s="2" t="s">
        <v>11</v>
      </c>
      <c r="E116" s="2" t="s">
        <v>26</v>
      </c>
      <c r="F116" s="2" t="str">
        <f t="shared" si="11"/>
        <v>S.aureus Resistant</v>
      </c>
      <c r="G116">
        <v>2</v>
      </c>
      <c r="H116">
        <v>1.65</v>
      </c>
      <c r="I116">
        <f>1*100/1*150/50000</f>
        <v>0.3</v>
      </c>
      <c r="J116" s="6">
        <v>0</v>
      </c>
      <c r="K116">
        <f t="shared" si="18"/>
        <v>0</v>
      </c>
      <c r="L116">
        <f t="shared" si="19"/>
        <v>0</v>
      </c>
    </row>
    <row r="117" spans="1:12" x14ac:dyDescent="0.2">
      <c r="A117" s="1" t="s">
        <v>27</v>
      </c>
      <c r="B117" s="13" t="s">
        <v>47</v>
      </c>
      <c r="C117" s="1" t="s">
        <v>52</v>
      </c>
      <c r="D117" s="2" t="s">
        <v>11</v>
      </c>
      <c r="E117" s="2" t="s">
        <v>26</v>
      </c>
      <c r="F117" s="2" t="str">
        <f t="shared" si="11"/>
        <v>S.aureus Resistant</v>
      </c>
      <c r="G117">
        <v>2</v>
      </c>
      <c r="I117">
        <f>1*100/5*150/50000</f>
        <v>0.06</v>
      </c>
      <c r="J117" s="6">
        <v>0</v>
      </c>
      <c r="K117" t="str">
        <f t="shared" si="18"/>
        <v xml:space="preserve"> </v>
      </c>
      <c r="L117">
        <f t="shared" si="19"/>
        <v>0</v>
      </c>
    </row>
    <row r="118" spans="1:12" x14ac:dyDescent="0.2">
      <c r="A118" s="1" t="s">
        <v>27</v>
      </c>
      <c r="B118" s="13" t="s">
        <v>47</v>
      </c>
      <c r="C118" s="1" t="s">
        <v>7</v>
      </c>
      <c r="D118" s="2" t="s">
        <v>11</v>
      </c>
      <c r="E118" s="2" t="s">
        <v>26</v>
      </c>
      <c r="F118" s="2" t="str">
        <f t="shared" si="11"/>
        <v>S.aureus Resistant</v>
      </c>
      <c r="G118">
        <v>2</v>
      </c>
      <c r="H118">
        <v>10000</v>
      </c>
      <c r="I118">
        <f>1*100/0.01</f>
        <v>10000</v>
      </c>
      <c r="J118" s="6">
        <v>0</v>
      </c>
      <c r="K118">
        <f t="shared" si="18"/>
        <v>0</v>
      </c>
      <c r="L118">
        <f t="shared" si="19"/>
        <v>0</v>
      </c>
    </row>
    <row r="119" spans="1:12" x14ac:dyDescent="0.2">
      <c r="A119" s="1" t="s">
        <v>27</v>
      </c>
      <c r="B119" s="13" t="s">
        <v>47</v>
      </c>
      <c r="C119" s="1" t="s">
        <v>32</v>
      </c>
      <c r="D119" s="2" t="s">
        <v>11</v>
      </c>
      <c r="E119" s="2" t="s">
        <v>26</v>
      </c>
      <c r="F119" s="2" t="str">
        <f t="shared" si="11"/>
        <v>S.aureus Resistant</v>
      </c>
      <c r="G119">
        <v>2</v>
      </c>
      <c r="H119">
        <v>0.6</v>
      </c>
      <c r="I119">
        <f>1*100/5*150/50000</f>
        <v>0.06</v>
      </c>
      <c r="J119" s="6">
        <v>0</v>
      </c>
      <c r="K119">
        <f t="shared" si="18"/>
        <v>0</v>
      </c>
      <c r="L119">
        <f t="shared" si="19"/>
        <v>0</v>
      </c>
    </row>
    <row r="120" spans="1:12" x14ac:dyDescent="0.2">
      <c r="A120" s="1" t="s">
        <v>27</v>
      </c>
      <c r="B120" s="13" t="s">
        <v>47</v>
      </c>
      <c r="C120" s="1" t="s">
        <v>28</v>
      </c>
      <c r="D120" s="2" t="s">
        <v>11</v>
      </c>
      <c r="E120" s="2" t="s">
        <v>26</v>
      </c>
      <c r="F120" s="2" t="str">
        <f t="shared" si="11"/>
        <v>S.aureus Resistant</v>
      </c>
      <c r="G120">
        <v>2</v>
      </c>
      <c r="H120">
        <v>30000</v>
      </c>
      <c r="I120">
        <f>1*100/0.01</f>
        <v>10000</v>
      </c>
      <c r="J120" s="6">
        <v>0</v>
      </c>
      <c r="K120">
        <f t="shared" si="18"/>
        <v>0</v>
      </c>
      <c r="L120">
        <f t="shared" si="19"/>
        <v>0</v>
      </c>
    </row>
    <row r="121" spans="1:12" x14ac:dyDescent="0.2">
      <c r="A121" s="1" t="s">
        <v>27</v>
      </c>
      <c r="B121" s="13" t="s">
        <v>47</v>
      </c>
      <c r="C121" s="1" t="s">
        <v>30</v>
      </c>
      <c r="D121" s="2" t="s">
        <v>11</v>
      </c>
      <c r="E121" s="2" t="s">
        <v>26</v>
      </c>
      <c r="F121" s="2" t="str">
        <f t="shared" si="11"/>
        <v>S.aureus Resistant</v>
      </c>
      <c r="G121">
        <v>2</v>
      </c>
      <c r="H121">
        <v>150</v>
      </c>
      <c r="I121">
        <v>50</v>
      </c>
      <c r="J121" s="6">
        <v>0</v>
      </c>
      <c r="K121">
        <f t="shared" si="18"/>
        <v>0</v>
      </c>
      <c r="L121">
        <f t="shared" si="19"/>
        <v>0</v>
      </c>
    </row>
    <row r="122" spans="1:12" x14ac:dyDescent="0.2">
      <c r="A122" s="1" t="s">
        <v>27</v>
      </c>
      <c r="B122" s="13" t="s">
        <v>47</v>
      </c>
      <c r="C122" s="1" t="s">
        <v>33</v>
      </c>
      <c r="D122" s="2" t="s">
        <v>11</v>
      </c>
      <c r="E122" s="2" t="s">
        <v>26</v>
      </c>
      <c r="F122" s="2" t="str">
        <f t="shared" si="11"/>
        <v>S.aureus Resistant</v>
      </c>
      <c r="G122">
        <v>2</v>
      </c>
      <c r="I122">
        <f>1*100/5*150/50000</f>
        <v>0.06</v>
      </c>
      <c r="J122" s="6">
        <v>0</v>
      </c>
      <c r="K122" t="str">
        <f t="shared" si="18"/>
        <v xml:space="preserve"> </v>
      </c>
      <c r="L122">
        <f t="shared" si="19"/>
        <v>0</v>
      </c>
    </row>
    <row r="123" spans="1:12" x14ac:dyDescent="0.2">
      <c r="A123" s="1" t="s">
        <v>25</v>
      </c>
      <c r="B123" s="13" t="s">
        <v>47</v>
      </c>
      <c r="C123" s="1" t="s">
        <v>35</v>
      </c>
      <c r="D123" s="2" t="s">
        <v>8</v>
      </c>
      <c r="E123" s="2" t="s">
        <v>26</v>
      </c>
      <c r="F123" s="2" t="str">
        <f t="shared" si="11"/>
        <v>S.aureus Sensitive</v>
      </c>
      <c r="G123">
        <v>2</v>
      </c>
      <c r="I123">
        <f>1*100/150</f>
        <v>0.66666666666666663</v>
      </c>
      <c r="J123" s="6">
        <v>0</v>
      </c>
      <c r="K123" t="str">
        <f t="shared" ref="K123:K133" si="20">IF(H123&gt;0,(H123*J123)," ")</f>
        <v xml:space="preserve"> </v>
      </c>
      <c r="L123">
        <f t="shared" ref="L123:L133" si="21">IF(I123&gt;0,(I123*J123)," ")</f>
        <v>0</v>
      </c>
    </row>
    <row r="124" spans="1:12" x14ac:dyDescent="0.2">
      <c r="A124" s="1" t="s">
        <v>25</v>
      </c>
      <c r="B124" s="13" t="s">
        <v>47</v>
      </c>
      <c r="C124" s="1" t="s">
        <v>29</v>
      </c>
      <c r="D124" s="2" t="s">
        <v>8</v>
      </c>
      <c r="E124" s="2" t="s">
        <v>26</v>
      </c>
      <c r="F124" s="2" t="str">
        <f t="shared" si="11"/>
        <v>S.aureus Sensitive</v>
      </c>
      <c r="G124">
        <v>2</v>
      </c>
      <c r="H124">
        <v>20000</v>
      </c>
      <c r="I124">
        <f>1*100/0.01</f>
        <v>10000</v>
      </c>
      <c r="J124" s="6">
        <v>0</v>
      </c>
      <c r="K124">
        <f t="shared" si="20"/>
        <v>0</v>
      </c>
      <c r="L124">
        <f t="shared" si="21"/>
        <v>0</v>
      </c>
    </row>
    <row r="125" spans="1:12" x14ac:dyDescent="0.2">
      <c r="A125" s="1" t="s">
        <v>25</v>
      </c>
      <c r="B125" s="13" t="s">
        <v>47</v>
      </c>
      <c r="C125" s="1" t="s">
        <v>57</v>
      </c>
      <c r="D125" s="2" t="s">
        <v>8</v>
      </c>
      <c r="E125" s="2" t="s">
        <v>26</v>
      </c>
      <c r="F125" s="2" t="str">
        <f t="shared" si="11"/>
        <v>S.aureus Sensitive</v>
      </c>
      <c r="G125">
        <v>2</v>
      </c>
      <c r="I125">
        <f>1*100/150</f>
        <v>0.66666666666666663</v>
      </c>
      <c r="J125" s="6">
        <v>0</v>
      </c>
      <c r="K125" t="str">
        <f>IF(H125&gt;0,(H125*J125)," ")</f>
        <v xml:space="preserve"> </v>
      </c>
      <c r="L125">
        <f t="shared" si="21"/>
        <v>0</v>
      </c>
    </row>
    <row r="126" spans="1:12" x14ac:dyDescent="0.2">
      <c r="A126" s="1" t="s">
        <v>25</v>
      </c>
      <c r="B126" s="13" t="s">
        <v>47</v>
      </c>
      <c r="C126" s="1" t="s">
        <v>34</v>
      </c>
      <c r="D126" s="2" t="s">
        <v>8</v>
      </c>
      <c r="E126" s="2" t="s">
        <v>26</v>
      </c>
      <c r="F126" s="2" t="str">
        <f t="shared" si="11"/>
        <v>S.aureus Sensitive</v>
      </c>
      <c r="G126">
        <v>2</v>
      </c>
      <c r="I126">
        <f>1*100/5*150/50000</f>
        <v>0.06</v>
      </c>
      <c r="J126" s="6">
        <v>0</v>
      </c>
      <c r="K126" t="str">
        <f t="shared" si="20"/>
        <v xml:space="preserve"> </v>
      </c>
      <c r="L126">
        <f t="shared" si="21"/>
        <v>0</v>
      </c>
    </row>
    <row r="127" spans="1:12" x14ac:dyDescent="0.2">
      <c r="A127" s="1" t="s">
        <v>25</v>
      </c>
      <c r="B127" s="13" t="s">
        <v>47</v>
      </c>
      <c r="C127" s="1" t="s">
        <v>31</v>
      </c>
      <c r="D127" s="2" t="s">
        <v>8</v>
      </c>
      <c r="E127" s="2" t="s">
        <v>26</v>
      </c>
      <c r="F127" s="2" t="str">
        <f t="shared" si="11"/>
        <v>S.aureus Sensitive</v>
      </c>
      <c r="G127">
        <v>2</v>
      </c>
      <c r="H127">
        <v>0.75</v>
      </c>
      <c r="I127">
        <f>1*100/1*150/50000</f>
        <v>0.3</v>
      </c>
      <c r="J127" s="6">
        <v>0</v>
      </c>
      <c r="K127">
        <f t="shared" si="20"/>
        <v>0</v>
      </c>
      <c r="L127">
        <f t="shared" si="21"/>
        <v>0</v>
      </c>
    </row>
    <row r="128" spans="1:12" x14ac:dyDescent="0.2">
      <c r="A128" s="1" t="s">
        <v>25</v>
      </c>
      <c r="B128" s="13" t="s">
        <v>47</v>
      </c>
      <c r="C128" s="1" t="s">
        <v>52</v>
      </c>
      <c r="D128" s="2" t="s">
        <v>8</v>
      </c>
      <c r="E128" s="2" t="s">
        <v>26</v>
      </c>
      <c r="F128" s="2" t="str">
        <f t="shared" si="11"/>
        <v>S.aureus Sensitive</v>
      </c>
      <c r="G128">
        <v>2</v>
      </c>
      <c r="H128">
        <v>4.5</v>
      </c>
      <c r="I128">
        <f>1*100/5*150/50000</f>
        <v>0.06</v>
      </c>
      <c r="J128" s="6">
        <v>0</v>
      </c>
      <c r="K128">
        <f t="shared" si="20"/>
        <v>0</v>
      </c>
      <c r="L128">
        <f t="shared" si="21"/>
        <v>0</v>
      </c>
    </row>
    <row r="129" spans="1:12" x14ac:dyDescent="0.2">
      <c r="A129" s="1" t="s">
        <v>25</v>
      </c>
      <c r="B129" s="13" t="s">
        <v>47</v>
      </c>
      <c r="C129" s="1" t="s">
        <v>7</v>
      </c>
      <c r="D129" s="2" t="s">
        <v>8</v>
      </c>
      <c r="E129" s="2" t="s">
        <v>26</v>
      </c>
      <c r="F129" s="2" t="str">
        <f t="shared" si="11"/>
        <v>S.aureus Sensitive</v>
      </c>
      <c r="G129">
        <v>2</v>
      </c>
      <c r="H129">
        <v>35000</v>
      </c>
      <c r="I129">
        <f>1*100/0.01</f>
        <v>10000</v>
      </c>
      <c r="J129" s="6">
        <v>0</v>
      </c>
      <c r="K129">
        <f t="shared" si="20"/>
        <v>0</v>
      </c>
      <c r="L129">
        <f t="shared" si="21"/>
        <v>0</v>
      </c>
    </row>
    <row r="130" spans="1:12" x14ac:dyDescent="0.2">
      <c r="A130" s="1" t="s">
        <v>25</v>
      </c>
      <c r="B130" s="13" t="s">
        <v>47</v>
      </c>
      <c r="C130" s="1" t="s">
        <v>32</v>
      </c>
      <c r="D130" s="2" t="s">
        <v>8</v>
      </c>
      <c r="E130" s="2" t="s">
        <v>26</v>
      </c>
      <c r="F130" s="2" t="str">
        <f t="shared" ref="F130:F193" si="22">_xlfn.CONCAT(E130," ",D130)</f>
        <v>S.aureus Sensitive</v>
      </c>
      <c r="G130">
        <v>2</v>
      </c>
      <c r="H130">
        <v>7.5</v>
      </c>
      <c r="I130">
        <f>1*100/5*150/50000</f>
        <v>0.06</v>
      </c>
      <c r="J130" s="6">
        <v>0</v>
      </c>
      <c r="K130">
        <f t="shared" si="20"/>
        <v>0</v>
      </c>
      <c r="L130">
        <f t="shared" si="21"/>
        <v>0</v>
      </c>
    </row>
    <row r="131" spans="1:12" x14ac:dyDescent="0.2">
      <c r="A131" s="1" t="s">
        <v>25</v>
      </c>
      <c r="B131" s="13" t="s">
        <v>47</v>
      </c>
      <c r="C131" s="1" t="s">
        <v>28</v>
      </c>
      <c r="D131" s="2" t="s">
        <v>8</v>
      </c>
      <c r="E131" s="2" t="s">
        <v>26</v>
      </c>
      <c r="F131" s="2" t="str">
        <f t="shared" si="22"/>
        <v>S.aureus Sensitive</v>
      </c>
      <c r="G131">
        <v>2</v>
      </c>
      <c r="H131">
        <v>45000</v>
      </c>
      <c r="I131">
        <f>1*100/0.01</f>
        <v>10000</v>
      </c>
      <c r="J131" s="6">
        <v>0</v>
      </c>
      <c r="K131">
        <f t="shared" si="20"/>
        <v>0</v>
      </c>
      <c r="L131">
        <f t="shared" si="21"/>
        <v>0</v>
      </c>
    </row>
    <row r="132" spans="1:12" x14ac:dyDescent="0.2">
      <c r="A132" s="1" t="s">
        <v>25</v>
      </c>
      <c r="B132" s="13" t="s">
        <v>47</v>
      </c>
      <c r="C132" s="1" t="s">
        <v>30</v>
      </c>
      <c r="D132" s="2" t="s">
        <v>8</v>
      </c>
      <c r="E132" s="2" t="s">
        <v>26</v>
      </c>
      <c r="F132" s="2" t="str">
        <f t="shared" si="22"/>
        <v>S.aureus Sensitive</v>
      </c>
      <c r="G132">
        <v>2</v>
      </c>
      <c r="H132">
        <v>150</v>
      </c>
      <c r="I132">
        <v>50</v>
      </c>
      <c r="J132" s="6">
        <v>0</v>
      </c>
      <c r="K132">
        <f t="shared" si="20"/>
        <v>0</v>
      </c>
      <c r="L132">
        <f t="shared" si="21"/>
        <v>0</v>
      </c>
    </row>
    <row r="133" spans="1:12" x14ac:dyDescent="0.2">
      <c r="A133" s="1" t="s">
        <v>25</v>
      </c>
      <c r="B133" s="13" t="s">
        <v>47</v>
      </c>
      <c r="C133" s="1" t="s">
        <v>33</v>
      </c>
      <c r="D133" s="2" t="s">
        <v>8</v>
      </c>
      <c r="E133" s="2" t="s">
        <v>26</v>
      </c>
      <c r="F133" s="2" t="str">
        <f t="shared" si="22"/>
        <v>S.aureus Sensitive</v>
      </c>
      <c r="G133">
        <v>2</v>
      </c>
      <c r="H133">
        <v>1.5</v>
      </c>
      <c r="I133">
        <f>1*100/5*150/50000</f>
        <v>0.06</v>
      </c>
      <c r="J133" s="6">
        <v>0</v>
      </c>
      <c r="K133">
        <f t="shared" si="20"/>
        <v>0</v>
      </c>
      <c r="L133">
        <f t="shared" si="21"/>
        <v>0</v>
      </c>
    </row>
    <row r="134" spans="1:12" x14ac:dyDescent="0.2">
      <c r="A134" s="1" t="s">
        <v>24</v>
      </c>
      <c r="B134" s="13" t="s">
        <v>47</v>
      </c>
      <c r="C134" s="1" t="s">
        <v>35</v>
      </c>
      <c r="D134" s="2" t="s">
        <v>11</v>
      </c>
      <c r="E134" s="2" t="s">
        <v>23</v>
      </c>
      <c r="F134" s="2" t="str">
        <f t="shared" si="22"/>
        <v>A.baumannii Resistant</v>
      </c>
      <c r="G134">
        <v>3</v>
      </c>
      <c r="I134">
        <f>1*100/150</f>
        <v>0.66666666666666663</v>
      </c>
      <c r="J134" s="6">
        <v>6.9000000000000006E-2</v>
      </c>
      <c r="K134" t="str">
        <f t="shared" ref="K134:K144" si="23">IF(H134&gt;0,(H134*J134)," ")</f>
        <v xml:space="preserve"> </v>
      </c>
      <c r="L134">
        <f t="shared" ref="L134:L144" si="24">IF(I134&gt;0,(I134*J134)," ")</f>
        <v>4.5999999999999999E-2</v>
      </c>
    </row>
    <row r="135" spans="1:12" x14ac:dyDescent="0.2">
      <c r="A135" s="1" t="s">
        <v>24</v>
      </c>
      <c r="B135" s="13" t="s">
        <v>47</v>
      </c>
      <c r="C135" s="1" t="s">
        <v>29</v>
      </c>
      <c r="D135" s="2" t="s">
        <v>11</v>
      </c>
      <c r="E135" s="2" t="s">
        <v>23</v>
      </c>
      <c r="F135" s="2" t="str">
        <f t="shared" si="22"/>
        <v>A.baumannii Resistant</v>
      </c>
      <c r="G135">
        <v>3</v>
      </c>
      <c r="H135">
        <v>1000</v>
      </c>
      <c r="I135">
        <f>1*100/1</f>
        <v>100</v>
      </c>
      <c r="J135" s="6">
        <v>6.9000000000000006E-2</v>
      </c>
      <c r="K135">
        <f t="shared" si="23"/>
        <v>69</v>
      </c>
      <c r="L135">
        <f t="shared" si="24"/>
        <v>6.9</v>
      </c>
    </row>
    <row r="136" spans="1:12" x14ac:dyDescent="0.2">
      <c r="A136" s="1" t="s">
        <v>24</v>
      </c>
      <c r="B136" s="13" t="s">
        <v>47</v>
      </c>
      <c r="C136" s="1" t="s">
        <v>57</v>
      </c>
      <c r="D136" s="2" t="s">
        <v>11</v>
      </c>
      <c r="E136" s="2" t="s">
        <v>23</v>
      </c>
      <c r="F136" s="2" t="str">
        <f t="shared" si="22"/>
        <v>A.baumannii Resistant</v>
      </c>
      <c r="G136">
        <v>3</v>
      </c>
      <c r="H136">
        <v>0.66666666666666663</v>
      </c>
      <c r="I136">
        <f>1*100/150</f>
        <v>0.66666666666666663</v>
      </c>
      <c r="J136" s="6">
        <v>6.9000000000000006E-2</v>
      </c>
      <c r="K136">
        <f t="shared" si="23"/>
        <v>4.5999999999999999E-2</v>
      </c>
      <c r="L136">
        <f t="shared" si="24"/>
        <v>4.5999999999999999E-2</v>
      </c>
    </row>
    <row r="137" spans="1:12" x14ac:dyDescent="0.2">
      <c r="A137" s="1" t="s">
        <v>24</v>
      </c>
      <c r="B137" s="13" t="s">
        <v>47</v>
      </c>
      <c r="C137" s="1" t="s">
        <v>34</v>
      </c>
      <c r="D137" s="2" t="s">
        <v>11</v>
      </c>
      <c r="E137" s="2" t="s">
        <v>23</v>
      </c>
      <c r="F137" s="2" t="str">
        <f t="shared" si="22"/>
        <v>A.baumannii Resistant</v>
      </c>
      <c r="G137">
        <v>3</v>
      </c>
      <c r="I137">
        <v>0.03</v>
      </c>
      <c r="J137" s="6">
        <v>6.9000000000000006E-2</v>
      </c>
      <c r="K137" t="str">
        <f t="shared" si="23"/>
        <v xml:space="preserve"> </v>
      </c>
      <c r="L137">
        <f t="shared" si="24"/>
        <v>2.0700000000000002E-3</v>
      </c>
    </row>
    <row r="138" spans="1:12" x14ac:dyDescent="0.2">
      <c r="A138" s="1" t="s">
        <v>24</v>
      </c>
      <c r="B138" s="13" t="s">
        <v>47</v>
      </c>
      <c r="C138" s="1" t="s">
        <v>31</v>
      </c>
      <c r="D138" s="2" t="s">
        <v>11</v>
      </c>
      <c r="E138" s="2" t="s">
        <v>23</v>
      </c>
      <c r="F138" s="2" t="str">
        <f t="shared" si="22"/>
        <v>A.baumannii Resistant</v>
      </c>
      <c r="G138">
        <v>3</v>
      </c>
      <c r="H138">
        <v>7.2</v>
      </c>
      <c r="I138">
        <v>0.06</v>
      </c>
      <c r="J138" s="6">
        <v>6.9000000000000006E-2</v>
      </c>
      <c r="K138">
        <f t="shared" si="23"/>
        <v>0.49680000000000007</v>
      </c>
      <c r="L138">
        <f t="shared" si="24"/>
        <v>4.1400000000000005E-3</v>
      </c>
    </row>
    <row r="139" spans="1:12" x14ac:dyDescent="0.2">
      <c r="A139" s="1" t="s">
        <v>24</v>
      </c>
      <c r="B139" s="13" t="s">
        <v>47</v>
      </c>
      <c r="C139" s="1" t="s">
        <v>52</v>
      </c>
      <c r="D139" s="2" t="s">
        <v>11</v>
      </c>
      <c r="E139" s="2" t="s">
        <v>23</v>
      </c>
      <c r="F139" s="2" t="str">
        <f t="shared" si="22"/>
        <v>A.baumannii Resistant</v>
      </c>
      <c r="G139">
        <v>3</v>
      </c>
      <c r="H139">
        <v>0.06</v>
      </c>
      <c r="I139">
        <v>0.03</v>
      </c>
      <c r="J139" s="6">
        <v>6.9000000000000006E-2</v>
      </c>
      <c r="K139">
        <f t="shared" si="23"/>
        <v>4.1400000000000005E-3</v>
      </c>
      <c r="L139">
        <f t="shared" si="24"/>
        <v>2.0700000000000002E-3</v>
      </c>
    </row>
    <row r="140" spans="1:12" x14ac:dyDescent="0.2">
      <c r="A140" s="1" t="s">
        <v>24</v>
      </c>
      <c r="B140" s="13" t="s">
        <v>47</v>
      </c>
      <c r="C140" s="1" t="s">
        <v>7</v>
      </c>
      <c r="D140" s="2" t="s">
        <v>11</v>
      </c>
      <c r="E140" s="2" t="s">
        <v>23</v>
      </c>
      <c r="F140" s="2" t="str">
        <f t="shared" si="22"/>
        <v>A.baumannii Resistant</v>
      </c>
      <c r="G140">
        <v>3</v>
      </c>
      <c r="H140">
        <v>50</v>
      </c>
      <c r="I140">
        <f>1*100/1</f>
        <v>100</v>
      </c>
      <c r="J140" s="6">
        <v>6.9000000000000006E-2</v>
      </c>
      <c r="K140">
        <f t="shared" si="23"/>
        <v>3.45</v>
      </c>
      <c r="L140">
        <f t="shared" si="24"/>
        <v>6.9</v>
      </c>
    </row>
    <row r="141" spans="1:12" x14ac:dyDescent="0.2">
      <c r="A141" s="1" t="s">
        <v>24</v>
      </c>
      <c r="B141" s="13" t="s">
        <v>47</v>
      </c>
      <c r="C141" s="1" t="s">
        <v>32</v>
      </c>
      <c r="D141" s="2" t="s">
        <v>11</v>
      </c>
      <c r="E141" s="2" t="s">
        <v>23</v>
      </c>
      <c r="F141" s="2" t="str">
        <f t="shared" si="22"/>
        <v>A.baumannii Resistant</v>
      </c>
      <c r="G141">
        <v>3</v>
      </c>
      <c r="H141">
        <v>0.9</v>
      </c>
      <c r="I141">
        <v>0.03</v>
      </c>
      <c r="J141" s="6">
        <v>6.9000000000000006E-2</v>
      </c>
      <c r="K141">
        <f t="shared" si="23"/>
        <v>6.2100000000000009E-2</v>
      </c>
      <c r="L141">
        <f t="shared" si="24"/>
        <v>2.0700000000000002E-3</v>
      </c>
    </row>
    <row r="142" spans="1:12" x14ac:dyDescent="0.2">
      <c r="A142" s="1" t="s">
        <v>24</v>
      </c>
      <c r="B142" s="13" t="s">
        <v>47</v>
      </c>
      <c r="C142" s="1" t="s">
        <v>28</v>
      </c>
      <c r="D142" s="2" t="s">
        <v>11</v>
      </c>
      <c r="E142" s="2" t="s">
        <v>23</v>
      </c>
      <c r="F142" s="2" t="str">
        <f t="shared" si="22"/>
        <v>A.baumannii Resistant</v>
      </c>
      <c r="G142">
        <v>3</v>
      </c>
      <c r="H142">
        <v>700</v>
      </c>
      <c r="I142">
        <f>1*100/1</f>
        <v>100</v>
      </c>
      <c r="J142" s="6">
        <v>6.9000000000000006E-2</v>
      </c>
      <c r="K142">
        <f t="shared" si="23"/>
        <v>48.300000000000004</v>
      </c>
      <c r="L142">
        <f t="shared" si="24"/>
        <v>6.9</v>
      </c>
    </row>
    <row r="143" spans="1:12" x14ac:dyDescent="0.2">
      <c r="A143" s="1" t="s">
        <v>24</v>
      </c>
      <c r="B143" s="13" t="s">
        <v>47</v>
      </c>
      <c r="C143" s="1" t="s">
        <v>30</v>
      </c>
      <c r="D143" s="2" t="s">
        <v>11</v>
      </c>
      <c r="E143" s="2" t="s">
        <v>23</v>
      </c>
      <c r="F143" s="2" t="str">
        <f t="shared" si="22"/>
        <v>A.baumannii Resistant</v>
      </c>
      <c r="G143">
        <v>3</v>
      </c>
      <c r="I143">
        <v>0.03</v>
      </c>
      <c r="J143" s="6">
        <v>6.9000000000000006E-2</v>
      </c>
      <c r="K143" t="str">
        <f t="shared" si="23"/>
        <v xml:space="preserve"> </v>
      </c>
      <c r="L143">
        <f t="shared" si="24"/>
        <v>2.0700000000000002E-3</v>
      </c>
    </row>
    <row r="144" spans="1:12" x14ac:dyDescent="0.2">
      <c r="A144" s="1" t="s">
        <v>24</v>
      </c>
      <c r="B144" s="13" t="s">
        <v>47</v>
      </c>
      <c r="C144" s="1" t="s">
        <v>33</v>
      </c>
      <c r="D144" s="2" t="s">
        <v>11</v>
      </c>
      <c r="E144" s="2" t="s">
        <v>23</v>
      </c>
      <c r="F144" s="2" t="str">
        <f t="shared" si="22"/>
        <v>A.baumannii Resistant</v>
      </c>
      <c r="G144">
        <v>3</v>
      </c>
      <c r="I144">
        <v>0.03</v>
      </c>
      <c r="J144" s="6">
        <v>6.9000000000000006E-2</v>
      </c>
      <c r="K144" t="str">
        <f t="shared" si="23"/>
        <v xml:space="preserve"> </v>
      </c>
      <c r="L144">
        <f t="shared" si="24"/>
        <v>2.0700000000000002E-3</v>
      </c>
    </row>
    <row r="145" spans="1:12" x14ac:dyDescent="0.2">
      <c r="A145" s="1" t="s">
        <v>22</v>
      </c>
      <c r="B145" s="13" t="s">
        <v>47</v>
      </c>
      <c r="C145" s="1" t="s">
        <v>35</v>
      </c>
      <c r="D145" s="2" t="s">
        <v>8</v>
      </c>
      <c r="E145" s="2" t="s">
        <v>23</v>
      </c>
      <c r="F145" s="2" t="str">
        <f t="shared" si="22"/>
        <v>A.baumannii Sensitive</v>
      </c>
      <c r="G145">
        <v>3</v>
      </c>
      <c r="I145">
        <f>1*100/150</f>
        <v>0.66666666666666663</v>
      </c>
      <c r="J145" s="6">
        <v>6.9000000000000006E-2</v>
      </c>
      <c r="K145" t="str">
        <f t="shared" ref="K145:K155" si="25">IF(H145&gt;0,(H145*J145)," ")</f>
        <v xml:space="preserve"> </v>
      </c>
      <c r="L145">
        <f t="shared" ref="L145:L155" si="26">IF(I145&gt;0,(I145*J145)," ")</f>
        <v>4.5999999999999999E-2</v>
      </c>
    </row>
    <row r="146" spans="1:12" x14ac:dyDescent="0.2">
      <c r="A146" s="1" t="s">
        <v>22</v>
      </c>
      <c r="B146" s="13" t="s">
        <v>47</v>
      </c>
      <c r="C146" s="1" t="s">
        <v>29</v>
      </c>
      <c r="D146" s="2" t="s">
        <v>8</v>
      </c>
      <c r="E146" s="2" t="s">
        <v>23</v>
      </c>
      <c r="F146" s="2" t="str">
        <f t="shared" si="22"/>
        <v>A.baumannii Sensitive</v>
      </c>
      <c r="G146">
        <v>3</v>
      </c>
      <c r="H146">
        <v>8600</v>
      </c>
      <c r="I146">
        <f>1*100/1</f>
        <v>100</v>
      </c>
      <c r="J146" s="6">
        <v>6.9000000000000006E-2</v>
      </c>
      <c r="K146">
        <f t="shared" si="25"/>
        <v>593.40000000000009</v>
      </c>
      <c r="L146">
        <f t="shared" si="26"/>
        <v>6.9</v>
      </c>
    </row>
    <row r="147" spans="1:12" x14ac:dyDescent="0.2">
      <c r="A147" s="1" t="s">
        <v>22</v>
      </c>
      <c r="B147" s="13" t="s">
        <v>47</v>
      </c>
      <c r="C147" s="1" t="s">
        <v>57</v>
      </c>
      <c r="D147" s="2" t="s">
        <v>8</v>
      </c>
      <c r="E147" s="2" t="s">
        <v>23</v>
      </c>
      <c r="F147" s="2" t="str">
        <f t="shared" si="22"/>
        <v>A.baumannii Sensitive</v>
      </c>
      <c r="G147">
        <v>3</v>
      </c>
      <c r="H147">
        <v>0.66666666666666663</v>
      </c>
      <c r="I147">
        <f>1*100/150</f>
        <v>0.66666666666666663</v>
      </c>
      <c r="J147" s="6">
        <v>6.9000000000000006E-2</v>
      </c>
      <c r="K147">
        <f t="shared" si="25"/>
        <v>4.5999999999999999E-2</v>
      </c>
      <c r="L147">
        <f t="shared" si="26"/>
        <v>4.5999999999999999E-2</v>
      </c>
    </row>
    <row r="148" spans="1:12" x14ac:dyDescent="0.2">
      <c r="A148" s="1" t="s">
        <v>22</v>
      </c>
      <c r="B148" s="13" t="s">
        <v>47</v>
      </c>
      <c r="C148" s="1" t="s">
        <v>34</v>
      </c>
      <c r="D148" s="2" t="s">
        <v>8</v>
      </c>
      <c r="E148" s="2" t="s">
        <v>23</v>
      </c>
      <c r="F148" s="2" t="str">
        <f t="shared" si="22"/>
        <v>A.baumannii Sensitive</v>
      </c>
      <c r="G148">
        <v>3</v>
      </c>
      <c r="I148">
        <v>0.03</v>
      </c>
      <c r="J148" s="6">
        <v>6.9000000000000006E-2</v>
      </c>
      <c r="K148" t="str">
        <f t="shared" si="25"/>
        <v xml:space="preserve"> </v>
      </c>
      <c r="L148">
        <f t="shared" si="26"/>
        <v>2.0700000000000002E-3</v>
      </c>
    </row>
    <row r="149" spans="1:12" x14ac:dyDescent="0.2">
      <c r="A149" s="1" t="s">
        <v>22</v>
      </c>
      <c r="B149" s="13" t="s">
        <v>47</v>
      </c>
      <c r="C149" s="1" t="s">
        <v>31</v>
      </c>
      <c r="D149" s="2" t="s">
        <v>8</v>
      </c>
      <c r="E149" s="2" t="s">
        <v>23</v>
      </c>
      <c r="F149" s="2" t="str">
        <f t="shared" si="22"/>
        <v>A.baumannii Sensitive</v>
      </c>
      <c r="G149">
        <v>3</v>
      </c>
      <c r="H149">
        <v>10.8</v>
      </c>
      <c r="I149">
        <v>0.06</v>
      </c>
      <c r="J149" s="6">
        <v>6.9000000000000006E-2</v>
      </c>
      <c r="K149">
        <f t="shared" si="25"/>
        <v>0.74520000000000008</v>
      </c>
      <c r="L149">
        <f t="shared" si="26"/>
        <v>4.1400000000000005E-3</v>
      </c>
    </row>
    <row r="150" spans="1:12" x14ac:dyDescent="0.2">
      <c r="A150" s="1" t="s">
        <v>22</v>
      </c>
      <c r="B150" s="13" t="s">
        <v>47</v>
      </c>
      <c r="C150" s="1" t="s">
        <v>52</v>
      </c>
      <c r="D150" s="2" t="s">
        <v>8</v>
      </c>
      <c r="E150" s="2" t="s">
        <v>23</v>
      </c>
      <c r="F150" s="2" t="str">
        <f t="shared" si="22"/>
        <v>A.baumannii Sensitive</v>
      </c>
      <c r="G150">
        <v>3</v>
      </c>
      <c r="H150">
        <v>0.12</v>
      </c>
      <c r="I150">
        <v>0.03</v>
      </c>
      <c r="J150" s="6">
        <v>6.9000000000000006E-2</v>
      </c>
      <c r="K150">
        <f t="shared" si="25"/>
        <v>8.2800000000000009E-3</v>
      </c>
      <c r="L150">
        <f t="shared" si="26"/>
        <v>2.0700000000000002E-3</v>
      </c>
    </row>
    <row r="151" spans="1:12" x14ac:dyDescent="0.2">
      <c r="A151" s="1" t="s">
        <v>22</v>
      </c>
      <c r="B151" s="13" t="s">
        <v>47</v>
      </c>
      <c r="C151" s="1" t="s">
        <v>7</v>
      </c>
      <c r="D151" s="2" t="s">
        <v>8</v>
      </c>
      <c r="E151" s="2" t="s">
        <v>23</v>
      </c>
      <c r="F151" s="2" t="str">
        <f t="shared" si="22"/>
        <v>A.baumannii Sensitive</v>
      </c>
      <c r="G151">
        <v>3</v>
      </c>
      <c r="H151">
        <v>100</v>
      </c>
      <c r="I151">
        <f>1*100/1</f>
        <v>100</v>
      </c>
      <c r="J151" s="6">
        <v>6.9000000000000006E-2</v>
      </c>
      <c r="K151">
        <f t="shared" si="25"/>
        <v>6.9</v>
      </c>
      <c r="L151">
        <f t="shared" si="26"/>
        <v>6.9</v>
      </c>
    </row>
    <row r="152" spans="1:12" x14ac:dyDescent="0.2">
      <c r="A152" s="1" t="s">
        <v>22</v>
      </c>
      <c r="B152" s="13" t="s">
        <v>47</v>
      </c>
      <c r="C152" s="1" t="s">
        <v>32</v>
      </c>
      <c r="D152" s="2" t="s">
        <v>8</v>
      </c>
      <c r="E152" s="2" t="s">
        <v>23</v>
      </c>
      <c r="F152" s="2" t="str">
        <f t="shared" si="22"/>
        <v>A.baumannii Sensitive</v>
      </c>
      <c r="G152">
        <v>3</v>
      </c>
      <c r="H152">
        <v>2.7</v>
      </c>
      <c r="I152">
        <v>0.03</v>
      </c>
      <c r="J152" s="6">
        <v>6.9000000000000006E-2</v>
      </c>
      <c r="K152">
        <f t="shared" si="25"/>
        <v>0.18630000000000002</v>
      </c>
      <c r="L152">
        <f t="shared" si="26"/>
        <v>2.0700000000000002E-3</v>
      </c>
    </row>
    <row r="153" spans="1:12" x14ac:dyDescent="0.2">
      <c r="A153" s="1" t="s">
        <v>22</v>
      </c>
      <c r="B153" s="13" t="s">
        <v>47</v>
      </c>
      <c r="C153" s="1" t="s">
        <v>28</v>
      </c>
      <c r="D153" s="2" t="s">
        <v>8</v>
      </c>
      <c r="E153" s="2" t="s">
        <v>23</v>
      </c>
      <c r="F153" s="2" t="str">
        <f t="shared" si="22"/>
        <v>A.baumannii Sensitive</v>
      </c>
      <c r="G153">
        <v>3</v>
      </c>
      <c r="H153">
        <v>50</v>
      </c>
      <c r="I153">
        <f>1*100/1</f>
        <v>100</v>
      </c>
      <c r="J153" s="6">
        <v>6.9000000000000006E-2</v>
      </c>
      <c r="K153">
        <f t="shared" si="25"/>
        <v>3.45</v>
      </c>
      <c r="L153">
        <f t="shared" si="26"/>
        <v>6.9</v>
      </c>
    </row>
    <row r="154" spans="1:12" x14ac:dyDescent="0.2">
      <c r="A154" s="1" t="s">
        <v>22</v>
      </c>
      <c r="B154" s="13" t="s">
        <v>47</v>
      </c>
      <c r="C154" s="1" t="s">
        <v>30</v>
      </c>
      <c r="D154" s="2" t="s">
        <v>8</v>
      </c>
      <c r="E154" s="2" t="s">
        <v>23</v>
      </c>
      <c r="F154" s="2" t="str">
        <f t="shared" si="22"/>
        <v>A.baumannii Sensitive</v>
      </c>
      <c r="G154">
        <v>3</v>
      </c>
      <c r="I154">
        <v>0.03</v>
      </c>
      <c r="J154" s="6">
        <v>6.9000000000000006E-2</v>
      </c>
      <c r="K154" t="str">
        <f t="shared" si="25"/>
        <v xml:space="preserve"> </v>
      </c>
      <c r="L154">
        <f t="shared" si="26"/>
        <v>2.0700000000000002E-3</v>
      </c>
    </row>
    <row r="155" spans="1:12" x14ac:dyDescent="0.2">
      <c r="A155" s="1" t="s">
        <v>22</v>
      </c>
      <c r="B155" s="13" t="s">
        <v>47</v>
      </c>
      <c r="C155" s="1" t="s">
        <v>33</v>
      </c>
      <c r="D155" s="2" t="s">
        <v>8</v>
      </c>
      <c r="E155" s="2" t="s">
        <v>23</v>
      </c>
      <c r="F155" s="2" t="str">
        <f t="shared" si="22"/>
        <v>A.baumannii Sensitive</v>
      </c>
      <c r="G155">
        <v>3</v>
      </c>
      <c r="I155">
        <v>0.03</v>
      </c>
      <c r="J155" s="6">
        <v>6.9000000000000006E-2</v>
      </c>
      <c r="K155" t="str">
        <f t="shared" si="25"/>
        <v xml:space="preserve"> </v>
      </c>
      <c r="L155">
        <f t="shared" si="26"/>
        <v>2.0700000000000002E-3</v>
      </c>
    </row>
    <row r="156" spans="1:12" x14ac:dyDescent="0.2">
      <c r="A156" s="1" t="s">
        <v>17</v>
      </c>
      <c r="B156" s="13" t="s">
        <v>47</v>
      </c>
      <c r="C156" s="1" t="s">
        <v>35</v>
      </c>
      <c r="D156" s="2" t="s">
        <v>11</v>
      </c>
      <c r="E156" s="2" t="s">
        <v>16</v>
      </c>
      <c r="F156" s="2" t="str">
        <f t="shared" si="22"/>
        <v>E.coli Resistant</v>
      </c>
      <c r="G156">
        <v>3</v>
      </c>
      <c r="H156">
        <v>0.66666666666666663</v>
      </c>
      <c r="I156">
        <f>1*100/150</f>
        <v>0.66666666666666663</v>
      </c>
      <c r="J156" s="6">
        <v>1</v>
      </c>
      <c r="K156">
        <f t="shared" ref="K156:K166" si="27">IF(H156&gt;0,(H156*J156)," ")</f>
        <v>0.66666666666666663</v>
      </c>
      <c r="L156">
        <f t="shared" ref="L156:L166" si="28">IF(I156&gt;0,(I156*J156)," ")</f>
        <v>0.66666666666666663</v>
      </c>
    </row>
    <row r="157" spans="1:12" x14ac:dyDescent="0.2">
      <c r="A157" s="1" t="s">
        <v>17</v>
      </c>
      <c r="B157" s="13" t="s">
        <v>47</v>
      </c>
      <c r="C157" s="1" t="s">
        <v>29</v>
      </c>
      <c r="D157" s="2" t="s">
        <v>11</v>
      </c>
      <c r="E157" s="2" t="s">
        <v>16</v>
      </c>
      <c r="F157" s="2" t="str">
        <f t="shared" si="22"/>
        <v>E.coli Resistant</v>
      </c>
      <c r="G157">
        <v>3</v>
      </c>
      <c r="H157">
        <v>200</v>
      </c>
      <c r="I157">
        <f>1*100/0.1</f>
        <v>1000</v>
      </c>
      <c r="J157" s="6">
        <v>1</v>
      </c>
      <c r="K157">
        <f t="shared" si="27"/>
        <v>200</v>
      </c>
      <c r="L157">
        <f t="shared" si="28"/>
        <v>1000</v>
      </c>
    </row>
    <row r="158" spans="1:12" x14ac:dyDescent="0.2">
      <c r="A158" s="1" t="s">
        <v>17</v>
      </c>
      <c r="B158" s="13" t="s">
        <v>47</v>
      </c>
      <c r="C158" s="1" t="s">
        <v>57</v>
      </c>
      <c r="D158" s="2" t="s">
        <v>11</v>
      </c>
      <c r="E158" s="2" t="s">
        <v>16</v>
      </c>
      <c r="F158" s="2" t="str">
        <f t="shared" si="22"/>
        <v>E.coli Resistant</v>
      </c>
      <c r="G158">
        <v>3</v>
      </c>
      <c r="I158">
        <f>1*100/150</f>
        <v>0.66666666666666663</v>
      </c>
      <c r="J158" s="6">
        <v>1</v>
      </c>
      <c r="K158" t="str">
        <f t="shared" si="27"/>
        <v xml:space="preserve"> </v>
      </c>
      <c r="L158">
        <f t="shared" si="28"/>
        <v>0.66666666666666663</v>
      </c>
    </row>
    <row r="159" spans="1:12" x14ac:dyDescent="0.2">
      <c r="A159" s="1" t="s">
        <v>17</v>
      </c>
      <c r="B159" s="13" t="s">
        <v>47</v>
      </c>
      <c r="C159" s="1" t="s">
        <v>34</v>
      </c>
      <c r="D159" s="2" t="s">
        <v>11</v>
      </c>
      <c r="E159" s="2" t="s">
        <v>16</v>
      </c>
      <c r="F159" s="2" t="str">
        <f t="shared" si="22"/>
        <v>E.coli Resistant</v>
      </c>
      <c r="G159">
        <v>3</v>
      </c>
      <c r="I159">
        <v>0.03</v>
      </c>
      <c r="J159" s="6">
        <v>1</v>
      </c>
      <c r="K159" t="str">
        <f t="shared" si="27"/>
        <v xml:space="preserve"> </v>
      </c>
      <c r="L159">
        <f t="shared" si="28"/>
        <v>0.03</v>
      </c>
    </row>
    <row r="160" spans="1:12" x14ac:dyDescent="0.2">
      <c r="A160" s="1" t="s">
        <v>17</v>
      </c>
      <c r="B160" s="13" t="s">
        <v>47</v>
      </c>
      <c r="C160" s="1" t="s">
        <v>31</v>
      </c>
      <c r="D160" s="2" t="s">
        <v>11</v>
      </c>
      <c r="E160" s="2" t="s">
        <v>16</v>
      </c>
      <c r="F160" s="2" t="str">
        <f t="shared" si="22"/>
        <v>E.coli Resistant</v>
      </c>
      <c r="G160">
        <v>3</v>
      </c>
      <c r="I160">
        <v>3</v>
      </c>
      <c r="J160" s="6">
        <v>1</v>
      </c>
      <c r="K160" t="str">
        <f t="shared" si="27"/>
        <v xml:space="preserve"> </v>
      </c>
      <c r="L160">
        <f t="shared" si="28"/>
        <v>3</v>
      </c>
    </row>
    <row r="161" spans="1:12" x14ac:dyDescent="0.2">
      <c r="A161" s="1" t="s">
        <v>17</v>
      </c>
      <c r="B161" s="13" t="s">
        <v>47</v>
      </c>
      <c r="C161" s="1" t="s">
        <v>52</v>
      </c>
      <c r="D161" s="2" t="s">
        <v>11</v>
      </c>
      <c r="E161" s="2" t="s">
        <v>16</v>
      </c>
      <c r="F161" s="2" t="str">
        <f t="shared" si="22"/>
        <v>E.coli Resistant</v>
      </c>
      <c r="G161">
        <v>3</v>
      </c>
      <c r="I161">
        <v>0.06</v>
      </c>
      <c r="J161" s="6">
        <v>1</v>
      </c>
      <c r="K161" t="str">
        <f t="shared" si="27"/>
        <v xml:space="preserve"> </v>
      </c>
      <c r="L161">
        <f t="shared" si="28"/>
        <v>0.06</v>
      </c>
    </row>
    <row r="162" spans="1:12" x14ac:dyDescent="0.2">
      <c r="A162" s="1" t="s">
        <v>17</v>
      </c>
      <c r="B162" s="13" t="s">
        <v>47</v>
      </c>
      <c r="C162" s="1" t="s">
        <v>7</v>
      </c>
      <c r="D162" s="2" t="s">
        <v>11</v>
      </c>
      <c r="E162" s="2" t="s">
        <v>16</v>
      </c>
      <c r="F162" s="2" t="str">
        <f t="shared" si="22"/>
        <v>E.coli Resistant</v>
      </c>
      <c r="G162">
        <v>3</v>
      </c>
      <c r="H162">
        <v>59000</v>
      </c>
      <c r="I162">
        <f>1*100/0.1</f>
        <v>1000</v>
      </c>
      <c r="J162" s="6">
        <v>1</v>
      </c>
      <c r="K162">
        <f t="shared" si="27"/>
        <v>59000</v>
      </c>
      <c r="L162">
        <f t="shared" si="28"/>
        <v>1000</v>
      </c>
    </row>
    <row r="163" spans="1:12" x14ac:dyDescent="0.2">
      <c r="A163" s="1" t="s">
        <v>17</v>
      </c>
      <c r="B163" s="13" t="s">
        <v>47</v>
      </c>
      <c r="C163" s="1" t="s">
        <v>32</v>
      </c>
      <c r="D163" s="2" t="s">
        <v>11</v>
      </c>
      <c r="E163" s="2" t="s">
        <v>16</v>
      </c>
      <c r="F163" s="2" t="str">
        <f t="shared" si="22"/>
        <v>E.coli Resistant</v>
      </c>
      <c r="G163">
        <v>3</v>
      </c>
      <c r="I163">
        <v>0.3</v>
      </c>
      <c r="J163" s="6">
        <v>1</v>
      </c>
      <c r="K163" t="str">
        <f t="shared" si="27"/>
        <v xml:space="preserve"> </v>
      </c>
      <c r="L163">
        <f t="shared" si="28"/>
        <v>0.3</v>
      </c>
    </row>
    <row r="164" spans="1:12" x14ac:dyDescent="0.2">
      <c r="A164" s="1" t="s">
        <v>17</v>
      </c>
      <c r="B164" s="13" t="s">
        <v>47</v>
      </c>
      <c r="C164" s="1" t="s">
        <v>28</v>
      </c>
      <c r="D164" s="2" t="s">
        <v>11</v>
      </c>
      <c r="E164" s="2" t="s">
        <v>16</v>
      </c>
      <c r="F164" s="2" t="str">
        <f t="shared" si="22"/>
        <v>E.coli Resistant</v>
      </c>
      <c r="G164">
        <v>3</v>
      </c>
      <c r="H164">
        <v>50000</v>
      </c>
      <c r="I164">
        <f>1*100/0.1</f>
        <v>1000</v>
      </c>
      <c r="J164" s="6">
        <v>1</v>
      </c>
      <c r="K164">
        <f t="shared" si="27"/>
        <v>50000</v>
      </c>
      <c r="L164">
        <f t="shared" si="28"/>
        <v>1000</v>
      </c>
    </row>
    <row r="165" spans="1:12" x14ac:dyDescent="0.2">
      <c r="A165" s="1" t="s">
        <v>17</v>
      </c>
      <c r="B165" s="13" t="s">
        <v>47</v>
      </c>
      <c r="C165" s="1" t="s">
        <v>30</v>
      </c>
      <c r="D165" s="2" t="s">
        <v>11</v>
      </c>
      <c r="E165" s="2" t="s">
        <v>16</v>
      </c>
      <c r="F165" s="2" t="str">
        <f t="shared" si="22"/>
        <v>E.coli Resistant</v>
      </c>
      <c r="G165">
        <v>3</v>
      </c>
      <c r="I165">
        <v>0.06</v>
      </c>
      <c r="J165" s="6">
        <v>1</v>
      </c>
      <c r="K165" t="str">
        <f t="shared" si="27"/>
        <v xml:space="preserve"> </v>
      </c>
      <c r="L165">
        <f t="shared" si="28"/>
        <v>0.06</v>
      </c>
    </row>
    <row r="166" spans="1:12" x14ac:dyDescent="0.2">
      <c r="A166" s="1" t="s">
        <v>17</v>
      </c>
      <c r="B166" s="13" t="s">
        <v>47</v>
      </c>
      <c r="C166" s="1" t="s">
        <v>33</v>
      </c>
      <c r="D166" s="2" t="s">
        <v>11</v>
      </c>
      <c r="E166" s="2" t="s">
        <v>16</v>
      </c>
      <c r="F166" s="2" t="str">
        <f t="shared" si="22"/>
        <v>E.coli Resistant</v>
      </c>
      <c r="G166">
        <v>3</v>
      </c>
      <c r="I166">
        <v>0.03</v>
      </c>
      <c r="J166" s="6">
        <v>1</v>
      </c>
      <c r="K166" t="str">
        <f t="shared" si="27"/>
        <v xml:space="preserve"> </v>
      </c>
      <c r="L166">
        <f t="shared" si="28"/>
        <v>0.03</v>
      </c>
    </row>
    <row r="167" spans="1:12" x14ac:dyDescent="0.2">
      <c r="A167" s="1" t="s">
        <v>15</v>
      </c>
      <c r="B167" s="13" t="s">
        <v>47</v>
      </c>
      <c r="C167" s="1" t="s">
        <v>35</v>
      </c>
      <c r="D167" s="2" t="s">
        <v>8</v>
      </c>
      <c r="E167" s="2" t="s">
        <v>16</v>
      </c>
      <c r="F167" s="2" t="str">
        <f t="shared" si="22"/>
        <v>E.coli Sensitive</v>
      </c>
      <c r="G167">
        <v>3</v>
      </c>
      <c r="I167">
        <f>1*100/150</f>
        <v>0.66666666666666663</v>
      </c>
      <c r="J167" s="6">
        <v>1</v>
      </c>
      <c r="K167" t="str">
        <f t="shared" ref="K167:K176" si="29">IF(H167&gt;0,(H167*J167)," ")</f>
        <v xml:space="preserve"> </v>
      </c>
      <c r="L167">
        <f t="shared" ref="L167:L176" si="30">IF(I167&gt;0,(I167*J167)," ")</f>
        <v>0.66666666666666663</v>
      </c>
    </row>
    <row r="168" spans="1:12" x14ac:dyDescent="0.2">
      <c r="A168" s="1" t="s">
        <v>15</v>
      </c>
      <c r="B168" s="13" t="s">
        <v>47</v>
      </c>
      <c r="C168" s="1" t="s">
        <v>29</v>
      </c>
      <c r="D168" s="2" t="s">
        <v>8</v>
      </c>
      <c r="E168" s="2" t="s">
        <v>16</v>
      </c>
      <c r="F168" s="2" t="str">
        <f t="shared" si="22"/>
        <v>E.coli Sensitive</v>
      </c>
      <c r="G168">
        <v>3</v>
      </c>
      <c r="H168">
        <v>270000</v>
      </c>
      <c r="I168">
        <f>1*100/0.1</f>
        <v>1000</v>
      </c>
      <c r="J168" s="6">
        <v>1</v>
      </c>
      <c r="K168">
        <f t="shared" si="29"/>
        <v>270000</v>
      </c>
      <c r="L168">
        <f t="shared" si="30"/>
        <v>1000</v>
      </c>
    </row>
    <row r="169" spans="1:12" x14ac:dyDescent="0.2">
      <c r="A169" s="1" t="s">
        <v>15</v>
      </c>
      <c r="B169" s="13" t="s">
        <v>47</v>
      </c>
      <c r="C169" s="1" t="s">
        <v>57</v>
      </c>
      <c r="D169" s="2" t="s">
        <v>8</v>
      </c>
      <c r="E169" s="2" t="s">
        <v>16</v>
      </c>
      <c r="F169" s="2" t="str">
        <f t="shared" si="22"/>
        <v>E.coli Sensitive</v>
      </c>
      <c r="G169">
        <v>3</v>
      </c>
      <c r="I169">
        <f>1*100/150</f>
        <v>0.66666666666666663</v>
      </c>
      <c r="J169" s="6">
        <v>1</v>
      </c>
      <c r="K169" t="str">
        <f t="shared" si="29"/>
        <v xml:space="preserve"> </v>
      </c>
      <c r="L169">
        <f t="shared" si="30"/>
        <v>0.66666666666666663</v>
      </c>
    </row>
    <row r="170" spans="1:12" x14ac:dyDescent="0.2">
      <c r="A170" s="1" t="s">
        <v>15</v>
      </c>
      <c r="B170" s="13" t="s">
        <v>47</v>
      </c>
      <c r="C170" s="1" t="s">
        <v>34</v>
      </c>
      <c r="D170" s="2" t="s">
        <v>8</v>
      </c>
      <c r="E170" s="2" t="s">
        <v>16</v>
      </c>
      <c r="F170" s="2" t="str">
        <f t="shared" si="22"/>
        <v>E.coli Sensitive</v>
      </c>
      <c r="G170">
        <v>3</v>
      </c>
      <c r="I170">
        <v>0.03</v>
      </c>
      <c r="J170" s="6">
        <v>1</v>
      </c>
      <c r="K170" t="str">
        <f t="shared" si="29"/>
        <v xml:space="preserve"> </v>
      </c>
      <c r="L170">
        <f t="shared" si="30"/>
        <v>0.03</v>
      </c>
    </row>
    <row r="171" spans="1:12" x14ac:dyDescent="0.2">
      <c r="A171" s="1" t="s">
        <v>15</v>
      </c>
      <c r="B171" s="13" t="s">
        <v>47</v>
      </c>
      <c r="C171" s="1" t="s">
        <v>31</v>
      </c>
      <c r="D171" s="2" t="s">
        <v>8</v>
      </c>
      <c r="E171" s="2" t="s">
        <v>16</v>
      </c>
      <c r="F171" s="2" t="str">
        <f t="shared" si="22"/>
        <v>E.coli Sensitive</v>
      </c>
      <c r="G171">
        <v>3</v>
      </c>
      <c r="H171">
        <v>15</v>
      </c>
      <c r="I171">
        <v>3</v>
      </c>
      <c r="J171" s="6">
        <v>1</v>
      </c>
      <c r="K171">
        <f t="shared" si="29"/>
        <v>15</v>
      </c>
      <c r="L171">
        <f t="shared" si="30"/>
        <v>3</v>
      </c>
    </row>
    <row r="172" spans="1:12" x14ac:dyDescent="0.2">
      <c r="A172" s="1" t="s">
        <v>15</v>
      </c>
      <c r="B172" s="13" t="s">
        <v>47</v>
      </c>
      <c r="C172" s="1" t="s">
        <v>52</v>
      </c>
      <c r="D172" s="2" t="s">
        <v>8</v>
      </c>
      <c r="E172" s="2" t="s">
        <v>16</v>
      </c>
      <c r="F172" s="2" t="str">
        <f t="shared" si="22"/>
        <v>E.coli Sensitive</v>
      </c>
      <c r="G172">
        <v>3</v>
      </c>
      <c r="H172">
        <v>0.9</v>
      </c>
      <c r="I172">
        <v>0.06</v>
      </c>
      <c r="J172" s="6">
        <v>1</v>
      </c>
      <c r="K172">
        <f t="shared" si="29"/>
        <v>0.9</v>
      </c>
      <c r="L172">
        <f t="shared" si="30"/>
        <v>0.06</v>
      </c>
    </row>
    <row r="173" spans="1:12" x14ac:dyDescent="0.2">
      <c r="A173" s="1" t="s">
        <v>15</v>
      </c>
      <c r="B173" s="13" t="s">
        <v>47</v>
      </c>
      <c r="C173" s="1" t="s">
        <v>7</v>
      </c>
      <c r="D173" s="2" t="s">
        <v>8</v>
      </c>
      <c r="E173" s="2" t="s">
        <v>16</v>
      </c>
      <c r="F173" s="2" t="str">
        <f t="shared" si="22"/>
        <v>E.coli Sensitive</v>
      </c>
      <c r="G173">
        <v>3</v>
      </c>
      <c r="H173">
        <v>3150000</v>
      </c>
      <c r="I173">
        <f>1*100/0.1</f>
        <v>1000</v>
      </c>
      <c r="J173" s="6">
        <v>1</v>
      </c>
      <c r="K173">
        <f t="shared" si="29"/>
        <v>3150000</v>
      </c>
      <c r="L173">
        <f t="shared" si="30"/>
        <v>1000</v>
      </c>
    </row>
    <row r="174" spans="1:12" x14ac:dyDescent="0.2">
      <c r="A174" s="1" t="s">
        <v>15</v>
      </c>
      <c r="B174" s="13" t="s">
        <v>47</v>
      </c>
      <c r="C174" s="1" t="s">
        <v>32</v>
      </c>
      <c r="D174" s="2" t="s">
        <v>8</v>
      </c>
      <c r="E174" s="2" t="s">
        <v>16</v>
      </c>
      <c r="F174" s="2" t="str">
        <f t="shared" si="22"/>
        <v>E.coli Sensitive</v>
      </c>
      <c r="G174">
        <v>3</v>
      </c>
      <c r="H174">
        <v>3</v>
      </c>
      <c r="I174">
        <v>0.3</v>
      </c>
      <c r="J174" s="6">
        <v>1</v>
      </c>
      <c r="K174">
        <f t="shared" si="29"/>
        <v>3</v>
      </c>
      <c r="L174">
        <f t="shared" si="30"/>
        <v>0.3</v>
      </c>
    </row>
    <row r="175" spans="1:12" x14ac:dyDescent="0.2">
      <c r="A175" s="1" t="s">
        <v>15</v>
      </c>
      <c r="B175" s="13" t="s">
        <v>47</v>
      </c>
      <c r="C175" s="1" t="s">
        <v>28</v>
      </c>
      <c r="D175" s="2" t="s">
        <v>8</v>
      </c>
      <c r="E175" s="2" t="s">
        <v>16</v>
      </c>
      <c r="F175" s="2" t="str">
        <f t="shared" si="22"/>
        <v>E.coli Sensitive</v>
      </c>
      <c r="G175">
        <v>3</v>
      </c>
      <c r="H175">
        <v>3900000</v>
      </c>
      <c r="I175">
        <f>1*100/0.1</f>
        <v>1000</v>
      </c>
      <c r="J175" s="6">
        <v>1</v>
      </c>
      <c r="K175">
        <f t="shared" si="29"/>
        <v>3900000</v>
      </c>
      <c r="L175">
        <f t="shared" si="30"/>
        <v>1000</v>
      </c>
    </row>
    <row r="176" spans="1:12" x14ac:dyDescent="0.2">
      <c r="A176" s="1" t="s">
        <v>15</v>
      </c>
      <c r="B176" s="13" t="s">
        <v>47</v>
      </c>
      <c r="C176" s="1" t="s">
        <v>30</v>
      </c>
      <c r="D176" s="2" t="s">
        <v>8</v>
      </c>
      <c r="E176" s="2" t="s">
        <v>16</v>
      </c>
      <c r="F176" s="2" t="str">
        <f t="shared" si="22"/>
        <v>E.coli Sensitive</v>
      </c>
      <c r="G176">
        <v>3</v>
      </c>
      <c r="H176">
        <v>1000</v>
      </c>
      <c r="I176">
        <v>0.06</v>
      </c>
      <c r="J176" s="6">
        <v>1</v>
      </c>
      <c r="K176">
        <f t="shared" si="29"/>
        <v>1000</v>
      </c>
      <c r="L176">
        <f t="shared" si="30"/>
        <v>0.06</v>
      </c>
    </row>
    <row r="177" spans="1:12" x14ac:dyDescent="0.2">
      <c r="A177" s="1" t="s">
        <v>15</v>
      </c>
      <c r="B177" s="13" t="s">
        <v>47</v>
      </c>
      <c r="C177" s="1" t="s">
        <v>33</v>
      </c>
      <c r="D177" s="2" t="s">
        <v>8</v>
      </c>
      <c r="E177" s="2" t="s">
        <v>16</v>
      </c>
      <c r="F177" s="2" t="str">
        <f t="shared" si="22"/>
        <v>E.coli Sensitive</v>
      </c>
      <c r="G177">
        <v>3</v>
      </c>
      <c r="I177">
        <v>0.03</v>
      </c>
      <c r="J177" s="6">
        <v>1</v>
      </c>
      <c r="K177" t="str">
        <f>IF(H177&gt;0,(H177*J177)," ")</f>
        <v xml:space="preserve"> </v>
      </c>
      <c r="L177">
        <f>IF(I177&gt;0,(I177*J177)," ")</f>
        <v>0.03</v>
      </c>
    </row>
    <row r="178" spans="1:12" x14ac:dyDescent="0.2">
      <c r="A178" s="1" t="s">
        <v>10</v>
      </c>
      <c r="B178" s="13" t="s">
        <v>47</v>
      </c>
      <c r="C178" s="1" t="s">
        <v>35</v>
      </c>
      <c r="D178" s="2" t="s">
        <v>11</v>
      </c>
      <c r="E178" s="2" t="s">
        <v>9</v>
      </c>
      <c r="F178" s="2" t="str">
        <f t="shared" si="22"/>
        <v>E.faecium Resistant</v>
      </c>
      <c r="G178">
        <v>3</v>
      </c>
      <c r="I178">
        <f>1*100/150</f>
        <v>0.66666666666666663</v>
      </c>
      <c r="J178" s="6">
        <v>1</v>
      </c>
      <c r="K178" t="str">
        <f t="shared" ref="K178:K197" si="31">IF(H178&gt;0,(H178*J178)," ")</f>
        <v xml:space="preserve"> </v>
      </c>
      <c r="L178">
        <f t="shared" ref="L178:L197" si="32">IF(I178&gt;0,(I178*J178)," ")</f>
        <v>0.66666666666666663</v>
      </c>
    </row>
    <row r="179" spans="1:12" x14ac:dyDescent="0.2">
      <c r="A179" s="1" t="s">
        <v>10</v>
      </c>
      <c r="B179" s="13" t="s">
        <v>47</v>
      </c>
      <c r="C179" s="1" t="s">
        <v>29</v>
      </c>
      <c r="D179" s="2" t="s">
        <v>11</v>
      </c>
      <c r="E179" s="2" t="s">
        <v>9</v>
      </c>
      <c r="F179" s="2" t="str">
        <f t="shared" si="22"/>
        <v>E.faecium Resistant</v>
      </c>
      <c r="G179">
        <v>3</v>
      </c>
      <c r="H179">
        <v>6725</v>
      </c>
      <c r="I179">
        <f>1*100/1</f>
        <v>100</v>
      </c>
      <c r="J179" s="6">
        <v>1</v>
      </c>
      <c r="K179">
        <f t="shared" si="31"/>
        <v>6725</v>
      </c>
      <c r="L179">
        <f t="shared" si="32"/>
        <v>100</v>
      </c>
    </row>
    <row r="180" spans="1:12" x14ac:dyDescent="0.2">
      <c r="A180" s="1" t="s">
        <v>10</v>
      </c>
      <c r="B180" s="13" t="s">
        <v>47</v>
      </c>
      <c r="C180" s="1" t="s">
        <v>57</v>
      </c>
      <c r="D180" s="2" t="s">
        <v>11</v>
      </c>
      <c r="E180" s="2" t="s">
        <v>9</v>
      </c>
      <c r="F180" s="2" t="str">
        <f t="shared" si="22"/>
        <v>E.faecium Resistant</v>
      </c>
      <c r="G180">
        <v>3</v>
      </c>
      <c r="I180">
        <f>1*100/150</f>
        <v>0.66666666666666663</v>
      </c>
      <c r="J180" s="6">
        <v>1</v>
      </c>
      <c r="K180" t="str">
        <f t="shared" si="31"/>
        <v xml:space="preserve"> </v>
      </c>
      <c r="L180">
        <f t="shared" si="32"/>
        <v>0.66666666666666663</v>
      </c>
    </row>
    <row r="181" spans="1:12" x14ac:dyDescent="0.2">
      <c r="A181" s="1" t="s">
        <v>10</v>
      </c>
      <c r="B181" s="13" t="s">
        <v>47</v>
      </c>
      <c r="C181" s="1" t="s">
        <v>34</v>
      </c>
      <c r="D181" s="2" t="s">
        <v>11</v>
      </c>
      <c r="E181" s="2" t="s">
        <v>9</v>
      </c>
      <c r="F181" s="2" t="str">
        <f t="shared" si="22"/>
        <v>E.faecium Resistant</v>
      </c>
      <c r="G181">
        <v>3</v>
      </c>
      <c r="I181">
        <v>0.03</v>
      </c>
      <c r="J181" s="6">
        <v>1</v>
      </c>
      <c r="K181" t="str">
        <f t="shared" si="31"/>
        <v xml:space="preserve"> </v>
      </c>
      <c r="L181">
        <f t="shared" si="32"/>
        <v>0.03</v>
      </c>
    </row>
    <row r="182" spans="1:12" x14ac:dyDescent="0.2">
      <c r="A182" s="1" t="s">
        <v>10</v>
      </c>
      <c r="B182" s="13" t="s">
        <v>47</v>
      </c>
      <c r="C182" s="1" t="s">
        <v>31</v>
      </c>
      <c r="D182" s="2" t="s">
        <v>11</v>
      </c>
      <c r="E182" s="2" t="s">
        <v>9</v>
      </c>
      <c r="F182" s="2" t="str">
        <f t="shared" si="22"/>
        <v>E.faecium Resistant</v>
      </c>
      <c r="G182">
        <v>3</v>
      </c>
      <c r="I182">
        <v>0.06</v>
      </c>
      <c r="J182" s="6">
        <v>1</v>
      </c>
      <c r="K182" t="str">
        <f t="shared" si="31"/>
        <v xml:space="preserve"> </v>
      </c>
      <c r="L182">
        <f t="shared" si="32"/>
        <v>0.06</v>
      </c>
    </row>
    <row r="183" spans="1:12" x14ac:dyDescent="0.2">
      <c r="A183" s="1" t="s">
        <v>10</v>
      </c>
      <c r="B183" s="13" t="s">
        <v>47</v>
      </c>
      <c r="C183" s="1" t="s">
        <v>52</v>
      </c>
      <c r="D183" s="2" t="s">
        <v>11</v>
      </c>
      <c r="E183" s="2" t="s">
        <v>9</v>
      </c>
      <c r="F183" s="2" t="str">
        <f t="shared" si="22"/>
        <v>E.faecium Resistant</v>
      </c>
      <c r="G183">
        <v>3</v>
      </c>
      <c r="I183">
        <v>0.03</v>
      </c>
      <c r="J183" s="6">
        <v>1</v>
      </c>
      <c r="K183" t="str">
        <f t="shared" si="31"/>
        <v xml:space="preserve"> </v>
      </c>
      <c r="L183">
        <f t="shared" si="32"/>
        <v>0.03</v>
      </c>
    </row>
    <row r="184" spans="1:12" x14ac:dyDescent="0.2">
      <c r="A184" s="1" t="s">
        <v>10</v>
      </c>
      <c r="B184" s="13" t="s">
        <v>47</v>
      </c>
      <c r="C184" s="1" t="s">
        <v>7</v>
      </c>
      <c r="D184" s="2" t="s">
        <v>11</v>
      </c>
      <c r="E184" s="2" t="s">
        <v>9</v>
      </c>
      <c r="F184" s="2" t="str">
        <f t="shared" si="22"/>
        <v>E.faecium Resistant</v>
      </c>
      <c r="G184">
        <v>3</v>
      </c>
      <c r="H184">
        <v>1000</v>
      </c>
      <c r="I184">
        <f>1*100/1</f>
        <v>100</v>
      </c>
      <c r="J184" s="6">
        <v>1</v>
      </c>
      <c r="K184">
        <f t="shared" si="31"/>
        <v>1000</v>
      </c>
      <c r="L184">
        <f t="shared" si="32"/>
        <v>100</v>
      </c>
    </row>
    <row r="185" spans="1:12" x14ac:dyDescent="0.2">
      <c r="A185" s="1" t="s">
        <v>10</v>
      </c>
      <c r="B185" s="13" t="s">
        <v>47</v>
      </c>
      <c r="C185" s="1" t="s">
        <v>32</v>
      </c>
      <c r="D185" s="2" t="s">
        <v>11</v>
      </c>
      <c r="E185" s="2" t="s">
        <v>9</v>
      </c>
      <c r="F185" s="2" t="str">
        <f t="shared" si="22"/>
        <v>E.faecium Resistant</v>
      </c>
      <c r="G185">
        <v>3</v>
      </c>
      <c r="I185">
        <v>0.03</v>
      </c>
      <c r="J185" s="6">
        <v>1</v>
      </c>
      <c r="K185" t="str">
        <f t="shared" si="31"/>
        <v xml:space="preserve"> </v>
      </c>
      <c r="L185">
        <f t="shared" si="32"/>
        <v>0.03</v>
      </c>
    </row>
    <row r="186" spans="1:12" x14ac:dyDescent="0.2">
      <c r="A186" s="1" t="s">
        <v>10</v>
      </c>
      <c r="B186" s="13" t="s">
        <v>47</v>
      </c>
      <c r="C186" s="1" t="s">
        <v>28</v>
      </c>
      <c r="D186" s="2" t="s">
        <v>11</v>
      </c>
      <c r="E186" s="2" t="s">
        <v>9</v>
      </c>
      <c r="F186" s="2" t="str">
        <f t="shared" si="22"/>
        <v>E.faecium Resistant</v>
      </c>
      <c r="G186">
        <v>3</v>
      </c>
      <c r="H186">
        <v>33.333333333333329</v>
      </c>
      <c r="I186">
        <f>1*100/1</f>
        <v>100</v>
      </c>
      <c r="J186" s="6">
        <v>1</v>
      </c>
      <c r="K186">
        <f t="shared" si="31"/>
        <v>33.333333333333329</v>
      </c>
      <c r="L186">
        <f t="shared" si="32"/>
        <v>100</v>
      </c>
    </row>
    <row r="187" spans="1:12" x14ac:dyDescent="0.2">
      <c r="A187" s="1" t="s">
        <v>10</v>
      </c>
      <c r="B187" s="13" t="s">
        <v>47</v>
      </c>
      <c r="C187" s="1" t="s">
        <v>30</v>
      </c>
      <c r="D187" s="2" t="s">
        <v>11</v>
      </c>
      <c r="E187" s="2" t="s">
        <v>9</v>
      </c>
      <c r="F187" s="2" t="str">
        <f t="shared" si="22"/>
        <v>E.faecium Resistant</v>
      </c>
      <c r="G187">
        <v>3</v>
      </c>
      <c r="I187">
        <v>0.03</v>
      </c>
      <c r="J187" s="6">
        <v>1</v>
      </c>
      <c r="K187" t="str">
        <f t="shared" si="31"/>
        <v xml:space="preserve"> </v>
      </c>
      <c r="L187">
        <f t="shared" si="32"/>
        <v>0.03</v>
      </c>
    </row>
    <row r="188" spans="1:12" x14ac:dyDescent="0.2">
      <c r="A188" s="1" t="s">
        <v>10</v>
      </c>
      <c r="B188" s="13" t="s">
        <v>47</v>
      </c>
      <c r="C188" s="1" t="s">
        <v>33</v>
      </c>
      <c r="D188" s="2" t="s">
        <v>11</v>
      </c>
      <c r="E188" s="2" t="s">
        <v>9</v>
      </c>
      <c r="F188" s="2" t="str">
        <f t="shared" si="22"/>
        <v>E.faecium Resistant</v>
      </c>
      <c r="G188">
        <v>3</v>
      </c>
      <c r="I188">
        <v>0.03</v>
      </c>
      <c r="J188" s="6">
        <v>1</v>
      </c>
      <c r="K188" t="str">
        <f t="shared" si="31"/>
        <v xml:space="preserve"> </v>
      </c>
      <c r="L188">
        <f t="shared" si="32"/>
        <v>0.03</v>
      </c>
    </row>
    <row r="189" spans="1:12" x14ac:dyDescent="0.2">
      <c r="A189" s="1" t="s">
        <v>6</v>
      </c>
      <c r="B189" s="13" t="s">
        <v>47</v>
      </c>
      <c r="C189" s="1" t="s">
        <v>35</v>
      </c>
      <c r="D189" s="2" t="s">
        <v>8</v>
      </c>
      <c r="E189" s="2" t="s">
        <v>9</v>
      </c>
      <c r="F189" s="2" t="str">
        <f t="shared" si="22"/>
        <v>E.faecium Sensitive</v>
      </c>
      <c r="G189">
        <v>3</v>
      </c>
      <c r="I189">
        <f>1*100/150</f>
        <v>0.66666666666666663</v>
      </c>
      <c r="J189" s="6">
        <v>1</v>
      </c>
      <c r="K189" t="str">
        <f t="shared" si="31"/>
        <v xml:space="preserve"> </v>
      </c>
      <c r="L189">
        <f t="shared" si="32"/>
        <v>0.66666666666666663</v>
      </c>
    </row>
    <row r="190" spans="1:12" x14ac:dyDescent="0.2">
      <c r="A190" s="1" t="s">
        <v>6</v>
      </c>
      <c r="B190" s="13" t="s">
        <v>47</v>
      </c>
      <c r="C190" s="1" t="s">
        <v>29</v>
      </c>
      <c r="D190" s="2" t="s">
        <v>8</v>
      </c>
      <c r="E190" s="2" t="s">
        <v>9</v>
      </c>
      <c r="F190" s="2" t="str">
        <f t="shared" si="22"/>
        <v>E.faecium Sensitive</v>
      </c>
      <c r="G190">
        <v>3</v>
      </c>
      <c r="H190">
        <v>115500</v>
      </c>
      <c r="I190">
        <f>1*100/1</f>
        <v>100</v>
      </c>
      <c r="J190" s="6">
        <v>1</v>
      </c>
      <c r="K190">
        <f t="shared" si="31"/>
        <v>115500</v>
      </c>
      <c r="L190">
        <f t="shared" si="32"/>
        <v>100</v>
      </c>
    </row>
    <row r="191" spans="1:12" x14ac:dyDescent="0.2">
      <c r="A191" s="1" t="s">
        <v>6</v>
      </c>
      <c r="B191" s="13" t="s">
        <v>47</v>
      </c>
      <c r="C191" s="1" t="s">
        <v>57</v>
      </c>
      <c r="D191" s="2" t="s">
        <v>8</v>
      </c>
      <c r="E191" s="2" t="s">
        <v>9</v>
      </c>
      <c r="F191" s="2" t="str">
        <f t="shared" si="22"/>
        <v>E.faecium Sensitive</v>
      </c>
      <c r="G191">
        <v>3</v>
      </c>
      <c r="I191">
        <f>1*100/150</f>
        <v>0.66666666666666663</v>
      </c>
      <c r="J191" s="6">
        <v>1</v>
      </c>
      <c r="K191" t="str">
        <f t="shared" si="31"/>
        <v xml:space="preserve"> </v>
      </c>
      <c r="L191">
        <f t="shared" si="32"/>
        <v>0.66666666666666663</v>
      </c>
    </row>
    <row r="192" spans="1:12" x14ac:dyDescent="0.2">
      <c r="A192" s="1" t="s">
        <v>6</v>
      </c>
      <c r="B192" s="13" t="s">
        <v>47</v>
      </c>
      <c r="C192" s="1" t="s">
        <v>34</v>
      </c>
      <c r="D192" s="2" t="s">
        <v>8</v>
      </c>
      <c r="E192" s="2" t="s">
        <v>9</v>
      </c>
      <c r="F192" s="2" t="str">
        <f t="shared" si="22"/>
        <v>E.faecium Sensitive</v>
      </c>
      <c r="G192">
        <v>3</v>
      </c>
      <c r="I192">
        <v>0.03</v>
      </c>
      <c r="J192" s="6">
        <v>1</v>
      </c>
      <c r="K192" t="str">
        <f t="shared" si="31"/>
        <v xml:space="preserve"> </v>
      </c>
      <c r="L192">
        <f t="shared" si="32"/>
        <v>0.03</v>
      </c>
    </row>
    <row r="193" spans="1:12" x14ac:dyDescent="0.2">
      <c r="A193" s="1" t="s">
        <v>6</v>
      </c>
      <c r="B193" s="13" t="s">
        <v>47</v>
      </c>
      <c r="C193" s="1" t="s">
        <v>31</v>
      </c>
      <c r="D193" s="2" t="s">
        <v>8</v>
      </c>
      <c r="E193" s="2" t="s">
        <v>9</v>
      </c>
      <c r="F193" s="2" t="str">
        <f t="shared" si="22"/>
        <v>E.faecium Sensitive</v>
      </c>
      <c r="G193">
        <v>3</v>
      </c>
      <c r="H193">
        <v>0.36</v>
      </c>
      <c r="I193">
        <v>0.06</v>
      </c>
      <c r="J193" s="6">
        <v>1</v>
      </c>
      <c r="K193">
        <f t="shared" si="31"/>
        <v>0.36</v>
      </c>
      <c r="L193">
        <f t="shared" si="32"/>
        <v>0.06</v>
      </c>
    </row>
    <row r="194" spans="1:12" x14ac:dyDescent="0.2">
      <c r="A194" s="1" t="s">
        <v>6</v>
      </c>
      <c r="B194" s="13" t="s">
        <v>47</v>
      </c>
      <c r="C194" s="1" t="s">
        <v>52</v>
      </c>
      <c r="D194" s="2" t="s">
        <v>8</v>
      </c>
      <c r="E194" s="2" t="s">
        <v>9</v>
      </c>
      <c r="F194" s="2" t="str">
        <f t="shared" ref="F194:F257" si="33">_xlfn.CONCAT(E194," ",D194)</f>
        <v>E.faecium Sensitive</v>
      </c>
      <c r="G194">
        <v>3</v>
      </c>
      <c r="I194">
        <v>0.03</v>
      </c>
      <c r="J194" s="6">
        <v>1</v>
      </c>
      <c r="K194" t="str">
        <f t="shared" si="31"/>
        <v xml:space="preserve"> </v>
      </c>
      <c r="L194">
        <f t="shared" si="32"/>
        <v>0.03</v>
      </c>
    </row>
    <row r="195" spans="1:12" x14ac:dyDescent="0.2">
      <c r="A195" s="1" t="s">
        <v>6</v>
      </c>
      <c r="B195" s="13" t="s">
        <v>47</v>
      </c>
      <c r="C195" s="1" t="s">
        <v>7</v>
      </c>
      <c r="D195" s="2" t="s">
        <v>8</v>
      </c>
      <c r="E195" s="2" t="s">
        <v>9</v>
      </c>
      <c r="F195" s="2" t="str">
        <f t="shared" si="33"/>
        <v>E.faecium Sensitive</v>
      </c>
      <c r="G195">
        <v>3</v>
      </c>
      <c r="I195">
        <f>1*100/1</f>
        <v>100</v>
      </c>
      <c r="J195" s="6">
        <v>1</v>
      </c>
      <c r="K195" t="str">
        <f t="shared" si="31"/>
        <v xml:space="preserve"> </v>
      </c>
      <c r="L195">
        <f t="shared" si="32"/>
        <v>100</v>
      </c>
    </row>
    <row r="196" spans="1:12" x14ac:dyDescent="0.2">
      <c r="A196" s="1" t="s">
        <v>6</v>
      </c>
      <c r="B196" s="13" t="s">
        <v>47</v>
      </c>
      <c r="C196" s="1" t="s">
        <v>32</v>
      </c>
      <c r="D196" s="2" t="s">
        <v>8</v>
      </c>
      <c r="E196" s="2" t="s">
        <v>9</v>
      </c>
      <c r="F196" s="2" t="str">
        <f t="shared" si="33"/>
        <v>E.faecium Sensitive</v>
      </c>
      <c r="G196">
        <v>3</v>
      </c>
      <c r="I196">
        <v>0.03</v>
      </c>
      <c r="J196" s="6">
        <v>1</v>
      </c>
      <c r="K196" t="str">
        <f t="shared" si="31"/>
        <v xml:space="preserve"> </v>
      </c>
      <c r="L196">
        <f t="shared" si="32"/>
        <v>0.03</v>
      </c>
    </row>
    <row r="197" spans="1:12" x14ac:dyDescent="0.2">
      <c r="A197" s="1" t="s">
        <v>6</v>
      </c>
      <c r="B197" s="13" t="s">
        <v>47</v>
      </c>
      <c r="C197" s="1" t="s">
        <v>28</v>
      </c>
      <c r="D197" s="2" t="s">
        <v>8</v>
      </c>
      <c r="E197" s="2" t="s">
        <v>9</v>
      </c>
      <c r="F197" s="2" t="str">
        <f t="shared" si="33"/>
        <v>E.faecium Sensitive</v>
      </c>
      <c r="G197">
        <v>3</v>
      </c>
      <c r="I197">
        <f>1*100/1</f>
        <v>100</v>
      </c>
      <c r="J197" s="6">
        <v>1</v>
      </c>
      <c r="K197" t="str">
        <f t="shared" si="31"/>
        <v xml:space="preserve"> </v>
      </c>
      <c r="L197">
        <f t="shared" si="32"/>
        <v>100</v>
      </c>
    </row>
    <row r="198" spans="1:12" x14ac:dyDescent="0.2">
      <c r="A198" s="1" t="s">
        <v>6</v>
      </c>
      <c r="B198" s="13" t="s">
        <v>47</v>
      </c>
      <c r="C198" s="1" t="s">
        <v>30</v>
      </c>
      <c r="D198" s="2" t="s">
        <v>8</v>
      </c>
      <c r="E198" s="2" t="s">
        <v>9</v>
      </c>
      <c r="F198" s="2" t="str">
        <f t="shared" si="33"/>
        <v>E.faecium Sensitive</v>
      </c>
      <c r="G198">
        <v>3</v>
      </c>
      <c r="H198">
        <v>350</v>
      </c>
      <c r="I198">
        <v>0.03</v>
      </c>
      <c r="J198" s="6">
        <v>1</v>
      </c>
      <c r="K198">
        <f>IF(H198&gt;0,(H198*J198)," ")</f>
        <v>350</v>
      </c>
      <c r="L198">
        <f>IF(I198&gt;0,(I198*J198)," ")</f>
        <v>0.03</v>
      </c>
    </row>
    <row r="199" spans="1:12" x14ac:dyDescent="0.2">
      <c r="A199" s="1" t="s">
        <v>6</v>
      </c>
      <c r="B199" s="13" t="s">
        <v>47</v>
      </c>
      <c r="C199" s="1" t="s">
        <v>33</v>
      </c>
      <c r="D199" s="2" t="s">
        <v>8</v>
      </c>
      <c r="E199" s="2" t="s">
        <v>9</v>
      </c>
      <c r="F199" s="2" t="str">
        <f t="shared" si="33"/>
        <v>E.faecium Sensitive</v>
      </c>
      <c r="G199">
        <v>3</v>
      </c>
      <c r="I199">
        <v>0.03</v>
      </c>
      <c r="J199" s="6">
        <v>1</v>
      </c>
      <c r="K199" t="str">
        <f t="shared" ref="K199" si="34">IF(H199&gt;0,(H199*J199)," ")</f>
        <v xml:space="preserve"> </v>
      </c>
      <c r="L199">
        <f t="shared" ref="L199" si="35">IF(I199&gt;0,(I199*J199)," ")</f>
        <v>0.03</v>
      </c>
    </row>
    <row r="200" spans="1:12" x14ac:dyDescent="0.2">
      <c r="A200" s="1" t="s">
        <v>14</v>
      </c>
      <c r="B200" s="13" t="s">
        <v>47</v>
      </c>
      <c r="C200" s="1" t="s">
        <v>35</v>
      </c>
      <c r="D200" s="2" t="s">
        <v>11</v>
      </c>
      <c r="E200" s="2" t="s">
        <v>13</v>
      </c>
      <c r="F200" s="2" t="str">
        <f t="shared" si="33"/>
        <v>K.pneumoniae Resistant</v>
      </c>
      <c r="G200">
        <v>3</v>
      </c>
      <c r="I200">
        <f>1*100/150</f>
        <v>0.66666666666666663</v>
      </c>
      <c r="J200" s="6">
        <v>0.19700000000000001</v>
      </c>
      <c r="K200" t="str">
        <f t="shared" ref="K200:K210" si="36">IF(H200&gt;0,(H200*J200)," ")</f>
        <v xml:space="preserve"> </v>
      </c>
      <c r="L200">
        <f t="shared" ref="L200:L210" si="37">IF(I200&gt;0,(I200*J200)," ")</f>
        <v>0.13133333333333333</v>
      </c>
    </row>
    <row r="201" spans="1:12" x14ac:dyDescent="0.2">
      <c r="A201" s="1" t="s">
        <v>14</v>
      </c>
      <c r="B201" s="13" t="s">
        <v>47</v>
      </c>
      <c r="C201" s="1" t="s">
        <v>29</v>
      </c>
      <c r="D201" s="2" t="s">
        <v>11</v>
      </c>
      <c r="E201" s="2" t="s">
        <v>13</v>
      </c>
      <c r="F201" s="2" t="str">
        <f t="shared" si="33"/>
        <v>K.pneumoniae Resistant</v>
      </c>
      <c r="G201">
        <v>3</v>
      </c>
      <c r="H201">
        <v>450000</v>
      </c>
      <c r="I201">
        <f>1*100/0.1</f>
        <v>1000</v>
      </c>
      <c r="J201" s="6">
        <v>0.19700000000000001</v>
      </c>
      <c r="K201">
        <f t="shared" si="36"/>
        <v>88650</v>
      </c>
      <c r="L201">
        <f t="shared" si="37"/>
        <v>197</v>
      </c>
    </row>
    <row r="202" spans="1:12" x14ac:dyDescent="0.2">
      <c r="A202" s="1" t="s">
        <v>14</v>
      </c>
      <c r="B202" s="13" t="s">
        <v>47</v>
      </c>
      <c r="C202" s="1" t="s">
        <v>57</v>
      </c>
      <c r="D202" s="2" t="s">
        <v>11</v>
      </c>
      <c r="E202" s="2" t="s">
        <v>13</v>
      </c>
      <c r="F202" s="2" t="str">
        <f t="shared" si="33"/>
        <v>K.pneumoniae Resistant</v>
      </c>
      <c r="G202">
        <v>3</v>
      </c>
      <c r="H202">
        <v>200</v>
      </c>
      <c r="I202">
        <f>1*100/150</f>
        <v>0.66666666666666663</v>
      </c>
      <c r="J202" s="6">
        <v>0.19700000000000001</v>
      </c>
      <c r="K202">
        <f t="shared" si="36"/>
        <v>39.4</v>
      </c>
      <c r="L202">
        <f t="shared" si="37"/>
        <v>0.13133333333333333</v>
      </c>
    </row>
    <row r="203" spans="1:12" x14ac:dyDescent="0.2">
      <c r="A203" s="1" t="s">
        <v>14</v>
      </c>
      <c r="B203" s="13" t="s">
        <v>47</v>
      </c>
      <c r="C203" s="1" t="s">
        <v>34</v>
      </c>
      <c r="D203" s="2" t="s">
        <v>11</v>
      </c>
      <c r="E203" s="2" t="s">
        <v>13</v>
      </c>
      <c r="F203" s="2" t="str">
        <f t="shared" si="33"/>
        <v>K.pneumoniae Resistant</v>
      </c>
      <c r="G203">
        <v>3</v>
      </c>
      <c r="H203">
        <v>5.5200000000000005</v>
      </c>
      <c r="I203">
        <v>0.06</v>
      </c>
      <c r="J203" s="6">
        <v>0.19700000000000001</v>
      </c>
      <c r="K203">
        <f t="shared" si="36"/>
        <v>1.0874400000000002</v>
      </c>
      <c r="L203">
        <f t="shared" si="37"/>
        <v>1.1820000000000001E-2</v>
      </c>
    </row>
    <row r="204" spans="1:12" x14ac:dyDescent="0.2">
      <c r="A204" s="1" t="s">
        <v>14</v>
      </c>
      <c r="B204" s="13" t="s">
        <v>47</v>
      </c>
      <c r="C204" s="1" t="s">
        <v>31</v>
      </c>
      <c r="D204" s="2" t="s">
        <v>11</v>
      </c>
      <c r="E204" s="2" t="s">
        <v>13</v>
      </c>
      <c r="F204" s="2" t="str">
        <f t="shared" si="33"/>
        <v>K.pneumoniae Resistant</v>
      </c>
      <c r="G204">
        <v>3</v>
      </c>
      <c r="H204">
        <v>960</v>
      </c>
      <c r="I204">
        <v>3</v>
      </c>
      <c r="J204" s="6">
        <v>0.19700000000000001</v>
      </c>
      <c r="K204">
        <f t="shared" si="36"/>
        <v>189.12</v>
      </c>
      <c r="L204">
        <f t="shared" si="37"/>
        <v>0.59099999999999997</v>
      </c>
    </row>
    <row r="205" spans="1:12" x14ac:dyDescent="0.2">
      <c r="A205" s="1" t="s">
        <v>14</v>
      </c>
      <c r="B205" s="13" t="s">
        <v>47</v>
      </c>
      <c r="C205" s="1" t="s">
        <v>52</v>
      </c>
      <c r="D205" s="2" t="s">
        <v>11</v>
      </c>
      <c r="E205" s="2" t="s">
        <v>13</v>
      </c>
      <c r="F205" s="2" t="str">
        <f t="shared" si="33"/>
        <v>K.pneumoniae Resistant</v>
      </c>
      <c r="G205">
        <v>3</v>
      </c>
      <c r="H205">
        <v>318</v>
      </c>
      <c r="I205">
        <v>0.3</v>
      </c>
      <c r="J205" s="6">
        <v>0.19700000000000001</v>
      </c>
      <c r="K205">
        <f t="shared" si="36"/>
        <v>62.646000000000001</v>
      </c>
      <c r="L205">
        <f t="shared" si="37"/>
        <v>5.91E-2</v>
      </c>
    </row>
    <row r="206" spans="1:12" x14ac:dyDescent="0.2">
      <c r="A206" s="1" t="s">
        <v>14</v>
      </c>
      <c r="B206" s="13" t="s">
        <v>47</v>
      </c>
      <c r="C206" s="1" t="s">
        <v>7</v>
      </c>
      <c r="D206" s="2" t="s">
        <v>11</v>
      </c>
      <c r="E206" s="2" t="s">
        <v>13</v>
      </c>
      <c r="F206" s="2" t="str">
        <f t="shared" si="33"/>
        <v>K.pneumoniae Resistant</v>
      </c>
      <c r="G206">
        <v>3</v>
      </c>
      <c r="H206">
        <v>1700000</v>
      </c>
      <c r="I206">
        <f>1*100/0.1</f>
        <v>1000</v>
      </c>
      <c r="J206" s="6">
        <v>0.19700000000000001</v>
      </c>
      <c r="K206">
        <f t="shared" si="36"/>
        <v>334900</v>
      </c>
      <c r="L206">
        <f t="shared" si="37"/>
        <v>197</v>
      </c>
    </row>
    <row r="207" spans="1:12" x14ac:dyDescent="0.2">
      <c r="A207" s="1" t="s">
        <v>14</v>
      </c>
      <c r="B207" s="13" t="s">
        <v>47</v>
      </c>
      <c r="C207" s="1" t="s">
        <v>32</v>
      </c>
      <c r="D207" s="2" t="s">
        <v>11</v>
      </c>
      <c r="E207" s="2" t="s">
        <v>13</v>
      </c>
      <c r="F207" s="2" t="str">
        <f t="shared" si="33"/>
        <v>K.pneumoniae Resistant</v>
      </c>
      <c r="G207">
        <v>3</v>
      </c>
      <c r="H207">
        <v>1380</v>
      </c>
      <c r="I207">
        <v>3</v>
      </c>
      <c r="J207" s="6">
        <v>0.19700000000000001</v>
      </c>
      <c r="K207">
        <f t="shared" si="36"/>
        <v>271.86</v>
      </c>
      <c r="L207">
        <f t="shared" si="37"/>
        <v>0.59099999999999997</v>
      </c>
    </row>
    <row r="208" spans="1:12" x14ac:dyDescent="0.2">
      <c r="A208" s="1" t="s">
        <v>14</v>
      </c>
      <c r="B208" s="13" t="s">
        <v>47</v>
      </c>
      <c r="C208" s="1" t="s">
        <v>28</v>
      </c>
      <c r="D208" s="2" t="s">
        <v>11</v>
      </c>
      <c r="E208" s="2" t="s">
        <v>13</v>
      </c>
      <c r="F208" s="2" t="str">
        <f t="shared" si="33"/>
        <v>K.pneumoniae Resistant</v>
      </c>
      <c r="G208">
        <v>3</v>
      </c>
      <c r="H208">
        <v>7400000</v>
      </c>
      <c r="I208">
        <f>1*100/0.1</f>
        <v>1000</v>
      </c>
      <c r="J208" s="6">
        <v>0.19700000000000001</v>
      </c>
      <c r="K208">
        <f t="shared" si="36"/>
        <v>1457800</v>
      </c>
      <c r="L208">
        <f t="shared" si="37"/>
        <v>197</v>
      </c>
    </row>
    <row r="209" spans="1:12" x14ac:dyDescent="0.2">
      <c r="A209" s="1" t="s">
        <v>14</v>
      </c>
      <c r="B209" s="13" t="s">
        <v>47</v>
      </c>
      <c r="C209" s="1" t="s">
        <v>30</v>
      </c>
      <c r="D209" s="2" t="s">
        <v>11</v>
      </c>
      <c r="E209" s="2" t="s">
        <v>13</v>
      </c>
      <c r="F209" s="2" t="str">
        <f t="shared" si="33"/>
        <v>K.pneumoniae Resistant</v>
      </c>
      <c r="G209">
        <v>3</v>
      </c>
      <c r="H209">
        <v>4000</v>
      </c>
      <c r="I209">
        <v>0.06</v>
      </c>
      <c r="J209" s="6">
        <v>0.19700000000000001</v>
      </c>
      <c r="K209">
        <f t="shared" si="36"/>
        <v>788</v>
      </c>
      <c r="L209">
        <f t="shared" si="37"/>
        <v>1.1820000000000001E-2</v>
      </c>
    </row>
    <row r="210" spans="1:12" x14ac:dyDescent="0.2">
      <c r="A210" s="1" t="s">
        <v>14</v>
      </c>
      <c r="B210" s="13" t="s">
        <v>47</v>
      </c>
      <c r="C210" s="1" t="s">
        <v>33</v>
      </c>
      <c r="D210" s="2" t="s">
        <v>11</v>
      </c>
      <c r="E210" s="2" t="s">
        <v>13</v>
      </c>
      <c r="F210" s="2" t="str">
        <f t="shared" si="33"/>
        <v>K.pneumoniae Resistant</v>
      </c>
      <c r="G210">
        <v>3</v>
      </c>
      <c r="H210">
        <v>24</v>
      </c>
      <c r="I210">
        <v>3</v>
      </c>
      <c r="J210" s="6">
        <v>0.19700000000000001</v>
      </c>
      <c r="K210">
        <f t="shared" si="36"/>
        <v>4.7279999999999998</v>
      </c>
      <c r="L210">
        <f t="shared" si="37"/>
        <v>0.59099999999999997</v>
      </c>
    </row>
    <row r="211" spans="1:12" x14ac:dyDescent="0.2">
      <c r="A211" s="1" t="s">
        <v>12</v>
      </c>
      <c r="B211" s="13" t="s">
        <v>47</v>
      </c>
      <c r="C211" s="1" t="s">
        <v>35</v>
      </c>
      <c r="D211" s="2" t="s">
        <v>8</v>
      </c>
      <c r="E211" s="2" t="s">
        <v>13</v>
      </c>
      <c r="F211" s="2" t="str">
        <f t="shared" si="33"/>
        <v>K.pneumoniae Sensitive</v>
      </c>
      <c r="G211">
        <v>3</v>
      </c>
      <c r="H211">
        <v>0.66666666666666663</v>
      </c>
      <c r="I211">
        <f>1*100/150</f>
        <v>0.66666666666666663</v>
      </c>
      <c r="J211" s="6">
        <v>0.19700000000000001</v>
      </c>
      <c r="K211">
        <f t="shared" ref="K211:K221" si="38">IF(H211&gt;0,(H211*J211)," ")</f>
        <v>0.13133333333333333</v>
      </c>
      <c r="L211">
        <f t="shared" ref="L211:L221" si="39">IF(I211&gt;0,(I211*J211)," ")</f>
        <v>0.13133333333333333</v>
      </c>
    </row>
    <row r="212" spans="1:12" x14ac:dyDescent="0.2">
      <c r="A212" s="1" t="s">
        <v>12</v>
      </c>
      <c r="B212" s="13" t="s">
        <v>47</v>
      </c>
      <c r="C212" s="1" t="s">
        <v>29</v>
      </c>
      <c r="D212" s="2" t="s">
        <v>8</v>
      </c>
      <c r="E212" s="2" t="s">
        <v>13</v>
      </c>
      <c r="F212" s="2" t="str">
        <f t="shared" si="33"/>
        <v>K.pneumoniae Sensitive</v>
      </c>
      <c r="G212">
        <v>3</v>
      </c>
      <c r="H212">
        <v>1350000</v>
      </c>
      <c r="I212">
        <f>1*100/0.1</f>
        <v>1000</v>
      </c>
      <c r="J212" s="6">
        <v>0.19700000000000001</v>
      </c>
      <c r="K212">
        <f t="shared" si="38"/>
        <v>265950</v>
      </c>
      <c r="L212">
        <f t="shared" si="39"/>
        <v>197</v>
      </c>
    </row>
    <row r="213" spans="1:12" x14ac:dyDescent="0.2">
      <c r="A213" s="1" t="s">
        <v>12</v>
      </c>
      <c r="B213" s="13" t="s">
        <v>47</v>
      </c>
      <c r="C213" s="1" t="s">
        <v>57</v>
      </c>
      <c r="D213" s="2" t="s">
        <v>8</v>
      </c>
      <c r="E213" s="2" t="s">
        <v>13</v>
      </c>
      <c r="F213" s="2" t="str">
        <f t="shared" si="33"/>
        <v>K.pneumoniae Sensitive</v>
      </c>
      <c r="G213">
        <v>3</v>
      </c>
      <c r="H213">
        <v>90.666666666666671</v>
      </c>
      <c r="I213">
        <f>1*100/150</f>
        <v>0.66666666666666663</v>
      </c>
      <c r="J213" s="6">
        <v>0.19700000000000001</v>
      </c>
      <c r="K213">
        <f t="shared" si="38"/>
        <v>17.861333333333334</v>
      </c>
      <c r="L213">
        <f t="shared" si="39"/>
        <v>0.13133333333333333</v>
      </c>
    </row>
    <row r="214" spans="1:12" x14ac:dyDescent="0.2">
      <c r="A214" s="1" t="s">
        <v>12</v>
      </c>
      <c r="B214" s="13" t="s">
        <v>47</v>
      </c>
      <c r="C214" s="1" t="s">
        <v>34</v>
      </c>
      <c r="D214" s="2" t="s">
        <v>8</v>
      </c>
      <c r="E214" s="2" t="s">
        <v>13</v>
      </c>
      <c r="F214" s="2" t="str">
        <f t="shared" si="33"/>
        <v>K.pneumoniae Sensitive</v>
      </c>
      <c r="G214">
        <v>3</v>
      </c>
      <c r="H214">
        <v>7.2</v>
      </c>
      <c r="I214">
        <v>0.06</v>
      </c>
      <c r="J214" s="6">
        <v>0.19700000000000001</v>
      </c>
      <c r="K214">
        <f t="shared" si="38"/>
        <v>1.4184000000000001</v>
      </c>
      <c r="L214">
        <f t="shared" si="39"/>
        <v>1.1820000000000001E-2</v>
      </c>
    </row>
    <row r="215" spans="1:12" x14ac:dyDescent="0.2">
      <c r="A215" s="1" t="s">
        <v>12</v>
      </c>
      <c r="B215" s="13" t="s">
        <v>47</v>
      </c>
      <c r="C215" s="1" t="s">
        <v>31</v>
      </c>
      <c r="D215" s="2" t="s">
        <v>8</v>
      </c>
      <c r="E215" s="2" t="s">
        <v>13</v>
      </c>
      <c r="F215" s="2" t="str">
        <f t="shared" si="33"/>
        <v>K.pneumoniae Sensitive</v>
      </c>
      <c r="G215">
        <v>3</v>
      </c>
      <c r="H215">
        <v>1500</v>
      </c>
      <c r="I215">
        <v>3</v>
      </c>
      <c r="J215" s="6">
        <v>0.19700000000000001</v>
      </c>
      <c r="K215">
        <f t="shared" si="38"/>
        <v>295.5</v>
      </c>
      <c r="L215">
        <f t="shared" si="39"/>
        <v>0.59099999999999997</v>
      </c>
    </row>
    <row r="216" spans="1:12" x14ac:dyDescent="0.2">
      <c r="A216" s="1" t="s">
        <v>12</v>
      </c>
      <c r="B216" s="13" t="s">
        <v>47</v>
      </c>
      <c r="C216" s="1" t="s">
        <v>52</v>
      </c>
      <c r="D216" s="2" t="s">
        <v>8</v>
      </c>
      <c r="E216" s="2" t="s">
        <v>13</v>
      </c>
      <c r="F216" s="2" t="str">
        <f t="shared" si="33"/>
        <v>K.pneumoniae Sensitive</v>
      </c>
      <c r="G216">
        <v>3</v>
      </c>
      <c r="H216">
        <v>330</v>
      </c>
      <c r="I216">
        <v>0.3</v>
      </c>
      <c r="J216" s="6">
        <v>0.19700000000000001</v>
      </c>
      <c r="K216">
        <f t="shared" si="38"/>
        <v>65.010000000000005</v>
      </c>
      <c r="L216">
        <f t="shared" si="39"/>
        <v>5.91E-2</v>
      </c>
    </row>
    <row r="217" spans="1:12" x14ac:dyDescent="0.2">
      <c r="A217" s="1" t="s">
        <v>12</v>
      </c>
      <c r="B217" s="13" t="s">
        <v>47</v>
      </c>
      <c r="C217" s="1" t="s">
        <v>7</v>
      </c>
      <c r="D217" s="2" t="s">
        <v>8</v>
      </c>
      <c r="E217" s="2" t="s">
        <v>13</v>
      </c>
      <c r="F217" s="2" t="str">
        <f t="shared" si="33"/>
        <v>K.pneumoniae Sensitive</v>
      </c>
      <c r="G217">
        <v>3</v>
      </c>
      <c r="H217">
        <v>13600000</v>
      </c>
      <c r="I217">
        <f>1*100/0.1</f>
        <v>1000</v>
      </c>
      <c r="J217" s="6">
        <v>0.19700000000000001</v>
      </c>
      <c r="K217">
        <f t="shared" si="38"/>
        <v>2679200</v>
      </c>
      <c r="L217">
        <f t="shared" si="39"/>
        <v>197</v>
      </c>
    </row>
    <row r="218" spans="1:12" x14ac:dyDescent="0.2">
      <c r="A218" s="1" t="s">
        <v>12</v>
      </c>
      <c r="B218" s="13" t="s">
        <v>47</v>
      </c>
      <c r="C218" s="1" t="s">
        <v>32</v>
      </c>
      <c r="D218" s="2" t="s">
        <v>8</v>
      </c>
      <c r="E218" s="2" t="s">
        <v>13</v>
      </c>
      <c r="F218" s="2" t="str">
        <f t="shared" si="33"/>
        <v>K.pneumoniae Sensitive</v>
      </c>
      <c r="G218">
        <v>3</v>
      </c>
      <c r="H218">
        <v>9000</v>
      </c>
      <c r="I218">
        <v>3</v>
      </c>
      <c r="J218" s="6">
        <v>0.19700000000000001</v>
      </c>
      <c r="K218">
        <f t="shared" si="38"/>
        <v>1773</v>
      </c>
      <c r="L218">
        <f t="shared" si="39"/>
        <v>0.59099999999999997</v>
      </c>
    </row>
    <row r="219" spans="1:12" x14ac:dyDescent="0.2">
      <c r="A219" s="1" t="s">
        <v>12</v>
      </c>
      <c r="B219" s="13" t="s">
        <v>47</v>
      </c>
      <c r="C219" s="1" t="s">
        <v>28</v>
      </c>
      <c r="D219" s="2" t="s">
        <v>8</v>
      </c>
      <c r="E219" s="2" t="s">
        <v>13</v>
      </c>
      <c r="F219" s="2" t="str">
        <f t="shared" si="33"/>
        <v>K.pneumoniae Sensitive</v>
      </c>
      <c r="G219">
        <v>3</v>
      </c>
      <c r="H219">
        <v>21850000</v>
      </c>
      <c r="I219">
        <f>1*100/0.1</f>
        <v>1000</v>
      </c>
      <c r="J219" s="6">
        <v>0.19700000000000001</v>
      </c>
      <c r="K219">
        <f t="shared" si="38"/>
        <v>4304450</v>
      </c>
      <c r="L219">
        <f t="shared" si="39"/>
        <v>197</v>
      </c>
    </row>
    <row r="220" spans="1:12" x14ac:dyDescent="0.2">
      <c r="A220" s="1" t="s">
        <v>12</v>
      </c>
      <c r="B220" s="13" t="s">
        <v>47</v>
      </c>
      <c r="C220" s="1" t="s">
        <v>30</v>
      </c>
      <c r="D220" s="2" t="s">
        <v>8</v>
      </c>
      <c r="E220" s="2" t="s">
        <v>13</v>
      </c>
      <c r="F220" s="2" t="str">
        <f t="shared" si="33"/>
        <v>K.pneumoniae Sensitive</v>
      </c>
      <c r="G220">
        <v>3</v>
      </c>
      <c r="H220">
        <v>22000</v>
      </c>
      <c r="I220">
        <v>0.06</v>
      </c>
      <c r="J220" s="6">
        <v>0.19700000000000001</v>
      </c>
      <c r="K220">
        <f t="shared" si="38"/>
        <v>4334</v>
      </c>
      <c r="L220">
        <f t="shared" si="39"/>
        <v>1.1820000000000001E-2</v>
      </c>
    </row>
    <row r="221" spans="1:12" x14ac:dyDescent="0.2">
      <c r="A221" s="1" t="s">
        <v>12</v>
      </c>
      <c r="B221" s="13" t="s">
        <v>47</v>
      </c>
      <c r="C221" s="1" t="s">
        <v>33</v>
      </c>
      <c r="D221" s="2" t="s">
        <v>8</v>
      </c>
      <c r="E221" s="2" t="s">
        <v>13</v>
      </c>
      <c r="F221" s="2" t="str">
        <f t="shared" si="33"/>
        <v>K.pneumoniae Sensitive</v>
      </c>
      <c r="G221">
        <v>3</v>
      </c>
      <c r="H221">
        <v>12</v>
      </c>
      <c r="I221">
        <v>3</v>
      </c>
      <c r="J221" s="6">
        <v>0.19700000000000001</v>
      </c>
      <c r="K221">
        <f t="shared" si="38"/>
        <v>2.3639999999999999</v>
      </c>
      <c r="L221">
        <f t="shared" si="39"/>
        <v>0.59099999999999997</v>
      </c>
    </row>
    <row r="222" spans="1:12" x14ac:dyDescent="0.2">
      <c r="A222" s="1" t="s">
        <v>18</v>
      </c>
      <c r="B222" s="13" t="s">
        <v>47</v>
      </c>
      <c r="C222" s="1" t="s">
        <v>35</v>
      </c>
      <c r="D222" s="2" t="s">
        <v>8</v>
      </c>
      <c r="E222" s="2" t="s">
        <v>19</v>
      </c>
      <c r="F222" s="2" t="str">
        <f t="shared" si="33"/>
        <v>P. aeruginosa Sensitive</v>
      </c>
      <c r="G222">
        <v>3</v>
      </c>
      <c r="H222">
        <v>6.666666666666667</v>
      </c>
      <c r="I222">
        <f>1*100/150</f>
        <v>0.66666666666666663</v>
      </c>
      <c r="J222" s="6">
        <v>0</v>
      </c>
      <c r="K222">
        <f>IF(H222&gt;0,(H222*J222)," ")</f>
        <v>0</v>
      </c>
      <c r="L222">
        <f>IF(I222&gt;0,(I222*J222)," ")</f>
        <v>0</v>
      </c>
    </row>
    <row r="223" spans="1:12" x14ac:dyDescent="0.2">
      <c r="A223" s="1" t="s">
        <v>18</v>
      </c>
      <c r="B223" s="13" t="s">
        <v>47</v>
      </c>
      <c r="C223" s="1" t="s">
        <v>29</v>
      </c>
      <c r="D223" s="2" t="s">
        <v>8</v>
      </c>
      <c r="E223" s="2" t="s">
        <v>19</v>
      </c>
      <c r="F223" s="2" t="str">
        <f t="shared" si="33"/>
        <v>P. aeruginosa Sensitive</v>
      </c>
      <c r="G223">
        <v>3</v>
      </c>
      <c r="H223">
        <v>2300000</v>
      </c>
      <c r="I223">
        <f>1*100/0.1</f>
        <v>1000</v>
      </c>
      <c r="J223" s="6">
        <v>0</v>
      </c>
      <c r="K223">
        <f>IF(H223&gt;0,(H223*J223)," ")</f>
        <v>0</v>
      </c>
      <c r="L223">
        <f>IF(I223&gt;0,(I223*J223)," ")</f>
        <v>0</v>
      </c>
    </row>
    <row r="224" spans="1:12" x14ac:dyDescent="0.2">
      <c r="A224" s="1" t="s">
        <v>18</v>
      </c>
      <c r="B224" s="13" t="s">
        <v>47</v>
      </c>
      <c r="C224" s="1" t="s">
        <v>57</v>
      </c>
      <c r="D224" s="2" t="s">
        <v>8</v>
      </c>
      <c r="E224" s="2" t="s">
        <v>19</v>
      </c>
      <c r="F224" s="2" t="str">
        <f t="shared" si="33"/>
        <v>P. aeruginosa Sensitive</v>
      </c>
      <c r="G224">
        <v>3</v>
      </c>
      <c r="H224">
        <v>200</v>
      </c>
      <c r="I224">
        <f>1*100/150</f>
        <v>0.66666666666666663</v>
      </c>
      <c r="J224" s="6">
        <v>0</v>
      </c>
      <c r="K224">
        <f t="shared" ref="K224:K233" si="40">IF(H224&gt;0,(H224*J224)," ")</f>
        <v>0</v>
      </c>
      <c r="L224">
        <f t="shared" ref="L224:L233" si="41">IF(I224&gt;0,(I224*J224)," ")</f>
        <v>0</v>
      </c>
    </row>
    <row r="225" spans="1:12" x14ac:dyDescent="0.2">
      <c r="A225" s="1" t="s">
        <v>18</v>
      </c>
      <c r="B225" s="13" t="s">
        <v>47</v>
      </c>
      <c r="C225" s="1" t="s">
        <v>34</v>
      </c>
      <c r="D225" s="2" t="s">
        <v>8</v>
      </c>
      <c r="E225" s="2" t="s">
        <v>19</v>
      </c>
      <c r="F225" s="2" t="str">
        <f t="shared" si="33"/>
        <v>P. aeruginosa Sensitive</v>
      </c>
      <c r="G225">
        <v>3</v>
      </c>
      <c r="I225">
        <v>0.03</v>
      </c>
      <c r="J225" s="6">
        <v>0</v>
      </c>
      <c r="K225" t="str">
        <f t="shared" si="40"/>
        <v xml:space="preserve"> </v>
      </c>
      <c r="L225">
        <f t="shared" si="41"/>
        <v>0</v>
      </c>
    </row>
    <row r="226" spans="1:12" x14ac:dyDescent="0.2">
      <c r="A226" s="1" t="s">
        <v>18</v>
      </c>
      <c r="B226" s="13" t="s">
        <v>47</v>
      </c>
      <c r="C226" s="1" t="s">
        <v>31</v>
      </c>
      <c r="D226" s="2" t="s">
        <v>8</v>
      </c>
      <c r="E226" s="2" t="s">
        <v>19</v>
      </c>
      <c r="F226" s="2" t="str">
        <f t="shared" si="33"/>
        <v>P. aeruginosa Sensitive</v>
      </c>
      <c r="G226">
        <v>3</v>
      </c>
      <c r="H226">
        <v>90</v>
      </c>
      <c r="I226">
        <v>0.3</v>
      </c>
      <c r="J226" s="6">
        <v>0</v>
      </c>
      <c r="K226">
        <f t="shared" si="40"/>
        <v>0</v>
      </c>
      <c r="L226">
        <f t="shared" si="41"/>
        <v>0</v>
      </c>
    </row>
    <row r="227" spans="1:12" x14ac:dyDescent="0.2">
      <c r="A227" s="1" t="s">
        <v>18</v>
      </c>
      <c r="B227" s="13" t="s">
        <v>47</v>
      </c>
      <c r="C227" s="1" t="s">
        <v>52</v>
      </c>
      <c r="D227" s="2" t="s">
        <v>8</v>
      </c>
      <c r="E227" s="2" t="s">
        <v>19</v>
      </c>
      <c r="F227" s="2" t="str">
        <f t="shared" si="33"/>
        <v>P. aeruginosa Sensitive</v>
      </c>
      <c r="G227">
        <v>3</v>
      </c>
      <c r="H227">
        <v>360</v>
      </c>
      <c r="I227">
        <v>0.3</v>
      </c>
      <c r="J227" s="6">
        <v>0</v>
      </c>
      <c r="K227">
        <f t="shared" si="40"/>
        <v>0</v>
      </c>
      <c r="L227">
        <f t="shared" si="41"/>
        <v>0</v>
      </c>
    </row>
    <row r="228" spans="1:12" x14ac:dyDescent="0.2">
      <c r="A228" s="1" t="s">
        <v>18</v>
      </c>
      <c r="B228" s="13" t="s">
        <v>47</v>
      </c>
      <c r="C228" s="1" t="s">
        <v>7</v>
      </c>
      <c r="D228" s="2" t="s">
        <v>8</v>
      </c>
      <c r="E228" s="2" t="s">
        <v>19</v>
      </c>
      <c r="F228" s="2" t="str">
        <f t="shared" si="33"/>
        <v>P. aeruginosa Sensitive</v>
      </c>
      <c r="G228">
        <v>3</v>
      </c>
      <c r="H228">
        <v>20500000</v>
      </c>
      <c r="I228">
        <f>1*100/0.1</f>
        <v>1000</v>
      </c>
      <c r="J228" s="6">
        <v>0</v>
      </c>
      <c r="K228">
        <f t="shared" si="40"/>
        <v>0</v>
      </c>
      <c r="L228">
        <f t="shared" si="41"/>
        <v>0</v>
      </c>
    </row>
    <row r="229" spans="1:12" x14ac:dyDescent="0.2">
      <c r="A229" s="1" t="s">
        <v>18</v>
      </c>
      <c r="B229" s="13" t="s">
        <v>47</v>
      </c>
      <c r="C229" s="1" t="s">
        <v>32</v>
      </c>
      <c r="D229" s="2" t="s">
        <v>8</v>
      </c>
      <c r="E229" s="2" t="s">
        <v>19</v>
      </c>
      <c r="F229" s="2" t="str">
        <f t="shared" si="33"/>
        <v>P. aeruginosa Sensitive</v>
      </c>
      <c r="G229">
        <v>3</v>
      </c>
      <c r="H229">
        <v>62.4</v>
      </c>
      <c r="I229">
        <v>0.3</v>
      </c>
      <c r="J229" s="6">
        <v>0</v>
      </c>
      <c r="K229">
        <f t="shared" si="40"/>
        <v>0</v>
      </c>
      <c r="L229">
        <f t="shared" si="41"/>
        <v>0</v>
      </c>
    </row>
    <row r="230" spans="1:12" x14ac:dyDescent="0.2">
      <c r="A230" s="1" t="s">
        <v>18</v>
      </c>
      <c r="B230" s="13" t="s">
        <v>47</v>
      </c>
      <c r="C230" s="1" t="s">
        <v>28</v>
      </c>
      <c r="D230" s="2" t="s">
        <v>8</v>
      </c>
      <c r="E230" s="2" t="s">
        <v>19</v>
      </c>
      <c r="F230" s="2" t="str">
        <f t="shared" si="33"/>
        <v>P. aeruginosa Sensitive</v>
      </c>
      <c r="G230">
        <v>3</v>
      </c>
      <c r="H230">
        <v>15550000</v>
      </c>
      <c r="I230">
        <f>1*100/0.1</f>
        <v>1000</v>
      </c>
      <c r="J230" s="6">
        <v>0</v>
      </c>
      <c r="K230">
        <f t="shared" si="40"/>
        <v>0</v>
      </c>
      <c r="L230">
        <f t="shared" si="41"/>
        <v>0</v>
      </c>
    </row>
    <row r="231" spans="1:12" x14ac:dyDescent="0.2">
      <c r="A231" s="1" t="s">
        <v>18</v>
      </c>
      <c r="B231" s="13" t="s">
        <v>47</v>
      </c>
      <c r="C231" s="1" t="s">
        <v>30</v>
      </c>
      <c r="D231" s="2" t="s">
        <v>8</v>
      </c>
      <c r="E231" s="2" t="s">
        <v>19</v>
      </c>
      <c r="F231" s="2" t="str">
        <f t="shared" si="33"/>
        <v>P. aeruginosa Sensitive</v>
      </c>
      <c r="G231">
        <v>3</v>
      </c>
      <c r="H231">
        <v>25600</v>
      </c>
      <c r="I231">
        <v>0.06</v>
      </c>
      <c r="J231" s="6">
        <v>0</v>
      </c>
      <c r="K231">
        <f t="shared" si="40"/>
        <v>0</v>
      </c>
      <c r="L231">
        <f t="shared" si="41"/>
        <v>0</v>
      </c>
    </row>
    <row r="232" spans="1:12" x14ac:dyDescent="0.2">
      <c r="A232" s="1" t="s">
        <v>18</v>
      </c>
      <c r="B232" s="13" t="s">
        <v>47</v>
      </c>
      <c r="C232" s="1" t="s">
        <v>33</v>
      </c>
      <c r="D232" s="2" t="s">
        <v>8</v>
      </c>
      <c r="E232" s="2" t="s">
        <v>19</v>
      </c>
      <c r="F232" s="2" t="str">
        <f t="shared" si="33"/>
        <v>P. aeruginosa Sensitive</v>
      </c>
      <c r="G232">
        <v>3</v>
      </c>
      <c r="I232">
        <v>0.06</v>
      </c>
      <c r="J232" s="6">
        <v>0</v>
      </c>
      <c r="K232" t="str">
        <f t="shared" si="40"/>
        <v xml:space="preserve"> </v>
      </c>
      <c r="L232">
        <f t="shared" si="41"/>
        <v>0</v>
      </c>
    </row>
    <row r="233" spans="1:12" x14ac:dyDescent="0.2">
      <c r="A233" s="1" t="s">
        <v>20</v>
      </c>
      <c r="B233" s="13" t="s">
        <v>47</v>
      </c>
      <c r="C233" s="1" t="s">
        <v>35</v>
      </c>
      <c r="D233" s="2" t="s">
        <v>11</v>
      </c>
      <c r="E233" s="2" t="s">
        <v>21</v>
      </c>
      <c r="F233" s="2" t="str">
        <f t="shared" si="33"/>
        <v>P. aeruginosa  Resistant</v>
      </c>
      <c r="G233">
        <v>3</v>
      </c>
      <c r="I233">
        <f>1*100/150</f>
        <v>0.66666666666666663</v>
      </c>
      <c r="J233" s="6">
        <v>0</v>
      </c>
      <c r="K233" t="str">
        <f t="shared" si="40"/>
        <v xml:space="preserve"> </v>
      </c>
      <c r="L233">
        <f t="shared" si="41"/>
        <v>0</v>
      </c>
    </row>
    <row r="234" spans="1:12" x14ac:dyDescent="0.2">
      <c r="A234" s="1" t="s">
        <v>20</v>
      </c>
      <c r="B234" s="13" t="s">
        <v>47</v>
      </c>
      <c r="C234" s="1" t="s">
        <v>29</v>
      </c>
      <c r="D234" s="2" t="s">
        <v>11</v>
      </c>
      <c r="E234" s="2" t="s">
        <v>21</v>
      </c>
      <c r="F234" s="2" t="str">
        <f t="shared" si="33"/>
        <v>P. aeruginosa  Resistant</v>
      </c>
      <c r="G234">
        <v>3</v>
      </c>
      <c r="H234">
        <v>20000</v>
      </c>
      <c r="I234">
        <f>1*100/0.1</f>
        <v>1000</v>
      </c>
      <c r="J234" s="6">
        <v>0</v>
      </c>
      <c r="K234">
        <f t="shared" ref="K234:K254" si="42">IF(H234&gt;0,(H234*J234)," ")</f>
        <v>0</v>
      </c>
      <c r="L234">
        <f t="shared" ref="L234:L254" si="43">IF(I234&gt;0,(I234*J234)," ")</f>
        <v>0</v>
      </c>
    </row>
    <row r="235" spans="1:12" x14ac:dyDescent="0.2">
      <c r="A235" s="1" t="s">
        <v>20</v>
      </c>
      <c r="B235" s="13" t="s">
        <v>47</v>
      </c>
      <c r="C235" s="1" t="s">
        <v>57</v>
      </c>
      <c r="D235" s="2" t="s">
        <v>11</v>
      </c>
      <c r="E235" s="2" t="s">
        <v>21</v>
      </c>
      <c r="F235" s="2" t="str">
        <f t="shared" si="33"/>
        <v>P. aeruginosa  Resistant</v>
      </c>
      <c r="G235">
        <v>3</v>
      </c>
      <c r="H235">
        <v>6</v>
      </c>
      <c r="I235">
        <f>1*100/150</f>
        <v>0.66666666666666663</v>
      </c>
      <c r="J235" s="6">
        <v>0</v>
      </c>
      <c r="K235">
        <f t="shared" si="42"/>
        <v>0</v>
      </c>
      <c r="L235">
        <f t="shared" si="43"/>
        <v>0</v>
      </c>
    </row>
    <row r="236" spans="1:12" x14ac:dyDescent="0.2">
      <c r="A236" s="1" t="s">
        <v>20</v>
      </c>
      <c r="B236" s="13" t="s">
        <v>47</v>
      </c>
      <c r="C236" s="1" t="s">
        <v>34</v>
      </c>
      <c r="D236" s="2" t="s">
        <v>11</v>
      </c>
      <c r="E236" s="2" t="s">
        <v>21</v>
      </c>
      <c r="F236" s="2" t="str">
        <f t="shared" si="33"/>
        <v>P. aeruginosa  Resistant</v>
      </c>
      <c r="G236">
        <v>3</v>
      </c>
      <c r="I236">
        <v>0.03</v>
      </c>
      <c r="J236" s="6">
        <v>0</v>
      </c>
      <c r="K236" t="str">
        <f t="shared" si="42"/>
        <v xml:space="preserve"> </v>
      </c>
      <c r="L236">
        <f t="shared" si="43"/>
        <v>0</v>
      </c>
    </row>
    <row r="237" spans="1:12" x14ac:dyDescent="0.2">
      <c r="A237" s="1" t="s">
        <v>20</v>
      </c>
      <c r="B237" s="13" t="s">
        <v>47</v>
      </c>
      <c r="C237" s="1" t="s">
        <v>31</v>
      </c>
      <c r="D237" s="2" t="s">
        <v>11</v>
      </c>
      <c r="E237" s="2" t="s">
        <v>21</v>
      </c>
      <c r="F237" s="2" t="str">
        <f t="shared" si="33"/>
        <v>P. aeruginosa  Resistant</v>
      </c>
      <c r="G237">
        <v>3</v>
      </c>
      <c r="I237">
        <v>0.3</v>
      </c>
      <c r="J237" s="6">
        <v>0</v>
      </c>
      <c r="K237" t="str">
        <f t="shared" si="42"/>
        <v xml:space="preserve"> </v>
      </c>
      <c r="L237">
        <f t="shared" si="43"/>
        <v>0</v>
      </c>
    </row>
    <row r="238" spans="1:12" x14ac:dyDescent="0.2">
      <c r="A238" s="1" t="s">
        <v>20</v>
      </c>
      <c r="B238" s="13" t="s">
        <v>47</v>
      </c>
      <c r="C238" s="1" t="s">
        <v>52</v>
      </c>
      <c r="D238" s="2" t="s">
        <v>11</v>
      </c>
      <c r="E238" s="2" t="s">
        <v>21</v>
      </c>
      <c r="F238" s="2" t="str">
        <f t="shared" si="33"/>
        <v>P. aeruginosa  Resistant</v>
      </c>
      <c r="G238">
        <v>3</v>
      </c>
      <c r="I238">
        <v>0.3</v>
      </c>
      <c r="J238" s="6">
        <v>0</v>
      </c>
      <c r="K238" t="str">
        <f t="shared" si="42"/>
        <v xml:space="preserve"> </v>
      </c>
      <c r="L238">
        <f t="shared" si="43"/>
        <v>0</v>
      </c>
    </row>
    <row r="239" spans="1:12" x14ac:dyDescent="0.2">
      <c r="A239" s="1" t="s">
        <v>20</v>
      </c>
      <c r="B239" s="13" t="s">
        <v>47</v>
      </c>
      <c r="C239" s="1" t="s">
        <v>7</v>
      </c>
      <c r="D239" s="2" t="s">
        <v>11</v>
      </c>
      <c r="E239" s="2" t="s">
        <v>21</v>
      </c>
      <c r="F239" s="2" t="str">
        <f t="shared" si="33"/>
        <v>P. aeruginosa  Resistant</v>
      </c>
      <c r="G239">
        <v>3</v>
      </c>
      <c r="H239">
        <v>15000</v>
      </c>
      <c r="I239">
        <f>1*100/0.1</f>
        <v>1000</v>
      </c>
      <c r="J239" s="6">
        <v>0</v>
      </c>
      <c r="K239">
        <f t="shared" si="42"/>
        <v>0</v>
      </c>
      <c r="L239">
        <f t="shared" si="43"/>
        <v>0</v>
      </c>
    </row>
    <row r="240" spans="1:12" x14ac:dyDescent="0.2">
      <c r="A240" s="1" t="s">
        <v>20</v>
      </c>
      <c r="B240" s="13" t="s">
        <v>47</v>
      </c>
      <c r="C240" s="1" t="s">
        <v>32</v>
      </c>
      <c r="D240" s="2" t="s">
        <v>11</v>
      </c>
      <c r="E240" s="2" t="s">
        <v>21</v>
      </c>
      <c r="F240" s="2" t="str">
        <f t="shared" si="33"/>
        <v>P. aeruginosa  Resistant</v>
      </c>
      <c r="G240">
        <v>3</v>
      </c>
      <c r="H240">
        <v>1.8</v>
      </c>
      <c r="I240">
        <v>0.3</v>
      </c>
      <c r="J240" s="6">
        <v>0</v>
      </c>
      <c r="K240">
        <f t="shared" si="42"/>
        <v>0</v>
      </c>
      <c r="L240">
        <f t="shared" si="43"/>
        <v>0</v>
      </c>
    </row>
    <row r="241" spans="1:12" x14ac:dyDescent="0.2">
      <c r="A241" s="1" t="s">
        <v>20</v>
      </c>
      <c r="B241" s="13" t="s">
        <v>47</v>
      </c>
      <c r="C241" s="1" t="s">
        <v>28</v>
      </c>
      <c r="D241" s="2" t="s">
        <v>11</v>
      </c>
      <c r="E241" s="2" t="s">
        <v>21</v>
      </c>
      <c r="F241" s="2" t="str">
        <f t="shared" si="33"/>
        <v>P. aeruginosa  Resistant</v>
      </c>
      <c r="G241">
        <v>3</v>
      </c>
      <c r="H241">
        <v>10000</v>
      </c>
      <c r="I241">
        <f>1*100/0.1</f>
        <v>1000</v>
      </c>
      <c r="J241" s="6">
        <v>0</v>
      </c>
      <c r="K241">
        <f t="shared" si="42"/>
        <v>0</v>
      </c>
      <c r="L241">
        <f t="shared" si="43"/>
        <v>0</v>
      </c>
    </row>
    <row r="242" spans="1:12" x14ac:dyDescent="0.2">
      <c r="A242" s="1" t="s">
        <v>20</v>
      </c>
      <c r="B242" s="13" t="s">
        <v>47</v>
      </c>
      <c r="C242" s="1" t="s">
        <v>30</v>
      </c>
      <c r="D242" s="2" t="s">
        <v>11</v>
      </c>
      <c r="E242" s="2" t="s">
        <v>21</v>
      </c>
      <c r="F242" s="2" t="str">
        <f t="shared" si="33"/>
        <v>P. aeruginosa  Resistant</v>
      </c>
      <c r="G242">
        <v>3</v>
      </c>
      <c r="I242">
        <v>0.06</v>
      </c>
      <c r="J242" s="6">
        <v>0</v>
      </c>
      <c r="K242" t="str">
        <f t="shared" si="42"/>
        <v xml:space="preserve"> </v>
      </c>
      <c r="L242">
        <f t="shared" si="43"/>
        <v>0</v>
      </c>
    </row>
    <row r="243" spans="1:12" x14ac:dyDescent="0.2">
      <c r="A243" s="1" t="s">
        <v>20</v>
      </c>
      <c r="B243" s="13" t="s">
        <v>47</v>
      </c>
      <c r="C243" s="1" t="s">
        <v>33</v>
      </c>
      <c r="D243" s="2" t="s">
        <v>11</v>
      </c>
      <c r="E243" s="2" t="s">
        <v>21</v>
      </c>
      <c r="F243" s="2" t="str">
        <f t="shared" si="33"/>
        <v>P. aeruginosa  Resistant</v>
      </c>
      <c r="G243">
        <v>3</v>
      </c>
      <c r="H243">
        <v>2.1</v>
      </c>
      <c r="I243">
        <v>0.06</v>
      </c>
      <c r="J243" s="6">
        <v>0</v>
      </c>
      <c r="K243">
        <f t="shared" si="42"/>
        <v>0</v>
      </c>
      <c r="L243">
        <f t="shared" si="43"/>
        <v>0</v>
      </c>
    </row>
    <row r="244" spans="1:12" x14ac:dyDescent="0.2">
      <c r="A244" s="1" t="s">
        <v>27</v>
      </c>
      <c r="B244" s="13" t="s">
        <v>47</v>
      </c>
      <c r="C244" s="1" t="s">
        <v>35</v>
      </c>
      <c r="D244" s="2" t="s">
        <v>11</v>
      </c>
      <c r="E244" s="2" t="s">
        <v>26</v>
      </c>
      <c r="F244" s="2" t="str">
        <f t="shared" si="33"/>
        <v>S.aureus Resistant</v>
      </c>
      <c r="G244">
        <v>3</v>
      </c>
      <c r="H244">
        <v>0.66666666666666663</v>
      </c>
      <c r="I244">
        <f>1*100/150</f>
        <v>0.66666666666666663</v>
      </c>
      <c r="J244" s="6">
        <v>0</v>
      </c>
      <c r="K244">
        <f t="shared" si="42"/>
        <v>0</v>
      </c>
      <c r="L244">
        <f t="shared" si="43"/>
        <v>0</v>
      </c>
    </row>
    <row r="245" spans="1:12" x14ac:dyDescent="0.2">
      <c r="A245" s="1" t="s">
        <v>27</v>
      </c>
      <c r="B245" s="13" t="s">
        <v>47</v>
      </c>
      <c r="C245" s="1" t="s">
        <v>29</v>
      </c>
      <c r="D245" s="2" t="s">
        <v>11</v>
      </c>
      <c r="E245" s="2" t="s">
        <v>26</v>
      </c>
      <c r="F245" s="2" t="str">
        <f t="shared" si="33"/>
        <v>S.aureus Resistant</v>
      </c>
      <c r="G245">
        <v>3</v>
      </c>
      <c r="H245">
        <v>3000000</v>
      </c>
      <c r="I245">
        <f>1*100/0.1</f>
        <v>1000</v>
      </c>
      <c r="J245" s="6">
        <v>0</v>
      </c>
      <c r="K245">
        <f t="shared" si="42"/>
        <v>0</v>
      </c>
      <c r="L245">
        <f t="shared" si="43"/>
        <v>0</v>
      </c>
    </row>
    <row r="246" spans="1:12" x14ac:dyDescent="0.2">
      <c r="A246" s="1" t="s">
        <v>27</v>
      </c>
      <c r="B246" s="13" t="s">
        <v>47</v>
      </c>
      <c r="C246" s="1" t="s">
        <v>57</v>
      </c>
      <c r="D246" s="2" t="s">
        <v>11</v>
      </c>
      <c r="E246" s="2" t="s">
        <v>26</v>
      </c>
      <c r="F246" s="2" t="str">
        <f t="shared" si="33"/>
        <v>S.aureus Resistant</v>
      </c>
      <c r="G246">
        <v>3</v>
      </c>
      <c r="I246">
        <f>1*100/150</f>
        <v>0.66666666666666663</v>
      </c>
      <c r="J246" s="6">
        <v>0</v>
      </c>
      <c r="K246" t="str">
        <f t="shared" si="42"/>
        <v xml:space="preserve"> </v>
      </c>
      <c r="L246">
        <f t="shared" si="43"/>
        <v>0</v>
      </c>
    </row>
    <row r="247" spans="1:12" x14ac:dyDescent="0.2">
      <c r="A247" s="1" t="s">
        <v>27</v>
      </c>
      <c r="B247" s="13" t="s">
        <v>47</v>
      </c>
      <c r="C247" s="1" t="s">
        <v>34</v>
      </c>
      <c r="D247" s="2" t="s">
        <v>11</v>
      </c>
      <c r="E247" s="2" t="s">
        <v>26</v>
      </c>
      <c r="F247" s="2" t="str">
        <f t="shared" si="33"/>
        <v>S.aureus Resistant</v>
      </c>
      <c r="G247">
        <v>3</v>
      </c>
      <c r="I247">
        <v>0.03</v>
      </c>
      <c r="J247" s="6">
        <v>0</v>
      </c>
      <c r="K247" t="str">
        <f t="shared" si="42"/>
        <v xml:space="preserve"> </v>
      </c>
      <c r="L247">
        <f t="shared" si="43"/>
        <v>0</v>
      </c>
    </row>
    <row r="248" spans="1:12" x14ac:dyDescent="0.2">
      <c r="A248" s="1" t="s">
        <v>27</v>
      </c>
      <c r="B248" s="13" t="s">
        <v>47</v>
      </c>
      <c r="C248" s="1" t="s">
        <v>31</v>
      </c>
      <c r="D248" s="2" t="s">
        <v>11</v>
      </c>
      <c r="E248" s="2" t="s">
        <v>26</v>
      </c>
      <c r="F248" s="2" t="str">
        <f t="shared" si="33"/>
        <v>S.aureus Resistant</v>
      </c>
      <c r="G248">
        <v>3</v>
      </c>
      <c r="H248">
        <v>21.3</v>
      </c>
      <c r="I248">
        <v>0.3</v>
      </c>
      <c r="J248" s="6">
        <v>0</v>
      </c>
      <c r="K248">
        <f t="shared" si="42"/>
        <v>0</v>
      </c>
      <c r="L248">
        <f t="shared" si="43"/>
        <v>0</v>
      </c>
    </row>
    <row r="249" spans="1:12" x14ac:dyDescent="0.2">
      <c r="A249" s="1" t="s">
        <v>27</v>
      </c>
      <c r="B249" s="13" t="s">
        <v>47</v>
      </c>
      <c r="C249" s="1" t="s">
        <v>52</v>
      </c>
      <c r="D249" s="2" t="s">
        <v>11</v>
      </c>
      <c r="E249" s="2" t="s">
        <v>26</v>
      </c>
      <c r="F249" s="2" t="str">
        <f t="shared" si="33"/>
        <v>S.aureus Resistant</v>
      </c>
      <c r="G249">
        <v>3</v>
      </c>
      <c r="H249">
        <v>1.41</v>
      </c>
      <c r="I249">
        <v>0.03</v>
      </c>
      <c r="J249" s="6">
        <v>0</v>
      </c>
      <c r="K249">
        <f t="shared" si="42"/>
        <v>0</v>
      </c>
      <c r="L249">
        <f t="shared" si="43"/>
        <v>0</v>
      </c>
    </row>
    <row r="250" spans="1:12" x14ac:dyDescent="0.2">
      <c r="A250" s="1" t="s">
        <v>27</v>
      </c>
      <c r="B250" s="13" t="s">
        <v>47</v>
      </c>
      <c r="C250" s="1" t="s">
        <v>7</v>
      </c>
      <c r="D250" s="2" t="s">
        <v>11</v>
      </c>
      <c r="E250" s="2" t="s">
        <v>26</v>
      </c>
      <c r="F250" s="2" t="str">
        <f t="shared" si="33"/>
        <v>S.aureus Resistant</v>
      </c>
      <c r="G250">
        <v>3</v>
      </c>
      <c r="H250">
        <v>30000</v>
      </c>
      <c r="I250">
        <f>1*100/1</f>
        <v>100</v>
      </c>
      <c r="J250" s="6">
        <v>0</v>
      </c>
      <c r="K250">
        <f t="shared" si="42"/>
        <v>0</v>
      </c>
      <c r="L250">
        <f t="shared" si="43"/>
        <v>0</v>
      </c>
    </row>
    <row r="251" spans="1:12" x14ac:dyDescent="0.2">
      <c r="A251" s="1" t="s">
        <v>27</v>
      </c>
      <c r="B251" s="13" t="s">
        <v>47</v>
      </c>
      <c r="C251" s="1" t="s">
        <v>32</v>
      </c>
      <c r="D251" s="2" t="s">
        <v>11</v>
      </c>
      <c r="E251" s="2" t="s">
        <v>26</v>
      </c>
      <c r="F251" s="2" t="str">
        <f t="shared" si="33"/>
        <v>S.aureus Resistant</v>
      </c>
      <c r="G251">
        <v>3</v>
      </c>
      <c r="H251">
        <v>54</v>
      </c>
      <c r="I251">
        <v>0.06</v>
      </c>
      <c r="J251" s="6">
        <v>0</v>
      </c>
      <c r="K251">
        <f t="shared" si="42"/>
        <v>0</v>
      </c>
      <c r="L251">
        <f t="shared" si="43"/>
        <v>0</v>
      </c>
    </row>
    <row r="252" spans="1:12" x14ac:dyDescent="0.2">
      <c r="A252" s="1" t="s">
        <v>27</v>
      </c>
      <c r="B252" s="13" t="s">
        <v>47</v>
      </c>
      <c r="C252" s="1" t="s">
        <v>28</v>
      </c>
      <c r="D252" s="2" t="s">
        <v>11</v>
      </c>
      <c r="E252" s="2" t="s">
        <v>26</v>
      </c>
      <c r="F252" s="2" t="str">
        <f t="shared" si="33"/>
        <v>S.aureus Resistant</v>
      </c>
      <c r="G252">
        <v>3</v>
      </c>
      <c r="H252">
        <v>1000</v>
      </c>
      <c r="I252">
        <f>1*100/1</f>
        <v>100</v>
      </c>
      <c r="J252" s="6">
        <v>0</v>
      </c>
      <c r="K252">
        <f t="shared" si="42"/>
        <v>0</v>
      </c>
      <c r="L252">
        <f t="shared" si="43"/>
        <v>0</v>
      </c>
    </row>
    <row r="253" spans="1:12" x14ac:dyDescent="0.2">
      <c r="A253" s="1" t="s">
        <v>27</v>
      </c>
      <c r="B253" s="13" t="s">
        <v>47</v>
      </c>
      <c r="C253" s="1" t="s">
        <v>30</v>
      </c>
      <c r="D253" s="2" t="s">
        <v>11</v>
      </c>
      <c r="E253" s="2" t="s">
        <v>26</v>
      </c>
      <c r="F253" s="2" t="str">
        <f t="shared" si="33"/>
        <v>S.aureus Resistant</v>
      </c>
      <c r="G253">
        <v>3</v>
      </c>
      <c r="H253">
        <v>1240</v>
      </c>
      <c r="I253">
        <v>0.03</v>
      </c>
      <c r="J253" s="6">
        <v>0</v>
      </c>
      <c r="K253">
        <f t="shared" si="42"/>
        <v>0</v>
      </c>
      <c r="L253">
        <f t="shared" si="43"/>
        <v>0</v>
      </c>
    </row>
    <row r="254" spans="1:12" x14ac:dyDescent="0.2">
      <c r="A254" s="1" t="s">
        <v>27</v>
      </c>
      <c r="B254" s="13" t="s">
        <v>47</v>
      </c>
      <c r="C254" s="1" t="s">
        <v>33</v>
      </c>
      <c r="D254" s="2" t="s">
        <v>11</v>
      </c>
      <c r="E254" s="2" t="s">
        <v>26</v>
      </c>
      <c r="F254" s="2" t="str">
        <f t="shared" si="33"/>
        <v>S.aureus Resistant</v>
      </c>
      <c r="G254">
        <v>3</v>
      </c>
      <c r="H254">
        <v>1.17</v>
      </c>
      <c r="I254">
        <v>0.03</v>
      </c>
      <c r="J254" s="6">
        <v>0</v>
      </c>
      <c r="K254">
        <f t="shared" si="42"/>
        <v>0</v>
      </c>
      <c r="L254">
        <f t="shared" si="43"/>
        <v>0</v>
      </c>
    </row>
    <row r="255" spans="1:12" x14ac:dyDescent="0.2">
      <c r="A255" s="1" t="s">
        <v>25</v>
      </c>
      <c r="B255" s="13" t="s">
        <v>47</v>
      </c>
      <c r="C255" s="1" t="s">
        <v>35</v>
      </c>
      <c r="D255" s="2" t="s">
        <v>8</v>
      </c>
      <c r="E255" s="2" t="s">
        <v>26</v>
      </c>
      <c r="F255" s="2" t="str">
        <f t="shared" si="33"/>
        <v>S.aureus Sensitive</v>
      </c>
      <c r="G255">
        <v>3</v>
      </c>
      <c r="I255">
        <f>1*100/150</f>
        <v>0.66666666666666663</v>
      </c>
      <c r="J255" s="6">
        <v>0</v>
      </c>
      <c r="K255" t="str">
        <f t="shared" ref="K255:K265" si="44">IF(H255&gt;0,(H255*J255)," ")</f>
        <v xml:space="preserve"> </v>
      </c>
      <c r="L255">
        <f t="shared" ref="L255:L265" si="45">IF(I255&gt;0,(I255*J255)," ")</f>
        <v>0</v>
      </c>
    </row>
    <row r="256" spans="1:12" x14ac:dyDescent="0.2">
      <c r="A256" s="1" t="s">
        <v>25</v>
      </c>
      <c r="B256" s="13" t="s">
        <v>47</v>
      </c>
      <c r="C256" s="1" t="s">
        <v>29</v>
      </c>
      <c r="D256" s="2" t="s">
        <v>8</v>
      </c>
      <c r="E256" s="2" t="s">
        <v>26</v>
      </c>
      <c r="F256" s="2" t="str">
        <f t="shared" si="33"/>
        <v>S.aureus Sensitive</v>
      </c>
      <c r="G256">
        <v>3</v>
      </c>
      <c r="H256">
        <v>1480000</v>
      </c>
      <c r="I256">
        <f>1*100/0.1</f>
        <v>1000</v>
      </c>
      <c r="J256" s="6">
        <v>0</v>
      </c>
      <c r="K256">
        <f t="shared" si="44"/>
        <v>0</v>
      </c>
      <c r="L256">
        <f t="shared" si="45"/>
        <v>0</v>
      </c>
    </row>
    <row r="257" spans="1:17" x14ac:dyDescent="0.2">
      <c r="A257" s="1" t="s">
        <v>25</v>
      </c>
      <c r="B257" s="13" t="s">
        <v>47</v>
      </c>
      <c r="C257" s="1" t="s">
        <v>57</v>
      </c>
      <c r="D257" s="2" t="s">
        <v>8</v>
      </c>
      <c r="E257" s="2" t="s">
        <v>26</v>
      </c>
      <c r="F257" s="2" t="str">
        <f t="shared" si="33"/>
        <v>S.aureus Sensitive</v>
      </c>
      <c r="G257">
        <v>3</v>
      </c>
      <c r="I257">
        <f>1*100/150</f>
        <v>0.66666666666666663</v>
      </c>
      <c r="J257" s="6">
        <v>0</v>
      </c>
      <c r="K257" t="str">
        <f t="shared" si="44"/>
        <v xml:space="preserve"> </v>
      </c>
      <c r="L257">
        <f t="shared" si="45"/>
        <v>0</v>
      </c>
    </row>
    <row r="258" spans="1:17" x14ac:dyDescent="0.2">
      <c r="A258" s="1" t="s">
        <v>25</v>
      </c>
      <c r="B258" s="13" t="s">
        <v>47</v>
      </c>
      <c r="C258" s="1" t="s">
        <v>34</v>
      </c>
      <c r="D258" s="2" t="s">
        <v>8</v>
      </c>
      <c r="E258" s="2" t="s">
        <v>26</v>
      </c>
      <c r="F258" s="2" t="str">
        <f t="shared" ref="F258:F321" si="46">_xlfn.CONCAT(E258," ",D258)</f>
        <v>S.aureus Sensitive</v>
      </c>
      <c r="G258">
        <v>3</v>
      </c>
      <c r="H258">
        <v>0.09</v>
      </c>
      <c r="I258">
        <v>0.03</v>
      </c>
      <c r="J258" s="6">
        <v>0</v>
      </c>
      <c r="K258">
        <f t="shared" si="44"/>
        <v>0</v>
      </c>
      <c r="L258">
        <f t="shared" si="45"/>
        <v>0</v>
      </c>
    </row>
    <row r="259" spans="1:17" x14ac:dyDescent="0.2">
      <c r="A259" s="1" t="s">
        <v>25</v>
      </c>
      <c r="B259" s="13" t="s">
        <v>47</v>
      </c>
      <c r="C259" s="1" t="s">
        <v>31</v>
      </c>
      <c r="D259" s="2" t="s">
        <v>8</v>
      </c>
      <c r="E259" s="2" t="s">
        <v>26</v>
      </c>
      <c r="F259" s="2" t="str">
        <f t="shared" si="46"/>
        <v>S.aureus Sensitive</v>
      </c>
      <c r="G259">
        <v>3</v>
      </c>
      <c r="H259">
        <v>9</v>
      </c>
      <c r="I259">
        <v>0.3</v>
      </c>
      <c r="J259" s="6">
        <v>0</v>
      </c>
      <c r="K259">
        <f t="shared" si="44"/>
        <v>0</v>
      </c>
      <c r="L259">
        <f t="shared" si="45"/>
        <v>0</v>
      </c>
    </row>
    <row r="260" spans="1:17" x14ac:dyDescent="0.2">
      <c r="A260" s="1" t="s">
        <v>25</v>
      </c>
      <c r="B260" s="13" t="s">
        <v>47</v>
      </c>
      <c r="C260" s="1" t="s">
        <v>52</v>
      </c>
      <c r="D260" s="2" t="s">
        <v>8</v>
      </c>
      <c r="E260" s="2" t="s">
        <v>26</v>
      </c>
      <c r="F260" s="2" t="str">
        <f t="shared" si="46"/>
        <v>S.aureus Sensitive</v>
      </c>
      <c r="G260">
        <v>3</v>
      </c>
      <c r="H260">
        <v>2.7600000000000002</v>
      </c>
      <c r="I260">
        <v>0.03</v>
      </c>
      <c r="J260" s="6">
        <v>0</v>
      </c>
      <c r="K260">
        <f t="shared" si="44"/>
        <v>0</v>
      </c>
      <c r="L260">
        <f t="shared" si="45"/>
        <v>0</v>
      </c>
    </row>
    <row r="261" spans="1:17" x14ac:dyDescent="0.2">
      <c r="A261" s="1" t="s">
        <v>25</v>
      </c>
      <c r="B261" s="13" t="s">
        <v>47</v>
      </c>
      <c r="C261" s="1" t="s">
        <v>7</v>
      </c>
      <c r="D261" s="2" t="s">
        <v>8</v>
      </c>
      <c r="E261" s="2" t="s">
        <v>26</v>
      </c>
      <c r="F261" s="2" t="str">
        <f t="shared" si="46"/>
        <v>S.aureus Sensitive</v>
      </c>
      <c r="G261">
        <v>3</v>
      </c>
      <c r="H261">
        <v>75000</v>
      </c>
      <c r="I261">
        <f>1*100/1</f>
        <v>100</v>
      </c>
      <c r="J261" s="6">
        <v>0</v>
      </c>
      <c r="K261">
        <f t="shared" si="44"/>
        <v>0</v>
      </c>
      <c r="L261">
        <f t="shared" si="45"/>
        <v>0</v>
      </c>
    </row>
    <row r="262" spans="1:17" x14ac:dyDescent="0.2">
      <c r="A262" s="1" t="s">
        <v>25</v>
      </c>
      <c r="B262" s="13" t="s">
        <v>47</v>
      </c>
      <c r="C262" s="1" t="s">
        <v>32</v>
      </c>
      <c r="D262" s="2" t="s">
        <v>8</v>
      </c>
      <c r="E262" s="2" t="s">
        <v>26</v>
      </c>
      <c r="F262" s="2" t="str">
        <f t="shared" si="46"/>
        <v>S.aureus Sensitive</v>
      </c>
      <c r="G262">
        <v>3</v>
      </c>
      <c r="H262">
        <v>81.600000000000009</v>
      </c>
      <c r="I262">
        <v>0.06</v>
      </c>
      <c r="J262" s="6">
        <v>0</v>
      </c>
      <c r="K262">
        <f t="shared" si="44"/>
        <v>0</v>
      </c>
      <c r="L262">
        <f t="shared" si="45"/>
        <v>0</v>
      </c>
    </row>
    <row r="263" spans="1:17" x14ac:dyDescent="0.2">
      <c r="A263" s="1" t="s">
        <v>25</v>
      </c>
      <c r="B263" s="13" t="s">
        <v>47</v>
      </c>
      <c r="C263" s="1" t="s">
        <v>28</v>
      </c>
      <c r="D263" s="2" t="s">
        <v>8</v>
      </c>
      <c r="E263" s="2" t="s">
        <v>26</v>
      </c>
      <c r="F263" s="2" t="str">
        <f t="shared" si="46"/>
        <v>S.aureus Sensitive</v>
      </c>
      <c r="G263">
        <v>3</v>
      </c>
      <c r="H263">
        <v>2500</v>
      </c>
      <c r="I263">
        <f>1*100/1</f>
        <v>100</v>
      </c>
      <c r="J263" s="6">
        <v>0</v>
      </c>
      <c r="K263">
        <f t="shared" si="44"/>
        <v>0</v>
      </c>
      <c r="L263">
        <f t="shared" si="45"/>
        <v>0</v>
      </c>
    </row>
    <row r="264" spans="1:17" x14ac:dyDescent="0.2">
      <c r="A264" s="1" t="s">
        <v>25</v>
      </c>
      <c r="B264" s="13" t="s">
        <v>47</v>
      </c>
      <c r="C264" s="1" t="s">
        <v>30</v>
      </c>
      <c r="D264" s="2" t="s">
        <v>8</v>
      </c>
      <c r="E264" s="2" t="s">
        <v>26</v>
      </c>
      <c r="F264" s="2" t="str">
        <f t="shared" si="46"/>
        <v>S.aureus Sensitive</v>
      </c>
      <c r="G264">
        <v>3</v>
      </c>
      <c r="H264">
        <v>1350</v>
      </c>
      <c r="I264">
        <v>0.03</v>
      </c>
      <c r="J264" s="6">
        <v>0</v>
      </c>
      <c r="K264">
        <f t="shared" si="44"/>
        <v>0</v>
      </c>
      <c r="L264">
        <f t="shared" si="45"/>
        <v>0</v>
      </c>
    </row>
    <row r="265" spans="1:17" x14ac:dyDescent="0.2">
      <c r="A265" s="1" t="s">
        <v>25</v>
      </c>
      <c r="B265" s="13" t="s">
        <v>47</v>
      </c>
      <c r="C265" s="1" t="s">
        <v>33</v>
      </c>
      <c r="D265" s="2" t="s">
        <v>8</v>
      </c>
      <c r="E265" s="2" t="s">
        <v>26</v>
      </c>
      <c r="F265" s="2" t="str">
        <f t="shared" si="46"/>
        <v>S.aureus Sensitive</v>
      </c>
      <c r="G265">
        <v>3</v>
      </c>
      <c r="H265">
        <v>6.42</v>
      </c>
      <c r="I265">
        <v>0.03</v>
      </c>
      <c r="J265" s="6">
        <v>0</v>
      </c>
      <c r="K265">
        <f t="shared" si="44"/>
        <v>0</v>
      </c>
      <c r="L265">
        <f t="shared" si="45"/>
        <v>0</v>
      </c>
    </row>
    <row r="266" spans="1:17" x14ac:dyDescent="0.2">
      <c r="A266" s="1" t="s">
        <v>24</v>
      </c>
      <c r="B266" s="13" t="s">
        <v>47</v>
      </c>
      <c r="C266" s="1" t="s">
        <v>35</v>
      </c>
      <c r="D266" s="2" t="s">
        <v>11</v>
      </c>
      <c r="E266" s="2" t="s">
        <v>23</v>
      </c>
      <c r="F266" s="2" t="str">
        <f t="shared" si="46"/>
        <v>A.baumannii Resistant</v>
      </c>
      <c r="G266">
        <v>4</v>
      </c>
      <c r="I266">
        <v>0.66666666666666663</v>
      </c>
      <c r="J266" s="6">
        <v>0.08</v>
      </c>
      <c r="K266" t="str">
        <f t="shared" ref="K266:K276" si="47">IF(H266&gt;0,(H266*J266)," ")</f>
        <v xml:space="preserve"> </v>
      </c>
      <c r="L266">
        <f t="shared" ref="L266:L276" si="48">IF(I266&gt;0,(I266*J266)," ")</f>
        <v>5.333333333333333E-2</v>
      </c>
    </row>
    <row r="267" spans="1:17" x14ac:dyDescent="0.2">
      <c r="A267" s="1" t="s">
        <v>24</v>
      </c>
      <c r="B267" s="13" t="s">
        <v>47</v>
      </c>
      <c r="C267" s="1" t="s">
        <v>29</v>
      </c>
      <c r="D267" s="2" t="s">
        <v>11</v>
      </c>
      <c r="E267" s="2" t="s">
        <v>23</v>
      </c>
      <c r="F267" s="2" t="str">
        <f t="shared" si="46"/>
        <v>A.baumannii Resistant</v>
      </c>
      <c r="G267">
        <v>4</v>
      </c>
      <c r="H267">
        <v>13000</v>
      </c>
      <c r="I267">
        <v>100</v>
      </c>
      <c r="J267" s="6">
        <v>0.08</v>
      </c>
      <c r="K267">
        <f t="shared" si="47"/>
        <v>1040</v>
      </c>
      <c r="L267">
        <f t="shared" si="48"/>
        <v>8</v>
      </c>
      <c r="N267" s="3"/>
      <c r="O267" s="8"/>
      <c r="P267" s="9"/>
      <c r="Q267" s="4"/>
    </row>
    <row r="268" spans="1:17" x14ac:dyDescent="0.2">
      <c r="A268" s="1" t="s">
        <v>24</v>
      </c>
      <c r="B268" s="13" t="s">
        <v>47</v>
      </c>
      <c r="C268" s="1" t="s">
        <v>57</v>
      </c>
      <c r="D268" s="2" t="s">
        <v>11</v>
      </c>
      <c r="E268" s="2" t="s">
        <v>23</v>
      </c>
      <c r="F268" s="2" t="str">
        <f t="shared" si="46"/>
        <v>A.baumannii Resistant</v>
      </c>
      <c r="G268">
        <v>4</v>
      </c>
      <c r="I268">
        <v>0.66666666666666663</v>
      </c>
      <c r="J268" s="6">
        <v>0.08</v>
      </c>
      <c r="K268" t="str">
        <f t="shared" si="47"/>
        <v xml:space="preserve"> </v>
      </c>
      <c r="L268">
        <f t="shared" si="48"/>
        <v>5.333333333333333E-2</v>
      </c>
      <c r="N268" s="3"/>
      <c r="O268" s="8"/>
      <c r="P268" s="9"/>
      <c r="Q268" s="4"/>
    </row>
    <row r="269" spans="1:17" x14ac:dyDescent="0.2">
      <c r="A269" s="1" t="s">
        <v>24</v>
      </c>
      <c r="B269" s="13" t="s">
        <v>47</v>
      </c>
      <c r="C269" s="1" t="s">
        <v>34</v>
      </c>
      <c r="D269" s="2" t="s">
        <v>11</v>
      </c>
      <c r="E269" s="2" t="s">
        <v>23</v>
      </c>
      <c r="F269" s="2" t="str">
        <f t="shared" si="46"/>
        <v>A.baumannii Resistant</v>
      </c>
      <c r="G269">
        <v>4</v>
      </c>
      <c r="H269">
        <v>1.05</v>
      </c>
      <c r="I269">
        <v>0.03</v>
      </c>
      <c r="J269" s="6">
        <v>0.08</v>
      </c>
      <c r="K269">
        <f t="shared" si="47"/>
        <v>8.4000000000000005E-2</v>
      </c>
      <c r="L269">
        <f t="shared" si="48"/>
        <v>2.3999999999999998E-3</v>
      </c>
      <c r="N269" s="3"/>
      <c r="O269" s="8"/>
      <c r="P269" s="9"/>
      <c r="Q269" s="4"/>
    </row>
    <row r="270" spans="1:17" x14ac:dyDescent="0.2">
      <c r="A270" s="1" t="s">
        <v>24</v>
      </c>
      <c r="B270" s="13" t="s">
        <v>47</v>
      </c>
      <c r="C270" s="1" t="s">
        <v>31</v>
      </c>
      <c r="D270" s="2" t="s">
        <v>11</v>
      </c>
      <c r="E270" s="2" t="s">
        <v>23</v>
      </c>
      <c r="F270" s="2" t="str">
        <f t="shared" si="46"/>
        <v>A.baumannii Resistant</v>
      </c>
      <c r="G270">
        <v>4</v>
      </c>
      <c r="I270">
        <v>0.06</v>
      </c>
      <c r="J270" s="6">
        <v>0.08</v>
      </c>
      <c r="K270" t="str">
        <f t="shared" si="47"/>
        <v xml:space="preserve"> </v>
      </c>
      <c r="L270">
        <f t="shared" si="48"/>
        <v>4.7999999999999996E-3</v>
      </c>
      <c r="N270" s="3"/>
      <c r="O270" s="8"/>
      <c r="P270" s="9"/>
      <c r="Q270" s="4"/>
    </row>
    <row r="271" spans="1:17" x14ac:dyDescent="0.2">
      <c r="A271" s="1" t="s">
        <v>24</v>
      </c>
      <c r="B271" s="13" t="s">
        <v>47</v>
      </c>
      <c r="C271" s="1" t="s">
        <v>52</v>
      </c>
      <c r="D271" s="2" t="s">
        <v>11</v>
      </c>
      <c r="E271" s="2" t="s">
        <v>23</v>
      </c>
      <c r="F271" s="2" t="str">
        <f t="shared" si="46"/>
        <v>A.baumannii Resistant</v>
      </c>
      <c r="G271">
        <v>4</v>
      </c>
      <c r="H271">
        <v>0.39</v>
      </c>
      <c r="I271">
        <v>0.03</v>
      </c>
      <c r="J271" s="6">
        <v>0.08</v>
      </c>
      <c r="K271">
        <f t="shared" si="47"/>
        <v>3.1200000000000002E-2</v>
      </c>
      <c r="L271">
        <f t="shared" si="48"/>
        <v>2.3999999999999998E-3</v>
      </c>
      <c r="N271" s="3"/>
      <c r="O271" s="8"/>
      <c r="P271" s="9"/>
      <c r="Q271" s="4"/>
    </row>
    <row r="272" spans="1:17" x14ac:dyDescent="0.2">
      <c r="A272" s="1" t="s">
        <v>24</v>
      </c>
      <c r="B272" s="13" t="s">
        <v>47</v>
      </c>
      <c r="C272" s="1" t="s">
        <v>7</v>
      </c>
      <c r="D272" s="2" t="s">
        <v>11</v>
      </c>
      <c r="E272" s="2" t="s">
        <v>23</v>
      </c>
      <c r="F272" s="2" t="str">
        <f t="shared" si="46"/>
        <v>A.baumannii Resistant</v>
      </c>
      <c r="G272">
        <v>4</v>
      </c>
      <c r="H272">
        <v>3400</v>
      </c>
      <c r="I272">
        <v>10</v>
      </c>
      <c r="J272" s="6">
        <v>0.08</v>
      </c>
      <c r="K272">
        <f t="shared" si="47"/>
        <v>272</v>
      </c>
      <c r="L272">
        <f t="shared" si="48"/>
        <v>0.8</v>
      </c>
      <c r="N272" s="3"/>
      <c r="O272" s="8"/>
      <c r="P272" s="9"/>
      <c r="Q272" s="4"/>
    </row>
    <row r="273" spans="1:17" x14ac:dyDescent="0.2">
      <c r="A273" s="1" t="s">
        <v>24</v>
      </c>
      <c r="B273" s="13" t="s">
        <v>47</v>
      </c>
      <c r="C273" s="1" t="s">
        <v>32</v>
      </c>
      <c r="D273" s="2" t="s">
        <v>11</v>
      </c>
      <c r="E273" s="2" t="s">
        <v>23</v>
      </c>
      <c r="F273" s="2" t="str">
        <f t="shared" si="46"/>
        <v>A.baumannii Resistant</v>
      </c>
      <c r="G273">
        <v>4</v>
      </c>
      <c r="H273">
        <v>0.4</v>
      </c>
      <c r="I273">
        <v>0.03</v>
      </c>
      <c r="J273" s="6">
        <v>0.08</v>
      </c>
      <c r="K273">
        <f t="shared" si="47"/>
        <v>3.2000000000000001E-2</v>
      </c>
      <c r="L273">
        <f t="shared" si="48"/>
        <v>2.3999999999999998E-3</v>
      </c>
    </row>
    <row r="274" spans="1:17" x14ac:dyDescent="0.2">
      <c r="A274" s="1" t="s">
        <v>24</v>
      </c>
      <c r="B274" s="13" t="s">
        <v>47</v>
      </c>
      <c r="C274" s="1" t="s">
        <v>28</v>
      </c>
      <c r="D274" s="2" t="s">
        <v>11</v>
      </c>
      <c r="E274" s="2" t="s">
        <v>23</v>
      </c>
      <c r="F274" s="2" t="str">
        <f t="shared" si="46"/>
        <v>A.baumannii Resistant</v>
      </c>
      <c r="G274">
        <v>4</v>
      </c>
      <c r="H274">
        <v>2700</v>
      </c>
      <c r="I274">
        <v>10</v>
      </c>
      <c r="J274" s="6">
        <v>0.08</v>
      </c>
      <c r="K274">
        <f t="shared" si="47"/>
        <v>216</v>
      </c>
      <c r="L274">
        <f t="shared" si="48"/>
        <v>0.8</v>
      </c>
    </row>
    <row r="275" spans="1:17" x14ac:dyDescent="0.2">
      <c r="A275" s="1" t="s">
        <v>24</v>
      </c>
      <c r="B275" s="13" t="s">
        <v>47</v>
      </c>
      <c r="C275" s="1" t="s">
        <v>30</v>
      </c>
      <c r="D275" s="2" t="s">
        <v>11</v>
      </c>
      <c r="E275" s="2" t="s">
        <v>23</v>
      </c>
      <c r="F275" s="2" t="str">
        <f t="shared" si="46"/>
        <v>A.baumannii Resistant</v>
      </c>
      <c r="G275">
        <v>4</v>
      </c>
      <c r="H275">
        <v>2.5</v>
      </c>
      <c r="I275">
        <v>1</v>
      </c>
      <c r="J275" s="6">
        <v>0.08</v>
      </c>
      <c r="K275">
        <f t="shared" si="47"/>
        <v>0.2</v>
      </c>
      <c r="L275">
        <f t="shared" si="48"/>
        <v>0.08</v>
      </c>
      <c r="N275" s="3"/>
      <c r="O275" s="8"/>
      <c r="P275" s="9"/>
      <c r="Q275" s="4"/>
    </row>
    <row r="276" spans="1:17" x14ac:dyDescent="0.2">
      <c r="A276" s="1" t="s">
        <v>24</v>
      </c>
      <c r="B276" s="13" t="s">
        <v>47</v>
      </c>
      <c r="C276" s="1" t="s">
        <v>33</v>
      </c>
      <c r="D276" s="2" t="s">
        <v>11</v>
      </c>
      <c r="E276" s="2" t="s">
        <v>23</v>
      </c>
      <c r="F276" s="2" t="str">
        <f t="shared" si="46"/>
        <v>A.baumannii Resistant</v>
      </c>
      <c r="G276">
        <v>4</v>
      </c>
      <c r="I276">
        <v>0.03</v>
      </c>
      <c r="J276" s="6">
        <v>0.08</v>
      </c>
      <c r="K276" t="str">
        <f t="shared" si="47"/>
        <v xml:space="preserve"> </v>
      </c>
      <c r="L276">
        <f t="shared" si="48"/>
        <v>2.3999999999999998E-3</v>
      </c>
      <c r="N276" s="3"/>
      <c r="O276" s="8"/>
      <c r="P276" s="9"/>
      <c r="Q276" s="4"/>
    </row>
    <row r="277" spans="1:17" x14ac:dyDescent="0.2">
      <c r="A277" s="1" t="s">
        <v>22</v>
      </c>
      <c r="B277" s="13" t="s">
        <v>47</v>
      </c>
      <c r="C277" s="1" t="s">
        <v>35</v>
      </c>
      <c r="D277" s="2" t="s">
        <v>8</v>
      </c>
      <c r="E277" s="2" t="s">
        <v>23</v>
      </c>
      <c r="F277" s="2" t="str">
        <f t="shared" si="46"/>
        <v>A.baumannii Sensitive</v>
      </c>
      <c r="G277">
        <v>4</v>
      </c>
      <c r="I277">
        <v>0.66666666666666663</v>
      </c>
      <c r="J277" s="6">
        <v>0.08</v>
      </c>
      <c r="K277" t="str">
        <f t="shared" ref="K277:K287" si="49">IF(H277&gt;0,(H277*J277)," ")</f>
        <v xml:space="preserve"> </v>
      </c>
      <c r="L277">
        <f t="shared" ref="L277:L287" si="50">IF(I277&gt;0,(I277*J277)," ")</f>
        <v>5.333333333333333E-2</v>
      </c>
      <c r="N277" s="3"/>
      <c r="O277" s="8"/>
      <c r="P277" s="9"/>
      <c r="Q277" s="4"/>
    </row>
    <row r="278" spans="1:17" x14ac:dyDescent="0.2">
      <c r="A278" s="1" t="s">
        <v>22</v>
      </c>
      <c r="B278" s="13" t="s">
        <v>47</v>
      </c>
      <c r="C278" s="1" t="s">
        <v>29</v>
      </c>
      <c r="D278" s="2" t="s">
        <v>8</v>
      </c>
      <c r="E278" s="2" t="s">
        <v>23</v>
      </c>
      <c r="F278" s="2" t="str">
        <f t="shared" si="46"/>
        <v>A.baumannii Sensitive</v>
      </c>
      <c r="G278">
        <v>4</v>
      </c>
      <c r="H278">
        <v>7800</v>
      </c>
      <c r="I278">
        <v>100</v>
      </c>
      <c r="J278" s="6">
        <v>0.08</v>
      </c>
      <c r="K278">
        <f t="shared" si="49"/>
        <v>624</v>
      </c>
      <c r="L278">
        <f t="shared" si="50"/>
        <v>8</v>
      </c>
      <c r="N278" s="3"/>
      <c r="O278" s="8"/>
      <c r="P278" s="9"/>
      <c r="Q278" s="4"/>
    </row>
    <row r="279" spans="1:17" x14ac:dyDescent="0.2">
      <c r="A279" s="1" t="s">
        <v>22</v>
      </c>
      <c r="B279" s="13" t="s">
        <v>47</v>
      </c>
      <c r="C279" s="1" t="s">
        <v>57</v>
      </c>
      <c r="D279" s="2" t="s">
        <v>8</v>
      </c>
      <c r="E279" s="2" t="s">
        <v>23</v>
      </c>
      <c r="F279" s="2" t="str">
        <f t="shared" si="46"/>
        <v>A.baumannii Sensitive</v>
      </c>
      <c r="G279">
        <v>4</v>
      </c>
      <c r="I279">
        <v>0.66666666666666663</v>
      </c>
      <c r="J279" s="6">
        <v>0.08</v>
      </c>
      <c r="K279" t="str">
        <f t="shared" si="49"/>
        <v xml:space="preserve"> </v>
      </c>
      <c r="L279">
        <f t="shared" si="50"/>
        <v>5.333333333333333E-2</v>
      </c>
      <c r="N279" s="3"/>
      <c r="O279" s="8"/>
      <c r="P279" s="9"/>
      <c r="Q279" s="4"/>
    </row>
    <row r="280" spans="1:17" x14ac:dyDescent="0.2">
      <c r="A280" s="1" t="s">
        <v>22</v>
      </c>
      <c r="B280" s="13" t="s">
        <v>47</v>
      </c>
      <c r="C280" s="1" t="s">
        <v>34</v>
      </c>
      <c r="D280" s="2" t="s">
        <v>8</v>
      </c>
      <c r="E280" s="2" t="s">
        <v>23</v>
      </c>
      <c r="F280" s="2" t="str">
        <f t="shared" si="46"/>
        <v>A.baumannii Sensitive</v>
      </c>
      <c r="G280">
        <v>4</v>
      </c>
      <c r="H280">
        <v>0.87</v>
      </c>
      <c r="I280">
        <v>0.03</v>
      </c>
      <c r="J280" s="6">
        <v>0.08</v>
      </c>
      <c r="K280">
        <f t="shared" si="49"/>
        <v>6.9599999999999995E-2</v>
      </c>
      <c r="L280">
        <f t="shared" si="50"/>
        <v>2.3999999999999998E-3</v>
      </c>
      <c r="N280" s="3"/>
      <c r="O280" s="8"/>
      <c r="P280" s="9"/>
      <c r="Q280" s="4"/>
    </row>
    <row r="281" spans="1:17" x14ac:dyDescent="0.2">
      <c r="A281" s="1" t="s">
        <v>22</v>
      </c>
      <c r="B281" s="13" t="s">
        <v>47</v>
      </c>
      <c r="C281" s="1" t="s">
        <v>31</v>
      </c>
      <c r="D281" s="2" t="s">
        <v>8</v>
      </c>
      <c r="E281" s="2" t="s">
        <v>23</v>
      </c>
      <c r="F281" s="2" t="str">
        <f t="shared" si="46"/>
        <v>A.baumannii Sensitive</v>
      </c>
      <c r="G281">
        <v>4</v>
      </c>
      <c r="H281">
        <v>0.3</v>
      </c>
      <c r="I281">
        <v>0.06</v>
      </c>
      <c r="J281" s="6">
        <v>0.08</v>
      </c>
      <c r="K281">
        <f t="shared" si="49"/>
        <v>2.4E-2</v>
      </c>
      <c r="L281">
        <f t="shared" si="50"/>
        <v>4.7999999999999996E-3</v>
      </c>
    </row>
    <row r="282" spans="1:17" x14ac:dyDescent="0.2">
      <c r="A282" s="1" t="s">
        <v>22</v>
      </c>
      <c r="B282" s="13" t="s">
        <v>47</v>
      </c>
      <c r="C282" s="1" t="s">
        <v>52</v>
      </c>
      <c r="D282" s="2" t="s">
        <v>8</v>
      </c>
      <c r="E282" s="2" t="s">
        <v>23</v>
      </c>
      <c r="F282" s="2" t="str">
        <f t="shared" si="46"/>
        <v>A.baumannii Sensitive</v>
      </c>
      <c r="G282">
        <v>4</v>
      </c>
      <c r="H282">
        <v>0.255</v>
      </c>
      <c r="I282">
        <v>0.03</v>
      </c>
      <c r="J282" s="6">
        <v>0.08</v>
      </c>
      <c r="K282">
        <f t="shared" si="49"/>
        <v>2.0400000000000001E-2</v>
      </c>
      <c r="L282">
        <f t="shared" si="50"/>
        <v>2.3999999999999998E-3</v>
      </c>
    </row>
    <row r="283" spans="1:17" x14ac:dyDescent="0.2">
      <c r="A283" s="1" t="s">
        <v>22</v>
      </c>
      <c r="B283" s="13" t="s">
        <v>47</v>
      </c>
      <c r="C283" s="1" t="s">
        <v>7</v>
      </c>
      <c r="D283" s="2" t="s">
        <v>8</v>
      </c>
      <c r="E283" s="2" t="s">
        <v>23</v>
      </c>
      <c r="F283" s="2" t="str">
        <f t="shared" si="46"/>
        <v>A.baumannii Sensitive</v>
      </c>
      <c r="G283">
        <v>4</v>
      </c>
      <c r="H283">
        <v>4950</v>
      </c>
      <c r="I283">
        <v>10</v>
      </c>
      <c r="J283" s="6">
        <v>0.08</v>
      </c>
      <c r="K283">
        <f t="shared" si="49"/>
        <v>396</v>
      </c>
      <c r="L283">
        <f t="shared" si="50"/>
        <v>0.8</v>
      </c>
    </row>
    <row r="284" spans="1:17" x14ac:dyDescent="0.2">
      <c r="A284" s="1" t="s">
        <v>22</v>
      </c>
      <c r="B284" s="13" t="s">
        <v>47</v>
      </c>
      <c r="C284" s="1" t="s">
        <v>32</v>
      </c>
      <c r="D284" s="2" t="s">
        <v>8</v>
      </c>
      <c r="E284" s="2" t="s">
        <v>23</v>
      </c>
      <c r="F284" s="2" t="str">
        <f t="shared" si="46"/>
        <v>A.baumannii Sensitive</v>
      </c>
      <c r="G284">
        <v>4</v>
      </c>
      <c r="H284">
        <v>0.92</v>
      </c>
      <c r="I284">
        <v>0.03</v>
      </c>
      <c r="J284" s="6">
        <v>0.08</v>
      </c>
      <c r="K284">
        <f t="shared" si="49"/>
        <v>7.3599999999999999E-2</v>
      </c>
      <c r="L284">
        <f t="shared" si="50"/>
        <v>2.3999999999999998E-3</v>
      </c>
    </row>
    <row r="285" spans="1:17" x14ac:dyDescent="0.2">
      <c r="A285" s="1" t="s">
        <v>22</v>
      </c>
      <c r="B285" s="13" t="s">
        <v>47</v>
      </c>
      <c r="C285" s="1" t="s">
        <v>28</v>
      </c>
      <c r="D285" s="2" t="s">
        <v>8</v>
      </c>
      <c r="E285" s="2" t="s">
        <v>23</v>
      </c>
      <c r="F285" s="2" t="str">
        <f t="shared" si="46"/>
        <v>A.baumannii Sensitive</v>
      </c>
      <c r="G285">
        <v>4</v>
      </c>
      <c r="H285">
        <v>2750</v>
      </c>
      <c r="I285">
        <v>10</v>
      </c>
      <c r="J285" s="6">
        <v>0.08</v>
      </c>
      <c r="K285">
        <f t="shared" si="49"/>
        <v>220</v>
      </c>
      <c r="L285">
        <f t="shared" si="50"/>
        <v>0.8</v>
      </c>
    </row>
    <row r="286" spans="1:17" x14ac:dyDescent="0.2">
      <c r="A286" s="1" t="s">
        <v>22</v>
      </c>
      <c r="B286" s="13" t="s">
        <v>47</v>
      </c>
      <c r="C286" s="1" t="s">
        <v>30</v>
      </c>
      <c r="D286" s="2" t="s">
        <v>8</v>
      </c>
      <c r="E286" s="2" t="s">
        <v>23</v>
      </c>
      <c r="F286" s="2" t="str">
        <f t="shared" si="46"/>
        <v>A.baumannii Sensitive</v>
      </c>
      <c r="G286">
        <v>4</v>
      </c>
      <c r="H286">
        <v>6.5</v>
      </c>
      <c r="I286">
        <v>1</v>
      </c>
      <c r="J286" s="6">
        <v>0.08</v>
      </c>
      <c r="K286">
        <f t="shared" si="49"/>
        <v>0.52</v>
      </c>
      <c r="L286">
        <f t="shared" si="50"/>
        <v>0.08</v>
      </c>
    </row>
    <row r="287" spans="1:17" x14ac:dyDescent="0.2">
      <c r="A287" s="1" t="s">
        <v>22</v>
      </c>
      <c r="B287" s="13" t="s">
        <v>47</v>
      </c>
      <c r="C287" s="1" t="s">
        <v>33</v>
      </c>
      <c r="D287" s="2" t="s">
        <v>8</v>
      </c>
      <c r="E287" s="2" t="s">
        <v>23</v>
      </c>
      <c r="F287" s="2" t="str">
        <f t="shared" si="46"/>
        <v>A.baumannii Sensitive</v>
      </c>
      <c r="G287">
        <v>4</v>
      </c>
      <c r="I287">
        <v>0.03</v>
      </c>
      <c r="J287" s="6">
        <v>0.08</v>
      </c>
      <c r="K287" t="str">
        <f t="shared" si="49"/>
        <v xml:space="preserve"> </v>
      </c>
      <c r="L287">
        <f t="shared" si="50"/>
        <v>2.3999999999999998E-3</v>
      </c>
    </row>
    <row r="288" spans="1:17" x14ac:dyDescent="0.2">
      <c r="A288" s="1" t="s">
        <v>17</v>
      </c>
      <c r="B288" s="13" t="s">
        <v>47</v>
      </c>
      <c r="C288" s="1" t="s">
        <v>35</v>
      </c>
      <c r="D288" s="2" t="s">
        <v>11</v>
      </c>
      <c r="E288" s="2" t="s">
        <v>16</v>
      </c>
      <c r="F288" s="2" t="str">
        <f t="shared" si="46"/>
        <v>E.coli Resistant</v>
      </c>
      <c r="G288">
        <v>4</v>
      </c>
      <c r="I288">
        <v>0.66666666666666663</v>
      </c>
      <c r="J288" s="6">
        <v>0.87150000000000005</v>
      </c>
      <c r="K288" t="str">
        <f t="shared" ref="K288:K298" si="51">IF(H288&gt;0,(H288*J288)," ")</f>
        <v xml:space="preserve"> </v>
      </c>
      <c r="L288">
        <f t="shared" ref="L288:L298" si="52">IF(I288&gt;0,(I288*J288)," ")</f>
        <v>0.58099999999999996</v>
      </c>
    </row>
    <row r="289" spans="1:12" x14ac:dyDescent="0.2">
      <c r="A289" s="1" t="s">
        <v>17</v>
      </c>
      <c r="B289" s="13" t="s">
        <v>47</v>
      </c>
      <c r="C289" s="1" t="s">
        <v>29</v>
      </c>
      <c r="D289" s="2" t="s">
        <v>11</v>
      </c>
      <c r="E289" s="2" t="s">
        <v>16</v>
      </c>
      <c r="F289" s="2" t="str">
        <f t="shared" si="46"/>
        <v>E.coli Resistant</v>
      </c>
      <c r="G289">
        <v>4</v>
      </c>
      <c r="I289">
        <v>1000</v>
      </c>
      <c r="J289" s="6">
        <v>0.87150000000000005</v>
      </c>
      <c r="K289" t="str">
        <f t="shared" si="51"/>
        <v xml:space="preserve"> </v>
      </c>
      <c r="L289">
        <f t="shared" si="52"/>
        <v>871.5</v>
      </c>
    </row>
    <row r="290" spans="1:12" x14ac:dyDescent="0.2">
      <c r="A290" s="1" t="s">
        <v>17</v>
      </c>
      <c r="B290" s="13" t="s">
        <v>47</v>
      </c>
      <c r="C290" s="1" t="s">
        <v>57</v>
      </c>
      <c r="D290" s="2" t="s">
        <v>11</v>
      </c>
      <c r="E290" s="2" t="s">
        <v>16</v>
      </c>
      <c r="F290" s="2" t="str">
        <f t="shared" si="46"/>
        <v>E.coli Resistant</v>
      </c>
      <c r="G290">
        <v>4</v>
      </c>
      <c r="I290">
        <v>0.66666666666666663</v>
      </c>
      <c r="J290" s="6">
        <v>0.87150000000000005</v>
      </c>
      <c r="K290" t="str">
        <f t="shared" si="51"/>
        <v xml:space="preserve"> </v>
      </c>
      <c r="L290">
        <f t="shared" si="52"/>
        <v>0.58099999999999996</v>
      </c>
    </row>
    <row r="291" spans="1:12" x14ac:dyDescent="0.2">
      <c r="A291" s="1" t="s">
        <v>17</v>
      </c>
      <c r="B291" s="13" t="s">
        <v>47</v>
      </c>
      <c r="C291" s="1" t="s">
        <v>34</v>
      </c>
      <c r="D291" s="2" t="s">
        <v>11</v>
      </c>
      <c r="E291" s="2" t="s">
        <v>16</v>
      </c>
      <c r="F291" s="2" t="str">
        <f t="shared" si="46"/>
        <v>E.coli Resistant</v>
      </c>
      <c r="G291">
        <v>4</v>
      </c>
      <c r="I291">
        <v>0.03</v>
      </c>
      <c r="J291" s="6">
        <v>0.87150000000000005</v>
      </c>
      <c r="K291" t="str">
        <f t="shared" si="51"/>
        <v xml:space="preserve"> </v>
      </c>
      <c r="L291">
        <f t="shared" si="52"/>
        <v>2.6145000000000002E-2</v>
      </c>
    </row>
    <row r="292" spans="1:12" x14ac:dyDescent="0.2">
      <c r="A292" s="1" t="s">
        <v>17</v>
      </c>
      <c r="B292" s="13" t="s">
        <v>47</v>
      </c>
      <c r="C292" s="1" t="s">
        <v>31</v>
      </c>
      <c r="D292" s="2" t="s">
        <v>11</v>
      </c>
      <c r="E292" s="2" t="s">
        <v>16</v>
      </c>
      <c r="F292" s="2" t="str">
        <f t="shared" si="46"/>
        <v>E.coli Resistant</v>
      </c>
      <c r="G292">
        <v>4</v>
      </c>
      <c r="H292">
        <v>0.6</v>
      </c>
      <c r="I292">
        <v>0.3</v>
      </c>
      <c r="J292" s="6">
        <v>0.87150000000000005</v>
      </c>
      <c r="K292">
        <f t="shared" si="51"/>
        <v>0.52290000000000003</v>
      </c>
      <c r="L292">
        <f t="shared" si="52"/>
        <v>0.26145000000000002</v>
      </c>
    </row>
    <row r="293" spans="1:12" x14ac:dyDescent="0.2">
      <c r="A293" s="1" t="s">
        <v>17</v>
      </c>
      <c r="B293" s="13" t="s">
        <v>47</v>
      </c>
      <c r="C293" s="1" t="s">
        <v>52</v>
      </c>
      <c r="D293" s="2" t="s">
        <v>11</v>
      </c>
      <c r="E293" s="2" t="s">
        <v>16</v>
      </c>
      <c r="F293" s="2" t="str">
        <f t="shared" si="46"/>
        <v>E.coli Resistant</v>
      </c>
      <c r="G293">
        <v>4</v>
      </c>
      <c r="I293">
        <v>0.03</v>
      </c>
      <c r="J293" s="6">
        <v>0.87150000000000005</v>
      </c>
      <c r="K293" t="str">
        <f t="shared" si="51"/>
        <v xml:space="preserve"> </v>
      </c>
      <c r="L293">
        <f t="shared" si="52"/>
        <v>2.6145000000000002E-2</v>
      </c>
    </row>
    <row r="294" spans="1:12" x14ac:dyDescent="0.2">
      <c r="A294" s="1" t="s">
        <v>17</v>
      </c>
      <c r="B294" s="13" t="s">
        <v>47</v>
      </c>
      <c r="C294" s="1" t="s">
        <v>7</v>
      </c>
      <c r="D294" s="2" t="s">
        <v>11</v>
      </c>
      <c r="E294" s="2" t="s">
        <v>16</v>
      </c>
      <c r="F294" s="2" t="str">
        <f t="shared" si="46"/>
        <v>E.coli Resistant</v>
      </c>
      <c r="G294">
        <v>4</v>
      </c>
      <c r="H294">
        <v>100000</v>
      </c>
      <c r="I294">
        <v>1000</v>
      </c>
      <c r="J294" s="6">
        <v>0.87150000000000005</v>
      </c>
      <c r="K294">
        <f t="shared" si="51"/>
        <v>87150</v>
      </c>
      <c r="L294">
        <f t="shared" si="52"/>
        <v>871.5</v>
      </c>
    </row>
    <row r="295" spans="1:12" x14ac:dyDescent="0.2">
      <c r="A295" s="1" t="s">
        <v>17</v>
      </c>
      <c r="B295" s="13" t="s">
        <v>47</v>
      </c>
      <c r="C295" s="1" t="s">
        <v>32</v>
      </c>
      <c r="D295" s="2" t="s">
        <v>11</v>
      </c>
      <c r="E295" s="2" t="s">
        <v>16</v>
      </c>
      <c r="F295" s="2" t="str">
        <f t="shared" si="46"/>
        <v>E.coli Resistant</v>
      </c>
      <c r="G295">
        <v>4</v>
      </c>
      <c r="I295">
        <v>0.03</v>
      </c>
      <c r="J295" s="6">
        <v>0.87150000000000005</v>
      </c>
      <c r="K295" t="str">
        <f t="shared" si="51"/>
        <v xml:space="preserve"> </v>
      </c>
      <c r="L295">
        <f t="shared" si="52"/>
        <v>2.6145000000000002E-2</v>
      </c>
    </row>
    <row r="296" spans="1:12" x14ac:dyDescent="0.2">
      <c r="A296" s="1" t="s">
        <v>17</v>
      </c>
      <c r="B296" s="13" t="s">
        <v>47</v>
      </c>
      <c r="C296" s="1" t="s">
        <v>28</v>
      </c>
      <c r="D296" s="2" t="s">
        <v>11</v>
      </c>
      <c r="E296" s="2" t="s">
        <v>16</v>
      </c>
      <c r="F296" s="2" t="str">
        <f t="shared" si="46"/>
        <v>E.coli Resistant</v>
      </c>
      <c r="G296">
        <v>4</v>
      </c>
      <c r="H296">
        <v>115000</v>
      </c>
      <c r="I296">
        <v>1000</v>
      </c>
      <c r="J296" s="6">
        <v>0.87150000000000005</v>
      </c>
      <c r="K296">
        <f t="shared" si="51"/>
        <v>100222.5</v>
      </c>
      <c r="L296">
        <f t="shared" si="52"/>
        <v>871.5</v>
      </c>
    </row>
    <row r="297" spans="1:12" x14ac:dyDescent="0.2">
      <c r="A297" s="1" t="s">
        <v>17</v>
      </c>
      <c r="B297" s="13" t="s">
        <v>47</v>
      </c>
      <c r="C297" s="1" t="s">
        <v>30</v>
      </c>
      <c r="D297" s="2" t="s">
        <v>11</v>
      </c>
      <c r="E297" s="2" t="s">
        <v>16</v>
      </c>
      <c r="F297" s="2" t="str">
        <f t="shared" si="46"/>
        <v>E.coli Resistant</v>
      </c>
      <c r="G297">
        <v>4</v>
      </c>
      <c r="I297">
        <v>20</v>
      </c>
      <c r="J297" s="6">
        <v>0.87150000000000005</v>
      </c>
      <c r="K297" t="str">
        <f t="shared" si="51"/>
        <v xml:space="preserve"> </v>
      </c>
      <c r="L297">
        <f t="shared" si="52"/>
        <v>17.43</v>
      </c>
    </row>
    <row r="298" spans="1:12" x14ac:dyDescent="0.2">
      <c r="A298" s="1" t="s">
        <v>17</v>
      </c>
      <c r="B298" s="13" t="s">
        <v>47</v>
      </c>
      <c r="C298" s="1" t="s">
        <v>33</v>
      </c>
      <c r="D298" s="2" t="s">
        <v>11</v>
      </c>
      <c r="E298" s="2" t="s">
        <v>16</v>
      </c>
      <c r="F298" s="2" t="str">
        <f t="shared" si="46"/>
        <v>E.coli Resistant</v>
      </c>
      <c r="G298">
        <v>4</v>
      </c>
      <c r="I298">
        <v>0.03</v>
      </c>
      <c r="J298" s="6">
        <v>0.87150000000000005</v>
      </c>
      <c r="K298" t="str">
        <f t="shared" si="51"/>
        <v xml:space="preserve"> </v>
      </c>
      <c r="L298">
        <f t="shared" si="52"/>
        <v>2.6145000000000002E-2</v>
      </c>
    </row>
    <row r="299" spans="1:12" x14ac:dyDescent="0.2">
      <c r="A299" s="1" t="s">
        <v>15</v>
      </c>
      <c r="B299" s="13" t="s">
        <v>47</v>
      </c>
      <c r="C299" s="1" t="s">
        <v>35</v>
      </c>
      <c r="D299" s="2" t="s">
        <v>8</v>
      </c>
      <c r="E299" s="2" t="s">
        <v>16</v>
      </c>
      <c r="F299" s="2" t="str">
        <f t="shared" si="46"/>
        <v>E.coli Sensitive</v>
      </c>
      <c r="G299">
        <v>4</v>
      </c>
      <c r="I299">
        <v>0.66666666666666663</v>
      </c>
      <c r="J299" s="6">
        <v>0.87150000000000005</v>
      </c>
      <c r="K299" t="str">
        <f t="shared" ref="K299:K309" si="53">IF(H299&gt;0,(H299*J299)," ")</f>
        <v xml:space="preserve"> </v>
      </c>
      <c r="L299">
        <f t="shared" ref="L299:L309" si="54">IF(I299&gt;0,(I299*J299)," ")</f>
        <v>0.58099999999999996</v>
      </c>
    </row>
    <row r="300" spans="1:12" x14ac:dyDescent="0.2">
      <c r="A300" s="1" t="s">
        <v>15</v>
      </c>
      <c r="B300" s="13" t="s">
        <v>47</v>
      </c>
      <c r="C300" s="1" t="s">
        <v>29</v>
      </c>
      <c r="D300" s="2" t="s">
        <v>8</v>
      </c>
      <c r="E300" s="2" t="s">
        <v>16</v>
      </c>
      <c r="F300" s="2" t="str">
        <f t="shared" si="46"/>
        <v>E.coli Sensitive</v>
      </c>
      <c r="G300">
        <v>4</v>
      </c>
      <c r="H300">
        <v>150000</v>
      </c>
      <c r="I300">
        <v>1000</v>
      </c>
      <c r="J300" s="6">
        <v>0.87150000000000005</v>
      </c>
      <c r="K300">
        <f t="shared" si="53"/>
        <v>130725.00000000001</v>
      </c>
      <c r="L300">
        <f t="shared" si="54"/>
        <v>871.5</v>
      </c>
    </row>
    <row r="301" spans="1:12" x14ac:dyDescent="0.2">
      <c r="A301" s="1" t="s">
        <v>15</v>
      </c>
      <c r="B301" s="13" t="s">
        <v>47</v>
      </c>
      <c r="C301" s="1" t="s">
        <v>57</v>
      </c>
      <c r="D301" s="2" t="s">
        <v>8</v>
      </c>
      <c r="E301" s="2" t="s">
        <v>16</v>
      </c>
      <c r="F301" s="2" t="str">
        <f t="shared" si="46"/>
        <v>E.coli Sensitive</v>
      </c>
      <c r="G301">
        <v>4</v>
      </c>
      <c r="I301">
        <v>0.66666666666666663</v>
      </c>
      <c r="J301" s="6">
        <v>0.87150000000000005</v>
      </c>
      <c r="K301" t="str">
        <f t="shared" si="53"/>
        <v xml:space="preserve"> </v>
      </c>
      <c r="L301">
        <f t="shared" si="54"/>
        <v>0.58099999999999996</v>
      </c>
    </row>
    <row r="302" spans="1:12" x14ac:dyDescent="0.2">
      <c r="A302" s="1" t="s">
        <v>15</v>
      </c>
      <c r="B302" s="13" t="s">
        <v>47</v>
      </c>
      <c r="C302" s="1" t="s">
        <v>34</v>
      </c>
      <c r="D302" s="2" t="s">
        <v>8</v>
      </c>
      <c r="E302" s="2" t="s">
        <v>16</v>
      </c>
      <c r="F302" s="2" t="str">
        <f t="shared" si="46"/>
        <v>E.coli Sensitive</v>
      </c>
      <c r="G302">
        <v>4</v>
      </c>
      <c r="I302">
        <v>0.03</v>
      </c>
      <c r="J302" s="6">
        <v>0.87150000000000005</v>
      </c>
      <c r="K302" t="str">
        <f t="shared" si="53"/>
        <v xml:space="preserve"> </v>
      </c>
      <c r="L302">
        <f t="shared" si="54"/>
        <v>2.6145000000000002E-2</v>
      </c>
    </row>
    <row r="303" spans="1:12" x14ac:dyDescent="0.2">
      <c r="A303" s="1" t="s">
        <v>15</v>
      </c>
      <c r="B303" s="13" t="s">
        <v>47</v>
      </c>
      <c r="C303" s="1" t="s">
        <v>31</v>
      </c>
      <c r="D303" s="2" t="s">
        <v>8</v>
      </c>
      <c r="E303" s="2" t="s">
        <v>16</v>
      </c>
      <c r="F303" s="2" t="str">
        <f t="shared" si="46"/>
        <v>E.coli Sensitive</v>
      </c>
      <c r="G303">
        <v>4</v>
      </c>
      <c r="H303">
        <v>12.8</v>
      </c>
      <c r="I303">
        <v>0.3</v>
      </c>
      <c r="J303" s="6">
        <v>0.87150000000000005</v>
      </c>
      <c r="K303">
        <f t="shared" si="53"/>
        <v>11.155200000000001</v>
      </c>
      <c r="L303">
        <f t="shared" si="54"/>
        <v>0.26145000000000002</v>
      </c>
    </row>
    <row r="304" spans="1:12" x14ac:dyDescent="0.2">
      <c r="A304" s="1" t="s">
        <v>15</v>
      </c>
      <c r="B304" s="13" t="s">
        <v>47</v>
      </c>
      <c r="C304" s="1" t="s">
        <v>52</v>
      </c>
      <c r="D304" s="2" t="s">
        <v>8</v>
      </c>
      <c r="E304" s="2" t="s">
        <v>16</v>
      </c>
      <c r="F304" s="2" t="str">
        <f t="shared" si="46"/>
        <v>E.coli Sensitive</v>
      </c>
      <c r="G304">
        <v>4</v>
      </c>
      <c r="H304">
        <v>0.16500000000000001</v>
      </c>
      <c r="I304">
        <v>0.03</v>
      </c>
      <c r="J304" s="6">
        <v>0.87150000000000005</v>
      </c>
      <c r="K304">
        <f t="shared" si="53"/>
        <v>0.14379750000000002</v>
      </c>
      <c r="L304">
        <f t="shared" si="54"/>
        <v>2.6145000000000002E-2</v>
      </c>
    </row>
    <row r="305" spans="1:12" x14ac:dyDescent="0.2">
      <c r="A305" s="1" t="s">
        <v>15</v>
      </c>
      <c r="B305" s="13" t="s">
        <v>47</v>
      </c>
      <c r="C305" s="1" t="s">
        <v>7</v>
      </c>
      <c r="D305" s="2" t="s">
        <v>8</v>
      </c>
      <c r="E305" s="2" t="s">
        <v>16</v>
      </c>
      <c r="F305" s="2" t="str">
        <f t="shared" si="46"/>
        <v>E.coli Sensitive</v>
      </c>
      <c r="G305">
        <v>4</v>
      </c>
      <c r="H305">
        <v>2650000</v>
      </c>
      <c r="I305">
        <v>1000</v>
      </c>
      <c r="J305" s="6">
        <v>0.87150000000000005</v>
      </c>
      <c r="K305">
        <f t="shared" si="53"/>
        <v>2309475</v>
      </c>
      <c r="L305">
        <f t="shared" si="54"/>
        <v>871.5</v>
      </c>
    </row>
    <row r="306" spans="1:12" x14ac:dyDescent="0.2">
      <c r="A306" s="1" t="s">
        <v>15</v>
      </c>
      <c r="B306" s="13" t="s">
        <v>47</v>
      </c>
      <c r="C306" s="1" t="s">
        <v>32</v>
      </c>
      <c r="D306" s="2" t="s">
        <v>8</v>
      </c>
      <c r="E306" s="2" t="s">
        <v>16</v>
      </c>
      <c r="F306" s="2" t="str">
        <f t="shared" si="46"/>
        <v>E.coli Sensitive</v>
      </c>
      <c r="G306">
        <v>4</v>
      </c>
      <c r="H306">
        <v>0.75</v>
      </c>
      <c r="I306">
        <v>0.03</v>
      </c>
      <c r="J306" s="6">
        <v>0.87150000000000005</v>
      </c>
      <c r="K306">
        <f t="shared" si="53"/>
        <v>0.65362500000000001</v>
      </c>
      <c r="L306">
        <f t="shared" si="54"/>
        <v>2.6145000000000002E-2</v>
      </c>
    </row>
    <row r="307" spans="1:12" x14ac:dyDescent="0.2">
      <c r="A307" s="1" t="s">
        <v>15</v>
      </c>
      <c r="B307" s="13" t="s">
        <v>47</v>
      </c>
      <c r="C307" s="1" t="s">
        <v>28</v>
      </c>
      <c r="D307" s="2" t="s">
        <v>8</v>
      </c>
      <c r="E307" s="2" t="s">
        <v>16</v>
      </c>
      <c r="F307" s="2" t="str">
        <f t="shared" si="46"/>
        <v>E.coli Sensitive</v>
      </c>
      <c r="G307">
        <v>4</v>
      </c>
      <c r="H307">
        <v>1030000</v>
      </c>
      <c r="I307">
        <v>1000</v>
      </c>
      <c r="J307" s="6">
        <v>0.87150000000000005</v>
      </c>
      <c r="K307">
        <f t="shared" si="53"/>
        <v>897645</v>
      </c>
      <c r="L307">
        <f t="shared" si="54"/>
        <v>871.5</v>
      </c>
    </row>
    <row r="308" spans="1:12" x14ac:dyDescent="0.2">
      <c r="A308" s="1" t="s">
        <v>15</v>
      </c>
      <c r="B308" s="13" t="s">
        <v>47</v>
      </c>
      <c r="C308" s="1" t="s">
        <v>30</v>
      </c>
      <c r="D308" s="2" t="s">
        <v>8</v>
      </c>
      <c r="E308" s="2" t="s">
        <v>16</v>
      </c>
      <c r="F308" s="2" t="str">
        <f t="shared" si="46"/>
        <v>E.coli Sensitive</v>
      </c>
      <c r="G308">
        <v>4</v>
      </c>
      <c r="H308">
        <v>1010</v>
      </c>
      <c r="I308">
        <v>20</v>
      </c>
      <c r="J308" s="6">
        <v>0.87150000000000005</v>
      </c>
      <c r="K308">
        <f t="shared" si="53"/>
        <v>880.21500000000003</v>
      </c>
      <c r="L308">
        <f t="shared" si="54"/>
        <v>17.43</v>
      </c>
    </row>
    <row r="309" spans="1:12" x14ac:dyDescent="0.2">
      <c r="A309" s="1" t="s">
        <v>15</v>
      </c>
      <c r="B309" s="13" t="s">
        <v>47</v>
      </c>
      <c r="C309" s="1" t="s">
        <v>33</v>
      </c>
      <c r="D309" s="2" t="s">
        <v>8</v>
      </c>
      <c r="E309" s="2" t="s">
        <v>16</v>
      </c>
      <c r="F309" s="2" t="str">
        <f t="shared" si="46"/>
        <v>E.coli Sensitive</v>
      </c>
      <c r="G309">
        <v>4</v>
      </c>
      <c r="I309">
        <v>0.03</v>
      </c>
      <c r="J309" s="6">
        <v>0.87150000000000005</v>
      </c>
      <c r="K309" t="str">
        <f t="shared" si="53"/>
        <v xml:space="preserve"> </v>
      </c>
      <c r="L309">
        <f t="shared" si="54"/>
        <v>2.6145000000000002E-2</v>
      </c>
    </row>
    <row r="310" spans="1:12" x14ac:dyDescent="0.2">
      <c r="A310" s="1" t="s">
        <v>10</v>
      </c>
      <c r="B310" s="13" t="s">
        <v>47</v>
      </c>
      <c r="C310" s="1" t="s">
        <v>35</v>
      </c>
      <c r="D310" s="2" t="s">
        <v>11</v>
      </c>
      <c r="E310" s="2" t="s">
        <v>9</v>
      </c>
      <c r="F310" s="2" t="str">
        <f t="shared" si="46"/>
        <v>E.faecium Resistant</v>
      </c>
      <c r="G310">
        <v>4</v>
      </c>
      <c r="I310">
        <v>0.66666666666666663</v>
      </c>
      <c r="J310" s="6">
        <v>1</v>
      </c>
      <c r="K310" t="str">
        <f>IF(H310&gt;0,(H310*J310)," ")</f>
        <v xml:space="preserve"> </v>
      </c>
      <c r="L310">
        <f>IF(I310&gt;0,(I310*J310)," ")</f>
        <v>0.66666666666666663</v>
      </c>
    </row>
    <row r="311" spans="1:12" x14ac:dyDescent="0.2">
      <c r="A311" s="1" t="s">
        <v>10</v>
      </c>
      <c r="B311" s="13" t="s">
        <v>47</v>
      </c>
      <c r="C311" s="1" t="s">
        <v>29</v>
      </c>
      <c r="D311" s="2" t="s">
        <v>11</v>
      </c>
      <c r="E311" s="2" t="s">
        <v>9</v>
      </c>
      <c r="F311" s="2" t="str">
        <f t="shared" si="46"/>
        <v>E.faecium Resistant</v>
      </c>
      <c r="G311">
        <v>4</v>
      </c>
      <c r="H311">
        <v>3000</v>
      </c>
      <c r="I311">
        <v>100</v>
      </c>
      <c r="J311" s="6">
        <v>1</v>
      </c>
      <c r="K311">
        <f>IF(H311&gt;0,(H311*J311)," ")</f>
        <v>3000</v>
      </c>
      <c r="L311">
        <f>IF(I311&gt;0,(I311*J311)," ")</f>
        <v>100</v>
      </c>
    </row>
    <row r="312" spans="1:12" x14ac:dyDescent="0.2">
      <c r="A312" s="1" t="s">
        <v>10</v>
      </c>
      <c r="B312" s="13" t="s">
        <v>47</v>
      </c>
      <c r="C312" s="1" t="s">
        <v>57</v>
      </c>
      <c r="D312" s="2" t="s">
        <v>11</v>
      </c>
      <c r="E312" s="2" t="s">
        <v>9</v>
      </c>
      <c r="F312" s="2" t="str">
        <f t="shared" si="46"/>
        <v>E.faecium Resistant</v>
      </c>
      <c r="G312">
        <v>4</v>
      </c>
      <c r="I312">
        <v>0.66666666666666663</v>
      </c>
      <c r="J312" s="6">
        <v>1</v>
      </c>
      <c r="K312" t="str">
        <f>IF(H312&gt;0,(H312*J312)," ")</f>
        <v xml:space="preserve"> </v>
      </c>
      <c r="L312">
        <f>IF(I312&gt;0,(I312*J312)," ")</f>
        <v>0.66666666666666663</v>
      </c>
    </row>
    <row r="313" spans="1:12" x14ac:dyDescent="0.2">
      <c r="A313" s="1" t="s">
        <v>10</v>
      </c>
      <c r="B313" s="13" t="s">
        <v>47</v>
      </c>
      <c r="C313" s="1" t="s">
        <v>34</v>
      </c>
      <c r="D313" s="2" t="s">
        <v>11</v>
      </c>
      <c r="E313" s="2" t="s">
        <v>9</v>
      </c>
      <c r="F313" s="2" t="str">
        <f t="shared" si="46"/>
        <v>E.faecium Resistant</v>
      </c>
      <c r="G313">
        <v>4</v>
      </c>
      <c r="I313">
        <v>0.03</v>
      </c>
      <c r="J313" s="6">
        <v>1</v>
      </c>
      <c r="K313" t="str">
        <f t="shared" ref="K313:K331" si="55">IF(H313&gt;0,(H313*J313)," ")</f>
        <v xml:space="preserve"> </v>
      </c>
      <c r="L313">
        <f t="shared" ref="L313:L331" si="56">IF(I313&gt;0,(I313*J313)," ")</f>
        <v>0.03</v>
      </c>
    </row>
    <row r="314" spans="1:12" x14ac:dyDescent="0.2">
      <c r="A314" s="1" t="s">
        <v>10</v>
      </c>
      <c r="B314" s="13" t="s">
        <v>47</v>
      </c>
      <c r="C314" s="1" t="s">
        <v>31</v>
      </c>
      <c r="D314" s="2" t="s">
        <v>11</v>
      </c>
      <c r="E314" s="2" t="s">
        <v>9</v>
      </c>
      <c r="F314" s="2" t="str">
        <f t="shared" si="46"/>
        <v>E.faecium Resistant</v>
      </c>
      <c r="G314">
        <v>4</v>
      </c>
      <c r="I314">
        <v>0.03</v>
      </c>
      <c r="J314" s="6">
        <v>1</v>
      </c>
      <c r="K314" t="str">
        <f t="shared" si="55"/>
        <v xml:space="preserve"> </v>
      </c>
      <c r="L314">
        <f t="shared" si="56"/>
        <v>0.03</v>
      </c>
    </row>
    <row r="315" spans="1:12" x14ac:dyDescent="0.2">
      <c r="A315" s="1" t="s">
        <v>10</v>
      </c>
      <c r="B315" s="13" t="s">
        <v>47</v>
      </c>
      <c r="C315" s="1" t="s">
        <v>52</v>
      </c>
      <c r="D315" s="2" t="s">
        <v>11</v>
      </c>
      <c r="E315" s="2" t="s">
        <v>9</v>
      </c>
      <c r="F315" s="2" t="str">
        <f t="shared" si="46"/>
        <v>E.faecium Resistant</v>
      </c>
      <c r="G315">
        <v>4</v>
      </c>
      <c r="I315">
        <v>0.03</v>
      </c>
      <c r="J315" s="6">
        <v>1</v>
      </c>
      <c r="K315" t="str">
        <f t="shared" si="55"/>
        <v xml:space="preserve"> </v>
      </c>
      <c r="L315">
        <f t="shared" si="56"/>
        <v>0.03</v>
      </c>
    </row>
    <row r="316" spans="1:12" x14ac:dyDescent="0.2">
      <c r="A316" s="1" t="s">
        <v>10</v>
      </c>
      <c r="B316" s="13" t="s">
        <v>47</v>
      </c>
      <c r="C316" s="1" t="s">
        <v>7</v>
      </c>
      <c r="D316" s="2" t="s">
        <v>11</v>
      </c>
      <c r="E316" s="2" t="s">
        <v>9</v>
      </c>
      <c r="F316" s="2" t="str">
        <f t="shared" si="46"/>
        <v>E.faecium Resistant</v>
      </c>
      <c r="G316">
        <v>4</v>
      </c>
      <c r="H316">
        <v>100</v>
      </c>
      <c r="I316">
        <v>10</v>
      </c>
      <c r="J316" s="6">
        <v>1</v>
      </c>
      <c r="K316">
        <f t="shared" si="55"/>
        <v>100</v>
      </c>
      <c r="L316">
        <f t="shared" si="56"/>
        <v>10</v>
      </c>
    </row>
    <row r="317" spans="1:12" x14ac:dyDescent="0.2">
      <c r="A317" s="1" t="s">
        <v>10</v>
      </c>
      <c r="B317" s="13" t="s">
        <v>47</v>
      </c>
      <c r="C317" s="1" t="s">
        <v>32</v>
      </c>
      <c r="D317" s="2" t="s">
        <v>11</v>
      </c>
      <c r="E317" s="2" t="s">
        <v>9</v>
      </c>
      <c r="F317" s="2" t="str">
        <f t="shared" si="46"/>
        <v>E.faecium Resistant</v>
      </c>
      <c r="G317">
        <v>4</v>
      </c>
      <c r="I317">
        <v>0.03</v>
      </c>
      <c r="J317" s="6">
        <v>1</v>
      </c>
      <c r="K317" t="str">
        <f t="shared" si="55"/>
        <v xml:space="preserve"> </v>
      </c>
      <c r="L317">
        <f t="shared" si="56"/>
        <v>0.03</v>
      </c>
    </row>
    <row r="318" spans="1:12" x14ac:dyDescent="0.2">
      <c r="A318" s="1" t="s">
        <v>10</v>
      </c>
      <c r="B318" s="13" t="s">
        <v>47</v>
      </c>
      <c r="C318" s="1" t="s">
        <v>28</v>
      </c>
      <c r="D318" s="2" t="s">
        <v>11</v>
      </c>
      <c r="E318" s="2" t="s">
        <v>9</v>
      </c>
      <c r="F318" s="2" t="str">
        <f t="shared" si="46"/>
        <v>E.faecium Resistant</v>
      </c>
      <c r="G318">
        <v>4</v>
      </c>
      <c r="H318">
        <v>1050</v>
      </c>
      <c r="I318">
        <v>10</v>
      </c>
      <c r="J318" s="6">
        <v>1</v>
      </c>
      <c r="K318">
        <f t="shared" si="55"/>
        <v>1050</v>
      </c>
      <c r="L318">
        <f t="shared" si="56"/>
        <v>10</v>
      </c>
    </row>
    <row r="319" spans="1:12" x14ac:dyDescent="0.2">
      <c r="A319" s="1" t="s">
        <v>10</v>
      </c>
      <c r="B319" s="13" t="s">
        <v>47</v>
      </c>
      <c r="C319" s="1" t="s">
        <v>30</v>
      </c>
      <c r="D319" s="2" t="s">
        <v>11</v>
      </c>
      <c r="E319" s="2" t="s">
        <v>9</v>
      </c>
      <c r="F319" s="2" t="str">
        <f t="shared" si="46"/>
        <v>E.faecium Resistant</v>
      </c>
      <c r="G319">
        <v>4</v>
      </c>
      <c r="I319">
        <v>1</v>
      </c>
      <c r="J319" s="6">
        <v>1</v>
      </c>
      <c r="K319" t="str">
        <f t="shared" si="55"/>
        <v xml:space="preserve"> </v>
      </c>
      <c r="L319">
        <f t="shared" si="56"/>
        <v>1</v>
      </c>
    </row>
    <row r="320" spans="1:12" x14ac:dyDescent="0.2">
      <c r="A320" s="1" t="s">
        <v>10</v>
      </c>
      <c r="B320" s="13" t="s">
        <v>47</v>
      </c>
      <c r="C320" s="1" t="s">
        <v>33</v>
      </c>
      <c r="D320" s="2" t="s">
        <v>11</v>
      </c>
      <c r="E320" s="2" t="s">
        <v>9</v>
      </c>
      <c r="F320" s="2" t="str">
        <f t="shared" si="46"/>
        <v>E.faecium Resistant</v>
      </c>
      <c r="G320">
        <v>4</v>
      </c>
      <c r="I320">
        <v>0.03</v>
      </c>
      <c r="J320" s="6">
        <v>1</v>
      </c>
      <c r="K320" t="str">
        <f t="shared" si="55"/>
        <v xml:space="preserve"> </v>
      </c>
      <c r="L320">
        <f t="shared" si="56"/>
        <v>0.03</v>
      </c>
    </row>
    <row r="321" spans="1:12" x14ac:dyDescent="0.2">
      <c r="A321" s="1" t="s">
        <v>6</v>
      </c>
      <c r="B321" s="13" t="s">
        <v>47</v>
      </c>
      <c r="C321" s="1" t="s">
        <v>35</v>
      </c>
      <c r="D321" s="2" t="s">
        <v>8</v>
      </c>
      <c r="E321" s="2" t="s">
        <v>9</v>
      </c>
      <c r="F321" s="2" t="str">
        <f t="shared" si="46"/>
        <v>E.faecium Sensitive</v>
      </c>
      <c r="G321">
        <v>4</v>
      </c>
      <c r="I321">
        <v>0.66666666666666663</v>
      </c>
      <c r="J321" s="6">
        <v>1</v>
      </c>
      <c r="K321" t="str">
        <f t="shared" si="55"/>
        <v xml:space="preserve"> </v>
      </c>
      <c r="L321">
        <f t="shared" si="56"/>
        <v>0.66666666666666663</v>
      </c>
    </row>
    <row r="322" spans="1:12" x14ac:dyDescent="0.2">
      <c r="A322" s="1" t="s">
        <v>6</v>
      </c>
      <c r="B322" s="13" t="s">
        <v>47</v>
      </c>
      <c r="C322" s="1" t="s">
        <v>29</v>
      </c>
      <c r="D322" s="2" t="s">
        <v>8</v>
      </c>
      <c r="E322" s="2" t="s">
        <v>9</v>
      </c>
      <c r="F322" s="2" t="str">
        <f t="shared" ref="F322:F385" si="57">_xlfn.CONCAT(E322," ",D322)</f>
        <v>E.faecium Sensitive</v>
      </c>
      <c r="G322">
        <v>4</v>
      </c>
      <c r="H322">
        <v>160000</v>
      </c>
      <c r="I322">
        <v>100</v>
      </c>
      <c r="J322" s="6">
        <v>1</v>
      </c>
      <c r="K322">
        <f t="shared" si="55"/>
        <v>160000</v>
      </c>
      <c r="L322">
        <f t="shared" si="56"/>
        <v>100</v>
      </c>
    </row>
    <row r="323" spans="1:12" x14ac:dyDescent="0.2">
      <c r="A323" s="1" t="s">
        <v>6</v>
      </c>
      <c r="B323" s="13" t="s">
        <v>47</v>
      </c>
      <c r="C323" s="1" t="s">
        <v>57</v>
      </c>
      <c r="D323" s="2" t="s">
        <v>8</v>
      </c>
      <c r="E323" s="2" t="s">
        <v>9</v>
      </c>
      <c r="F323" s="2" t="str">
        <f t="shared" si="57"/>
        <v>E.faecium Sensitive</v>
      </c>
      <c r="G323">
        <v>4</v>
      </c>
      <c r="I323">
        <v>0.66666666666666663</v>
      </c>
      <c r="J323" s="6">
        <v>1</v>
      </c>
      <c r="K323" t="str">
        <f t="shared" si="55"/>
        <v xml:space="preserve"> </v>
      </c>
      <c r="L323">
        <f t="shared" si="56"/>
        <v>0.66666666666666663</v>
      </c>
    </row>
    <row r="324" spans="1:12" x14ac:dyDescent="0.2">
      <c r="A324" s="1" t="s">
        <v>6</v>
      </c>
      <c r="B324" s="13" t="s">
        <v>47</v>
      </c>
      <c r="C324" s="1" t="s">
        <v>34</v>
      </c>
      <c r="D324" s="2" t="s">
        <v>8</v>
      </c>
      <c r="E324" s="2" t="s">
        <v>9</v>
      </c>
      <c r="F324" s="2" t="str">
        <f t="shared" si="57"/>
        <v>E.faecium Sensitive</v>
      </c>
      <c r="G324">
        <v>4</v>
      </c>
      <c r="I324">
        <v>0.03</v>
      </c>
      <c r="J324" s="6">
        <v>1</v>
      </c>
      <c r="K324" t="str">
        <f t="shared" si="55"/>
        <v xml:space="preserve"> </v>
      </c>
      <c r="L324">
        <f t="shared" si="56"/>
        <v>0.03</v>
      </c>
    </row>
    <row r="325" spans="1:12" x14ac:dyDescent="0.2">
      <c r="A325" s="1" t="s">
        <v>6</v>
      </c>
      <c r="B325" s="13" t="s">
        <v>47</v>
      </c>
      <c r="C325" s="1" t="s">
        <v>31</v>
      </c>
      <c r="D325" s="2" t="s">
        <v>8</v>
      </c>
      <c r="E325" s="2" t="s">
        <v>9</v>
      </c>
      <c r="F325" s="2" t="str">
        <f t="shared" si="57"/>
        <v>E.faecium Sensitive</v>
      </c>
      <c r="G325">
        <v>4</v>
      </c>
      <c r="H325">
        <v>0.255</v>
      </c>
      <c r="I325">
        <v>0.03</v>
      </c>
      <c r="J325" s="6">
        <v>1</v>
      </c>
      <c r="K325">
        <f t="shared" si="55"/>
        <v>0.255</v>
      </c>
      <c r="L325">
        <f t="shared" si="56"/>
        <v>0.03</v>
      </c>
    </row>
    <row r="326" spans="1:12" x14ac:dyDescent="0.2">
      <c r="A326" s="1" t="s">
        <v>6</v>
      </c>
      <c r="B326" s="13" t="s">
        <v>47</v>
      </c>
      <c r="C326" s="1" t="s">
        <v>52</v>
      </c>
      <c r="D326" s="2" t="s">
        <v>8</v>
      </c>
      <c r="E326" s="2" t="s">
        <v>9</v>
      </c>
      <c r="F326" s="2" t="str">
        <f t="shared" si="57"/>
        <v>E.faecium Sensitive</v>
      </c>
      <c r="G326">
        <v>4</v>
      </c>
      <c r="H326">
        <v>0.06</v>
      </c>
      <c r="I326">
        <v>0.03</v>
      </c>
      <c r="J326" s="6">
        <v>1</v>
      </c>
      <c r="K326">
        <f t="shared" si="55"/>
        <v>0.06</v>
      </c>
      <c r="L326">
        <f t="shared" si="56"/>
        <v>0.03</v>
      </c>
    </row>
    <row r="327" spans="1:12" x14ac:dyDescent="0.2">
      <c r="A327" s="1" t="s">
        <v>6</v>
      </c>
      <c r="B327" s="13" t="s">
        <v>47</v>
      </c>
      <c r="C327" s="1" t="s">
        <v>7</v>
      </c>
      <c r="D327" s="2" t="s">
        <v>8</v>
      </c>
      <c r="E327" s="2" t="s">
        <v>9</v>
      </c>
      <c r="F327" s="2" t="str">
        <f t="shared" si="57"/>
        <v>E.faecium Sensitive</v>
      </c>
      <c r="G327">
        <v>4</v>
      </c>
      <c r="H327">
        <v>3000000</v>
      </c>
      <c r="I327">
        <v>10</v>
      </c>
      <c r="J327" s="6">
        <v>1</v>
      </c>
      <c r="K327">
        <f t="shared" si="55"/>
        <v>3000000</v>
      </c>
      <c r="L327">
        <f t="shared" si="56"/>
        <v>10</v>
      </c>
    </row>
    <row r="328" spans="1:12" x14ac:dyDescent="0.2">
      <c r="A328" s="1" t="s">
        <v>6</v>
      </c>
      <c r="B328" s="13" t="s">
        <v>47</v>
      </c>
      <c r="C328" s="1" t="s">
        <v>32</v>
      </c>
      <c r="D328" s="2" t="s">
        <v>8</v>
      </c>
      <c r="E328" s="2" t="s">
        <v>9</v>
      </c>
      <c r="F328" s="2" t="str">
        <f t="shared" si="57"/>
        <v>E.faecium Sensitive</v>
      </c>
      <c r="G328">
        <v>4</v>
      </c>
      <c r="H328">
        <v>0.03</v>
      </c>
      <c r="I328">
        <v>0.03</v>
      </c>
      <c r="J328" s="6">
        <v>1</v>
      </c>
      <c r="K328">
        <f t="shared" si="55"/>
        <v>0.03</v>
      </c>
      <c r="L328">
        <f t="shared" si="56"/>
        <v>0.03</v>
      </c>
    </row>
    <row r="329" spans="1:12" x14ac:dyDescent="0.2">
      <c r="A329" s="1" t="s">
        <v>6</v>
      </c>
      <c r="B329" s="13" t="s">
        <v>47</v>
      </c>
      <c r="C329" s="1" t="s">
        <v>28</v>
      </c>
      <c r="D329" s="2" t="s">
        <v>8</v>
      </c>
      <c r="E329" s="2" t="s">
        <v>9</v>
      </c>
      <c r="F329" s="2" t="str">
        <f t="shared" si="57"/>
        <v>E.faecium Sensitive</v>
      </c>
      <c r="G329">
        <v>4</v>
      </c>
      <c r="H329">
        <v>187000</v>
      </c>
      <c r="I329">
        <v>10</v>
      </c>
      <c r="J329" s="6">
        <v>1</v>
      </c>
      <c r="K329">
        <f t="shared" si="55"/>
        <v>187000</v>
      </c>
      <c r="L329">
        <f t="shared" si="56"/>
        <v>10</v>
      </c>
    </row>
    <row r="330" spans="1:12" x14ac:dyDescent="0.2">
      <c r="A330" s="1" t="s">
        <v>6</v>
      </c>
      <c r="B330" s="13" t="s">
        <v>47</v>
      </c>
      <c r="C330" s="1" t="s">
        <v>30</v>
      </c>
      <c r="D330" s="2" t="s">
        <v>8</v>
      </c>
      <c r="E330" s="2" t="s">
        <v>9</v>
      </c>
      <c r="F330" s="2" t="str">
        <f t="shared" si="57"/>
        <v>E.faecium Sensitive</v>
      </c>
      <c r="G330">
        <v>4</v>
      </c>
      <c r="H330">
        <v>815</v>
      </c>
      <c r="I330">
        <v>1</v>
      </c>
      <c r="J330" s="6">
        <v>1</v>
      </c>
      <c r="K330">
        <f t="shared" si="55"/>
        <v>815</v>
      </c>
      <c r="L330">
        <f t="shared" si="56"/>
        <v>1</v>
      </c>
    </row>
    <row r="331" spans="1:12" x14ac:dyDescent="0.2">
      <c r="A331" s="1" t="s">
        <v>6</v>
      </c>
      <c r="B331" s="13" t="s">
        <v>47</v>
      </c>
      <c r="C331" s="1" t="s">
        <v>33</v>
      </c>
      <c r="D331" s="2" t="s">
        <v>8</v>
      </c>
      <c r="E331" s="2" t="s">
        <v>9</v>
      </c>
      <c r="F331" s="2" t="str">
        <f t="shared" si="57"/>
        <v>E.faecium Sensitive</v>
      </c>
      <c r="G331">
        <v>4</v>
      </c>
      <c r="I331">
        <v>0.03</v>
      </c>
      <c r="J331" s="6">
        <v>1</v>
      </c>
      <c r="K331" t="str">
        <f t="shared" si="55"/>
        <v xml:space="preserve"> </v>
      </c>
      <c r="L331">
        <f t="shared" si="56"/>
        <v>0.03</v>
      </c>
    </row>
    <row r="332" spans="1:12" x14ac:dyDescent="0.2">
      <c r="A332" s="1" t="s">
        <v>14</v>
      </c>
      <c r="B332" s="13" t="s">
        <v>47</v>
      </c>
      <c r="C332" s="1" t="s">
        <v>35</v>
      </c>
      <c r="D332" s="2" t="s">
        <v>11</v>
      </c>
      <c r="E332" s="2" t="s">
        <v>13</v>
      </c>
      <c r="F332" s="2" t="str">
        <f t="shared" si="57"/>
        <v>K.pneumoniae Resistant</v>
      </c>
      <c r="G332">
        <v>4</v>
      </c>
      <c r="I332">
        <v>0.66666666666666663</v>
      </c>
      <c r="J332" s="6">
        <v>0.2485</v>
      </c>
      <c r="K332" t="str">
        <f t="shared" ref="K332:K342" si="58">IF(H332&gt;0,(H332*J332)," ")</f>
        <v xml:space="preserve"> </v>
      </c>
      <c r="L332">
        <f t="shared" ref="L332:L342" si="59">IF(I332&gt;0,(I332*J332)," ")</f>
        <v>0.16566666666666666</v>
      </c>
    </row>
    <row r="333" spans="1:12" x14ac:dyDescent="0.2">
      <c r="A333" s="1" t="s">
        <v>14</v>
      </c>
      <c r="B333" s="13" t="s">
        <v>47</v>
      </c>
      <c r="C333" s="1" t="s">
        <v>29</v>
      </c>
      <c r="D333" s="2" t="s">
        <v>11</v>
      </c>
      <c r="E333" s="2" t="s">
        <v>13</v>
      </c>
      <c r="F333" s="2" t="str">
        <f t="shared" si="57"/>
        <v>K.pneumoniae Resistant</v>
      </c>
      <c r="G333">
        <v>4</v>
      </c>
      <c r="H333">
        <v>100000</v>
      </c>
      <c r="I333">
        <v>1000</v>
      </c>
      <c r="J333" s="6">
        <v>0.2485</v>
      </c>
      <c r="K333">
        <f t="shared" si="58"/>
        <v>24850</v>
      </c>
      <c r="L333">
        <f t="shared" si="59"/>
        <v>248.5</v>
      </c>
    </row>
    <row r="334" spans="1:12" x14ac:dyDescent="0.2">
      <c r="A334" s="1" t="s">
        <v>14</v>
      </c>
      <c r="B334" s="13" t="s">
        <v>47</v>
      </c>
      <c r="C334" s="1" t="s">
        <v>57</v>
      </c>
      <c r="D334" s="2" t="s">
        <v>11</v>
      </c>
      <c r="E334" s="2" t="s">
        <v>13</v>
      </c>
      <c r="F334" s="2" t="str">
        <f t="shared" si="57"/>
        <v>K.pneumoniae Resistant</v>
      </c>
      <c r="G334">
        <v>4</v>
      </c>
      <c r="I334">
        <v>0.66666666666666663</v>
      </c>
      <c r="J334" s="6">
        <v>0.2485</v>
      </c>
      <c r="K334" t="str">
        <f t="shared" si="58"/>
        <v xml:space="preserve"> </v>
      </c>
      <c r="L334">
        <f t="shared" si="59"/>
        <v>0.16566666666666666</v>
      </c>
    </row>
    <row r="335" spans="1:12" x14ac:dyDescent="0.2">
      <c r="A335" s="1" t="s">
        <v>14</v>
      </c>
      <c r="B335" s="13" t="s">
        <v>47</v>
      </c>
      <c r="C335" s="1" t="s">
        <v>34</v>
      </c>
      <c r="D335" s="2" t="s">
        <v>11</v>
      </c>
      <c r="E335" s="2" t="s">
        <v>13</v>
      </c>
      <c r="F335" s="2" t="str">
        <f t="shared" si="57"/>
        <v>K.pneumoniae Resistant</v>
      </c>
      <c r="G335">
        <v>4</v>
      </c>
      <c r="H335">
        <v>37.14</v>
      </c>
      <c r="I335">
        <v>0.06</v>
      </c>
      <c r="J335" s="6">
        <v>0.2485</v>
      </c>
      <c r="K335">
        <f t="shared" si="58"/>
        <v>9.2292900000000007</v>
      </c>
      <c r="L335">
        <f t="shared" si="59"/>
        <v>1.491E-2</v>
      </c>
    </row>
    <row r="336" spans="1:12" x14ac:dyDescent="0.2">
      <c r="A336" s="1" t="s">
        <v>14</v>
      </c>
      <c r="B336" s="13" t="s">
        <v>47</v>
      </c>
      <c r="C336" s="1" t="s">
        <v>31</v>
      </c>
      <c r="D336" s="2" t="s">
        <v>11</v>
      </c>
      <c r="E336" s="2" t="s">
        <v>13</v>
      </c>
      <c r="F336" s="2" t="str">
        <f t="shared" si="57"/>
        <v>K.pneumoniae Resistant</v>
      </c>
      <c r="G336">
        <v>4</v>
      </c>
      <c r="H336">
        <v>60</v>
      </c>
      <c r="I336">
        <v>0.3</v>
      </c>
      <c r="J336" s="6">
        <v>0.2485</v>
      </c>
      <c r="K336">
        <f t="shared" si="58"/>
        <v>14.91</v>
      </c>
      <c r="L336">
        <f t="shared" si="59"/>
        <v>7.4549999999999991E-2</v>
      </c>
    </row>
    <row r="337" spans="1:12" x14ac:dyDescent="0.2">
      <c r="A337" s="1" t="s">
        <v>14</v>
      </c>
      <c r="B337" s="13" t="s">
        <v>47</v>
      </c>
      <c r="C337" s="1" t="s">
        <v>52</v>
      </c>
      <c r="D337" s="2" t="s">
        <v>11</v>
      </c>
      <c r="E337" s="2" t="s">
        <v>13</v>
      </c>
      <c r="F337" s="2" t="str">
        <f t="shared" si="57"/>
        <v>K.pneumoniae Resistant</v>
      </c>
      <c r="G337">
        <v>4</v>
      </c>
      <c r="H337">
        <v>900</v>
      </c>
      <c r="I337">
        <v>0.3</v>
      </c>
      <c r="J337" s="6">
        <v>0.2485</v>
      </c>
      <c r="K337">
        <f t="shared" si="58"/>
        <v>223.65</v>
      </c>
      <c r="L337">
        <f t="shared" si="59"/>
        <v>7.4549999999999991E-2</v>
      </c>
    </row>
    <row r="338" spans="1:12" x14ac:dyDescent="0.2">
      <c r="A338" s="1" t="s">
        <v>14</v>
      </c>
      <c r="B338" s="13" t="s">
        <v>47</v>
      </c>
      <c r="C338" s="1" t="s">
        <v>7</v>
      </c>
      <c r="D338" s="2" t="s">
        <v>11</v>
      </c>
      <c r="E338" s="2" t="s">
        <v>13</v>
      </c>
      <c r="F338" s="2" t="str">
        <f t="shared" si="57"/>
        <v>K.pneumoniae Resistant</v>
      </c>
      <c r="G338">
        <v>4</v>
      </c>
      <c r="H338">
        <v>450000</v>
      </c>
      <c r="I338">
        <v>1000</v>
      </c>
      <c r="J338" s="6">
        <v>0.2485</v>
      </c>
      <c r="K338">
        <f t="shared" si="58"/>
        <v>111825</v>
      </c>
      <c r="L338">
        <f t="shared" si="59"/>
        <v>248.5</v>
      </c>
    </row>
    <row r="339" spans="1:12" x14ac:dyDescent="0.2">
      <c r="A339" s="1" t="s">
        <v>14</v>
      </c>
      <c r="B339" s="13" t="s">
        <v>47</v>
      </c>
      <c r="C339" s="1" t="s">
        <v>32</v>
      </c>
      <c r="D339" s="2" t="s">
        <v>11</v>
      </c>
      <c r="E339" s="2" t="s">
        <v>13</v>
      </c>
      <c r="F339" s="2" t="str">
        <f t="shared" si="57"/>
        <v>K.pneumoniae Resistant</v>
      </c>
      <c r="G339">
        <v>4</v>
      </c>
      <c r="H339">
        <v>79.5</v>
      </c>
      <c r="I339">
        <v>3</v>
      </c>
      <c r="J339" s="6">
        <v>0.2485</v>
      </c>
      <c r="K339">
        <f t="shared" si="58"/>
        <v>19.755749999999999</v>
      </c>
      <c r="L339">
        <f t="shared" si="59"/>
        <v>0.74550000000000005</v>
      </c>
    </row>
    <row r="340" spans="1:12" x14ac:dyDescent="0.2">
      <c r="A340" s="1" t="s">
        <v>14</v>
      </c>
      <c r="B340" s="13" t="s">
        <v>47</v>
      </c>
      <c r="C340" s="1" t="s">
        <v>28</v>
      </c>
      <c r="D340" s="2" t="s">
        <v>11</v>
      </c>
      <c r="E340" s="2" t="s">
        <v>13</v>
      </c>
      <c r="F340" s="2" t="str">
        <f t="shared" si="57"/>
        <v>K.pneumoniae Resistant</v>
      </c>
      <c r="G340">
        <v>4</v>
      </c>
      <c r="H340">
        <v>160000</v>
      </c>
      <c r="I340">
        <v>1000</v>
      </c>
      <c r="J340" s="6">
        <v>0.2485</v>
      </c>
      <c r="K340">
        <f t="shared" si="58"/>
        <v>39760</v>
      </c>
      <c r="L340">
        <f t="shared" si="59"/>
        <v>248.5</v>
      </c>
    </row>
    <row r="341" spans="1:12" x14ac:dyDescent="0.2">
      <c r="A341" s="1" t="s">
        <v>14</v>
      </c>
      <c r="B341" s="13" t="s">
        <v>47</v>
      </c>
      <c r="C341" s="1" t="s">
        <v>30</v>
      </c>
      <c r="D341" s="2" t="s">
        <v>11</v>
      </c>
      <c r="E341" s="2" t="s">
        <v>13</v>
      </c>
      <c r="F341" s="2" t="str">
        <f t="shared" si="57"/>
        <v>K.pneumoniae Resistant</v>
      </c>
      <c r="G341">
        <v>4</v>
      </c>
      <c r="H341">
        <v>2200</v>
      </c>
      <c r="I341">
        <v>20</v>
      </c>
      <c r="J341" s="6">
        <v>0.2485</v>
      </c>
      <c r="K341">
        <f t="shared" si="58"/>
        <v>546.70000000000005</v>
      </c>
      <c r="L341">
        <f t="shared" si="59"/>
        <v>4.97</v>
      </c>
    </row>
    <row r="342" spans="1:12" x14ac:dyDescent="0.2">
      <c r="A342" s="1" t="s">
        <v>14</v>
      </c>
      <c r="B342" s="13" t="s">
        <v>47</v>
      </c>
      <c r="C342" s="1" t="s">
        <v>33</v>
      </c>
      <c r="D342" s="2" t="s">
        <v>11</v>
      </c>
      <c r="E342" s="2" t="s">
        <v>13</v>
      </c>
      <c r="F342" s="2" t="str">
        <f t="shared" si="57"/>
        <v>K.pneumoniae Resistant</v>
      </c>
      <c r="G342">
        <v>4</v>
      </c>
      <c r="H342">
        <v>18</v>
      </c>
      <c r="I342">
        <v>0.3</v>
      </c>
      <c r="J342" s="6">
        <v>0.2485</v>
      </c>
      <c r="K342">
        <f t="shared" si="58"/>
        <v>4.4729999999999999</v>
      </c>
      <c r="L342">
        <f t="shared" si="59"/>
        <v>7.4549999999999991E-2</v>
      </c>
    </row>
    <row r="343" spans="1:12" x14ac:dyDescent="0.2">
      <c r="A343" s="1" t="s">
        <v>12</v>
      </c>
      <c r="B343" s="13" t="s">
        <v>47</v>
      </c>
      <c r="C343" s="1" t="s">
        <v>35</v>
      </c>
      <c r="D343" s="2" t="s">
        <v>8</v>
      </c>
      <c r="E343" s="2" t="s">
        <v>13</v>
      </c>
      <c r="F343" s="2" t="str">
        <f t="shared" si="57"/>
        <v>K.pneumoniae Sensitive</v>
      </c>
      <c r="G343">
        <v>4</v>
      </c>
      <c r="I343">
        <v>0.66666666666666663</v>
      </c>
      <c r="J343" s="6">
        <v>0.2485</v>
      </c>
      <c r="K343" t="str">
        <f t="shared" ref="K343:K353" si="60">IF(H343&gt;0,(H343*J343)," ")</f>
        <v xml:space="preserve"> </v>
      </c>
      <c r="L343">
        <f t="shared" ref="L343:L353" si="61">IF(I343&gt;0,(I343*J343)," ")</f>
        <v>0.16566666666666666</v>
      </c>
    </row>
    <row r="344" spans="1:12" x14ac:dyDescent="0.2">
      <c r="A344" s="1" t="s">
        <v>12</v>
      </c>
      <c r="B344" s="13" t="s">
        <v>47</v>
      </c>
      <c r="C344" s="1" t="s">
        <v>29</v>
      </c>
      <c r="D344" s="2" t="s">
        <v>8</v>
      </c>
      <c r="E344" s="2" t="s">
        <v>13</v>
      </c>
      <c r="F344" s="2" t="str">
        <f t="shared" si="57"/>
        <v>K.pneumoniae Sensitive</v>
      </c>
      <c r="G344">
        <v>4</v>
      </c>
      <c r="H344">
        <v>1250000</v>
      </c>
      <c r="I344">
        <v>1000</v>
      </c>
      <c r="J344" s="6">
        <v>0.2485</v>
      </c>
      <c r="K344">
        <f t="shared" si="60"/>
        <v>310625</v>
      </c>
      <c r="L344">
        <f t="shared" si="61"/>
        <v>248.5</v>
      </c>
    </row>
    <row r="345" spans="1:12" x14ac:dyDescent="0.2">
      <c r="A345" s="1" t="s">
        <v>12</v>
      </c>
      <c r="B345" s="13" t="s">
        <v>47</v>
      </c>
      <c r="C345" s="1" t="s">
        <v>57</v>
      </c>
      <c r="D345" s="2" t="s">
        <v>8</v>
      </c>
      <c r="E345" s="2" t="s">
        <v>13</v>
      </c>
      <c r="F345" s="2" t="str">
        <f t="shared" si="57"/>
        <v>K.pneumoniae Sensitive</v>
      </c>
      <c r="G345">
        <v>4</v>
      </c>
      <c r="I345">
        <v>0.66666666666666663</v>
      </c>
      <c r="J345" s="6">
        <v>0.2485</v>
      </c>
      <c r="K345" t="str">
        <f t="shared" si="60"/>
        <v xml:space="preserve"> </v>
      </c>
      <c r="L345">
        <f t="shared" si="61"/>
        <v>0.16566666666666666</v>
      </c>
    </row>
    <row r="346" spans="1:12" x14ac:dyDescent="0.2">
      <c r="A346" s="1" t="s">
        <v>12</v>
      </c>
      <c r="B346" s="13" t="s">
        <v>47</v>
      </c>
      <c r="C346" s="1" t="s">
        <v>34</v>
      </c>
      <c r="D346" s="2" t="s">
        <v>8</v>
      </c>
      <c r="E346" s="2" t="s">
        <v>13</v>
      </c>
      <c r="F346" s="2" t="str">
        <f t="shared" si="57"/>
        <v>K.pneumoniae Sensitive</v>
      </c>
      <c r="G346">
        <v>4</v>
      </c>
      <c r="H346">
        <v>10.290000000000001</v>
      </c>
      <c r="I346">
        <v>0.06</v>
      </c>
      <c r="J346" s="6">
        <v>0.2485</v>
      </c>
      <c r="K346">
        <f t="shared" si="60"/>
        <v>2.5570650000000001</v>
      </c>
      <c r="L346">
        <f t="shared" si="61"/>
        <v>1.491E-2</v>
      </c>
    </row>
    <row r="347" spans="1:12" x14ac:dyDescent="0.2">
      <c r="A347" s="1" t="s">
        <v>12</v>
      </c>
      <c r="B347" s="13" t="s">
        <v>47</v>
      </c>
      <c r="C347" s="1" t="s">
        <v>31</v>
      </c>
      <c r="D347" s="2" t="s">
        <v>8</v>
      </c>
      <c r="E347" s="2" t="s">
        <v>13</v>
      </c>
      <c r="F347" s="2" t="str">
        <f t="shared" si="57"/>
        <v>K.pneumoniae Sensitive</v>
      </c>
      <c r="G347">
        <v>4</v>
      </c>
      <c r="H347">
        <v>1260</v>
      </c>
      <c r="I347">
        <v>0.3</v>
      </c>
      <c r="J347" s="6">
        <v>0.2485</v>
      </c>
      <c r="K347">
        <f t="shared" si="60"/>
        <v>313.11</v>
      </c>
      <c r="L347">
        <f t="shared" si="61"/>
        <v>7.4549999999999991E-2</v>
      </c>
    </row>
    <row r="348" spans="1:12" x14ac:dyDescent="0.2">
      <c r="A348" s="1" t="s">
        <v>12</v>
      </c>
      <c r="B348" s="13" t="s">
        <v>47</v>
      </c>
      <c r="C348" s="1" t="s">
        <v>52</v>
      </c>
      <c r="D348" s="2" t="s">
        <v>8</v>
      </c>
      <c r="E348" s="2" t="s">
        <v>13</v>
      </c>
      <c r="F348" s="2" t="str">
        <f t="shared" si="57"/>
        <v>K.pneumoniae Sensitive</v>
      </c>
      <c r="G348">
        <v>4</v>
      </c>
      <c r="H348">
        <v>900</v>
      </c>
      <c r="I348">
        <v>0.3</v>
      </c>
      <c r="J348" s="6">
        <v>0.2485</v>
      </c>
      <c r="K348">
        <f t="shared" si="60"/>
        <v>223.65</v>
      </c>
      <c r="L348">
        <f t="shared" si="61"/>
        <v>7.4549999999999991E-2</v>
      </c>
    </row>
    <row r="349" spans="1:12" x14ac:dyDescent="0.2">
      <c r="A349" s="1" t="s">
        <v>12</v>
      </c>
      <c r="B349" s="13" t="s">
        <v>47</v>
      </c>
      <c r="C349" s="1" t="s">
        <v>7</v>
      </c>
      <c r="D349" s="2" t="s">
        <v>8</v>
      </c>
      <c r="E349" s="2" t="s">
        <v>13</v>
      </c>
      <c r="F349" s="2" t="str">
        <f t="shared" si="57"/>
        <v>K.pneumoniae Sensitive</v>
      </c>
      <c r="G349">
        <v>4</v>
      </c>
      <c r="H349">
        <v>8400000</v>
      </c>
      <c r="I349">
        <v>1000</v>
      </c>
      <c r="J349" s="6">
        <v>0.2485</v>
      </c>
      <c r="K349">
        <f t="shared" si="60"/>
        <v>2087400</v>
      </c>
      <c r="L349">
        <f t="shared" si="61"/>
        <v>248.5</v>
      </c>
    </row>
    <row r="350" spans="1:12" x14ac:dyDescent="0.2">
      <c r="A350" s="1" t="s">
        <v>12</v>
      </c>
      <c r="B350" s="13" t="s">
        <v>47</v>
      </c>
      <c r="C350" s="1" t="s">
        <v>32</v>
      </c>
      <c r="D350" s="2" t="s">
        <v>8</v>
      </c>
      <c r="E350" s="2" t="s">
        <v>13</v>
      </c>
      <c r="F350" s="2" t="str">
        <f t="shared" si="57"/>
        <v>K.pneumoniae Sensitive</v>
      </c>
      <c r="G350">
        <v>4</v>
      </c>
      <c r="H350">
        <v>135</v>
      </c>
      <c r="I350">
        <v>3</v>
      </c>
      <c r="J350" s="6">
        <v>0.2485</v>
      </c>
      <c r="K350">
        <f t="shared" si="60"/>
        <v>33.547499999999999</v>
      </c>
      <c r="L350">
        <f t="shared" si="61"/>
        <v>0.74550000000000005</v>
      </c>
    </row>
    <row r="351" spans="1:12" x14ac:dyDescent="0.2">
      <c r="A351" s="1" t="s">
        <v>12</v>
      </c>
      <c r="B351" s="13" t="s">
        <v>47</v>
      </c>
      <c r="C351" s="1" t="s">
        <v>28</v>
      </c>
      <c r="D351" s="2" t="s">
        <v>8</v>
      </c>
      <c r="E351" s="2" t="s">
        <v>13</v>
      </c>
      <c r="F351" s="2" t="str">
        <f t="shared" si="57"/>
        <v>K.pneumoniae Sensitive</v>
      </c>
      <c r="G351">
        <v>4</v>
      </c>
      <c r="H351">
        <v>30000000</v>
      </c>
      <c r="I351">
        <v>1000</v>
      </c>
      <c r="J351" s="6">
        <v>0.2485</v>
      </c>
      <c r="K351">
        <f t="shared" si="60"/>
        <v>7455000</v>
      </c>
      <c r="L351">
        <f t="shared" si="61"/>
        <v>248.5</v>
      </c>
    </row>
    <row r="352" spans="1:12" x14ac:dyDescent="0.2">
      <c r="A352" s="1" t="s">
        <v>12</v>
      </c>
      <c r="B352" s="13" t="s">
        <v>47</v>
      </c>
      <c r="C352" s="1" t="s">
        <v>30</v>
      </c>
      <c r="D352" s="2" t="s">
        <v>8</v>
      </c>
      <c r="E352" s="2" t="s">
        <v>13</v>
      </c>
      <c r="F352" s="2" t="str">
        <f t="shared" si="57"/>
        <v>K.pneumoniae Sensitive</v>
      </c>
      <c r="G352">
        <v>4</v>
      </c>
      <c r="H352">
        <v>11000</v>
      </c>
      <c r="I352">
        <v>20</v>
      </c>
      <c r="J352" s="6">
        <v>0.2485</v>
      </c>
      <c r="K352">
        <f t="shared" si="60"/>
        <v>2733.5</v>
      </c>
      <c r="L352">
        <f t="shared" si="61"/>
        <v>4.97</v>
      </c>
    </row>
    <row r="353" spans="1:12" x14ac:dyDescent="0.2">
      <c r="A353" s="1" t="s">
        <v>12</v>
      </c>
      <c r="B353" s="13" t="s">
        <v>47</v>
      </c>
      <c r="C353" s="1" t="s">
        <v>33</v>
      </c>
      <c r="D353" s="2" t="s">
        <v>8</v>
      </c>
      <c r="E353" s="2" t="s">
        <v>13</v>
      </c>
      <c r="F353" s="2" t="str">
        <f t="shared" si="57"/>
        <v>K.pneumoniae Sensitive</v>
      </c>
      <c r="G353">
        <v>4</v>
      </c>
      <c r="H353">
        <v>0.9</v>
      </c>
      <c r="I353">
        <v>0.3</v>
      </c>
      <c r="J353" s="6">
        <v>0.2485</v>
      </c>
      <c r="K353">
        <f t="shared" si="60"/>
        <v>0.22365000000000002</v>
      </c>
      <c r="L353">
        <f t="shared" si="61"/>
        <v>7.4549999999999991E-2</v>
      </c>
    </row>
    <row r="354" spans="1:12" x14ac:dyDescent="0.2">
      <c r="A354" s="1" t="s">
        <v>18</v>
      </c>
      <c r="B354" s="13" t="s">
        <v>47</v>
      </c>
      <c r="C354" s="1" t="s">
        <v>35</v>
      </c>
      <c r="D354" s="2" t="s">
        <v>8</v>
      </c>
      <c r="E354" s="2" t="s">
        <v>19</v>
      </c>
      <c r="F354" s="2" t="str">
        <f t="shared" si="57"/>
        <v>P. aeruginosa Sensitive</v>
      </c>
      <c r="G354">
        <v>4</v>
      </c>
      <c r="I354">
        <v>0.66666666666666663</v>
      </c>
      <c r="J354" s="6">
        <v>3.4000000000000002E-2</v>
      </c>
      <c r="K354" t="str">
        <f>IF(H354&gt;0,(H354*J354)," ")</f>
        <v xml:space="preserve"> </v>
      </c>
      <c r="L354">
        <f>IF(I354&gt;0,(I354*J354)," ")</f>
        <v>2.2666666666666668E-2</v>
      </c>
    </row>
    <row r="355" spans="1:12" x14ac:dyDescent="0.2">
      <c r="A355" s="1" t="s">
        <v>18</v>
      </c>
      <c r="B355" s="13" t="s">
        <v>47</v>
      </c>
      <c r="C355" s="1" t="s">
        <v>29</v>
      </c>
      <c r="D355" s="2" t="s">
        <v>8</v>
      </c>
      <c r="E355" s="2" t="s">
        <v>19</v>
      </c>
      <c r="F355" s="2" t="str">
        <f t="shared" si="57"/>
        <v>P. aeruginosa Sensitive</v>
      </c>
      <c r="G355">
        <v>4</v>
      </c>
      <c r="H355">
        <v>675000</v>
      </c>
      <c r="I355">
        <v>1000</v>
      </c>
      <c r="J355" s="6">
        <v>3.4000000000000002E-2</v>
      </c>
      <c r="K355">
        <f>IF(H355&gt;0,(H355*J355)," ")</f>
        <v>22950</v>
      </c>
      <c r="L355">
        <f>IF(I355&gt;0,(I355*J355)," ")</f>
        <v>34</v>
      </c>
    </row>
    <row r="356" spans="1:12" x14ac:dyDescent="0.2">
      <c r="A356" s="1" t="s">
        <v>18</v>
      </c>
      <c r="B356" s="13" t="s">
        <v>47</v>
      </c>
      <c r="C356" s="1" t="s">
        <v>57</v>
      </c>
      <c r="D356" s="2" t="s">
        <v>8</v>
      </c>
      <c r="E356" s="2" t="s">
        <v>19</v>
      </c>
      <c r="F356" s="2" t="str">
        <f t="shared" si="57"/>
        <v>P. aeruginosa Sensitive</v>
      </c>
      <c r="G356">
        <v>4</v>
      </c>
      <c r="I356">
        <v>0.66666666666666663</v>
      </c>
      <c r="J356" s="6">
        <v>3.4000000000000002E-2</v>
      </c>
      <c r="K356" t="str">
        <f>IF(H356&gt;0,(H356*J356)," ")</f>
        <v xml:space="preserve"> </v>
      </c>
      <c r="L356">
        <f>IF(I356&gt;0,(I356*J356)," ")</f>
        <v>2.2666666666666668E-2</v>
      </c>
    </row>
    <row r="357" spans="1:12" x14ac:dyDescent="0.2">
      <c r="A357" s="1" t="s">
        <v>18</v>
      </c>
      <c r="B357" s="13" t="s">
        <v>47</v>
      </c>
      <c r="C357" s="1" t="s">
        <v>34</v>
      </c>
      <c r="D357" s="2" t="s">
        <v>8</v>
      </c>
      <c r="E357" s="2" t="s">
        <v>19</v>
      </c>
      <c r="F357" s="2" t="str">
        <f t="shared" si="57"/>
        <v>P. aeruginosa Sensitive</v>
      </c>
      <c r="G357">
        <v>4</v>
      </c>
      <c r="H357">
        <v>3.42</v>
      </c>
      <c r="I357">
        <v>0.03</v>
      </c>
      <c r="J357" s="6">
        <v>3.4000000000000002E-2</v>
      </c>
      <c r="K357">
        <f t="shared" ref="K357:K364" si="62">IF(H357&gt;0,(H357*J357)," ")</f>
        <v>0.11628000000000001</v>
      </c>
      <c r="L357">
        <f t="shared" ref="L357:L364" si="63">IF(I357&gt;0,(I357*J357)," ")</f>
        <v>1.0200000000000001E-3</v>
      </c>
    </row>
    <row r="358" spans="1:12" x14ac:dyDescent="0.2">
      <c r="A358" s="1" t="s">
        <v>18</v>
      </c>
      <c r="B358" s="13" t="s">
        <v>47</v>
      </c>
      <c r="C358" s="1" t="s">
        <v>31</v>
      </c>
      <c r="D358" s="2" t="s">
        <v>8</v>
      </c>
      <c r="E358" s="2" t="s">
        <v>19</v>
      </c>
      <c r="F358" s="2" t="str">
        <f t="shared" si="57"/>
        <v>P. aeruginosa Sensitive</v>
      </c>
      <c r="G358">
        <v>4</v>
      </c>
      <c r="H358">
        <v>47.7</v>
      </c>
      <c r="I358">
        <v>0.3</v>
      </c>
      <c r="J358" s="6">
        <v>3.4000000000000002E-2</v>
      </c>
      <c r="K358">
        <f t="shared" si="62"/>
        <v>1.6218000000000001</v>
      </c>
      <c r="L358">
        <f t="shared" si="63"/>
        <v>1.0200000000000001E-2</v>
      </c>
    </row>
    <row r="359" spans="1:12" x14ac:dyDescent="0.2">
      <c r="A359" s="1" t="s">
        <v>18</v>
      </c>
      <c r="B359" s="13" t="s">
        <v>47</v>
      </c>
      <c r="C359" s="1" t="s">
        <v>52</v>
      </c>
      <c r="D359" s="2" t="s">
        <v>8</v>
      </c>
      <c r="E359" s="2" t="s">
        <v>19</v>
      </c>
      <c r="F359" s="2" t="str">
        <f t="shared" si="57"/>
        <v>P. aeruginosa Sensitive</v>
      </c>
      <c r="G359">
        <v>4</v>
      </c>
      <c r="H359">
        <v>0.45</v>
      </c>
      <c r="I359">
        <v>0.3</v>
      </c>
      <c r="J359" s="6">
        <v>3.4000000000000002E-2</v>
      </c>
      <c r="K359">
        <f t="shared" si="62"/>
        <v>1.5300000000000001E-2</v>
      </c>
      <c r="L359">
        <f t="shared" si="63"/>
        <v>1.0200000000000001E-2</v>
      </c>
    </row>
    <row r="360" spans="1:12" x14ac:dyDescent="0.2">
      <c r="A360" s="1" t="s">
        <v>18</v>
      </c>
      <c r="B360" s="13" t="s">
        <v>47</v>
      </c>
      <c r="C360" s="1" t="s">
        <v>7</v>
      </c>
      <c r="D360" s="2" t="s">
        <v>8</v>
      </c>
      <c r="E360" s="2" t="s">
        <v>19</v>
      </c>
      <c r="F360" s="2" t="str">
        <f t="shared" si="57"/>
        <v>P. aeruginosa Sensitive</v>
      </c>
      <c r="G360">
        <v>4</v>
      </c>
      <c r="H360">
        <v>3100000</v>
      </c>
      <c r="I360">
        <v>1000</v>
      </c>
      <c r="J360" s="6">
        <v>3.4000000000000002E-2</v>
      </c>
      <c r="K360">
        <f t="shared" si="62"/>
        <v>105400.00000000001</v>
      </c>
      <c r="L360">
        <f t="shared" si="63"/>
        <v>34</v>
      </c>
    </row>
    <row r="361" spans="1:12" x14ac:dyDescent="0.2">
      <c r="A361" s="1" t="s">
        <v>18</v>
      </c>
      <c r="B361" s="13" t="s">
        <v>47</v>
      </c>
      <c r="C361" s="1" t="s">
        <v>32</v>
      </c>
      <c r="D361" s="2" t="s">
        <v>8</v>
      </c>
      <c r="E361" s="2" t="s">
        <v>19</v>
      </c>
      <c r="F361" s="2" t="str">
        <f t="shared" si="57"/>
        <v>P. aeruginosa Sensitive</v>
      </c>
      <c r="G361">
        <v>4</v>
      </c>
      <c r="H361">
        <v>38.800000000000004</v>
      </c>
      <c r="I361">
        <v>0.3</v>
      </c>
      <c r="J361" s="6">
        <v>3.4000000000000002E-2</v>
      </c>
      <c r="K361">
        <f t="shared" si="62"/>
        <v>1.3192000000000002</v>
      </c>
      <c r="L361">
        <f t="shared" si="63"/>
        <v>1.0200000000000001E-2</v>
      </c>
    </row>
    <row r="362" spans="1:12" x14ac:dyDescent="0.2">
      <c r="A362" s="1" t="s">
        <v>18</v>
      </c>
      <c r="B362" s="13" t="s">
        <v>47</v>
      </c>
      <c r="C362" s="1" t="s">
        <v>28</v>
      </c>
      <c r="D362" s="2" t="s">
        <v>8</v>
      </c>
      <c r="E362" s="2" t="s">
        <v>19</v>
      </c>
      <c r="F362" s="2" t="str">
        <f t="shared" si="57"/>
        <v>P. aeruginosa Sensitive</v>
      </c>
      <c r="G362">
        <v>4</v>
      </c>
      <c r="H362">
        <v>58</v>
      </c>
      <c r="I362">
        <v>1000</v>
      </c>
      <c r="J362" s="6">
        <v>3.4000000000000002E-2</v>
      </c>
      <c r="K362">
        <f t="shared" si="62"/>
        <v>1.9720000000000002</v>
      </c>
      <c r="L362">
        <f t="shared" si="63"/>
        <v>34</v>
      </c>
    </row>
    <row r="363" spans="1:12" x14ac:dyDescent="0.2">
      <c r="A363" s="1" t="s">
        <v>18</v>
      </c>
      <c r="B363" s="13" t="s">
        <v>47</v>
      </c>
      <c r="C363" s="1" t="s">
        <v>30</v>
      </c>
      <c r="D363" s="2" t="s">
        <v>8</v>
      </c>
      <c r="E363" s="2" t="s">
        <v>19</v>
      </c>
      <c r="F363" s="2" t="str">
        <f t="shared" si="57"/>
        <v>P. aeruginosa Sensitive</v>
      </c>
      <c r="G363">
        <v>4</v>
      </c>
      <c r="H363">
        <v>4400</v>
      </c>
      <c r="I363">
        <v>20</v>
      </c>
      <c r="J363" s="6">
        <v>3.4000000000000002E-2</v>
      </c>
      <c r="K363">
        <f t="shared" si="62"/>
        <v>149.60000000000002</v>
      </c>
      <c r="L363">
        <f t="shared" si="63"/>
        <v>0.68</v>
      </c>
    </row>
    <row r="364" spans="1:12" x14ac:dyDescent="0.2">
      <c r="A364" s="1" t="s">
        <v>18</v>
      </c>
      <c r="B364" s="13" t="s">
        <v>47</v>
      </c>
      <c r="C364" s="1" t="s">
        <v>33</v>
      </c>
      <c r="D364" s="2" t="s">
        <v>8</v>
      </c>
      <c r="E364" s="2" t="s">
        <v>19</v>
      </c>
      <c r="F364" s="2" t="str">
        <f t="shared" si="57"/>
        <v>P. aeruginosa Sensitive</v>
      </c>
      <c r="G364">
        <v>4</v>
      </c>
      <c r="H364">
        <v>4.2</v>
      </c>
      <c r="I364">
        <v>0.03</v>
      </c>
      <c r="J364" s="6">
        <v>3.4000000000000002E-2</v>
      </c>
      <c r="K364">
        <f t="shared" si="62"/>
        <v>0.14280000000000001</v>
      </c>
      <c r="L364">
        <f t="shared" si="63"/>
        <v>1.0200000000000001E-3</v>
      </c>
    </row>
    <row r="365" spans="1:12" x14ac:dyDescent="0.2">
      <c r="A365" s="1" t="s">
        <v>20</v>
      </c>
      <c r="B365" s="13" t="s">
        <v>47</v>
      </c>
      <c r="C365" s="1" t="s">
        <v>35</v>
      </c>
      <c r="D365" s="2" t="s">
        <v>11</v>
      </c>
      <c r="E365" s="2" t="s">
        <v>21</v>
      </c>
      <c r="F365" s="2" t="str">
        <f t="shared" si="57"/>
        <v>P. aeruginosa  Resistant</v>
      </c>
      <c r="G365">
        <v>4</v>
      </c>
      <c r="I365">
        <v>0.66666666666666663</v>
      </c>
      <c r="J365" s="6">
        <v>3.4000000000000002E-2</v>
      </c>
      <c r="K365" t="str">
        <f t="shared" ref="K365:K386" si="64">IF(H365&gt;0,(H365*J365)," ")</f>
        <v xml:space="preserve"> </v>
      </c>
      <c r="L365">
        <f t="shared" ref="L365:L386" si="65">IF(I365&gt;0,(I365*J365)," ")</f>
        <v>2.2666666666666668E-2</v>
      </c>
    </row>
    <row r="366" spans="1:12" x14ac:dyDescent="0.2">
      <c r="A366" s="1" t="s">
        <v>20</v>
      </c>
      <c r="B366" s="13" t="s">
        <v>47</v>
      </c>
      <c r="C366" s="1" t="s">
        <v>29</v>
      </c>
      <c r="D366" s="2" t="s">
        <v>11</v>
      </c>
      <c r="E366" s="2" t="s">
        <v>21</v>
      </c>
      <c r="F366" s="2" t="str">
        <f t="shared" si="57"/>
        <v>P. aeruginosa  Resistant</v>
      </c>
      <c r="G366">
        <v>4</v>
      </c>
      <c r="H366">
        <v>10000</v>
      </c>
      <c r="I366">
        <v>1000</v>
      </c>
      <c r="J366" s="6">
        <v>3.4000000000000002E-2</v>
      </c>
      <c r="K366">
        <f t="shared" si="64"/>
        <v>340</v>
      </c>
      <c r="L366">
        <f t="shared" si="65"/>
        <v>34</v>
      </c>
    </row>
    <row r="367" spans="1:12" x14ac:dyDescent="0.2">
      <c r="A367" s="1" t="s">
        <v>20</v>
      </c>
      <c r="B367" s="13" t="s">
        <v>47</v>
      </c>
      <c r="C367" s="1" t="s">
        <v>57</v>
      </c>
      <c r="D367" s="2" t="s">
        <v>11</v>
      </c>
      <c r="E367" s="2" t="s">
        <v>21</v>
      </c>
      <c r="F367" s="2" t="str">
        <f t="shared" si="57"/>
        <v>P. aeruginosa  Resistant</v>
      </c>
      <c r="G367">
        <v>4</v>
      </c>
      <c r="I367">
        <v>0.66666666666666663</v>
      </c>
      <c r="J367" s="6">
        <v>3.4000000000000002E-2</v>
      </c>
      <c r="K367" t="str">
        <f t="shared" si="64"/>
        <v xml:space="preserve"> </v>
      </c>
      <c r="L367">
        <f t="shared" si="65"/>
        <v>2.2666666666666668E-2</v>
      </c>
    </row>
    <row r="368" spans="1:12" x14ac:dyDescent="0.2">
      <c r="A368" s="1" t="s">
        <v>20</v>
      </c>
      <c r="B368" s="13" t="s">
        <v>47</v>
      </c>
      <c r="C368" s="1" t="s">
        <v>34</v>
      </c>
      <c r="D368" s="2" t="s">
        <v>11</v>
      </c>
      <c r="E368" s="2" t="s">
        <v>21</v>
      </c>
      <c r="F368" s="2" t="str">
        <f t="shared" si="57"/>
        <v>P. aeruginosa  Resistant</v>
      </c>
      <c r="G368">
        <v>4</v>
      </c>
      <c r="I368">
        <v>0.03</v>
      </c>
      <c r="J368" s="6">
        <v>3.4000000000000002E-2</v>
      </c>
      <c r="K368" t="str">
        <f t="shared" si="64"/>
        <v xml:space="preserve"> </v>
      </c>
      <c r="L368">
        <f t="shared" si="65"/>
        <v>1.0200000000000001E-3</v>
      </c>
    </row>
    <row r="369" spans="1:12" x14ac:dyDescent="0.2">
      <c r="A369" s="1" t="s">
        <v>20</v>
      </c>
      <c r="B369" s="13" t="s">
        <v>47</v>
      </c>
      <c r="C369" s="1" t="s">
        <v>31</v>
      </c>
      <c r="D369" s="2" t="s">
        <v>11</v>
      </c>
      <c r="E369" s="2" t="s">
        <v>21</v>
      </c>
      <c r="F369" s="2" t="str">
        <f t="shared" si="57"/>
        <v>P. aeruginosa  Resistant</v>
      </c>
      <c r="G369">
        <v>4</v>
      </c>
      <c r="H369">
        <v>9.4500000000000011</v>
      </c>
      <c r="I369">
        <v>0.3</v>
      </c>
      <c r="J369" s="6">
        <v>3.4000000000000002E-2</v>
      </c>
      <c r="K369">
        <f t="shared" si="64"/>
        <v>0.32130000000000009</v>
      </c>
      <c r="L369">
        <f t="shared" si="65"/>
        <v>1.0200000000000001E-2</v>
      </c>
    </row>
    <row r="370" spans="1:12" x14ac:dyDescent="0.2">
      <c r="A370" s="1" t="s">
        <v>20</v>
      </c>
      <c r="B370" s="13" t="s">
        <v>47</v>
      </c>
      <c r="C370" s="1" t="s">
        <v>52</v>
      </c>
      <c r="D370" s="2" t="s">
        <v>11</v>
      </c>
      <c r="E370" s="2" t="s">
        <v>21</v>
      </c>
      <c r="F370" s="2" t="str">
        <f t="shared" si="57"/>
        <v>P. aeruginosa  Resistant</v>
      </c>
      <c r="G370">
        <v>4</v>
      </c>
      <c r="I370">
        <v>0.3</v>
      </c>
      <c r="J370" s="6">
        <v>3.4000000000000002E-2</v>
      </c>
      <c r="K370" t="str">
        <f t="shared" si="64"/>
        <v xml:space="preserve"> </v>
      </c>
      <c r="L370">
        <f t="shared" si="65"/>
        <v>1.0200000000000001E-2</v>
      </c>
    </row>
    <row r="371" spans="1:12" x14ac:dyDescent="0.2">
      <c r="A371" s="1" t="s">
        <v>20</v>
      </c>
      <c r="B371" s="13" t="s">
        <v>47</v>
      </c>
      <c r="C371" s="1" t="s">
        <v>7</v>
      </c>
      <c r="D371" s="2" t="s">
        <v>11</v>
      </c>
      <c r="E371" s="2" t="s">
        <v>21</v>
      </c>
      <c r="F371" s="2" t="str">
        <f t="shared" si="57"/>
        <v>P. aeruginosa  Resistant</v>
      </c>
      <c r="G371">
        <v>4</v>
      </c>
      <c r="H371">
        <v>121000</v>
      </c>
      <c r="I371">
        <v>1000</v>
      </c>
      <c r="J371" s="6">
        <v>3.4000000000000002E-2</v>
      </c>
      <c r="K371">
        <f t="shared" si="64"/>
        <v>4114</v>
      </c>
      <c r="L371">
        <f t="shared" si="65"/>
        <v>34</v>
      </c>
    </row>
    <row r="372" spans="1:12" x14ac:dyDescent="0.2">
      <c r="A372" s="1" t="s">
        <v>20</v>
      </c>
      <c r="B372" s="13" t="s">
        <v>47</v>
      </c>
      <c r="C372" s="1" t="s">
        <v>32</v>
      </c>
      <c r="D372" s="2" t="s">
        <v>11</v>
      </c>
      <c r="E372" s="2" t="s">
        <v>21</v>
      </c>
      <c r="F372" s="2" t="str">
        <f t="shared" si="57"/>
        <v>P. aeruginosa  Resistant</v>
      </c>
      <c r="G372">
        <v>4</v>
      </c>
      <c r="H372">
        <v>1.8</v>
      </c>
      <c r="I372">
        <v>0.3</v>
      </c>
      <c r="J372" s="6">
        <v>3.4000000000000002E-2</v>
      </c>
      <c r="K372">
        <f t="shared" si="64"/>
        <v>6.1200000000000004E-2</v>
      </c>
      <c r="L372">
        <f t="shared" si="65"/>
        <v>1.0200000000000001E-2</v>
      </c>
    </row>
    <row r="373" spans="1:12" x14ac:dyDescent="0.2">
      <c r="A373" s="1" t="s">
        <v>20</v>
      </c>
      <c r="B373" s="13" t="s">
        <v>47</v>
      </c>
      <c r="C373" s="1" t="s">
        <v>28</v>
      </c>
      <c r="D373" s="2" t="s">
        <v>11</v>
      </c>
      <c r="E373" s="2" t="s">
        <v>21</v>
      </c>
      <c r="F373" s="2" t="str">
        <f t="shared" si="57"/>
        <v>P. aeruginosa  Resistant</v>
      </c>
      <c r="G373">
        <v>4</v>
      </c>
      <c r="H373">
        <v>100000</v>
      </c>
      <c r="I373">
        <v>1000</v>
      </c>
      <c r="J373" s="6">
        <v>3.4000000000000002E-2</v>
      </c>
      <c r="K373">
        <f t="shared" si="64"/>
        <v>3400.0000000000005</v>
      </c>
      <c r="L373">
        <f t="shared" si="65"/>
        <v>34</v>
      </c>
    </row>
    <row r="374" spans="1:12" x14ac:dyDescent="0.2">
      <c r="A374" s="1" t="s">
        <v>20</v>
      </c>
      <c r="B374" s="13" t="s">
        <v>47</v>
      </c>
      <c r="C374" s="1" t="s">
        <v>30</v>
      </c>
      <c r="D374" s="2" t="s">
        <v>11</v>
      </c>
      <c r="E374" s="2" t="s">
        <v>21</v>
      </c>
      <c r="F374" s="2" t="str">
        <f t="shared" si="57"/>
        <v>P. aeruginosa  Resistant</v>
      </c>
      <c r="G374">
        <v>4</v>
      </c>
      <c r="I374">
        <v>20</v>
      </c>
      <c r="J374" s="6">
        <v>3.4000000000000002E-2</v>
      </c>
      <c r="K374" t="str">
        <f t="shared" si="64"/>
        <v xml:space="preserve"> </v>
      </c>
      <c r="L374">
        <f t="shared" si="65"/>
        <v>0.68</v>
      </c>
    </row>
    <row r="375" spans="1:12" x14ac:dyDescent="0.2">
      <c r="A375" s="1" t="s">
        <v>20</v>
      </c>
      <c r="B375" s="13" t="s">
        <v>47</v>
      </c>
      <c r="C375" s="1" t="s">
        <v>33</v>
      </c>
      <c r="D375" s="2" t="s">
        <v>11</v>
      </c>
      <c r="E375" s="2" t="s">
        <v>21</v>
      </c>
      <c r="F375" s="2" t="str">
        <f t="shared" si="57"/>
        <v>P. aeruginosa  Resistant</v>
      </c>
      <c r="G375">
        <v>4</v>
      </c>
      <c r="I375">
        <v>0.03</v>
      </c>
      <c r="J375" s="6">
        <v>3.4000000000000002E-2</v>
      </c>
      <c r="K375" t="str">
        <f t="shared" si="64"/>
        <v xml:space="preserve"> </v>
      </c>
      <c r="L375">
        <f t="shared" si="65"/>
        <v>1.0200000000000001E-3</v>
      </c>
    </row>
    <row r="376" spans="1:12" x14ac:dyDescent="0.2">
      <c r="A376" s="1" t="s">
        <v>27</v>
      </c>
      <c r="B376" s="13" t="s">
        <v>47</v>
      </c>
      <c r="C376" s="1" t="s">
        <v>35</v>
      </c>
      <c r="D376" s="2" t="s">
        <v>11</v>
      </c>
      <c r="E376" s="2" t="s">
        <v>26</v>
      </c>
      <c r="F376" s="2" t="str">
        <f t="shared" si="57"/>
        <v>S.aureus Resistant</v>
      </c>
      <c r="G376">
        <v>4</v>
      </c>
      <c r="I376">
        <v>0.66666666666666663</v>
      </c>
      <c r="J376" s="6">
        <v>0</v>
      </c>
      <c r="K376" t="str">
        <f t="shared" si="64"/>
        <v xml:space="preserve"> </v>
      </c>
      <c r="L376">
        <f t="shared" si="65"/>
        <v>0</v>
      </c>
    </row>
    <row r="377" spans="1:12" x14ac:dyDescent="0.2">
      <c r="A377" s="1" t="s">
        <v>27</v>
      </c>
      <c r="B377" s="13" t="s">
        <v>47</v>
      </c>
      <c r="C377" s="1" t="s">
        <v>29</v>
      </c>
      <c r="D377" s="2" t="s">
        <v>11</v>
      </c>
      <c r="E377" s="2" t="s">
        <v>26</v>
      </c>
      <c r="F377" s="2" t="str">
        <f t="shared" si="57"/>
        <v>S.aureus Resistant</v>
      </c>
      <c r="G377">
        <v>4</v>
      </c>
      <c r="H377">
        <v>150</v>
      </c>
      <c r="I377">
        <v>1000</v>
      </c>
      <c r="J377" s="6">
        <v>0</v>
      </c>
      <c r="K377">
        <f t="shared" si="64"/>
        <v>0</v>
      </c>
      <c r="L377">
        <f t="shared" si="65"/>
        <v>0</v>
      </c>
    </row>
    <row r="378" spans="1:12" x14ac:dyDescent="0.2">
      <c r="A378" s="1" t="s">
        <v>27</v>
      </c>
      <c r="B378" s="13" t="s">
        <v>47</v>
      </c>
      <c r="C378" s="1" t="s">
        <v>57</v>
      </c>
      <c r="D378" s="2" t="s">
        <v>11</v>
      </c>
      <c r="E378" s="2" t="s">
        <v>26</v>
      </c>
      <c r="F378" s="2" t="str">
        <f t="shared" si="57"/>
        <v>S.aureus Resistant</v>
      </c>
      <c r="G378">
        <v>4</v>
      </c>
      <c r="I378">
        <v>0.66666666666666663</v>
      </c>
      <c r="J378" s="6">
        <v>0</v>
      </c>
      <c r="K378" t="str">
        <f t="shared" si="64"/>
        <v xml:space="preserve"> </v>
      </c>
      <c r="L378">
        <f t="shared" si="65"/>
        <v>0</v>
      </c>
    </row>
    <row r="379" spans="1:12" x14ac:dyDescent="0.2">
      <c r="A379" s="1" t="s">
        <v>27</v>
      </c>
      <c r="B379" s="13" t="s">
        <v>47</v>
      </c>
      <c r="C379" s="1" t="s">
        <v>34</v>
      </c>
      <c r="D379" s="2" t="s">
        <v>11</v>
      </c>
      <c r="E379" s="2" t="s">
        <v>26</v>
      </c>
      <c r="F379" s="2" t="str">
        <f t="shared" si="57"/>
        <v>S.aureus Resistant</v>
      </c>
      <c r="G379">
        <v>4</v>
      </c>
      <c r="I379">
        <v>0.03</v>
      </c>
      <c r="J379" s="6">
        <v>0</v>
      </c>
      <c r="K379" t="str">
        <f t="shared" si="64"/>
        <v xml:space="preserve"> </v>
      </c>
      <c r="L379">
        <f t="shared" si="65"/>
        <v>0</v>
      </c>
    </row>
    <row r="380" spans="1:12" x14ac:dyDescent="0.2">
      <c r="A380" s="1" t="s">
        <v>27</v>
      </c>
      <c r="B380" s="13" t="s">
        <v>47</v>
      </c>
      <c r="C380" s="1" t="s">
        <v>31</v>
      </c>
      <c r="D380" s="2" t="s">
        <v>11</v>
      </c>
      <c r="E380" s="2" t="s">
        <v>26</v>
      </c>
      <c r="F380" s="2" t="str">
        <f t="shared" si="57"/>
        <v>S.aureus Resistant</v>
      </c>
      <c r="G380">
        <v>4</v>
      </c>
      <c r="I380">
        <v>0.3</v>
      </c>
      <c r="J380" s="6">
        <v>0</v>
      </c>
      <c r="K380" t="str">
        <f t="shared" si="64"/>
        <v xml:space="preserve"> </v>
      </c>
      <c r="L380">
        <f t="shared" si="65"/>
        <v>0</v>
      </c>
    </row>
    <row r="381" spans="1:12" x14ac:dyDescent="0.2">
      <c r="A381" s="1" t="s">
        <v>27</v>
      </c>
      <c r="B381" s="13" t="s">
        <v>47</v>
      </c>
      <c r="C381" s="1" t="s">
        <v>52</v>
      </c>
      <c r="D381" s="2" t="s">
        <v>11</v>
      </c>
      <c r="E381" s="2" t="s">
        <v>26</v>
      </c>
      <c r="F381" s="2" t="str">
        <f t="shared" si="57"/>
        <v>S.aureus Resistant</v>
      </c>
      <c r="G381">
        <v>4</v>
      </c>
      <c r="H381">
        <v>0.09</v>
      </c>
      <c r="I381">
        <v>0.03</v>
      </c>
      <c r="J381" s="6">
        <v>0</v>
      </c>
      <c r="K381">
        <f t="shared" si="64"/>
        <v>0</v>
      </c>
      <c r="L381">
        <f t="shared" si="65"/>
        <v>0</v>
      </c>
    </row>
    <row r="382" spans="1:12" x14ac:dyDescent="0.2">
      <c r="A382" s="1" t="s">
        <v>27</v>
      </c>
      <c r="B382" s="13" t="s">
        <v>47</v>
      </c>
      <c r="C382" s="1" t="s">
        <v>7</v>
      </c>
      <c r="D382" s="2" t="s">
        <v>11</v>
      </c>
      <c r="E382" s="2" t="s">
        <v>26</v>
      </c>
      <c r="F382" s="2" t="str">
        <f t="shared" si="57"/>
        <v>S.aureus Resistant</v>
      </c>
      <c r="G382">
        <v>4</v>
      </c>
      <c r="H382">
        <v>15000</v>
      </c>
      <c r="I382">
        <v>100</v>
      </c>
      <c r="J382" s="6">
        <v>0</v>
      </c>
      <c r="K382">
        <f t="shared" si="64"/>
        <v>0</v>
      </c>
      <c r="L382">
        <f t="shared" si="65"/>
        <v>0</v>
      </c>
    </row>
    <row r="383" spans="1:12" x14ac:dyDescent="0.2">
      <c r="A383" s="1" t="s">
        <v>27</v>
      </c>
      <c r="B383" s="13" t="s">
        <v>47</v>
      </c>
      <c r="C383" s="1" t="s">
        <v>32</v>
      </c>
      <c r="D383" s="2" t="s">
        <v>11</v>
      </c>
      <c r="E383" s="2" t="s">
        <v>26</v>
      </c>
      <c r="F383" s="2" t="str">
        <f t="shared" si="57"/>
        <v>S.aureus Resistant</v>
      </c>
      <c r="G383">
        <v>4</v>
      </c>
      <c r="H383">
        <v>0.04</v>
      </c>
      <c r="I383">
        <v>0.06</v>
      </c>
      <c r="J383" s="6">
        <v>0</v>
      </c>
      <c r="K383">
        <f t="shared" si="64"/>
        <v>0</v>
      </c>
      <c r="L383">
        <f t="shared" si="65"/>
        <v>0</v>
      </c>
    </row>
    <row r="384" spans="1:12" x14ac:dyDescent="0.2">
      <c r="A384" s="1" t="s">
        <v>27</v>
      </c>
      <c r="B384" s="13" t="s">
        <v>47</v>
      </c>
      <c r="C384" s="1" t="s">
        <v>28</v>
      </c>
      <c r="D384" s="2" t="s">
        <v>11</v>
      </c>
      <c r="E384" s="2" t="s">
        <v>26</v>
      </c>
      <c r="F384" s="2" t="str">
        <f t="shared" si="57"/>
        <v>S.aureus Resistant</v>
      </c>
      <c r="G384">
        <v>4</v>
      </c>
      <c r="H384">
        <v>5000</v>
      </c>
      <c r="I384">
        <v>100</v>
      </c>
      <c r="J384" s="6">
        <v>0</v>
      </c>
      <c r="K384">
        <f t="shared" si="64"/>
        <v>0</v>
      </c>
      <c r="L384">
        <f t="shared" si="65"/>
        <v>0</v>
      </c>
    </row>
    <row r="385" spans="1:12" x14ac:dyDescent="0.2">
      <c r="A385" s="1" t="s">
        <v>27</v>
      </c>
      <c r="B385" s="13" t="s">
        <v>47</v>
      </c>
      <c r="C385" s="1" t="s">
        <v>30</v>
      </c>
      <c r="D385" s="2" t="s">
        <v>11</v>
      </c>
      <c r="E385" s="2" t="s">
        <v>26</v>
      </c>
      <c r="F385" s="2" t="str">
        <f t="shared" si="57"/>
        <v>S.aureus Resistant</v>
      </c>
      <c r="G385">
        <v>4</v>
      </c>
      <c r="H385">
        <v>100</v>
      </c>
      <c r="I385">
        <v>10</v>
      </c>
      <c r="J385" s="6">
        <v>0</v>
      </c>
      <c r="K385">
        <f t="shared" si="64"/>
        <v>0</v>
      </c>
      <c r="L385">
        <f t="shared" si="65"/>
        <v>0</v>
      </c>
    </row>
    <row r="386" spans="1:12" x14ac:dyDescent="0.2">
      <c r="A386" s="1" t="s">
        <v>27</v>
      </c>
      <c r="B386" s="13" t="s">
        <v>47</v>
      </c>
      <c r="C386" s="1" t="s">
        <v>33</v>
      </c>
      <c r="D386" s="2" t="s">
        <v>11</v>
      </c>
      <c r="E386" s="2" t="s">
        <v>26</v>
      </c>
      <c r="F386" s="2" t="str">
        <f t="shared" ref="F386:F397" si="66">_xlfn.CONCAT(E386," ",D386)</f>
        <v>S.aureus Resistant</v>
      </c>
      <c r="G386">
        <v>4</v>
      </c>
      <c r="I386">
        <v>0.03</v>
      </c>
      <c r="J386" s="6">
        <v>0</v>
      </c>
      <c r="K386" t="str">
        <f t="shared" si="64"/>
        <v xml:space="preserve"> </v>
      </c>
      <c r="L386">
        <f t="shared" si="65"/>
        <v>0</v>
      </c>
    </row>
    <row r="387" spans="1:12" x14ac:dyDescent="0.2">
      <c r="A387" s="1" t="s">
        <v>25</v>
      </c>
      <c r="B387" s="13" t="s">
        <v>47</v>
      </c>
      <c r="C387" s="1" t="s">
        <v>35</v>
      </c>
      <c r="D387" s="2" t="s">
        <v>8</v>
      </c>
      <c r="E387" s="2" t="s">
        <v>26</v>
      </c>
      <c r="F387" s="2" t="str">
        <f t="shared" si="66"/>
        <v>S.aureus Sensitive</v>
      </c>
      <c r="G387">
        <v>4</v>
      </c>
      <c r="I387">
        <v>0.66666666666666663</v>
      </c>
      <c r="J387" s="6">
        <v>0</v>
      </c>
      <c r="K387" t="str">
        <f t="shared" ref="K387:K397" si="67">IF(H387&gt;0,(H387*J387)," ")</f>
        <v xml:space="preserve"> </v>
      </c>
      <c r="L387">
        <f t="shared" ref="L387:L397" si="68">IF(I387&gt;0,(I387*J387)," ")</f>
        <v>0</v>
      </c>
    </row>
    <row r="388" spans="1:12" x14ac:dyDescent="0.2">
      <c r="A388" s="1" t="s">
        <v>25</v>
      </c>
      <c r="B388" s="13" t="s">
        <v>47</v>
      </c>
      <c r="C388" s="1" t="s">
        <v>29</v>
      </c>
      <c r="D388" s="2" t="s">
        <v>8</v>
      </c>
      <c r="E388" s="2" t="s">
        <v>26</v>
      </c>
      <c r="F388" s="2" t="str">
        <f t="shared" si="66"/>
        <v>S.aureus Sensitive</v>
      </c>
      <c r="G388">
        <v>4</v>
      </c>
      <c r="H388">
        <v>55000</v>
      </c>
      <c r="I388">
        <v>1000</v>
      </c>
      <c r="J388" s="6">
        <v>0</v>
      </c>
      <c r="K388">
        <f t="shared" si="67"/>
        <v>0</v>
      </c>
      <c r="L388">
        <f t="shared" si="68"/>
        <v>0</v>
      </c>
    </row>
    <row r="389" spans="1:12" x14ac:dyDescent="0.2">
      <c r="A389" s="1" t="s">
        <v>25</v>
      </c>
      <c r="B389" s="13" t="s">
        <v>47</v>
      </c>
      <c r="C389" s="1" t="s">
        <v>57</v>
      </c>
      <c r="D389" s="2" t="s">
        <v>8</v>
      </c>
      <c r="E389" s="2" t="s">
        <v>26</v>
      </c>
      <c r="F389" s="2" t="str">
        <f t="shared" si="66"/>
        <v>S.aureus Sensitive</v>
      </c>
      <c r="G389">
        <v>4</v>
      </c>
      <c r="I389">
        <v>0.66666666666666663</v>
      </c>
      <c r="J389" s="6">
        <v>0</v>
      </c>
      <c r="K389" t="str">
        <f t="shared" si="67"/>
        <v xml:space="preserve"> </v>
      </c>
      <c r="L389">
        <f t="shared" si="68"/>
        <v>0</v>
      </c>
    </row>
    <row r="390" spans="1:12" x14ac:dyDescent="0.2">
      <c r="A390" s="1" t="s">
        <v>25</v>
      </c>
      <c r="B390" s="13" t="s">
        <v>47</v>
      </c>
      <c r="C390" s="1" t="s">
        <v>34</v>
      </c>
      <c r="D390" s="2" t="s">
        <v>8</v>
      </c>
      <c r="E390" s="2" t="s">
        <v>26</v>
      </c>
      <c r="F390" s="2" t="str">
        <f t="shared" si="66"/>
        <v>S.aureus Sensitive</v>
      </c>
      <c r="G390">
        <v>4</v>
      </c>
      <c r="H390">
        <v>0.03</v>
      </c>
      <c r="I390">
        <v>0.03</v>
      </c>
      <c r="J390" s="6">
        <v>0</v>
      </c>
      <c r="K390">
        <f t="shared" si="67"/>
        <v>0</v>
      </c>
      <c r="L390">
        <f t="shared" si="68"/>
        <v>0</v>
      </c>
    </row>
    <row r="391" spans="1:12" x14ac:dyDescent="0.2">
      <c r="A391" s="1" t="s">
        <v>25</v>
      </c>
      <c r="B391" s="13" t="s">
        <v>47</v>
      </c>
      <c r="C391" s="1" t="s">
        <v>31</v>
      </c>
      <c r="D391" s="2" t="s">
        <v>8</v>
      </c>
      <c r="E391" s="2" t="s">
        <v>26</v>
      </c>
      <c r="F391" s="2" t="str">
        <f t="shared" si="66"/>
        <v>S.aureus Sensitive</v>
      </c>
      <c r="G391">
        <v>4</v>
      </c>
      <c r="H391">
        <v>3.6</v>
      </c>
      <c r="I391">
        <v>0.3</v>
      </c>
      <c r="J391" s="6">
        <v>0</v>
      </c>
      <c r="K391">
        <f t="shared" si="67"/>
        <v>0</v>
      </c>
      <c r="L391">
        <f t="shared" si="68"/>
        <v>0</v>
      </c>
    </row>
    <row r="392" spans="1:12" x14ac:dyDescent="0.2">
      <c r="A392" s="1" t="s">
        <v>25</v>
      </c>
      <c r="B392" s="13" t="s">
        <v>47</v>
      </c>
      <c r="C392" s="1" t="s">
        <v>52</v>
      </c>
      <c r="D392" s="2" t="s">
        <v>8</v>
      </c>
      <c r="E392" s="2" t="s">
        <v>26</v>
      </c>
      <c r="F392" s="2" t="str">
        <f t="shared" si="66"/>
        <v>S.aureus Sensitive</v>
      </c>
      <c r="G392">
        <v>4</v>
      </c>
      <c r="H392">
        <v>0.435</v>
      </c>
      <c r="I392">
        <v>0.03</v>
      </c>
      <c r="J392" s="6">
        <v>0</v>
      </c>
      <c r="K392">
        <f t="shared" si="67"/>
        <v>0</v>
      </c>
      <c r="L392">
        <f t="shared" si="68"/>
        <v>0</v>
      </c>
    </row>
    <row r="393" spans="1:12" x14ac:dyDescent="0.2">
      <c r="A393" s="1" t="s">
        <v>25</v>
      </c>
      <c r="B393" s="13" t="s">
        <v>47</v>
      </c>
      <c r="C393" s="1" t="s">
        <v>7</v>
      </c>
      <c r="D393" s="2" t="s">
        <v>8</v>
      </c>
      <c r="E393" s="2" t="s">
        <v>26</v>
      </c>
      <c r="F393" s="2" t="str">
        <f t="shared" si="66"/>
        <v>S.aureus Sensitive</v>
      </c>
      <c r="G393">
        <v>4</v>
      </c>
      <c r="H393">
        <v>95000</v>
      </c>
      <c r="I393">
        <v>100</v>
      </c>
      <c r="J393" s="6">
        <v>0</v>
      </c>
      <c r="K393">
        <f t="shared" si="67"/>
        <v>0</v>
      </c>
      <c r="L393">
        <f t="shared" si="68"/>
        <v>0</v>
      </c>
    </row>
    <row r="394" spans="1:12" x14ac:dyDescent="0.2">
      <c r="A394" s="1" t="s">
        <v>25</v>
      </c>
      <c r="B394" s="13" t="s">
        <v>47</v>
      </c>
      <c r="C394" s="1" t="s">
        <v>32</v>
      </c>
      <c r="D394" s="2" t="s">
        <v>8</v>
      </c>
      <c r="E394" s="2" t="s">
        <v>26</v>
      </c>
      <c r="F394" s="2" t="str">
        <f t="shared" si="66"/>
        <v>S.aureus Sensitive</v>
      </c>
      <c r="G394">
        <v>4</v>
      </c>
      <c r="H394">
        <v>0.36</v>
      </c>
      <c r="I394">
        <v>0.06</v>
      </c>
      <c r="J394" s="6">
        <v>0</v>
      </c>
      <c r="K394">
        <f t="shared" si="67"/>
        <v>0</v>
      </c>
      <c r="L394">
        <f t="shared" si="68"/>
        <v>0</v>
      </c>
    </row>
    <row r="395" spans="1:12" x14ac:dyDescent="0.2">
      <c r="A395" s="1" t="s">
        <v>25</v>
      </c>
      <c r="B395" s="13" t="s">
        <v>47</v>
      </c>
      <c r="C395" s="1" t="s">
        <v>28</v>
      </c>
      <c r="D395" s="2" t="s">
        <v>8</v>
      </c>
      <c r="E395" s="2" t="s">
        <v>26</v>
      </c>
      <c r="F395" s="2" t="str">
        <f t="shared" si="66"/>
        <v>S.aureus Sensitive</v>
      </c>
      <c r="G395">
        <v>4</v>
      </c>
      <c r="H395">
        <v>14500</v>
      </c>
      <c r="I395">
        <v>100</v>
      </c>
      <c r="J395" s="6">
        <v>0</v>
      </c>
      <c r="K395">
        <f t="shared" si="67"/>
        <v>0</v>
      </c>
      <c r="L395">
        <f t="shared" si="68"/>
        <v>0</v>
      </c>
    </row>
    <row r="396" spans="1:12" x14ac:dyDescent="0.2">
      <c r="A396" s="1" t="s">
        <v>25</v>
      </c>
      <c r="B396" s="13" t="s">
        <v>47</v>
      </c>
      <c r="C396" s="1" t="s">
        <v>30</v>
      </c>
      <c r="D396" s="2" t="s">
        <v>8</v>
      </c>
      <c r="E396" s="2" t="s">
        <v>26</v>
      </c>
      <c r="F396" s="2" t="str">
        <f t="shared" si="66"/>
        <v>S.aureus Sensitive</v>
      </c>
      <c r="G396">
        <v>4</v>
      </c>
      <c r="H396">
        <v>550</v>
      </c>
      <c r="I396">
        <v>10</v>
      </c>
      <c r="J396" s="6">
        <v>0</v>
      </c>
      <c r="K396">
        <f t="shared" si="67"/>
        <v>0</v>
      </c>
      <c r="L396">
        <f t="shared" si="68"/>
        <v>0</v>
      </c>
    </row>
    <row r="397" spans="1:12" x14ac:dyDescent="0.2">
      <c r="A397" s="1" t="s">
        <v>25</v>
      </c>
      <c r="B397" s="13" t="s">
        <v>47</v>
      </c>
      <c r="C397" s="1" t="s">
        <v>33</v>
      </c>
      <c r="D397" s="2" t="s">
        <v>8</v>
      </c>
      <c r="E397" s="2" t="s">
        <v>26</v>
      </c>
      <c r="F397" s="2" t="str">
        <f t="shared" si="66"/>
        <v>S.aureus Sensitive</v>
      </c>
      <c r="G397">
        <v>4</v>
      </c>
      <c r="I397">
        <v>0.03</v>
      </c>
      <c r="J397" s="6">
        <v>0</v>
      </c>
      <c r="K397" t="str">
        <f t="shared" si="67"/>
        <v xml:space="preserve"> </v>
      </c>
      <c r="L397">
        <f t="shared" si="68"/>
        <v>0</v>
      </c>
    </row>
    <row r="398" spans="1:12" x14ac:dyDescent="0.2">
      <c r="A398" s="1" t="s">
        <v>24</v>
      </c>
      <c r="B398" s="13" t="s">
        <v>48</v>
      </c>
      <c r="C398" s="1" t="s">
        <v>34</v>
      </c>
      <c r="D398" s="2" t="s">
        <v>11</v>
      </c>
      <c r="E398" s="2" t="s">
        <v>23</v>
      </c>
      <c r="F398" s="2" t="str">
        <f t="shared" ref="F398:F461" si="69">_xlfn.CONCAT(E398," ",D398)</f>
        <v>A.baumannii Resistant</v>
      </c>
      <c r="G398">
        <v>1</v>
      </c>
      <c r="H398" s="14">
        <f>3*2.5</f>
        <v>7.5</v>
      </c>
      <c r="I398" s="15">
        <v>0.04</v>
      </c>
      <c r="J398" s="6">
        <v>0</v>
      </c>
      <c r="K398">
        <f t="shared" ref="K398:K461" si="70">IF(H398&gt;0,(H398*J398)," ")</f>
        <v>0</v>
      </c>
      <c r="L398">
        <f t="shared" ref="L398:L461" si="71">IF(I398&gt;0,(I398*J398)," ")</f>
        <v>0</v>
      </c>
    </row>
    <row r="399" spans="1:12" x14ac:dyDescent="0.2">
      <c r="A399" s="1" t="s">
        <v>22</v>
      </c>
      <c r="B399" s="13" t="s">
        <v>48</v>
      </c>
      <c r="C399" s="1" t="s">
        <v>34</v>
      </c>
      <c r="D399" s="2" t="s">
        <v>8</v>
      </c>
      <c r="E399" s="2" t="s">
        <v>23</v>
      </c>
      <c r="F399" s="2" t="str">
        <f t="shared" si="69"/>
        <v>A.baumannii Sensitive</v>
      </c>
      <c r="G399">
        <v>1</v>
      </c>
      <c r="H399" s="14">
        <f>10*2.5</f>
        <v>25</v>
      </c>
      <c r="I399" s="15">
        <v>0.4</v>
      </c>
      <c r="J399" s="6">
        <v>0</v>
      </c>
      <c r="K399">
        <f t="shared" si="70"/>
        <v>0</v>
      </c>
      <c r="L399">
        <f t="shared" si="71"/>
        <v>0</v>
      </c>
    </row>
    <row r="400" spans="1:12" x14ac:dyDescent="0.2">
      <c r="A400" s="1" t="s">
        <v>24</v>
      </c>
      <c r="B400" s="13" t="s">
        <v>48</v>
      </c>
      <c r="C400" s="1" t="s">
        <v>49</v>
      </c>
      <c r="D400" s="2" t="s">
        <v>11</v>
      </c>
      <c r="E400" s="2" t="s">
        <v>23</v>
      </c>
      <c r="F400" s="2" t="str">
        <f t="shared" si="69"/>
        <v>A.baumannii Resistant</v>
      </c>
      <c r="G400">
        <v>1</v>
      </c>
      <c r="H400" s="14">
        <v>3600</v>
      </c>
      <c r="I400" s="15">
        <v>1</v>
      </c>
      <c r="J400" s="6">
        <v>0</v>
      </c>
      <c r="K400">
        <f t="shared" si="70"/>
        <v>0</v>
      </c>
      <c r="L400">
        <f t="shared" si="71"/>
        <v>0</v>
      </c>
    </row>
    <row r="401" spans="1:12" x14ac:dyDescent="0.2">
      <c r="A401" s="1" t="s">
        <v>24</v>
      </c>
      <c r="B401" s="13" t="s">
        <v>48</v>
      </c>
      <c r="C401" s="1" t="s">
        <v>53</v>
      </c>
      <c r="D401" s="2" t="s">
        <v>11</v>
      </c>
      <c r="E401" s="2" t="s">
        <v>23</v>
      </c>
      <c r="F401" s="2" t="str">
        <f t="shared" si="69"/>
        <v>A.baumannii Resistant</v>
      </c>
      <c r="G401">
        <v>1</v>
      </c>
      <c r="H401" s="14">
        <f>1700*2.5</f>
        <v>4250</v>
      </c>
      <c r="I401" s="15">
        <v>0.04</v>
      </c>
      <c r="J401" s="6">
        <v>0</v>
      </c>
      <c r="K401">
        <f t="shared" si="70"/>
        <v>0</v>
      </c>
      <c r="L401">
        <f t="shared" si="71"/>
        <v>0</v>
      </c>
    </row>
    <row r="402" spans="1:12" x14ac:dyDescent="0.2">
      <c r="A402" s="1" t="s">
        <v>22</v>
      </c>
      <c r="B402" s="13" t="s">
        <v>48</v>
      </c>
      <c r="C402" s="1" t="s">
        <v>49</v>
      </c>
      <c r="D402" s="2" t="s">
        <v>8</v>
      </c>
      <c r="E402" s="2" t="s">
        <v>23</v>
      </c>
      <c r="F402" s="2" t="str">
        <f t="shared" si="69"/>
        <v>A.baumannii Sensitive</v>
      </c>
      <c r="G402">
        <v>1</v>
      </c>
      <c r="H402" s="14">
        <v>4700</v>
      </c>
      <c r="I402" s="15">
        <v>10</v>
      </c>
      <c r="J402" s="6">
        <v>0</v>
      </c>
      <c r="K402">
        <f t="shared" si="70"/>
        <v>0</v>
      </c>
      <c r="L402">
        <f t="shared" si="71"/>
        <v>0</v>
      </c>
    </row>
    <row r="403" spans="1:12" x14ac:dyDescent="0.2">
      <c r="A403" s="1" t="s">
        <v>24</v>
      </c>
      <c r="B403" s="13" t="s">
        <v>48</v>
      </c>
      <c r="C403" s="1" t="s">
        <v>30</v>
      </c>
      <c r="D403" s="2" t="s">
        <v>11</v>
      </c>
      <c r="E403" s="2" t="s">
        <v>23</v>
      </c>
      <c r="F403" s="2" t="str">
        <f t="shared" si="69"/>
        <v>A.baumannii Resistant</v>
      </c>
      <c r="G403">
        <v>1</v>
      </c>
      <c r="H403" s="14">
        <v>8000</v>
      </c>
      <c r="I403" s="15">
        <v>10</v>
      </c>
      <c r="J403" s="6">
        <v>0</v>
      </c>
      <c r="K403">
        <f t="shared" si="70"/>
        <v>0</v>
      </c>
      <c r="L403">
        <f t="shared" si="71"/>
        <v>0</v>
      </c>
    </row>
    <row r="404" spans="1:12" x14ac:dyDescent="0.2">
      <c r="A404" s="1" t="s">
        <v>22</v>
      </c>
      <c r="B404" s="13" t="s">
        <v>48</v>
      </c>
      <c r="C404" s="1" t="s">
        <v>53</v>
      </c>
      <c r="D404" s="2" t="s">
        <v>8</v>
      </c>
      <c r="E404" s="2" t="s">
        <v>23</v>
      </c>
      <c r="F404" s="2" t="str">
        <f t="shared" si="69"/>
        <v>A.baumannii Sensitive</v>
      </c>
      <c r="G404">
        <v>1</v>
      </c>
      <c r="H404" s="14">
        <f>3300*2.5</f>
        <v>8250</v>
      </c>
      <c r="I404" s="15">
        <v>0.4</v>
      </c>
      <c r="J404" s="6">
        <v>0</v>
      </c>
      <c r="K404">
        <f t="shared" si="70"/>
        <v>0</v>
      </c>
      <c r="L404">
        <f t="shared" si="71"/>
        <v>0</v>
      </c>
    </row>
    <row r="405" spans="1:12" x14ac:dyDescent="0.2">
      <c r="A405" s="1" t="s">
        <v>24</v>
      </c>
      <c r="B405" s="13" t="s">
        <v>48</v>
      </c>
      <c r="C405" s="1" t="s">
        <v>50</v>
      </c>
      <c r="D405" s="2" t="s">
        <v>11</v>
      </c>
      <c r="E405" s="2" t="s">
        <v>23</v>
      </c>
      <c r="F405" s="2" t="str">
        <f t="shared" si="69"/>
        <v>A.baumannii Resistant</v>
      </c>
      <c r="G405">
        <v>1</v>
      </c>
      <c r="H405" s="14">
        <f>6100*2.5</f>
        <v>15250</v>
      </c>
      <c r="I405" s="15">
        <v>0.04</v>
      </c>
      <c r="J405" s="6">
        <v>0</v>
      </c>
      <c r="K405">
        <f t="shared" si="70"/>
        <v>0</v>
      </c>
      <c r="L405">
        <f t="shared" si="71"/>
        <v>0</v>
      </c>
    </row>
    <row r="406" spans="1:12" x14ac:dyDescent="0.2">
      <c r="A406" s="1" t="s">
        <v>22</v>
      </c>
      <c r="B406" s="13" t="s">
        <v>48</v>
      </c>
      <c r="C406" s="1" t="s">
        <v>30</v>
      </c>
      <c r="D406" s="2" t="s">
        <v>8</v>
      </c>
      <c r="E406" s="2" t="s">
        <v>23</v>
      </c>
      <c r="F406" s="2" t="str">
        <f t="shared" si="69"/>
        <v>A.baumannii Sensitive</v>
      </c>
      <c r="G406">
        <v>1</v>
      </c>
      <c r="H406" s="14">
        <v>26000</v>
      </c>
      <c r="I406" s="15">
        <v>100</v>
      </c>
      <c r="J406" s="6">
        <v>0</v>
      </c>
      <c r="K406">
        <f t="shared" si="70"/>
        <v>0</v>
      </c>
      <c r="L406">
        <f t="shared" si="71"/>
        <v>0</v>
      </c>
    </row>
    <row r="407" spans="1:12" x14ac:dyDescent="0.2">
      <c r="A407" s="1" t="s">
        <v>22</v>
      </c>
      <c r="B407" s="13" t="s">
        <v>48</v>
      </c>
      <c r="C407" s="1" t="s">
        <v>50</v>
      </c>
      <c r="D407" s="2" t="s">
        <v>8</v>
      </c>
      <c r="E407" s="2" t="s">
        <v>23</v>
      </c>
      <c r="F407" s="2" t="str">
        <f t="shared" si="69"/>
        <v>A.baumannii Sensitive</v>
      </c>
      <c r="G407">
        <v>1</v>
      </c>
      <c r="H407" s="14">
        <f>19500*2.5</f>
        <v>48750</v>
      </c>
      <c r="I407" s="15">
        <v>0.4</v>
      </c>
      <c r="J407" s="6">
        <v>0</v>
      </c>
      <c r="K407">
        <f t="shared" si="70"/>
        <v>0</v>
      </c>
      <c r="L407">
        <f t="shared" si="71"/>
        <v>0</v>
      </c>
    </row>
    <row r="408" spans="1:12" x14ac:dyDescent="0.2">
      <c r="A408" s="1" t="s">
        <v>22</v>
      </c>
      <c r="B408" s="13" t="s">
        <v>48</v>
      </c>
      <c r="C408" s="1" t="s">
        <v>51</v>
      </c>
      <c r="D408" s="2" t="s">
        <v>8</v>
      </c>
      <c r="E408" s="2" t="s">
        <v>23</v>
      </c>
      <c r="F408" s="2" t="str">
        <f t="shared" si="69"/>
        <v>A.baumannii Sensitive</v>
      </c>
      <c r="G408">
        <v>1</v>
      </c>
      <c r="H408" s="14">
        <f>25000*2.5</f>
        <v>62500</v>
      </c>
      <c r="I408" s="15">
        <v>0.4</v>
      </c>
      <c r="J408" s="6">
        <v>0</v>
      </c>
      <c r="K408">
        <f t="shared" si="70"/>
        <v>0</v>
      </c>
      <c r="L408">
        <f t="shared" si="71"/>
        <v>0</v>
      </c>
    </row>
    <row r="409" spans="1:12" x14ac:dyDescent="0.2">
      <c r="A409" s="1" t="s">
        <v>24</v>
      </c>
      <c r="B409" s="13" t="s">
        <v>48</v>
      </c>
      <c r="C409" s="1" t="s">
        <v>51</v>
      </c>
      <c r="D409" s="2" t="s">
        <v>11</v>
      </c>
      <c r="E409" s="2" t="s">
        <v>23</v>
      </c>
      <c r="F409" s="2" t="str">
        <f t="shared" si="69"/>
        <v>A.baumannii Resistant</v>
      </c>
      <c r="G409">
        <v>1</v>
      </c>
      <c r="H409" s="14">
        <f>26000*2.5</f>
        <v>65000</v>
      </c>
      <c r="I409" s="15">
        <v>0.04</v>
      </c>
      <c r="J409" s="6">
        <v>0</v>
      </c>
      <c r="K409">
        <f t="shared" si="70"/>
        <v>0</v>
      </c>
      <c r="L409">
        <f t="shared" si="71"/>
        <v>0</v>
      </c>
    </row>
    <row r="410" spans="1:12" x14ac:dyDescent="0.2">
      <c r="A410" s="1" t="s">
        <v>24</v>
      </c>
      <c r="B410" s="13" t="s">
        <v>48</v>
      </c>
      <c r="C410" s="1" t="s">
        <v>29</v>
      </c>
      <c r="D410" s="2" t="s">
        <v>11</v>
      </c>
      <c r="E410" s="2" t="s">
        <v>23</v>
      </c>
      <c r="F410" s="2" t="str">
        <f t="shared" si="69"/>
        <v>A.baumannii Resistant</v>
      </c>
      <c r="G410">
        <v>1</v>
      </c>
      <c r="H410" s="14">
        <v>110000</v>
      </c>
      <c r="I410" s="15">
        <v>100</v>
      </c>
      <c r="J410" s="6">
        <v>0</v>
      </c>
      <c r="K410">
        <f t="shared" si="70"/>
        <v>0</v>
      </c>
      <c r="L410">
        <f t="shared" si="71"/>
        <v>0</v>
      </c>
    </row>
    <row r="411" spans="1:12" x14ac:dyDescent="0.2">
      <c r="A411" s="1" t="s">
        <v>22</v>
      </c>
      <c r="B411" s="13" t="s">
        <v>48</v>
      </c>
      <c r="C411" s="1" t="s">
        <v>29</v>
      </c>
      <c r="D411" s="2" t="s">
        <v>8</v>
      </c>
      <c r="E411" s="2" t="s">
        <v>23</v>
      </c>
      <c r="F411" s="2" t="str">
        <f t="shared" si="69"/>
        <v>A.baumannii Sensitive</v>
      </c>
      <c r="G411">
        <v>1</v>
      </c>
      <c r="H411" s="14">
        <v>200000</v>
      </c>
      <c r="I411" s="15">
        <v>1000</v>
      </c>
      <c r="J411" s="6">
        <v>0</v>
      </c>
      <c r="K411">
        <f t="shared" si="70"/>
        <v>0</v>
      </c>
      <c r="L411">
        <f t="shared" si="71"/>
        <v>0</v>
      </c>
    </row>
    <row r="412" spans="1:12" x14ac:dyDescent="0.2">
      <c r="A412" s="1" t="s">
        <v>24</v>
      </c>
      <c r="B412" s="13" t="s">
        <v>48</v>
      </c>
      <c r="C412" s="1" t="s">
        <v>28</v>
      </c>
      <c r="D412" s="2" t="s">
        <v>11</v>
      </c>
      <c r="E412" s="2" t="s">
        <v>23</v>
      </c>
      <c r="F412" s="2" t="str">
        <f t="shared" si="69"/>
        <v>A.baumannii Resistant</v>
      </c>
      <c r="G412">
        <v>1</v>
      </c>
      <c r="H412" s="14">
        <v>440000</v>
      </c>
      <c r="I412" s="15">
        <v>100</v>
      </c>
      <c r="J412" s="6">
        <v>0</v>
      </c>
      <c r="K412">
        <f t="shared" si="70"/>
        <v>0</v>
      </c>
      <c r="L412">
        <f t="shared" si="71"/>
        <v>0</v>
      </c>
    </row>
    <row r="413" spans="1:12" x14ac:dyDescent="0.2">
      <c r="A413" s="1" t="s">
        <v>24</v>
      </c>
      <c r="B413" s="13" t="s">
        <v>48</v>
      </c>
      <c r="C413" s="1" t="s">
        <v>7</v>
      </c>
      <c r="D413" s="2" t="s">
        <v>11</v>
      </c>
      <c r="E413" s="2" t="s">
        <v>23</v>
      </c>
      <c r="F413" s="2" t="str">
        <f t="shared" si="69"/>
        <v>A.baumannii Resistant</v>
      </c>
      <c r="G413">
        <v>1</v>
      </c>
      <c r="H413" s="14">
        <v>720000</v>
      </c>
      <c r="I413" s="15">
        <v>100</v>
      </c>
      <c r="J413" s="6">
        <v>0</v>
      </c>
      <c r="K413">
        <f t="shared" si="70"/>
        <v>0</v>
      </c>
      <c r="L413">
        <f t="shared" si="71"/>
        <v>0</v>
      </c>
    </row>
    <row r="414" spans="1:12" x14ac:dyDescent="0.2">
      <c r="A414" s="1" t="s">
        <v>22</v>
      </c>
      <c r="B414" s="13" t="s">
        <v>48</v>
      </c>
      <c r="C414" s="1" t="s">
        <v>7</v>
      </c>
      <c r="D414" s="2" t="s">
        <v>8</v>
      </c>
      <c r="E414" s="2" t="s">
        <v>23</v>
      </c>
      <c r="F414" s="2" t="str">
        <f t="shared" si="69"/>
        <v>A.baumannii Sensitive</v>
      </c>
      <c r="G414">
        <v>1</v>
      </c>
      <c r="H414" s="14">
        <v>13000000</v>
      </c>
      <c r="I414" s="15">
        <v>1000</v>
      </c>
      <c r="J414" s="6">
        <v>0</v>
      </c>
      <c r="K414">
        <f t="shared" si="70"/>
        <v>0</v>
      </c>
      <c r="L414">
        <f t="shared" si="71"/>
        <v>0</v>
      </c>
    </row>
    <row r="415" spans="1:12" x14ac:dyDescent="0.2">
      <c r="A415" s="1" t="s">
        <v>22</v>
      </c>
      <c r="B415" s="13" t="s">
        <v>48</v>
      </c>
      <c r="C415" s="1" t="s">
        <v>28</v>
      </c>
      <c r="D415" s="2" t="s">
        <v>8</v>
      </c>
      <c r="E415" s="2" t="s">
        <v>23</v>
      </c>
      <c r="F415" s="2" t="str">
        <f t="shared" si="69"/>
        <v>A.baumannii Sensitive</v>
      </c>
      <c r="G415">
        <v>1</v>
      </c>
      <c r="H415" s="14">
        <v>13300000</v>
      </c>
      <c r="I415" s="15">
        <v>1000</v>
      </c>
      <c r="J415" s="6">
        <v>0</v>
      </c>
      <c r="K415">
        <f t="shared" si="70"/>
        <v>0</v>
      </c>
      <c r="L415">
        <f t="shared" si="71"/>
        <v>0</v>
      </c>
    </row>
    <row r="416" spans="1:12" x14ac:dyDescent="0.2">
      <c r="A416" s="1" t="s">
        <v>24</v>
      </c>
      <c r="B416" s="13" t="s">
        <v>48</v>
      </c>
      <c r="C416" s="1" t="s">
        <v>34</v>
      </c>
      <c r="D416" s="2" t="s">
        <v>11</v>
      </c>
      <c r="E416" s="2" t="s">
        <v>23</v>
      </c>
      <c r="F416" s="2" t="str">
        <f t="shared" si="69"/>
        <v>A.baumannii Resistant</v>
      </c>
      <c r="G416">
        <v>2</v>
      </c>
      <c r="H416" s="16">
        <v>0.8</v>
      </c>
      <c r="I416" s="15">
        <v>0.04</v>
      </c>
      <c r="J416" s="6">
        <v>0</v>
      </c>
      <c r="K416">
        <f t="shared" si="70"/>
        <v>0</v>
      </c>
      <c r="L416">
        <f t="shared" si="71"/>
        <v>0</v>
      </c>
    </row>
    <row r="417" spans="1:12" x14ac:dyDescent="0.2">
      <c r="A417" s="1" t="s">
        <v>24</v>
      </c>
      <c r="B417" s="13" t="s">
        <v>48</v>
      </c>
      <c r="C417" s="1" t="s">
        <v>53</v>
      </c>
      <c r="D417" s="2" t="s">
        <v>11</v>
      </c>
      <c r="E417" s="2" t="s">
        <v>23</v>
      </c>
      <c r="F417" s="2" t="str">
        <f t="shared" si="69"/>
        <v>A.baumannii Resistant</v>
      </c>
      <c r="G417">
        <v>2</v>
      </c>
      <c r="H417" s="16">
        <v>1.2</v>
      </c>
      <c r="I417" s="15">
        <v>0.04</v>
      </c>
      <c r="J417" s="6">
        <v>0</v>
      </c>
      <c r="K417">
        <f t="shared" si="70"/>
        <v>0</v>
      </c>
      <c r="L417">
        <f t="shared" si="71"/>
        <v>0</v>
      </c>
    </row>
    <row r="418" spans="1:12" x14ac:dyDescent="0.2">
      <c r="A418" s="1" t="s">
        <v>22</v>
      </c>
      <c r="B418" s="13" t="s">
        <v>48</v>
      </c>
      <c r="C418" s="1" t="s">
        <v>34</v>
      </c>
      <c r="D418" s="2" t="s">
        <v>8</v>
      </c>
      <c r="E418" s="2" t="s">
        <v>23</v>
      </c>
      <c r="F418" s="2" t="str">
        <f t="shared" si="69"/>
        <v>A.baumannii Sensitive</v>
      </c>
      <c r="G418">
        <v>2</v>
      </c>
      <c r="H418" s="16">
        <v>4.4000000000000004</v>
      </c>
      <c r="I418" s="15">
        <v>0.4</v>
      </c>
      <c r="J418" s="6">
        <v>0</v>
      </c>
      <c r="K418">
        <f t="shared" si="70"/>
        <v>0</v>
      </c>
      <c r="L418">
        <f t="shared" si="71"/>
        <v>0</v>
      </c>
    </row>
    <row r="419" spans="1:12" x14ac:dyDescent="0.2">
      <c r="A419" s="1" t="s">
        <v>22</v>
      </c>
      <c r="B419" s="13" t="s">
        <v>48</v>
      </c>
      <c r="C419" s="1" t="s">
        <v>53</v>
      </c>
      <c r="D419" s="2" t="s">
        <v>8</v>
      </c>
      <c r="E419" s="2" t="s">
        <v>23</v>
      </c>
      <c r="F419" s="2" t="str">
        <f t="shared" si="69"/>
        <v>A.baumannii Sensitive</v>
      </c>
      <c r="G419">
        <v>2</v>
      </c>
      <c r="H419" s="16">
        <v>6.4</v>
      </c>
      <c r="I419" s="15">
        <v>0.4</v>
      </c>
      <c r="J419" s="6">
        <v>0</v>
      </c>
      <c r="K419">
        <f t="shared" si="70"/>
        <v>0</v>
      </c>
      <c r="L419">
        <f t="shared" si="71"/>
        <v>0</v>
      </c>
    </row>
    <row r="420" spans="1:12" x14ac:dyDescent="0.2">
      <c r="A420" s="1" t="s">
        <v>24</v>
      </c>
      <c r="B420" s="13" t="s">
        <v>48</v>
      </c>
      <c r="C420" s="1" t="s">
        <v>50</v>
      </c>
      <c r="D420" s="2" t="s">
        <v>11</v>
      </c>
      <c r="E420" s="2" t="s">
        <v>23</v>
      </c>
      <c r="F420" s="2" t="str">
        <f t="shared" si="69"/>
        <v>A.baumannii Resistant</v>
      </c>
      <c r="G420">
        <v>2</v>
      </c>
      <c r="H420" s="16">
        <v>11.2</v>
      </c>
      <c r="I420" s="15">
        <v>0.04</v>
      </c>
      <c r="J420" s="6">
        <v>0</v>
      </c>
      <c r="K420">
        <f t="shared" si="70"/>
        <v>0</v>
      </c>
      <c r="L420">
        <f t="shared" si="71"/>
        <v>0</v>
      </c>
    </row>
    <row r="421" spans="1:12" x14ac:dyDescent="0.2">
      <c r="A421" s="1" t="s">
        <v>24</v>
      </c>
      <c r="B421" s="13" t="s">
        <v>48</v>
      </c>
      <c r="C421" s="1" t="s">
        <v>51</v>
      </c>
      <c r="D421" s="2" t="s">
        <v>11</v>
      </c>
      <c r="E421" s="2" t="s">
        <v>23</v>
      </c>
      <c r="F421" s="2" t="str">
        <f t="shared" si="69"/>
        <v>A.baumannii Resistant</v>
      </c>
      <c r="G421">
        <v>2</v>
      </c>
      <c r="H421" s="16">
        <v>11.2</v>
      </c>
      <c r="I421" s="15">
        <v>0.04</v>
      </c>
      <c r="J421" s="6">
        <v>0</v>
      </c>
      <c r="K421">
        <f t="shared" si="70"/>
        <v>0</v>
      </c>
      <c r="L421">
        <f t="shared" si="71"/>
        <v>0</v>
      </c>
    </row>
    <row r="422" spans="1:12" x14ac:dyDescent="0.2">
      <c r="A422" s="1" t="s">
        <v>22</v>
      </c>
      <c r="B422" s="13" t="s">
        <v>48</v>
      </c>
      <c r="C422" s="1" t="s">
        <v>50</v>
      </c>
      <c r="D422" s="2" t="s">
        <v>8</v>
      </c>
      <c r="E422" s="2" t="s">
        <v>23</v>
      </c>
      <c r="F422" s="2" t="str">
        <f t="shared" si="69"/>
        <v>A.baumannii Sensitive</v>
      </c>
      <c r="G422">
        <v>2</v>
      </c>
      <c r="H422" s="16">
        <v>14.4</v>
      </c>
      <c r="I422" s="15">
        <v>0.4</v>
      </c>
      <c r="J422" s="6">
        <v>0</v>
      </c>
      <c r="K422">
        <f t="shared" si="70"/>
        <v>0</v>
      </c>
      <c r="L422">
        <f t="shared" si="71"/>
        <v>0</v>
      </c>
    </row>
    <row r="423" spans="1:12" x14ac:dyDescent="0.2">
      <c r="A423" s="1" t="s">
        <v>22</v>
      </c>
      <c r="B423" s="13" t="s">
        <v>48</v>
      </c>
      <c r="C423" s="1" t="s">
        <v>51</v>
      </c>
      <c r="D423" s="2" t="s">
        <v>8</v>
      </c>
      <c r="E423" s="2" t="s">
        <v>23</v>
      </c>
      <c r="F423" s="2" t="str">
        <f t="shared" si="69"/>
        <v>A.baumannii Sensitive</v>
      </c>
      <c r="G423">
        <v>2</v>
      </c>
      <c r="H423" s="16">
        <v>480</v>
      </c>
      <c r="I423" s="15">
        <v>0.4</v>
      </c>
      <c r="J423" s="6">
        <v>0</v>
      </c>
      <c r="K423">
        <f t="shared" si="70"/>
        <v>0</v>
      </c>
      <c r="L423">
        <f t="shared" si="71"/>
        <v>0</v>
      </c>
    </row>
    <row r="424" spans="1:12" x14ac:dyDescent="0.2">
      <c r="A424" s="1" t="s">
        <v>24</v>
      </c>
      <c r="B424" s="13" t="s">
        <v>48</v>
      </c>
      <c r="C424" s="1" t="s">
        <v>49</v>
      </c>
      <c r="D424" s="2" t="s">
        <v>11</v>
      </c>
      <c r="E424" s="2" t="s">
        <v>23</v>
      </c>
      <c r="F424" s="2" t="str">
        <f t="shared" si="69"/>
        <v>A.baumannii Resistant</v>
      </c>
      <c r="G424">
        <v>2</v>
      </c>
      <c r="H424" s="16">
        <v>1600</v>
      </c>
      <c r="I424" s="15">
        <v>1</v>
      </c>
      <c r="J424" s="6">
        <v>0</v>
      </c>
      <c r="K424">
        <f t="shared" si="70"/>
        <v>0</v>
      </c>
      <c r="L424">
        <f t="shared" si="71"/>
        <v>0</v>
      </c>
    </row>
    <row r="425" spans="1:12" x14ac:dyDescent="0.2">
      <c r="A425" s="1" t="s">
        <v>24</v>
      </c>
      <c r="B425" s="13" t="s">
        <v>48</v>
      </c>
      <c r="C425" s="1" t="s">
        <v>30</v>
      </c>
      <c r="D425" s="2" t="s">
        <v>11</v>
      </c>
      <c r="E425" s="2" t="s">
        <v>23</v>
      </c>
      <c r="F425" s="2" t="str">
        <f t="shared" si="69"/>
        <v>A.baumannii Resistant</v>
      </c>
      <c r="G425">
        <v>2</v>
      </c>
      <c r="H425" s="16">
        <v>4000</v>
      </c>
      <c r="I425" s="15">
        <v>10</v>
      </c>
      <c r="J425" s="6">
        <v>0</v>
      </c>
      <c r="K425">
        <f t="shared" si="70"/>
        <v>0</v>
      </c>
      <c r="L425">
        <f t="shared" si="71"/>
        <v>0</v>
      </c>
    </row>
    <row r="426" spans="1:12" x14ac:dyDescent="0.2">
      <c r="A426" s="1" t="s">
        <v>22</v>
      </c>
      <c r="B426" s="13" t="s">
        <v>48</v>
      </c>
      <c r="C426" s="1" t="s">
        <v>49</v>
      </c>
      <c r="D426" s="2" t="s">
        <v>8</v>
      </c>
      <c r="E426" s="2" t="s">
        <v>23</v>
      </c>
      <c r="F426" s="2" t="str">
        <f t="shared" si="69"/>
        <v>A.baumannii Sensitive</v>
      </c>
      <c r="G426">
        <v>2</v>
      </c>
      <c r="H426" s="16">
        <v>10000</v>
      </c>
      <c r="I426" s="15">
        <v>10</v>
      </c>
      <c r="J426" s="6">
        <v>0</v>
      </c>
      <c r="K426">
        <f t="shared" si="70"/>
        <v>0</v>
      </c>
      <c r="L426">
        <f t="shared" si="71"/>
        <v>0</v>
      </c>
    </row>
    <row r="427" spans="1:12" x14ac:dyDescent="0.2">
      <c r="A427" s="1" t="s">
        <v>22</v>
      </c>
      <c r="B427" s="13" t="s">
        <v>48</v>
      </c>
      <c r="C427" s="1" t="s">
        <v>30</v>
      </c>
      <c r="D427" s="2" t="s">
        <v>8</v>
      </c>
      <c r="E427" s="2" t="s">
        <v>23</v>
      </c>
      <c r="F427" s="2" t="str">
        <f t="shared" si="69"/>
        <v>A.baumannii Sensitive</v>
      </c>
      <c r="G427">
        <v>2</v>
      </c>
      <c r="H427" s="16">
        <v>30000</v>
      </c>
      <c r="I427" s="15">
        <v>100</v>
      </c>
      <c r="J427" s="6">
        <v>0</v>
      </c>
      <c r="K427">
        <f t="shared" si="70"/>
        <v>0</v>
      </c>
      <c r="L427">
        <f t="shared" si="71"/>
        <v>0</v>
      </c>
    </row>
    <row r="428" spans="1:12" x14ac:dyDescent="0.2">
      <c r="A428" s="1" t="s">
        <v>22</v>
      </c>
      <c r="B428" s="13" t="s">
        <v>48</v>
      </c>
      <c r="C428" s="1" t="s">
        <v>29</v>
      </c>
      <c r="D428" s="2" t="s">
        <v>8</v>
      </c>
      <c r="E428" s="2" t="s">
        <v>23</v>
      </c>
      <c r="F428" s="2" t="str">
        <f t="shared" si="69"/>
        <v>A.baumannii Sensitive</v>
      </c>
      <c r="G428">
        <v>2</v>
      </c>
      <c r="H428" s="16">
        <v>210000</v>
      </c>
      <c r="I428" s="15">
        <v>1000</v>
      </c>
      <c r="J428" s="6">
        <v>0</v>
      </c>
      <c r="K428">
        <f t="shared" si="70"/>
        <v>0</v>
      </c>
      <c r="L428">
        <f t="shared" si="71"/>
        <v>0</v>
      </c>
    </row>
    <row r="429" spans="1:12" x14ac:dyDescent="0.2">
      <c r="A429" s="1" t="s">
        <v>24</v>
      </c>
      <c r="B429" s="13" t="s">
        <v>48</v>
      </c>
      <c r="C429" s="1" t="s">
        <v>28</v>
      </c>
      <c r="D429" s="2" t="s">
        <v>11</v>
      </c>
      <c r="E429" s="2" t="s">
        <v>23</v>
      </c>
      <c r="F429" s="2" t="str">
        <f t="shared" si="69"/>
        <v>A.baumannii Resistant</v>
      </c>
      <c r="G429">
        <v>2</v>
      </c>
      <c r="H429" s="16">
        <v>360000</v>
      </c>
      <c r="I429" s="15">
        <v>100</v>
      </c>
      <c r="J429" s="6">
        <v>0</v>
      </c>
      <c r="K429">
        <f t="shared" si="70"/>
        <v>0</v>
      </c>
      <c r="L429">
        <f t="shared" si="71"/>
        <v>0</v>
      </c>
    </row>
    <row r="430" spans="1:12" x14ac:dyDescent="0.2">
      <c r="A430" s="1" t="s">
        <v>24</v>
      </c>
      <c r="B430" s="13" t="s">
        <v>48</v>
      </c>
      <c r="C430" s="1" t="s">
        <v>7</v>
      </c>
      <c r="D430" s="2" t="s">
        <v>11</v>
      </c>
      <c r="E430" s="2" t="s">
        <v>23</v>
      </c>
      <c r="F430" s="2" t="str">
        <f t="shared" si="69"/>
        <v>A.baumannii Resistant</v>
      </c>
      <c r="G430">
        <v>2</v>
      </c>
      <c r="H430" s="16">
        <v>390000</v>
      </c>
      <c r="I430" s="15">
        <v>100</v>
      </c>
      <c r="J430" s="6">
        <v>0</v>
      </c>
      <c r="K430">
        <f t="shared" si="70"/>
        <v>0</v>
      </c>
      <c r="L430">
        <f t="shared" si="71"/>
        <v>0</v>
      </c>
    </row>
    <row r="431" spans="1:12" x14ac:dyDescent="0.2">
      <c r="A431" s="1" t="s">
        <v>22</v>
      </c>
      <c r="B431" s="13" t="s">
        <v>48</v>
      </c>
      <c r="C431" s="1" t="s">
        <v>7</v>
      </c>
      <c r="D431" s="2" t="s">
        <v>8</v>
      </c>
      <c r="E431" s="2" t="s">
        <v>23</v>
      </c>
      <c r="F431" s="2" t="str">
        <f t="shared" si="69"/>
        <v>A.baumannii Sensitive</v>
      </c>
      <c r="G431">
        <v>2</v>
      </c>
      <c r="H431" s="16">
        <v>1000000</v>
      </c>
      <c r="I431" s="15">
        <v>1000</v>
      </c>
      <c r="J431" s="6">
        <v>0</v>
      </c>
      <c r="K431">
        <f t="shared" si="70"/>
        <v>0</v>
      </c>
      <c r="L431">
        <f t="shared" si="71"/>
        <v>0</v>
      </c>
    </row>
    <row r="432" spans="1:12" x14ac:dyDescent="0.2">
      <c r="A432" s="1" t="s">
        <v>24</v>
      </c>
      <c r="B432" s="13" t="s">
        <v>48</v>
      </c>
      <c r="C432" s="1" t="s">
        <v>29</v>
      </c>
      <c r="D432" s="2" t="s">
        <v>11</v>
      </c>
      <c r="E432" s="2" t="s">
        <v>23</v>
      </c>
      <c r="F432" s="2" t="str">
        <f t="shared" si="69"/>
        <v>A.baumannii Resistant</v>
      </c>
      <c r="G432">
        <v>2</v>
      </c>
      <c r="H432" s="16">
        <v>3000000</v>
      </c>
      <c r="I432" s="15">
        <v>100</v>
      </c>
      <c r="J432" s="6">
        <v>0</v>
      </c>
      <c r="K432">
        <f t="shared" si="70"/>
        <v>0</v>
      </c>
      <c r="L432">
        <f t="shared" si="71"/>
        <v>0</v>
      </c>
    </row>
    <row r="433" spans="1:12" x14ac:dyDescent="0.2">
      <c r="A433" s="1" t="s">
        <v>22</v>
      </c>
      <c r="B433" s="13" t="s">
        <v>48</v>
      </c>
      <c r="C433" s="1" t="s">
        <v>28</v>
      </c>
      <c r="D433" s="2" t="s">
        <v>8</v>
      </c>
      <c r="E433" s="2" t="s">
        <v>23</v>
      </c>
      <c r="F433" s="2" t="str">
        <f t="shared" si="69"/>
        <v>A.baumannii Sensitive</v>
      </c>
      <c r="G433">
        <v>2</v>
      </c>
      <c r="H433" s="16">
        <v>4000000</v>
      </c>
      <c r="I433" s="15">
        <v>1000</v>
      </c>
      <c r="J433" s="6">
        <v>0</v>
      </c>
      <c r="K433">
        <f t="shared" si="70"/>
        <v>0</v>
      </c>
      <c r="L433">
        <f t="shared" si="71"/>
        <v>0</v>
      </c>
    </row>
    <row r="434" spans="1:12" x14ac:dyDescent="0.2">
      <c r="A434" s="1" t="s">
        <v>22</v>
      </c>
      <c r="B434" s="13" t="s">
        <v>48</v>
      </c>
      <c r="C434" s="1" t="s">
        <v>51</v>
      </c>
      <c r="D434" s="2" t="s">
        <v>8</v>
      </c>
      <c r="E434" s="2" t="s">
        <v>23</v>
      </c>
      <c r="F434" s="2" t="str">
        <f t="shared" si="69"/>
        <v>A.baumannii Sensitive</v>
      </c>
      <c r="G434">
        <v>3</v>
      </c>
      <c r="H434" s="15">
        <v>1</v>
      </c>
      <c r="I434" s="15">
        <v>0.4</v>
      </c>
      <c r="J434" s="6">
        <v>0.15</v>
      </c>
      <c r="K434">
        <f t="shared" si="70"/>
        <v>0.15</v>
      </c>
      <c r="L434">
        <f t="shared" si="71"/>
        <v>0.06</v>
      </c>
    </row>
    <row r="435" spans="1:12" x14ac:dyDescent="0.2">
      <c r="A435" s="1" t="s">
        <v>24</v>
      </c>
      <c r="B435" s="13" t="s">
        <v>48</v>
      </c>
      <c r="C435" s="1" t="s">
        <v>30</v>
      </c>
      <c r="D435" s="2" t="s">
        <v>11</v>
      </c>
      <c r="E435" s="2" t="s">
        <v>23</v>
      </c>
      <c r="F435" s="2" t="str">
        <f t="shared" si="69"/>
        <v>A.baumannii Resistant</v>
      </c>
      <c r="G435">
        <v>3</v>
      </c>
      <c r="H435" s="15">
        <v>20</v>
      </c>
      <c r="I435" s="15">
        <v>10</v>
      </c>
      <c r="J435" s="6">
        <v>0.15</v>
      </c>
      <c r="K435">
        <f t="shared" si="70"/>
        <v>3</v>
      </c>
      <c r="L435">
        <f t="shared" si="71"/>
        <v>1.5</v>
      </c>
    </row>
    <row r="436" spans="1:12" x14ac:dyDescent="0.2">
      <c r="A436" s="1" t="s">
        <v>24</v>
      </c>
      <c r="B436" s="13" t="s">
        <v>48</v>
      </c>
      <c r="C436" s="1" t="s">
        <v>29</v>
      </c>
      <c r="D436" s="2" t="s">
        <v>11</v>
      </c>
      <c r="E436" s="2" t="s">
        <v>23</v>
      </c>
      <c r="F436" s="2" t="str">
        <f t="shared" si="69"/>
        <v>A.baumannii Resistant</v>
      </c>
      <c r="G436">
        <v>3</v>
      </c>
      <c r="H436" s="15">
        <v>40</v>
      </c>
      <c r="I436" s="15">
        <v>10</v>
      </c>
      <c r="J436" s="6">
        <v>0.15</v>
      </c>
      <c r="K436">
        <f t="shared" si="70"/>
        <v>6</v>
      </c>
      <c r="L436">
        <f t="shared" si="71"/>
        <v>1.5</v>
      </c>
    </row>
    <row r="437" spans="1:12" x14ac:dyDescent="0.2">
      <c r="A437" s="1" t="s">
        <v>22</v>
      </c>
      <c r="B437" s="13" t="s">
        <v>48</v>
      </c>
      <c r="C437" s="1" t="s">
        <v>29</v>
      </c>
      <c r="D437" s="2" t="s">
        <v>8</v>
      </c>
      <c r="E437" s="2" t="s">
        <v>23</v>
      </c>
      <c r="F437" s="2" t="str">
        <f t="shared" si="69"/>
        <v>A.baumannii Sensitive</v>
      </c>
      <c r="G437">
        <v>3</v>
      </c>
      <c r="H437" s="15">
        <v>400</v>
      </c>
      <c r="I437" s="15">
        <v>100</v>
      </c>
      <c r="J437" s="6">
        <v>0.15</v>
      </c>
      <c r="K437">
        <f t="shared" si="70"/>
        <v>60</v>
      </c>
      <c r="L437">
        <f t="shared" si="71"/>
        <v>15</v>
      </c>
    </row>
    <row r="438" spans="1:12" x14ac:dyDescent="0.2">
      <c r="A438" s="1" t="s">
        <v>24</v>
      </c>
      <c r="B438" s="13" t="s">
        <v>48</v>
      </c>
      <c r="C438" s="1" t="s">
        <v>7</v>
      </c>
      <c r="D438" s="2" t="s">
        <v>11</v>
      </c>
      <c r="E438" s="2" t="s">
        <v>23</v>
      </c>
      <c r="F438" s="2" t="str">
        <f t="shared" si="69"/>
        <v>A.baumannii Resistant</v>
      </c>
      <c r="G438">
        <v>3</v>
      </c>
      <c r="H438" s="15">
        <v>430</v>
      </c>
      <c r="I438" s="15">
        <v>10</v>
      </c>
      <c r="J438" s="6">
        <v>0.15</v>
      </c>
      <c r="K438">
        <f t="shared" si="70"/>
        <v>64.5</v>
      </c>
      <c r="L438">
        <f t="shared" si="71"/>
        <v>1.5</v>
      </c>
    </row>
    <row r="439" spans="1:12" x14ac:dyDescent="0.2">
      <c r="A439" s="1" t="s">
        <v>24</v>
      </c>
      <c r="B439" s="13" t="s">
        <v>48</v>
      </c>
      <c r="C439" s="1" t="s">
        <v>28</v>
      </c>
      <c r="D439" s="2" t="s">
        <v>11</v>
      </c>
      <c r="E439" s="2" t="s">
        <v>23</v>
      </c>
      <c r="F439" s="2" t="str">
        <f t="shared" si="69"/>
        <v>A.baumannii Resistant</v>
      </c>
      <c r="G439">
        <v>3</v>
      </c>
      <c r="H439" s="15">
        <v>2800</v>
      </c>
      <c r="I439" s="15">
        <v>10</v>
      </c>
      <c r="J439" s="6">
        <v>0.15</v>
      </c>
      <c r="K439">
        <f t="shared" si="70"/>
        <v>420</v>
      </c>
      <c r="L439">
        <f t="shared" si="71"/>
        <v>1.5</v>
      </c>
    </row>
    <row r="440" spans="1:12" x14ac:dyDescent="0.2">
      <c r="A440" s="1" t="s">
        <v>22</v>
      </c>
      <c r="B440" s="13" t="s">
        <v>48</v>
      </c>
      <c r="C440" s="1" t="s">
        <v>7</v>
      </c>
      <c r="D440" s="2" t="s">
        <v>8</v>
      </c>
      <c r="E440" s="2" t="s">
        <v>23</v>
      </c>
      <c r="F440" s="2" t="str">
        <f t="shared" si="69"/>
        <v>A.baumannii Sensitive</v>
      </c>
      <c r="G440">
        <v>3</v>
      </c>
      <c r="H440" s="15">
        <v>9000</v>
      </c>
      <c r="I440" s="15">
        <v>100</v>
      </c>
      <c r="J440" s="6">
        <v>0.15</v>
      </c>
      <c r="K440">
        <f t="shared" si="70"/>
        <v>1350</v>
      </c>
      <c r="L440">
        <f t="shared" si="71"/>
        <v>15</v>
      </c>
    </row>
    <row r="441" spans="1:12" x14ac:dyDescent="0.2">
      <c r="A441" s="1" t="s">
        <v>22</v>
      </c>
      <c r="B441" s="13" t="s">
        <v>48</v>
      </c>
      <c r="C441" s="1" t="s">
        <v>28</v>
      </c>
      <c r="D441" s="2" t="s">
        <v>8</v>
      </c>
      <c r="E441" s="2" t="s">
        <v>23</v>
      </c>
      <c r="F441" s="2" t="str">
        <f t="shared" si="69"/>
        <v>A.baumannii Sensitive</v>
      </c>
      <c r="G441">
        <v>3</v>
      </c>
      <c r="H441" s="15">
        <v>12000</v>
      </c>
      <c r="I441" s="15">
        <v>100</v>
      </c>
      <c r="J441" s="6">
        <v>0.15</v>
      </c>
      <c r="K441">
        <f t="shared" si="70"/>
        <v>1800</v>
      </c>
      <c r="L441">
        <f t="shared" si="71"/>
        <v>15</v>
      </c>
    </row>
    <row r="442" spans="1:12" x14ac:dyDescent="0.2">
      <c r="A442" s="1" t="s">
        <v>22</v>
      </c>
      <c r="B442" s="13" t="s">
        <v>48</v>
      </c>
      <c r="C442" s="1" t="s">
        <v>30</v>
      </c>
      <c r="D442" s="2" t="s">
        <v>8</v>
      </c>
      <c r="E442" s="2" t="s">
        <v>23</v>
      </c>
      <c r="F442" s="2" t="str">
        <f t="shared" si="69"/>
        <v>A.baumannii Sensitive</v>
      </c>
      <c r="G442">
        <v>3</v>
      </c>
      <c r="H442" s="15"/>
      <c r="I442" s="15">
        <v>100</v>
      </c>
      <c r="J442" s="6">
        <v>0.15</v>
      </c>
      <c r="K442" t="str">
        <f t="shared" si="70"/>
        <v xml:space="preserve"> </v>
      </c>
      <c r="L442">
        <f t="shared" si="71"/>
        <v>15</v>
      </c>
    </row>
    <row r="443" spans="1:12" x14ac:dyDescent="0.2">
      <c r="A443" s="1" t="s">
        <v>22</v>
      </c>
      <c r="B443" s="13" t="s">
        <v>48</v>
      </c>
      <c r="C443" s="1" t="s">
        <v>49</v>
      </c>
      <c r="D443" s="2" t="s">
        <v>8</v>
      </c>
      <c r="E443" s="2" t="s">
        <v>23</v>
      </c>
      <c r="F443" s="2" t="str">
        <f t="shared" si="69"/>
        <v>A.baumannii Sensitive</v>
      </c>
      <c r="G443">
        <v>3</v>
      </c>
      <c r="H443" s="15"/>
      <c r="I443" s="15">
        <v>100</v>
      </c>
      <c r="J443" s="6">
        <v>0.15</v>
      </c>
      <c r="K443" t="str">
        <f t="shared" si="70"/>
        <v xml:space="preserve"> </v>
      </c>
      <c r="L443">
        <f t="shared" si="71"/>
        <v>15</v>
      </c>
    </row>
    <row r="444" spans="1:12" x14ac:dyDescent="0.2">
      <c r="A444" s="1" t="s">
        <v>24</v>
      </c>
      <c r="B444" s="13" t="s">
        <v>48</v>
      </c>
      <c r="C444" s="1" t="s">
        <v>49</v>
      </c>
      <c r="D444" s="2" t="s">
        <v>11</v>
      </c>
      <c r="E444" s="2" t="s">
        <v>23</v>
      </c>
      <c r="F444" s="2" t="str">
        <f t="shared" si="69"/>
        <v>A.baumannii Resistant</v>
      </c>
      <c r="G444">
        <v>3</v>
      </c>
      <c r="H444" s="15"/>
      <c r="I444" s="15">
        <v>10</v>
      </c>
      <c r="J444" s="6">
        <v>0.15</v>
      </c>
      <c r="K444" t="str">
        <f t="shared" si="70"/>
        <v xml:space="preserve"> </v>
      </c>
      <c r="L444">
        <f t="shared" si="71"/>
        <v>1.5</v>
      </c>
    </row>
    <row r="445" spans="1:12" x14ac:dyDescent="0.2">
      <c r="A445" s="1" t="s">
        <v>22</v>
      </c>
      <c r="B445" s="13" t="s">
        <v>48</v>
      </c>
      <c r="C445" s="1" t="s">
        <v>34</v>
      </c>
      <c r="D445" s="2" t="s">
        <v>8</v>
      </c>
      <c r="E445" s="2" t="s">
        <v>23</v>
      </c>
      <c r="F445" s="2" t="str">
        <f t="shared" si="69"/>
        <v>A.baumannii Sensitive</v>
      </c>
      <c r="G445">
        <v>3</v>
      </c>
      <c r="H445" s="15"/>
      <c r="I445" s="15">
        <v>0.4</v>
      </c>
      <c r="J445" s="6">
        <v>0.15</v>
      </c>
      <c r="K445" t="str">
        <f t="shared" si="70"/>
        <v xml:space="preserve"> </v>
      </c>
      <c r="L445">
        <f t="shared" si="71"/>
        <v>0.06</v>
      </c>
    </row>
    <row r="446" spans="1:12" x14ac:dyDescent="0.2">
      <c r="A446" s="1" t="s">
        <v>24</v>
      </c>
      <c r="B446" s="13" t="s">
        <v>48</v>
      </c>
      <c r="C446" s="1" t="s">
        <v>34</v>
      </c>
      <c r="D446" s="2" t="s">
        <v>11</v>
      </c>
      <c r="E446" s="2" t="s">
        <v>23</v>
      </c>
      <c r="F446" s="2" t="str">
        <f t="shared" si="69"/>
        <v>A.baumannii Resistant</v>
      </c>
      <c r="G446">
        <v>3</v>
      </c>
      <c r="H446" s="15"/>
      <c r="I446" s="15">
        <v>0.04</v>
      </c>
      <c r="J446" s="6">
        <v>0.15</v>
      </c>
      <c r="K446" t="str">
        <f t="shared" si="70"/>
        <v xml:space="preserve"> </v>
      </c>
      <c r="L446">
        <f t="shared" si="71"/>
        <v>6.0000000000000001E-3</v>
      </c>
    </row>
    <row r="447" spans="1:12" x14ac:dyDescent="0.2">
      <c r="A447" s="1" t="s">
        <v>22</v>
      </c>
      <c r="B447" s="13" t="s">
        <v>48</v>
      </c>
      <c r="C447" s="1" t="s">
        <v>53</v>
      </c>
      <c r="D447" s="2" t="s">
        <v>8</v>
      </c>
      <c r="E447" s="2" t="s">
        <v>23</v>
      </c>
      <c r="F447" s="2" t="str">
        <f t="shared" si="69"/>
        <v>A.baumannii Sensitive</v>
      </c>
      <c r="G447">
        <v>3</v>
      </c>
      <c r="H447" s="15"/>
      <c r="I447" s="15">
        <v>0.4</v>
      </c>
      <c r="J447" s="6">
        <v>0.15</v>
      </c>
      <c r="K447" t="str">
        <f t="shared" si="70"/>
        <v xml:space="preserve"> </v>
      </c>
      <c r="L447">
        <f t="shared" si="71"/>
        <v>0.06</v>
      </c>
    </row>
    <row r="448" spans="1:12" x14ac:dyDescent="0.2">
      <c r="A448" s="1" t="s">
        <v>24</v>
      </c>
      <c r="B448" s="13" t="s">
        <v>48</v>
      </c>
      <c r="C448" s="1" t="s">
        <v>53</v>
      </c>
      <c r="D448" s="2" t="s">
        <v>11</v>
      </c>
      <c r="E448" s="2" t="s">
        <v>23</v>
      </c>
      <c r="F448" s="2" t="str">
        <f t="shared" si="69"/>
        <v>A.baumannii Resistant</v>
      </c>
      <c r="G448">
        <v>3</v>
      </c>
      <c r="H448" s="15"/>
      <c r="I448" s="15">
        <v>0.04</v>
      </c>
      <c r="J448" s="6">
        <v>0.15</v>
      </c>
      <c r="K448" t="str">
        <f t="shared" si="70"/>
        <v xml:space="preserve"> </v>
      </c>
      <c r="L448">
        <f t="shared" si="71"/>
        <v>6.0000000000000001E-3</v>
      </c>
    </row>
    <row r="449" spans="1:12" x14ac:dyDescent="0.2">
      <c r="A449" s="1" t="s">
        <v>22</v>
      </c>
      <c r="B449" s="13" t="s">
        <v>48</v>
      </c>
      <c r="C449" s="1" t="s">
        <v>50</v>
      </c>
      <c r="D449" s="2" t="s">
        <v>8</v>
      </c>
      <c r="E449" s="2" t="s">
        <v>23</v>
      </c>
      <c r="F449" s="2" t="str">
        <f t="shared" si="69"/>
        <v>A.baumannii Sensitive</v>
      </c>
      <c r="G449">
        <v>3</v>
      </c>
      <c r="H449" s="15"/>
      <c r="I449" s="15">
        <v>0.4</v>
      </c>
      <c r="J449" s="6">
        <v>0.15</v>
      </c>
      <c r="K449" t="str">
        <f t="shared" si="70"/>
        <v xml:space="preserve"> </v>
      </c>
      <c r="L449">
        <f t="shared" si="71"/>
        <v>0.06</v>
      </c>
    </row>
    <row r="450" spans="1:12" x14ac:dyDescent="0.2">
      <c r="A450" s="1" t="s">
        <v>24</v>
      </c>
      <c r="B450" s="13" t="s">
        <v>48</v>
      </c>
      <c r="C450" s="1" t="s">
        <v>50</v>
      </c>
      <c r="D450" s="2" t="s">
        <v>11</v>
      </c>
      <c r="E450" s="2" t="s">
        <v>23</v>
      </c>
      <c r="F450" s="2" t="str">
        <f t="shared" si="69"/>
        <v>A.baumannii Resistant</v>
      </c>
      <c r="G450">
        <v>3</v>
      </c>
      <c r="H450" s="15"/>
      <c r="I450" s="15">
        <v>0.04</v>
      </c>
      <c r="J450" s="6">
        <v>0.15</v>
      </c>
      <c r="K450" t="str">
        <f t="shared" si="70"/>
        <v xml:space="preserve"> </v>
      </c>
      <c r="L450">
        <f t="shared" si="71"/>
        <v>6.0000000000000001E-3</v>
      </c>
    </row>
    <row r="451" spans="1:12" x14ac:dyDescent="0.2">
      <c r="A451" s="1" t="s">
        <v>24</v>
      </c>
      <c r="B451" s="13" t="s">
        <v>48</v>
      </c>
      <c r="C451" s="1" t="s">
        <v>51</v>
      </c>
      <c r="D451" s="2" t="s">
        <v>11</v>
      </c>
      <c r="E451" s="2" t="s">
        <v>23</v>
      </c>
      <c r="F451" s="2" t="str">
        <f t="shared" si="69"/>
        <v>A.baumannii Resistant</v>
      </c>
      <c r="G451">
        <v>3</v>
      </c>
      <c r="H451" s="15"/>
      <c r="I451" s="15">
        <v>0.04</v>
      </c>
      <c r="J451" s="6">
        <v>0.15</v>
      </c>
      <c r="K451" t="str">
        <f t="shared" si="70"/>
        <v xml:space="preserve"> </v>
      </c>
      <c r="L451">
        <f t="shared" si="71"/>
        <v>6.0000000000000001E-3</v>
      </c>
    </row>
    <row r="452" spans="1:12" x14ac:dyDescent="0.2">
      <c r="A452" s="1" t="s">
        <v>24</v>
      </c>
      <c r="B452" s="13" t="s">
        <v>48</v>
      </c>
      <c r="C452" s="1" t="s">
        <v>28</v>
      </c>
      <c r="D452" s="2" t="s">
        <v>11</v>
      </c>
      <c r="E452" s="2" t="s">
        <v>23</v>
      </c>
      <c r="F452" s="2" t="str">
        <f t="shared" si="69"/>
        <v>A.baumannii Resistant</v>
      </c>
      <c r="G452">
        <v>4</v>
      </c>
      <c r="H452" s="14">
        <v>1200</v>
      </c>
      <c r="I452" s="15">
        <v>100</v>
      </c>
      <c r="J452" s="6">
        <v>0.15</v>
      </c>
      <c r="K452">
        <f t="shared" si="70"/>
        <v>180</v>
      </c>
      <c r="L452">
        <f t="shared" si="71"/>
        <v>15</v>
      </c>
    </row>
    <row r="453" spans="1:12" x14ac:dyDescent="0.2">
      <c r="A453" s="1" t="s">
        <v>24</v>
      </c>
      <c r="B453" s="13" t="s">
        <v>48</v>
      </c>
      <c r="C453" s="1" t="s">
        <v>29</v>
      </c>
      <c r="D453" s="2" t="s">
        <v>11</v>
      </c>
      <c r="E453" s="2" t="s">
        <v>23</v>
      </c>
      <c r="F453" s="2" t="str">
        <f t="shared" si="69"/>
        <v>A.baumannii Resistant</v>
      </c>
      <c r="G453">
        <v>4</v>
      </c>
      <c r="H453" s="14">
        <v>2700</v>
      </c>
      <c r="I453" s="15">
        <v>100</v>
      </c>
      <c r="J453" s="6">
        <v>0.15</v>
      </c>
      <c r="K453">
        <f t="shared" si="70"/>
        <v>405</v>
      </c>
      <c r="L453">
        <f t="shared" si="71"/>
        <v>15</v>
      </c>
    </row>
    <row r="454" spans="1:12" x14ac:dyDescent="0.2">
      <c r="A454" s="1" t="s">
        <v>24</v>
      </c>
      <c r="B454" s="13" t="s">
        <v>48</v>
      </c>
      <c r="C454" s="1" t="s">
        <v>7</v>
      </c>
      <c r="D454" s="2" t="s">
        <v>11</v>
      </c>
      <c r="E454" s="2" t="s">
        <v>23</v>
      </c>
      <c r="F454" s="2" t="str">
        <f t="shared" si="69"/>
        <v>A.baumannii Resistant</v>
      </c>
      <c r="G454">
        <v>4</v>
      </c>
      <c r="H454" s="16">
        <v>6800</v>
      </c>
      <c r="I454" s="15">
        <v>100</v>
      </c>
      <c r="J454" s="6">
        <v>0.15</v>
      </c>
      <c r="K454">
        <f t="shared" si="70"/>
        <v>1020</v>
      </c>
      <c r="L454">
        <f t="shared" si="71"/>
        <v>15</v>
      </c>
    </row>
    <row r="455" spans="1:12" x14ac:dyDescent="0.2">
      <c r="A455" s="1" t="s">
        <v>22</v>
      </c>
      <c r="B455" s="13" t="s">
        <v>48</v>
      </c>
      <c r="C455" s="1" t="s">
        <v>29</v>
      </c>
      <c r="D455" s="2" t="s">
        <v>8</v>
      </c>
      <c r="E455" s="2" t="s">
        <v>23</v>
      </c>
      <c r="F455" s="2" t="str">
        <f t="shared" si="69"/>
        <v>A.baumannii Sensitive</v>
      </c>
      <c r="G455">
        <v>4</v>
      </c>
      <c r="H455" s="14">
        <v>17000</v>
      </c>
      <c r="I455" s="15">
        <v>1000</v>
      </c>
      <c r="J455" s="6">
        <v>0.15</v>
      </c>
      <c r="K455">
        <f t="shared" si="70"/>
        <v>2550</v>
      </c>
      <c r="L455">
        <f t="shared" si="71"/>
        <v>150</v>
      </c>
    </row>
    <row r="456" spans="1:12" x14ac:dyDescent="0.2">
      <c r="A456" s="1" t="s">
        <v>22</v>
      </c>
      <c r="B456" s="13" t="s">
        <v>48</v>
      </c>
      <c r="C456" s="1" t="s">
        <v>7</v>
      </c>
      <c r="D456" s="2" t="s">
        <v>8</v>
      </c>
      <c r="E456" s="2" t="s">
        <v>23</v>
      </c>
      <c r="F456" s="2" t="str">
        <f t="shared" si="69"/>
        <v>A.baumannii Sensitive</v>
      </c>
      <c r="G456">
        <v>4</v>
      </c>
      <c r="H456" s="16"/>
      <c r="I456" s="15">
        <v>1000</v>
      </c>
      <c r="J456" s="6">
        <v>0.15</v>
      </c>
      <c r="K456" t="str">
        <f t="shared" si="70"/>
        <v xml:space="preserve"> </v>
      </c>
      <c r="L456">
        <f t="shared" si="71"/>
        <v>150</v>
      </c>
    </row>
    <row r="457" spans="1:12" x14ac:dyDescent="0.2">
      <c r="A457" s="1" t="s">
        <v>22</v>
      </c>
      <c r="B457" s="13" t="s">
        <v>48</v>
      </c>
      <c r="C457" s="1" t="s">
        <v>28</v>
      </c>
      <c r="D457" s="2" t="s">
        <v>8</v>
      </c>
      <c r="E457" s="2" t="s">
        <v>23</v>
      </c>
      <c r="F457" s="2" t="str">
        <f t="shared" si="69"/>
        <v>A.baumannii Sensitive</v>
      </c>
      <c r="G457">
        <v>4</v>
      </c>
      <c r="H457" s="14"/>
      <c r="I457" s="15">
        <v>1000</v>
      </c>
      <c r="J457" s="6">
        <v>0.15</v>
      </c>
      <c r="K457" t="str">
        <f t="shared" si="70"/>
        <v xml:space="preserve"> </v>
      </c>
      <c r="L457">
        <f t="shared" si="71"/>
        <v>150</v>
      </c>
    </row>
    <row r="458" spans="1:12" x14ac:dyDescent="0.2">
      <c r="A458" s="1" t="s">
        <v>22</v>
      </c>
      <c r="B458" s="13" t="s">
        <v>48</v>
      </c>
      <c r="C458" s="1" t="s">
        <v>30</v>
      </c>
      <c r="D458" s="2" t="s">
        <v>8</v>
      </c>
      <c r="E458" s="2" t="s">
        <v>23</v>
      </c>
      <c r="F458" s="2" t="str">
        <f t="shared" si="69"/>
        <v>A.baumannii Sensitive</v>
      </c>
      <c r="G458">
        <v>4</v>
      </c>
      <c r="H458" s="14"/>
      <c r="I458" s="15">
        <v>100</v>
      </c>
      <c r="J458" s="6">
        <v>0.15</v>
      </c>
      <c r="K458" t="str">
        <f t="shared" si="70"/>
        <v xml:space="preserve"> </v>
      </c>
      <c r="L458">
        <f t="shared" si="71"/>
        <v>15</v>
      </c>
    </row>
    <row r="459" spans="1:12" x14ac:dyDescent="0.2">
      <c r="A459" s="1" t="s">
        <v>24</v>
      </c>
      <c r="B459" s="13" t="s">
        <v>48</v>
      </c>
      <c r="C459" s="1" t="s">
        <v>30</v>
      </c>
      <c r="D459" s="2" t="s">
        <v>11</v>
      </c>
      <c r="E459" s="2" t="s">
        <v>23</v>
      </c>
      <c r="F459" s="2" t="str">
        <f t="shared" si="69"/>
        <v>A.baumannii Resistant</v>
      </c>
      <c r="G459">
        <v>4</v>
      </c>
      <c r="H459" s="14"/>
      <c r="I459" s="15">
        <v>10</v>
      </c>
      <c r="J459" s="6">
        <v>0.15</v>
      </c>
      <c r="K459" t="str">
        <f t="shared" si="70"/>
        <v xml:space="preserve"> </v>
      </c>
      <c r="L459">
        <f t="shared" si="71"/>
        <v>1.5</v>
      </c>
    </row>
    <row r="460" spans="1:12" x14ac:dyDescent="0.2">
      <c r="A460" s="1" t="s">
        <v>22</v>
      </c>
      <c r="B460" s="13" t="s">
        <v>48</v>
      </c>
      <c r="C460" s="1" t="s">
        <v>49</v>
      </c>
      <c r="D460" s="2" t="s">
        <v>8</v>
      </c>
      <c r="E460" s="2" t="s">
        <v>23</v>
      </c>
      <c r="F460" s="2" t="str">
        <f t="shared" si="69"/>
        <v>A.baumannii Sensitive</v>
      </c>
      <c r="G460">
        <v>4</v>
      </c>
      <c r="H460" s="14"/>
      <c r="I460" s="15">
        <v>100</v>
      </c>
      <c r="J460" s="6">
        <v>0.15</v>
      </c>
      <c r="K460" t="str">
        <f t="shared" si="70"/>
        <v xml:space="preserve"> </v>
      </c>
      <c r="L460">
        <f t="shared" si="71"/>
        <v>15</v>
      </c>
    </row>
    <row r="461" spans="1:12" x14ac:dyDescent="0.2">
      <c r="A461" s="1" t="s">
        <v>24</v>
      </c>
      <c r="B461" s="13" t="s">
        <v>48</v>
      </c>
      <c r="C461" s="1" t="s">
        <v>49</v>
      </c>
      <c r="D461" s="2" t="s">
        <v>11</v>
      </c>
      <c r="E461" s="2" t="s">
        <v>23</v>
      </c>
      <c r="F461" s="2" t="str">
        <f t="shared" si="69"/>
        <v>A.baumannii Resistant</v>
      </c>
      <c r="G461">
        <v>4</v>
      </c>
      <c r="H461" s="14"/>
      <c r="I461" s="15">
        <v>10</v>
      </c>
      <c r="J461" s="6">
        <v>0.15</v>
      </c>
      <c r="K461" t="str">
        <f t="shared" si="70"/>
        <v xml:space="preserve"> </v>
      </c>
      <c r="L461">
        <f t="shared" si="71"/>
        <v>1.5</v>
      </c>
    </row>
    <row r="462" spans="1:12" x14ac:dyDescent="0.2">
      <c r="A462" s="1" t="s">
        <v>22</v>
      </c>
      <c r="B462" s="13" t="s">
        <v>48</v>
      </c>
      <c r="C462" s="1" t="s">
        <v>34</v>
      </c>
      <c r="D462" s="2" t="s">
        <v>8</v>
      </c>
      <c r="E462" s="2" t="s">
        <v>23</v>
      </c>
      <c r="F462" s="2" t="str">
        <f t="shared" ref="F462:F525" si="72">_xlfn.CONCAT(E462," ",D462)</f>
        <v>A.baumannii Sensitive</v>
      </c>
      <c r="G462">
        <v>4</v>
      </c>
      <c r="H462" s="14"/>
      <c r="I462" s="15">
        <v>0.4</v>
      </c>
      <c r="J462" s="6">
        <v>0.15</v>
      </c>
      <c r="K462" t="str">
        <f t="shared" ref="K462:K525" si="73">IF(H462&gt;0,(H462*J462)," ")</f>
        <v xml:space="preserve"> </v>
      </c>
      <c r="L462">
        <f t="shared" ref="L462:L525" si="74">IF(I462&gt;0,(I462*J462)," ")</f>
        <v>0.06</v>
      </c>
    </row>
    <row r="463" spans="1:12" x14ac:dyDescent="0.2">
      <c r="A463" s="1" t="s">
        <v>24</v>
      </c>
      <c r="B463" s="13" t="s">
        <v>48</v>
      </c>
      <c r="C463" s="1" t="s">
        <v>34</v>
      </c>
      <c r="D463" s="2" t="s">
        <v>11</v>
      </c>
      <c r="E463" s="2" t="s">
        <v>23</v>
      </c>
      <c r="F463" s="2" t="str">
        <f t="shared" si="72"/>
        <v>A.baumannii Resistant</v>
      </c>
      <c r="G463">
        <v>4</v>
      </c>
      <c r="H463" s="14"/>
      <c r="I463" s="15">
        <v>0.04</v>
      </c>
      <c r="J463" s="6">
        <v>0.15</v>
      </c>
      <c r="K463" t="str">
        <f t="shared" si="73"/>
        <v xml:space="preserve"> </v>
      </c>
      <c r="L463">
        <f t="shared" si="74"/>
        <v>6.0000000000000001E-3</v>
      </c>
    </row>
    <row r="464" spans="1:12" x14ac:dyDescent="0.2">
      <c r="A464" s="1" t="s">
        <v>22</v>
      </c>
      <c r="B464" s="13" t="s">
        <v>48</v>
      </c>
      <c r="C464" s="1" t="s">
        <v>53</v>
      </c>
      <c r="D464" s="2" t="s">
        <v>8</v>
      </c>
      <c r="E464" s="2" t="s">
        <v>23</v>
      </c>
      <c r="F464" s="2" t="str">
        <f t="shared" si="72"/>
        <v>A.baumannii Sensitive</v>
      </c>
      <c r="G464">
        <v>4</v>
      </c>
      <c r="H464" s="14"/>
      <c r="I464" s="15">
        <v>0.4</v>
      </c>
      <c r="J464" s="6">
        <v>0.15</v>
      </c>
      <c r="K464" t="str">
        <f t="shared" si="73"/>
        <v xml:space="preserve"> </v>
      </c>
      <c r="L464">
        <f t="shared" si="74"/>
        <v>0.06</v>
      </c>
    </row>
    <row r="465" spans="1:12" x14ac:dyDescent="0.2">
      <c r="A465" s="1" t="s">
        <v>24</v>
      </c>
      <c r="B465" s="13" t="s">
        <v>48</v>
      </c>
      <c r="C465" s="1" t="s">
        <v>53</v>
      </c>
      <c r="D465" s="2" t="s">
        <v>11</v>
      </c>
      <c r="E465" s="2" t="s">
        <v>23</v>
      </c>
      <c r="F465" s="2" t="str">
        <f t="shared" si="72"/>
        <v>A.baumannii Resistant</v>
      </c>
      <c r="G465">
        <v>4</v>
      </c>
      <c r="H465" s="14"/>
      <c r="I465" s="15">
        <v>0.04</v>
      </c>
      <c r="J465" s="6">
        <v>0.15</v>
      </c>
      <c r="K465" t="str">
        <f t="shared" si="73"/>
        <v xml:space="preserve"> </v>
      </c>
      <c r="L465">
        <f t="shared" si="74"/>
        <v>6.0000000000000001E-3</v>
      </c>
    </row>
    <row r="466" spans="1:12" x14ac:dyDescent="0.2">
      <c r="A466" s="1" t="s">
        <v>22</v>
      </c>
      <c r="B466" s="13" t="s">
        <v>48</v>
      </c>
      <c r="C466" s="1" t="s">
        <v>50</v>
      </c>
      <c r="D466" s="2" t="s">
        <v>8</v>
      </c>
      <c r="E466" s="2" t="s">
        <v>23</v>
      </c>
      <c r="F466" s="2" t="str">
        <f t="shared" si="72"/>
        <v>A.baumannii Sensitive</v>
      </c>
      <c r="G466">
        <v>4</v>
      </c>
      <c r="H466" s="14"/>
      <c r="I466" s="15">
        <v>0.4</v>
      </c>
      <c r="J466" s="6">
        <v>0.15</v>
      </c>
      <c r="K466" t="str">
        <f t="shared" si="73"/>
        <v xml:space="preserve"> </v>
      </c>
      <c r="L466">
        <f t="shared" si="74"/>
        <v>0.06</v>
      </c>
    </row>
    <row r="467" spans="1:12" x14ac:dyDescent="0.2">
      <c r="A467" s="1" t="s">
        <v>24</v>
      </c>
      <c r="B467" s="13" t="s">
        <v>48</v>
      </c>
      <c r="C467" s="1" t="s">
        <v>50</v>
      </c>
      <c r="D467" s="2" t="s">
        <v>11</v>
      </c>
      <c r="E467" s="2" t="s">
        <v>23</v>
      </c>
      <c r="F467" s="2" t="str">
        <f t="shared" si="72"/>
        <v>A.baumannii Resistant</v>
      </c>
      <c r="G467">
        <v>4</v>
      </c>
      <c r="H467" s="14"/>
      <c r="I467" s="15">
        <v>0.04</v>
      </c>
      <c r="J467" s="6">
        <v>0.15</v>
      </c>
      <c r="K467" t="str">
        <f t="shared" si="73"/>
        <v xml:space="preserve"> </v>
      </c>
      <c r="L467">
        <f t="shared" si="74"/>
        <v>6.0000000000000001E-3</v>
      </c>
    </row>
    <row r="468" spans="1:12" x14ac:dyDescent="0.2">
      <c r="A468" s="1" t="s">
        <v>22</v>
      </c>
      <c r="B468" s="13" t="s">
        <v>48</v>
      </c>
      <c r="C468" s="1" t="s">
        <v>51</v>
      </c>
      <c r="D468" s="2" t="s">
        <v>8</v>
      </c>
      <c r="E468" s="2" t="s">
        <v>23</v>
      </c>
      <c r="F468" s="2" t="str">
        <f t="shared" si="72"/>
        <v>A.baumannii Sensitive</v>
      </c>
      <c r="G468">
        <v>4</v>
      </c>
      <c r="H468" s="14"/>
      <c r="I468" s="15">
        <v>0.4</v>
      </c>
      <c r="J468" s="6">
        <v>0.15</v>
      </c>
      <c r="K468" t="str">
        <f t="shared" si="73"/>
        <v xml:space="preserve"> </v>
      </c>
      <c r="L468">
        <f t="shared" si="74"/>
        <v>0.06</v>
      </c>
    </row>
    <row r="469" spans="1:12" x14ac:dyDescent="0.2">
      <c r="A469" s="1" t="s">
        <v>24</v>
      </c>
      <c r="B469" s="13" t="s">
        <v>48</v>
      </c>
      <c r="C469" s="1" t="s">
        <v>51</v>
      </c>
      <c r="D469" s="2" t="s">
        <v>11</v>
      </c>
      <c r="E469" s="2" t="s">
        <v>23</v>
      </c>
      <c r="F469" s="2" t="str">
        <f t="shared" si="72"/>
        <v>A.baumannii Resistant</v>
      </c>
      <c r="G469">
        <v>4</v>
      </c>
      <c r="H469" s="14"/>
      <c r="I469" s="15">
        <v>0.04</v>
      </c>
      <c r="J469" s="6">
        <v>0.15</v>
      </c>
      <c r="K469" t="str">
        <f t="shared" si="73"/>
        <v xml:space="preserve"> </v>
      </c>
      <c r="L469">
        <f t="shared" si="74"/>
        <v>6.0000000000000001E-3</v>
      </c>
    </row>
    <row r="470" spans="1:12" x14ac:dyDescent="0.2">
      <c r="A470" s="1" t="s">
        <v>17</v>
      </c>
      <c r="B470" s="13" t="s">
        <v>48</v>
      </c>
      <c r="C470" s="1" t="s">
        <v>34</v>
      </c>
      <c r="D470" s="2" t="s">
        <v>11</v>
      </c>
      <c r="E470" s="2" t="s">
        <v>16</v>
      </c>
      <c r="F470" s="2" t="str">
        <f t="shared" si="72"/>
        <v>E.coli Resistant</v>
      </c>
      <c r="G470">
        <v>1</v>
      </c>
      <c r="H470" s="14">
        <f>12*2.5</f>
        <v>30</v>
      </c>
      <c r="I470" s="15">
        <v>0.04</v>
      </c>
      <c r="J470" s="6">
        <v>0.11799999999999999</v>
      </c>
      <c r="K470">
        <f t="shared" si="73"/>
        <v>3.54</v>
      </c>
      <c r="L470">
        <f t="shared" si="74"/>
        <v>4.7200000000000002E-3</v>
      </c>
    </row>
    <row r="471" spans="1:12" x14ac:dyDescent="0.2">
      <c r="A471" s="1" t="s">
        <v>15</v>
      </c>
      <c r="B471" s="13" t="s">
        <v>48</v>
      </c>
      <c r="C471" s="1" t="s">
        <v>34</v>
      </c>
      <c r="D471" s="2" t="s">
        <v>8</v>
      </c>
      <c r="E471" s="2" t="s">
        <v>16</v>
      </c>
      <c r="F471" s="2" t="str">
        <f t="shared" si="72"/>
        <v>E.coli Sensitive</v>
      </c>
      <c r="G471">
        <v>1</v>
      </c>
      <c r="H471" s="14">
        <f>33*2.5</f>
        <v>82.5</v>
      </c>
      <c r="I471" s="15">
        <v>0.4</v>
      </c>
      <c r="J471" s="6">
        <v>0.11799999999999999</v>
      </c>
      <c r="K471">
        <f t="shared" si="73"/>
        <v>9.7349999999999994</v>
      </c>
      <c r="L471">
        <f t="shared" si="74"/>
        <v>4.7199999999999999E-2</v>
      </c>
    </row>
    <row r="472" spans="1:12" x14ac:dyDescent="0.2">
      <c r="A472" s="1" t="s">
        <v>17</v>
      </c>
      <c r="B472" s="13" t="s">
        <v>48</v>
      </c>
      <c r="C472" s="1" t="s">
        <v>50</v>
      </c>
      <c r="D472" s="2" t="s">
        <v>11</v>
      </c>
      <c r="E472" s="2" t="s">
        <v>16</v>
      </c>
      <c r="F472" s="2" t="str">
        <f t="shared" si="72"/>
        <v>E.coli Resistant</v>
      </c>
      <c r="G472">
        <v>1</v>
      </c>
      <c r="H472" s="14">
        <f>2900*2.5</f>
        <v>7250</v>
      </c>
      <c r="I472" s="15">
        <v>0.04</v>
      </c>
      <c r="J472" s="6">
        <v>0.11799999999999999</v>
      </c>
      <c r="K472">
        <f t="shared" si="73"/>
        <v>855.5</v>
      </c>
      <c r="L472">
        <f t="shared" si="74"/>
        <v>4.7200000000000002E-3</v>
      </c>
    </row>
    <row r="473" spans="1:12" x14ac:dyDescent="0.2">
      <c r="A473" s="1" t="s">
        <v>17</v>
      </c>
      <c r="B473" s="13" t="s">
        <v>48</v>
      </c>
      <c r="C473" s="1" t="s">
        <v>53</v>
      </c>
      <c r="D473" s="2" t="s">
        <v>11</v>
      </c>
      <c r="E473" s="2" t="s">
        <v>16</v>
      </c>
      <c r="F473" s="2" t="str">
        <f t="shared" si="72"/>
        <v>E.coli Resistant</v>
      </c>
      <c r="G473">
        <v>1</v>
      </c>
      <c r="H473" s="14">
        <f>3200*2.5</f>
        <v>8000</v>
      </c>
      <c r="I473" s="15">
        <v>0.04</v>
      </c>
      <c r="J473" s="6">
        <v>0.11799999999999999</v>
      </c>
      <c r="K473">
        <f t="shared" si="73"/>
        <v>944</v>
      </c>
      <c r="L473">
        <f t="shared" si="74"/>
        <v>4.7200000000000002E-3</v>
      </c>
    </row>
    <row r="474" spans="1:12" x14ac:dyDescent="0.2">
      <c r="A474" s="1" t="s">
        <v>17</v>
      </c>
      <c r="B474" s="13" t="s">
        <v>48</v>
      </c>
      <c r="C474" s="1" t="s">
        <v>49</v>
      </c>
      <c r="D474" s="2" t="s">
        <v>11</v>
      </c>
      <c r="E474" s="2" t="s">
        <v>16</v>
      </c>
      <c r="F474" s="2" t="str">
        <f t="shared" si="72"/>
        <v>E.coli Resistant</v>
      </c>
      <c r="G474">
        <v>1</v>
      </c>
      <c r="H474" s="14">
        <v>11000</v>
      </c>
      <c r="I474" s="15">
        <v>1</v>
      </c>
      <c r="J474" s="6">
        <v>0.11799999999999999</v>
      </c>
      <c r="K474">
        <f t="shared" si="73"/>
        <v>1298</v>
      </c>
      <c r="L474">
        <f t="shared" si="74"/>
        <v>0.11799999999999999</v>
      </c>
    </row>
    <row r="475" spans="1:12" x14ac:dyDescent="0.2">
      <c r="A475" s="1" t="s">
        <v>17</v>
      </c>
      <c r="B475" s="13" t="s">
        <v>48</v>
      </c>
      <c r="C475" s="1" t="s">
        <v>51</v>
      </c>
      <c r="D475" s="2" t="s">
        <v>11</v>
      </c>
      <c r="E475" s="2" t="s">
        <v>16</v>
      </c>
      <c r="F475" s="2" t="str">
        <f t="shared" si="72"/>
        <v>E.coli Resistant</v>
      </c>
      <c r="G475">
        <v>1</v>
      </c>
      <c r="H475" s="14">
        <f>10200*2.5</f>
        <v>25500</v>
      </c>
      <c r="I475" s="15">
        <v>0.04</v>
      </c>
      <c r="J475" s="6">
        <v>0.11799999999999999</v>
      </c>
      <c r="K475">
        <f t="shared" si="73"/>
        <v>3009</v>
      </c>
      <c r="L475">
        <f t="shared" si="74"/>
        <v>4.7200000000000002E-3</v>
      </c>
    </row>
    <row r="476" spans="1:12" x14ac:dyDescent="0.2">
      <c r="A476" s="1" t="s">
        <v>15</v>
      </c>
      <c r="B476" s="13" t="s">
        <v>48</v>
      </c>
      <c r="C476" s="1" t="s">
        <v>49</v>
      </c>
      <c r="D476" s="2" t="s">
        <v>8</v>
      </c>
      <c r="E476" s="2" t="s">
        <v>16</v>
      </c>
      <c r="F476" s="2" t="str">
        <f t="shared" si="72"/>
        <v>E.coli Sensitive</v>
      </c>
      <c r="G476">
        <v>1</v>
      </c>
      <c r="H476" s="14">
        <v>62000</v>
      </c>
      <c r="I476" s="15">
        <v>10</v>
      </c>
      <c r="J476" s="6">
        <v>0.11799999999999999</v>
      </c>
      <c r="K476">
        <f t="shared" si="73"/>
        <v>7316</v>
      </c>
      <c r="L476">
        <f t="shared" si="74"/>
        <v>1.18</v>
      </c>
    </row>
    <row r="477" spans="1:12" x14ac:dyDescent="0.2">
      <c r="A477" s="1" t="s">
        <v>15</v>
      </c>
      <c r="B477" s="13" t="s">
        <v>48</v>
      </c>
      <c r="C477" s="1" t="s">
        <v>53</v>
      </c>
      <c r="D477" s="2" t="s">
        <v>8</v>
      </c>
      <c r="E477" s="2" t="s">
        <v>16</v>
      </c>
      <c r="F477" s="2" t="str">
        <f t="shared" si="72"/>
        <v>E.coli Sensitive</v>
      </c>
      <c r="G477">
        <v>1</v>
      </c>
      <c r="H477" s="14">
        <f>25000*2.5</f>
        <v>62500</v>
      </c>
      <c r="I477" s="15">
        <v>0.4</v>
      </c>
      <c r="J477" s="6">
        <v>0.11799999999999999</v>
      </c>
      <c r="K477">
        <f t="shared" si="73"/>
        <v>7375</v>
      </c>
      <c r="L477">
        <f t="shared" si="74"/>
        <v>4.7199999999999999E-2</v>
      </c>
    </row>
    <row r="478" spans="1:12" x14ac:dyDescent="0.2">
      <c r="A478" s="1" t="s">
        <v>15</v>
      </c>
      <c r="B478" s="13" t="s">
        <v>48</v>
      </c>
      <c r="C478" s="1" t="s">
        <v>50</v>
      </c>
      <c r="D478" s="2" t="s">
        <v>8</v>
      </c>
      <c r="E478" s="2" t="s">
        <v>16</v>
      </c>
      <c r="F478" s="2" t="str">
        <f t="shared" si="72"/>
        <v>E.coli Sensitive</v>
      </c>
      <c r="G478">
        <v>1</v>
      </c>
      <c r="H478" s="14">
        <f>25000*2.5</f>
        <v>62500</v>
      </c>
      <c r="I478" s="15">
        <v>0.4</v>
      </c>
      <c r="J478" s="6">
        <v>0.11799999999999999</v>
      </c>
      <c r="K478">
        <f t="shared" si="73"/>
        <v>7375</v>
      </c>
      <c r="L478">
        <f t="shared" si="74"/>
        <v>4.7199999999999999E-2</v>
      </c>
    </row>
    <row r="479" spans="1:12" x14ac:dyDescent="0.2">
      <c r="A479" s="1" t="s">
        <v>15</v>
      </c>
      <c r="B479" s="13" t="s">
        <v>48</v>
      </c>
      <c r="C479" s="1" t="s">
        <v>51</v>
      </c>
      <c r="D479" s="2" t="s">
        <v>8</v>
      </c>
      <c r="E479" s="2" t="s">
        <v>16</v>
      </c>
      <c r="F479" s="2" t="str">
        <f t="shared" si="72"/>
        <v>E.coli Sensitive</v>
      </c>
      <c r="G479">
        <v>1</v>
      </c>
      <c r="H479" s="14">
        <f>25000*2.5</f>
        <v>62500</v>
      </c>
      <c r="I479" s="15">
        <v>0.4</v>
      </c>
      <c r="J479" s="6">
        <v>0.11799999999999999</v>
      </c>
      <c r="K479">
        <f t="shared" si="73"/>
        <v>7375</v>
      </c>
      <c r="L479">
        <f t="shared" si="74"/>
        <v>4.7199999999999999E-2</v>
      </c>
    </row>
    <row r="480" spans="1:12" x14ac:dyDescent="0.2">
      <c r="A480" s="1" t="s">
        <v>17</v>
      </c>
      <c r="B480" s="13" t="s">
        <v>48</v>
      </c>
      <c r="C480" s="1" t="s">
        <v>30</v>
      </c>
      <c r="D480" s="2" t="s">
        <v>11</v>
      </c>
      <c r="E480" s="2" t="s">
        <v>16</v>
      </c>
      <c r="F480" s="2" t="str">
        <f t="shared" si="72"/>
        <v>E.coli Resistant</v>
      </c>
      <c r="G480">
        <v>1</v>
      </c>
      <c r="H480" s="14">
        <v>370000</v>
      </c>
      <c r="I480" s="15">
        <v>10</v>
      </c>
      <c r="J480" s="6">
        <v>0.11799999999999999</v>
      </c>
      <c r="K480">
        <f t="shared" si="73"/>
        <v>43660</v>
      </c>
      <c r="L480">
        <f t="shared" si="74"/>
        <v>1.18</v>
      </c>
    </row>
    <row r="481" spans="1:12" x14ac:dyDescent="0.2">
      <c r="A481" s="1" t="s">
        <v>17</v>
      </c>
      <c r="B481" s="13" t="s">
        <v>48</v>
      </c>
      <c r="C481" s="1" t="s">
        <v>29</v>
      </c>
      <c r="D481" s="2" t="s">
        <v>11</v>
      </c>
      <c r="E481" s="2" t="s">
        <v>16</v>
      </c>
      <c r="F481" s="2" t="str">
        <f t="shared" si="72"/>
        <v>E.coli Resistant</v>
      </c>
      <c r="G481">
        <v>1</v>
      </c>
      <c r="H481" s="14">
        <v>800000</v>
      </c>
      <c r="I481" s="15">
        <v>100</v>
      </c>
      <c r="J481" s="6">
        <v>0.11799999999999999</v>
      </c>
      <c r="K481">
        <f t="shared" si="73"/>
        <v>94400</v>
      </c>
      <c r="L481">
        <f t="shared" si="74"/>
        <v>11.799999999999999</v>
      </c>
    </row>
    <row r="482" spans="1:12" x14ac:dyDescent="0.2">
      <c r="A482" s="1" t="s">
        <v>15</v>
      </c>
      <c r="B482" s="13" t="s">
        <v>48</v>
      </c>
      <c r="C482" s="1" t="s">
        <v>30</v>
      </c>
      <c r="D482" s="2" t="s">
        <v>8</v>
      </c>
      <c r="E482" s="2" t="s">
        <v>16</v>
      </c>
      <c r="F482" s="2" t="str">
        <f t="shared" si="72"/>
        <v>E.coli Sensitive</v>
      </c>
      <c r="G482">
        <v>1</v>
      </c>
      <c r="H482" s="14">
        <v>3200000</v>
      </c>
      <c r="I482" s="15">
        <v>100</v>
      </c>
      <c r="J482" s="6">
        <v>0.11799999999999999</v>
      </c>
      <c r="K482">
        <f t="shared" si="73"/>
        <v>377600</v>
      </c>
      <c r="L482">
        <f t="shared" si="74"/>
        <v>11.799999999999999</v>
      </c>
    </row>
    <row r="483" spans="1:12" x14ac:dyDescent="0.2">
      <c r="A483" s="1" t="s">
        <v>17</v>
      </c>
      <c r="B483" s="13" t="s">
        <v>48</v>
      </c>
      <c r="C483" s="1" t="s">
        <v>28</v>
      </c>
      <c r="D483" s="2" t="s">
        <v>11</v>
      </c>
      <c r="E483" s="2" t="s">
        <v>16</v>
      </c>
      <c r="F483" s="2" t="str">
        <f t="shared" si="72"/>
        <v>E.coli Resistant</v>
      </c>
      <c r="G483">
        <v>1</v>
      </c>
      <c r="H483" s="14">
        <v>6200000</v>
      </c>
      <c r="I483" s="15">
        <v>100</v>
      </c>
      <c r="J483" s="6">
        <v>0.11799999999999999</v>
      </c>
      <c r="K483">
        <f t="shared" si="73"/>
        <v>731600</v>
      </c>
      <c r="L483">
        <f t="shared" si="74"/>
        <v>11.799999999999999</v>
      </c>
    </row>
    <row r="484" spans="1:12" x14ac:dyDescent="0.2">
      <c r="A484" s="1" t="s">
        <v>17</v>
      </c>
      <c r="B484" s="13" t="s">
        <v>48</v>
      </c>
      <c r="C484" s="1" t="s">
        <v>7</v>
      </c>
      <c r="D484" s="2" t="s">
        <v>11</v>
      </c>
      <c r="E484" s="2" t="s">
        <v>16</v>
      </c>
      <c r="F484" s="2" t="str">
        <f t="shared" si="72"/>
        <v>E.coli Resistant</v>
      </c>
      <c r="G484">
        <v>1</v>
      </c>
      <c r="H484" s="14">
        <v>10000000</v>
      </c>
      <c r="I484" s="15">
        <v>100</v>
      </c>
      <c r="J484" s="6">
        <v>0.11799999999999999</v>
      </c>
      <c r="K484">
        <f t="shared" si="73"/>
        <v>1180000</v>
      </c>
      <c r="L484">
        <f t="shared" si="74"/>
        <v>11.799999999999999</v>
      </c>
    </row>
    <row r="485" spans="1:12" x14ac:dyDescent="0.2">
      <c r="A485" s="1" t="s">
        <v>15</v>
      </c>
      <c r="B485" s="13" t="s">
        <v>48</v>
      </c>
      <c r="C485" s="1" t="s">
        <v>28</v>
      </c>
      <c r="D485" s="2" t="s">
        <v>8</v>
      </c>
      <c r="E485" s="2" t="s">
        <v>16</v>
      </c>
      <c r="F485" s="2" t="str">
        <f t="shared" si="72"/>
        <v>E.coli Sensitive</v>
      </c>
      <c r="G485">
        <v>1</v>
      </c>
      <c r="H485" s="14">
        <v>25000000</v>
      </c>
      <c r="I485" s="15">
        <v>1000</v>
      </c>
      <c r="J485" s="6">
        <v>0.11799999999999999</v>
      </c>
      <c r="K485">
        <f t="shared" si="73"/>
        <v>2950000</v>
      </c>
      <c r="L485">
        <f t="shared" si="74"/>
        <v>118</v>
      </c>
    </row>
    <row r="486" spans="1:12" x14ac:dyDescent="0.2">
      <c r="A486" s="1" t="s">
        <v>15</v>
      </c>
      <c r="B486" s="13" t="s">
        <v>48</v>
      </c>
      <c r="C486" s="1" t="s">
        <v>29</v>
      </c>
      <c r="D486" s="2" t="s">
        <v>8</v>
      </c>
      <c r="E486" s="2" t="s">
        <v>16</v>
      </c>
      <c r="F486" s="2" t="str">
        <f t="shared" si="72"/>
        <v>E.coli Sensitive</v>
      </c>
      <c r="G486">
        <v>1</v>
      </c>
      <c r="H486" s="14">
        <v>25000000</v>
      </c>
      <c r="I486" s="15">
        <v>1000</v>
      </c>
      <c r="J486" s="6">
        <v>0.11799999999999999</v>
      </c>
      <c r="K486">
        <f t="shared" si="73"/>
        <v>2950000</v>
      </c>
      <c r="L486">
        <f t="shared" si="74"/>
        <v>118</v>
      </c>
    </row>
    <row r="487" spans="1:12" x14ac:dyDescent="0.2">
      <c r="A487" s="1" t="s">
        <v>15</v>
      </c>
      <c r="B487" s="13" t="s">
        <v>48</v>
      </c>
      <c r="C487" s="1" t="s">
        <v>7</v>
      </c>
      <c r="D487" s="2" t="s">
        <v>8</v>
      </c>
      <c r="E487" s="2" t="s">
        <v>16</v>
      </c>
      <c r="F487" s="2" t="str">
        <f t="shared" si="72"/>
        <v>E.coli Sensitive</v>
      </c>
      <c r="G487">
        <v>1</v>
      </c>
      <c r="H487" s="14">
        <v>250000000</v>
      </c>
      <c r="I487" s="15">
        <v>1000</v>
      </c>
      <c r="J487" s="6">
        <v>0.11799999999999999</v>
      </c>
      <c r="K487">
        <f t="shared" si="73"/>
        <v>29500000</v>
      </c>
      <c r="L487">
        <f t="shared" si="74"/>
        <v>118</v>
      </c>
    </row>
    <row r="488" spans="1:12" x14ac:dyDescent="0.2">
      <c r="A488" s="1" t="s">
        <v>17</v>
      </c>
      <c r="B488" s="13" t="s">
        <v>48</v>
      </c>
      <c r="C488" s="1" t="s">
        <v>34</v>
      </c>
      <c r="D488" s="2" t="s">
        <v>11</v>
      </c>
      <c r="E488" s="2" t="s">
        <v>16</v>
      </c>
      <c r="F488" s="2" t="str">
        <f t="shared" si="72"/>
        <v>E.coli Resistant</v>
      </c>
      <c r="G488">
        <v>2</v>
      </c>
      <c r="H488" s="16">
        <v>0.8</v>
      </c>
      <c r="I488" s="15">
        <v>0.04</v>
      </c>
      <c r="J488" s="6">
        <v>9.0999999999999998E-2</v>
      </c>
      <c r="K488">
        <f t="shared" si="73"/>
        <v>7.2800000000000004E-2</v>
      </c>
      <c r="L488">
        <f t="shared" si="74"/>
        <v>3.64E-3</v>
      </c>
    </row>
    <row r="489" spans="1:12" x14ac:dyDescent="0.2">
      <c r="A489" s="1" t="s">
        <v>15</v>
      </c>
      <c r="B489" s="13" t="s">
        <v>48</v>
      </c>
      <c r="C489" s="1" t="s">
        <v>34</v>
      </c>
      <c r="D489" s="2" t="s">
        <v>8</v>
      </c>
      <c r="E489" s="2" t="s">
        <v>16</v>
      </c>
      <c r="F489" s="2" t="str">
        <f t="shared" si="72"/>
        <v>E.coli Sensitive</v>
      </c>
      <c r="G489">
        <v>2</v>
      </c>
      <c r="H489" s="16">
        <v>4</v>
      </c>
      <c r="I489" s="15">
        <v>0.4</v>
      </c>
      <c r="J489" s="6">
        <v>9.0999999999999998E-2</v>
      </c>
      <c r="K489">
        <f t="shared" si="73"/>
        <v>0.36399999999999999</v>
      </c>
      <c r="L489">
        <f t="shared" si="74"/>
        <v>3.6400000000000002E-2</v>
      </c>
    </row>
    <row r="490" spans="1:12" x14ac:dyDescent="0.2">
      <c r="A490" s="1" t="s">
        <v>17</v>
      </c>
      <c r="B490" s="13" t="s">
        <v>48</v>
      </c>
      <c r="C490" s="1" t="s">
        <v>53</v>
      </c>
      <c r="D490" s="2" t="s">
        <v>11</v>
      </c>
      <c r="E490" s="2" t="s">
        <v>16</v>
      </c>
      <c r="F490" s="2" t="str">
        <f t="shared" si="72"/>
        <v>E.coli Resistant</v>
      </c>
      <c r="G490">
        <v>2</v>
      </c>
      <c r="H490" s="16">
        <v>6</v>
      </c>
      <c r="I490" s="15">
        <v>0.04</v>
      </c>
      <c r="J490" s="6">
        <v>9.0999999999999998E-2</v>
      </c>
      <c r="K490">
        <f t="shared" si="73"/>
        <v>0.54600000000000004</v>
      </c>
      <c r="L490">
        <f t="shared" si="74"/>
        <v>3.64E-3</v>
      </c>
    </row>
    <row r="491" spans="1:12" x14ac:dyDescent="0.2">
      <c r="A491" s="1" t="s">
        <v>17</v>
      </c>
      <c r="B491" s="13" t="s">
        <v>48</v>
      </c>
      <c r="C491" s="1" t="s">
        <v>50</v>
      </c>
      <c r="D491" s="2" t="s">
        <v>11</v>
      </c>
      <c r="E491" s="2" t="s">
        <v>16</v>
      </c>
      <c r="F491" s="2" t="str">
        <f t="shared" si="72"/>
        <v>E.coli Resistant</v>
      </c>
      <c r="G491">
        <v>2</v>
      </c>
      <c r="H491" s="16">
        <v>8</v>
      </c>
      <c r="I491" s="15">
        <v>0.04</v>
      </c>
      <c r="J491" s="6">
        <v>9.0999999999999998E-2</v>
      </c>
      <c r="K491">
        <f t="shared" si="73"/>
        <v>0.72799999999999998</v>
      </c>
      <c r="L491">
        <f t="shared" si="74"/>
        <v>3.64E-3</v>
      </c>
    </row>
    <row r="492" spans="1:12" x14ac:dyDescent="0.2">
      <c r="A492" s="1" t="s">
        <v>15</v>
      </c>
      <c r="B492" s="13" t="s">
        <v>48</v>
      </c>
      <c r="C492" s="1" t="s">
        <v>53</v>
      </c>
      <c r="D492" s="2" t="s">
        <v>8</v>
      </c>
      <c r="E492" s="2" t="s">
        <v>16</v>
      </c>
      <c r="F492" s="2" t="str">
        <f t="shared" si="72"/>
        <v>E.coli Sensitive</v>
      </c>
      <c r="G492">
        <v>2</v>
      </c>
      <c r="H492" s="16">
        <v>20</v>
      </c>
      <c r="I492" s="15">
        <v>0.4</v>
      </c>
      <c r="J492" s="6">
        <v>9.0999999999999998E-2</v>
      </c>
      <c r="K492">
        <f t="shared" si="73"/>
        <v>1.8199999999999998</v>
      </c>
      <c r="L492">
        <f t="shared" si="74"/>
        <v>3.6400000000000002E-2</v>
      </c>
    </row>
    <row r="493" spans="1:12" x14ac:dyDescent="0.2">
      <c r="A493" s="1" t="s">
        <v>15</v>
      </c>
      <c r="B493" s="13" t="s">
        <v>48</v>
      </c>
      <c r="C493" s="1" t="s">
        <v>50</v>
      </c>
      <c r="D493" s="2" t="s">
        <v>8</v>
      </c>
      <c r="E493" s="2" t="s">
        <v>16</v>
      </c>
      <c r="F493" s="2" t="str">
        <f t="shared" si="72"/>
        <v>E.coli Sensitive</v>
      </c>
      <c r="G493">
        <v>2</v>
      </c>
      <c r="H493" s="16">
        <v>24</v>
      </c>
      <c r="I493" s="15">
        <v>0.4</v>
      </c>
      <c r="J493" s="6">
        <v>9.0999999999999998E-2</v>
      </c>
      <c r="K493">
        <f t="shared" si="73"/>
        <v>2.1840000000000002</v>
      </c>
      <c r="L493">
        <f t="shared" si="74"/>
        <v>3.6400000000000002E-2</v>
      </c>
    </row>
    <row r="494" spans="1:12" x14ac:dyDescent="0.2">
      <c r="A494" s="1" t="s">
        <v>17</v>
      </c>
      <c r="B494" s="13" t="s">
        <v>48</v>
      </c>
      <c r="C494" s="1" t="s">
        <v>51</v>
      </c>
      <c r="D494" s="2" t="s">
        <v>11</v>
      </c>
      <c r="E494" s="2" t="s">
        <v>16</v>
      </c>
      <c r="F494" s="2" t="str">
        <f t="shared" si="72"/>
        <v>E.coli Resistant</v>
      </c>
      <c r="G494">
        <v>2</v>
      </c>
      <c r="H494" s="16">
        <v>60</v>
      </c>
      <c r="I494" s="15">
        <v>0.04</v>
      </c>
      <c r="J494" s="6">
        <v>9.0999999999999998E-2</v>
      </c>
      <c r="K494">
        <f t="shared" si="73"/>
        <v>5.46</v>
      </c>
      <c r="L494">
        <f t="shared" si="74"/>
        <v>3.64E-3</v>
      </c>
    </row>
    <row r="495" spans="1:12" x14ac:dyDescent="0.2">
      <c r="A495" s="1" t="s">
        <v>17</v>
      </c>
      <c r="B495" s="13" t="s">
        <v>48</v>
      </c>
      <c r="C495" s="1" t="s">
        <v>49</v>
      </c>
      <c r="D495" s="2" t="s">
        <v>11</v>
      </c>
      <c r="E495" s="2" t="s">
        <v>16</v>
      </c>
      <c r="F495" s="2" t="str">
        <f t="shared" si="72"/>
        <v>E.coli Resistant</v>
      </c>
      <c r="G495">
        <v>2</v>
      </c>
      <c r="H495" s="16">
        <v>1700</v>
      </c>
      <c r="I495" s="15">
        <v>1</v>
      </c>
      <c r="J495" s="6">
        <v>9.0999999999999998E-2</v>
      </c>
      <c r="K495">
        <f t="shared" si="73"/>
        <v>154.69999999999999</v>
      </c>
      <c r="L495">
        <f t="shared" si="74"/>
        <v>9.0999999999999998E-2</v>
      </c>
    </row>
    <row r="496" spans="1:12" x14ac:dyDescent="0.2">
      <c r="A496" s="1" t="s">
        <v>17</v>
      </c>
      <c r="B496" s="13" t="s">
        <v>48</v>
      </c>
      <c r="C496" s="1" t="s">
        <v>30</v>
      </c>
      <c r="D496" s="2" t="s">
        <v>11</v>
      </c>
      <c r="E496" s="2" t="s">
        <v>16</v>
      </c>
      <c r="F496" s="2" t="str">
        <f t="shared" si="72"/>
        <v>E.coli Resistant</v>
      </c>
      <c r="G496">
        <v>2</v>
      </c>
      <c r="H496" s="16">
        <v>3000</v>
      </c>
      <c r="I496" s="15">
        <v>10</v>
      </c>
      <c r="J496" s="6">
        <v>9.0999999999999998E-2</v>
      </c>
      <c r="K496">
        <f t="shared" si="73"/>
        <v>273</v>
      </c>
      <c r="L496">
        <f t="shared" si="74"/>
        <v>0.90999999999999992</v>
      </c>
    </row>
    <row r="497" spans="1:12" x14ac:dyDescent="0.2">
      <c r="A497" s="1" t="s">
        <v>15</v>
      </c>
      <c r="B497" s="13" t="s">
        <v>48</v>
      </c>
      <c r="C497" s="1" t="s">
        <v>51</v>
      </c>
      <c r="D497" s="2" t="s">
        <v>8</v>
      </c>
      <c r="E497" s="2" t="s">
        <v>16</v>
      </c>
      <c r="F497" s="2" t="str">
        <f t="shared" si="72"/>
        <v>E.coli Sensitive</v>
      </c>
      <c r="G497">
        <v>2</v>
      </c>
      <c r="H497" s="16">
        <v>10000</v>
      </c>
      <c r="I497" s="15">
        <v>0.4</v>
      </c>
      <c r="J497" s="6">
        <v>9.0999999999999998E-2</v>
      </c>
      <c r="K497">
        <f t="shared" si="73"/>
        <v>910</v>
      </c>
      <c r="L497">
        <f t="shared" si="74"/>
        <v>3.6400000000000002E-2</v>
      </c>
    </row>
    <row r="498" spans="1:12" x14ac:dyDescent="0.2">
      <c r="A498" s="1" t="s">
        <v>15</v>
      </c>
      <c r="B498" s="13" t="s">
        <v>48</v>
      </c>
      <c r="C498" s="1" t="s">
        <v>49</v>
      </c>
      <c r="D498" s="2" t="s">
        <v>8</v>
      </c>
      <c r="E498" s="2" t="s">
        <v>16</v>
      </c>
      <c r="F498" s="2" t="str">
        <f t="shared" si="72"/>
        <v>E.coli Sensitive</v>
      </c>
      <c r="G498">
        <v>2</v>
      </c>
      <c r="H498" s="16">
        <v>14000</v>
      </c>
      <c r="I498" s="15">
        <v>10</v>
      </c>
      <c r="J498" s="6">
        <v>9.0999999999999998E-2</v>
      </c>
      <c r="K498">
        <f t="shared" si="73"/>
        <v>1274</v>
      </c>
      <c r="L498">
        <f t="shared" si="74"/>
        <v>0.90999999999999992</v>
      </c>
    </row>
    <row r="499" spans="1:12" x14ac:dyDescent="0.2">
      <c r="A499" s="1" t="s">
        <v>15</v>
      </c>
      <c r="B499" s="13" t="s">
        <v>48</v>
      </c>
      <c r="C499" s="1" t="s">
        <v>30</v>
      </c>
      <c r="D499" s="2" t="s">
        <v>8</v>
      </c>
      <c r="E499" s="2" t="s">
        <v>16</v>
      </c>
      <c r="F499" s="2" t="str">
        <f t="shared" si="72"/>
        <v>E.coli Sensitive</v>
      </c>
      <c r="G499">
        <v>2</v>
      </c>
      <c r="H499" s="16">
        <v>50000</v>
      </c>
      <c r="I499" s="15">
        <v>100</v>
      </c>
      <c r="J499" s="6">
        <v>9.0999999999999998E-2</v>
      </c>
      <c r="K499">
        <f t="shared" si="73"/>
        <v>4550</v>
      </c>
      <c r="L499">
        <f t="shared" si="74"/>
        <v>9.1</v>
      </c>
    </row>
    <row r="500" spans="1:12" x14ac:dyDescent="0.2">
      <c r="A500" s="1" t="s">
        <v>17</v>
      </c>
      <c r="B500" s="13" t="s">
        <v>48</v>
      </c>
      <c r="C500" s="1" t="s">
        <v>29</v>
      </c>
      <c r="D500" s="2" t="s">
        <v>11</v>
      </c>
      <c r="E500" s="2" t="s">
        <v>16</v>
      </c>
      <c r="F500" s="2" t="str">
        <f t="shared" si="72"/>
        <v>E.coli Resistant</v>
      </c>
      <c r="G500">
        <v>2</v>
      </c>
      <c r="H500" s="16">
        <v>270000</v>
      </c>
      <c r="I500" s="15">
        <v>100</v>
      </c>
      <c r="J500" s="6">
        <v>9.0999999999999998E-2</v>
      </c>
      <c r="K500">
        <f t="shared" si="73"/>
        <v>24570</v>
      </c>
      <c r="L500">
        <f t="shared" si="74"/>
        <v>9.1</v>
      </c>
    </row>
    <row r="501" spans="1:12" x14ac:dyDescent="0.2">
      <c r="A501" s="1" t="s">
        <v>17</v>
      </c>
      <c r="B501" s="13" t="s">
        <v>48</v>
      </c>
      <c r="C501" s="1" t="s">
        <v>7</v>
      </c>
      <c r="D501" s="2" t="s">
        <v>11</v>
      </c>
      <c r="E501" s="2" t="s">
        <v>16</v>
      </c>
      <c r="F501" s="2" t="str">
        <f t="shared" si="72"/>
        <v>E.coli Resistant</v>
      </c>
      <c r="G501">
        <v>2</v>
      </c>
      <c r="H501" s="16">
        <v>800000</v>
      </c>
      <c r="I501" s="15">
        <v>100</v>
      </c>
      <c r="J501" s="6">
        <v>9.0999999999999998E-2</v>
      </c>
      <c r="K501">
        <f t="shared" si="73"/>
        <v>72800</v>
      </c>
      <c r="L501">
        <f t="shared" si="74"/>
        <v>9.1</v>
      </c>
    </row>
    <row r="502" spans="1:12" x14ac:dyDescent="0.2">
      <c r="A502" s="1" t="s">
        <v>17</v>
      </c>
      <c r="B502" s="13" t="s">
        <v>48</v>
      </c>
      <c r="C502" s="1" t="s">
        <v>28</v>
      </c>
      <c r="D502" s="2" t="s">
        <v>11</v>
      </c>
      <c r="E502" s="2" t="s">
        <v>16</v>
      </c>
      <c r="F502" s="2" t="str">
        <f t="shared" si="72"/>
        <v>E.coli Resistant</v>
      </c>
      <c r="G502">
        <v>2</v>
      </c>
      <c r="H502" s="16">
        <v>1600000</v>
      </c>
      <c r="I502" s="15">
        <v>100</v>
      </c>
      <c r="J502" s="6">
        <v>9.0999999999999998E-2</v>
      </c>
      <c r="K502">
        <f t="shared" si="73"/>
        <v>145600</v>
      </c>
      <c r="L502">
        <f t="shared" si="74"/>
        <v>9.1</v>
      </c>
    </row>
    <row r="503" spans="1:12" x14ac:dyDescent="0.2">
      <c r="A503" s="1" t="s">
        <v>15</v>
      </c>
      <c r="B503" s="13" t="s">
        <v>48</v>
      </c>
      <c r="C503" s="1" t="s">
        <v>29</v>
      </c>
      <c r="D503" s="2" t="s">
        <v>8</v>
      </c>
      <c r="E503" s="2" t="s">
        <v>16</v>
      </c>
      <c r="F503" s="2" t="str">
        <f t="shared" si="72"/>
        <v>E.coli Sensitive</v>
      </c>
      <c r="G503">
        <v>2</v>
      </c>
      <c r="H503" s="16">
        <v>2100000</v>
      </c>
      <c r="I503" s="15">
        <v>1000</v>
      </c>
      <c r="J503" s="6">
        <v>9.0999999999999998E-2</v>
      </c>
      <c r="K503">
        <f t="shared" si="73"/>
        <v>191100</v>
      </c>
      <c r="L503">
        <f t="shared" si="74"/>
        <v>91</v>
      </c>
    </row>
    <row r="504" spans="1:12" x14ac:dyDescent="0.2">
      <c r="A504" s="1" t="s">
        <v>15</v>
      </c>
      <c r="B504" s="13" t="s">
        <v>48</v>
      </c>
      <c r="C504" s="1" t="s">
        <v>28</v>
      </c>
      <c r="D504" s="2" t="s">
        <v>8</v>
      </c>
      <c r="E504" s="2" t="s">
        <v>16</v>
      </c>
      <c r="F504" s="2" t="str">
        <f t="shared" si="72"/>
        <v>E.coli Sensitive</v>
      </c>
      <c r="G504">
        <v>2</v>
      </c>
      <c r="H504" s="16">
        <v>25000000</v>
      </c>
      <c r="I504" s="15">
        <v>1000</v>
      </c>
      <c r="J504" s="6">
        <v>9.0999999999999998E-2</v>
      </c>
      <c r="K504">
        <f t="shared" si="73"/>
        <v>2275000</v>
      </c>
      <c r="L504">
        <f t="shared" si="74"/>
        <v>91</v>
      </c>
    </row>
    <row r="505" spans="1:12" x14ac:dyDescent="0.2">
      <c r="A505" s="1" t="s">
        <v>15</v>
      </c>
      <c r="B505" s="13" t="s">
        <v>48</v>
      </c>
      <c r="C505" s="1" t="s">
        <v>7</v>
      </c>
      <c r="D505" s="2" t="s">
        <v>8</v>
      </c>
      <c r="E505" s="2" t="s">
        <v>16</v>
      </c>
      <c r="F505" s="2" t="str">
        <f t="shared" si="72"/>
        <v>E.coli Sensitive</v>
      </c>
      <c r="G505">
        <v>2</v>
      </c>
      <c r="H505" s="16">
        <v>210000000</v>
      </c>
      <c r="I505" s="15">
        <v>1000</v>
      </c>
      <c r="J505" s="6">
        <v>9.0999999999999998E-2</v>
      </c>
      <c r="K505">
        <f t="shared" si="73"/>
        <v>19110000</v>
      </c>
      <c r="L505">
        <f t="shared" si="74"/>
        <v>91</v>
      </c>
    </row>
    <row r="506" spans="1:12" x14ac:dyDescent="0.2">
      <c r="A506" s="1" t="s">
        <v>17</v>
      </c>
      <c r="B506" s="13" t="s">
        <v>48</v>
      </c>
      <c r="C506" s="1" t="s">
        <v>49</v>
      </c>
      <c r="D506" s="2" t="s">
        <v>11</v>
      </c>
      <c r="E506" s="2" t="s">
        <v>16</v>
      </c>
      <c r="F506" s="2" t="str">
        <f t="shared" si="72"/>
        <v>E.coli Resistant</v>
      </c>
      <c r="G506">
        <v>3</v>
      </c>
      <c r="H506" s="17">
        <v>50</v>
      </c>
      <c r="I506" s="18">
        <v>10</v>
      </c>
      <c r="J506" s="6">
        <v>1</v>
      </c>
      <c r="K506">
        <f t="shared" si="73"/>
        <v>50</v>
      </c>
      <c r="L506">
        <f t="shared" si="74"/>
        <v>10</v>
      </c>
    </row>
    <row r="507" spans="1:12" x14ac:dyDescent="0.2">
      <c r="A507" s="1" t="s">
        <v>17</v>
      </c>
      <c r="B507" s="13" t="s">
        <v>48</v>
      </c>
      <c r="C507" s="1" t="s">
        <v>30</v>
      </c>
      <c r="D507" s="2" t="s">
        <v>11</v>
      </c>
      <c r="E507" s="2" t="s">
        <v>16</v>
      </c>
      <c r="F507" s="2" t="str">
        <f t="shared" si="72"/>
        <v>E.coli Resistant</v>
      </c>
      <c r="G507">
        <v>3</v>
      </c>
      <c r="H507" s="17">
        <v>160</v>
      </c>
      <c r="I507" s="18">
        <v>10</v>
      </c>
      <c r="J507" s="6">
        <v>1</v>
      </c>
      <c r="K507">
        <f t="shared" si="73"/>
        <v>160</v>
      </c>
      <c r="L507">
        <f t="shared" si="74"/>
        <v>10</v>
      </c>
    </row>
    <row r="508" spans="1:12" x14ac:dyDescent="0.2">
      <c r="A508" s="1" t="s">
        <v>15</v>
      </c>
      <c r="B508" s="13" t="s">
        <v>48</v>
      </c>
      <c r="C508" s="1" t="s">
        <v>49</v>
      </c>
      <c r="D508" s="2" t="s">
        <v>8</v>
      </c>
      <c r="E508" s="2" t="s">
        <v>16</v>
      </c>
      <c r="F508" s="2" t="str">
        <f t="shared" si="72"/>
        <v>E.coli Sensitive</v>
      </c>
      <c r="G508">
        <v>3</v>
      </c>
      <c r="H508" s="17">
        <v>2000</v>
      </c>
      <c r="I508" s="18">
        <v>100</v>
      </c>
      <c r="J508" s="6">
        <v>1</v>
      </c>
      <c r="K508">
        <f t="shared" si="73"/>
        <v>2000</v>
      </c>
      <c r="L508">
        <f t="shared" si="74"/>
        <v>100</v>
      </c>
    </row>
    <row r="509" spans="1:12" x14ac:dyDescent="0.2">
      <c r="A509" s="1" t="s">
        <v>15</v>
      </c>
      <c r="B509" s="13" t="s">
        <v>48</v>
      </c>
      <c r="C509" s="1" t="s">
        <v>30</v>
      </c>
      <c r="D509" s="2" t="s">
        <v>8</v>
      </c>
      <c r="E509" s="2" t="s">
        <v>16</v>
      </c>
      <c r="F509" s="2" t="str">
        <f t="shared" si="72"/>
        <v>E.coli Sensitive</v>
      </c>
      <c r="G509">
        <v>3</v>
      </c>
      <c r="H509" s="17">
        <v>4700</v>
      </c>
      <c r="I509" s="18">
        <v>100</v>
      </c>
      <c r="J509" s="6">
        <v>1</v>
      </c>
      <c r="K509">
        <f t="shared" si="73"/>
        <v>4700</v>
      </c>
      <c r="L509">
        <f t="shared" si="74"/>
        <v>100</v>
      </c>
    </row>
    <row r="510" spans="1:12" x14ac:dyDescent="0.2">
      <c r="A510" s="1" t="s">
        <v>17</v>
      </c>
      <c r="B510" s="13" t="s">
        <v>48</v>
      </c>
      <c r="C510" s="1" t="s">
        <v>29</v>
      </c>
      <c r="D510" s="2" t="s">
        <v>11</v>
      </c>
      <c r="E510" s="2" t="s">
        <v>16</v>
      </c>
      <c r="F510" s="2" t="str">
        <f t="shared" si="72"/>
        <v>E.coli Resistant</v>
      </c>
      <c r="G510">
        <v>3</v>
      </c>
      <c r="H510" s="17">
        <v>6200</v>
      </c>
      <c r="I510" s="18">
        <v>10</v>
      </c>
      <c r="J510" s="6">
        <v>1</v>
      </c>
      <c r="K510">
        <f t="shared" si="73"/>
        <v>6200</v>
      </c>
      <c r="L510">
        <f t="shared" si="74"/>
        <v>10</v>
      </c>
    </row>
    <row r="511" spans="1:12" x14ac:dyDescent="0.2">
      <c r="A511" s="1" t="s">
        <v>17</v>
      </c>
      <c r="B511" s="13" t="s">
        <v>48</v>
      </c>
      <c r="C511" s="1" t="s">
        <v>28</v>
      </c>
      <c r="D511" s="2" t="s">
        <v>11</v>
      </c>
      <c r="E511" s="2" t="s">
        <v>16</v>
      </c>
      <c r="F511" s="2" t="str">
        <f t="shared" si="72"/>
        <v>E.coli Resistant</v>
      </c>
      <c r="G511">
        <v>3</v>
      </c>
      <c r="H511" s="17">
        <v>68000</v>
      </c>
      <c r="I511" s="18">
        <v>10</v>
      </c>
      <c r="J511" s="6">
        <v>1</v>
      </c>
      <c r="K511">
        <f t="shared" si="73"/>
        <v>68000</v>
      </c>
      <c r="L511">
        <f t="shared" si="74"/>
        <v>10</v>
      </c>
    </row>
    <row r="512" spans="1:12" x14ac:dyDescent="0.2">
      <c r="A512" s="1" t="s">
        <v>15</v>
      </c>
      <c r="B512" s="13" t="s">
        <v>48</v>
      </c>
      <c r="C512" s="1" t="s">
        <v>29</v>
      </c>
      <c r="D512" s="2" t="s">
        <v>8</v>
      </c>
      <c r="E512" s="2" t="s">
        <v>16</v>
      </c>
      <c r="F512" s="2" t="str">
        <f t="shared" si="72"/>
        <v>E.coli Sensitive</v>
      </c>
      <c r="G512">
        <v>3</v>
      </c>
      <c r="H512" s="17">
        <v>77000</v>
      </c>
      <c r="I512" s="18">
        <v>100</v>
      </c>
      <c r="J512" s="6">
        <v>1</v>
      </c>
      <c r="K512">
        <f t="shared" si="73"/>
        <v>77000</v>
      </c>
      <c r="L512">
        <f t="shared" si="74"/>
        <v>100</v>
      </c>
    </row>
    <row r="513" spans="1:12" x14ac:dyDescent="0.2">
      <c r="A513" s="1" t="s">
        <v>17</v>
      </c>
      <c r="B513" s="13" t="s">
        <v>48</v>
      </c>
      <c r="C513" s="1" t="s">
        <v>7</v>
      </c>
      <c r="D513" s="2" t="s">
        <v>11</v>
      </c>
      <c r="E513" s="2" t="s">
        <v>16</v>
      </c>
      <c r="F513" s="2" t="str">
        <f t="shared" si="72"/>
        <v>E.coli Resistant</v>
      </c>
      <c r="G513">
        <v>3</v>
      </c>
      <c r="H513" s="17">
        <v>90000</v>
      </c>
      <c r="I513" s="18">
        <v>10</v>
      </c>
      <c r="J513" s="6">
        <v>1</v>
      </c>
      <c r="K513">
        <f t="shared" si="73"/>
        <v>90000</v>
      </c>
      <c r="L513">
        <f t="shared" si="74"/>
        <v>10</v>
      </c>
    </row>
    <row r="514" spans="1:12" x14ac:dyDescent="0.2">
      <c r="A514" s="1" t="s">
        <v>15</v>
      </c>
      <c r="B514" s="13" t="s">
        <v>48</v>
      </c>
      <c r="C514" s="1" t="s">
        <v>7</v>
      </c>
      <c r="D514" s="2" t="s">
        <v>8</v>
      </c>
      <c r="E514" s="2" t="s">
        <v>16</v>
      </c>
      <c r="F514" s="2" t="str">
        <f t="shared" si="72"/>
        <v>E.coli Sensitive</v>
      </c>
      <c r="G514">
        <v>3</v>
      </c>
      <c r="H514" s="17">
        <v>2500000</v>
      </c>
      <c r="I514" s="18">
        <v>100</v>
      </c>
      <c r="J514" s="6">
        <v>1</v>
      </c>
      <c r="K514">
        <f t="shared" si="73"/>
        <v>2500000</v>
      </c>
      <c r="L514">
        <f t="shared" si="74"/>
        <v>100</v>
      </c>
    </row>
    <row r="515" spans="1:12" x14ac:dyDescent="0.2">
      <c r="A515" s="1" t="s">
        <v>15</v>
      </c>
      <c r="B515" s="13" t="s">
        <v>48</v>
      </c>
      <c r="C515" s="1" t="s">
        <v>28</v>
      </c>
      <c r="D515" s="2" t="s">
        <v>8</v>
      </c>
      <c r="E515" s="2" t="s">
        <v>16</v>
      </c>
      <c r="F515" s="2" t="str">
        <f t="shared" si="72"/>
        <v>E.coli Sensitive</v>
      </c>
      <c r="G515">
        <v>3</v>
      </c>
      <c r="H515" s="17">
        <v>2500000</v>
      </c>
      <c r="I515" s="18">
        <v>100</v>
      </c>
      <c r="J515" s="6">
        <v>1</v>
      </c>
      <c r="K515">
        <f t="shared" si="73"/>
        <v>2500000</v>
      </c>
      <c r="L515">
        <f t="shared" si="74"/>
        <v>100</v>
      </c>
    </row>
    <row r="516" spans="1:12" x14ac:dyDescent="0.2">
      <c r="A516" s="1" t="s">
        <v>15</v>
      </c>
      <c r="B516" s="13" t="s">
        <v>48</v>
      </c>
      <c r="C516" s="1" t="s">
        <v>34</v>
      </c>
      <c r="D516" s="2" t="s">
        <v>8</v>
      </c>
      <c r="E516" s="2" t="s">
        <v>16</v>
      </c>
      <c r="F516" s="2" t="str">
        <f t="shared" si="72"/>
        <v>E.coli Sensitive</v>
      </c>
      <c r="G516">
        <v>3</v>
      </c>
      <c r="H516" s="17"/>
      <c r="I516" s="18">
        <v>0.4</v>
      </c>
      <c r="J516" s="6">
        <v>1</v>
      </c>
      <c r="K516" t="str">
        <f t="shared" si="73"/>
        <v xml:space="preserve"> </v>
      </c>
      <c r="L516">
        <f t="shared" si="74"/>
        <v>0.4</v>
      </c>
    </row>
    <row r="517" spans="1:12" x14ac:dyDescent="0.2">
      <c r="A517" s="1" t="s">
        <v>17</v>
      </c>
      <c r="B517" s="13" t="s">
        <v>48</v>
      </c>
      <c r="C517" s="1" t="s">
        <v>34</v>
      </c>
      <c r="D517" s="2" t="s">
        <v>11</v>
      </c>
      <c r="E517" s="2" t="s">
        <v>16</v>
      </c>
      <c r="F517" s="2" t="str">
        <f t="shared" si="72"/>
        <v>E.coli Resistant</v>
      </c>
      <c r="G517">
        <v>3</v>
      </c>
      <c r="H517" s="17"/>
      <c r="I517" s="18">
        <v>0.04</v>
      </c>
      <c r="J517" s="6">
        <v>1</v>
      </c>
      <c r="K517" t="str">
        <f t="shared" si="73"/>
        <v xml:space="preserve"> </v>
      </c>
      <c r="L517">
        <f t="shared" si="74"/>
        <v>0.04</v>
      </c>
    </row>
    <row r="518" spans="1:12" x14ac:dyDescent="0.2">
      <c r="A518" s="1" t="s">
        <v>15</v>
      </c>
      <c r="B518" s="13" t="s">
        <v>48</v>
      </c>
      <c r="C518" s="1" t="s">
        <v>53</v>
      </c>
      <c r="D518" s="2" t="s">
        <v>8</v>
      </c>
      <c r="E518" s="2" t="s">
        <v>16</v>
      </c>
      <c r="F518" s="2" t="str">
        <f t="shared" si="72"/>
        <v>E.coli Sensitive</v>
      </c>
      <c r="G518">
        <v>3</v>
      </c>
      <c r="H518" s="17"/>
      <c r="I518" s="18">
        <v>0.4</v>
      </c>
      <c r="J518" s="6">
        <v>1</v>
      </c>
      <c r="K518" t="str">
        <f t="shared" si="73"/>
        <v xml:space="preserve"> </v>
      </c>
      <c r="L518">
        <f t="shared" si="74"/>
        <v>0.4</v>
      </c>
    </row>
    <row r="519" spans="1:12" x14ac:dyDescent="0.2">
      <c r="A519" s="1" t="s">
        <v>17</v>
      </c>
      <c r="B519" s="13" t="s">
        <v>48</v>
      </c>
      <c r="C519" s="1" t="s">
        <v>53</v>
      </c>
      <c r="D519" s="2" t="s">
        <v>11</v>
      </c>
      <c r="E519" s="2" t="s">
        <v>16</v>
      </c>
      <c r="F519" s="2" t="str">
        <f t="shared" si="72"/>
        <v>E.coli Resistant</v>
      </c>
      <c r="G519">
        <v>3</v>
      </c>
      <c r="H519" s="17"/>
      <c r="I519" s="18">
        <v>0.04</v>
      </c>
      <c r="J519" s="6">
        <v>1</v>
      </c>
      <c r="K519" t="str">
        <f t="shared" si="73"/>
        <v xml:space="preserve"> </v>
      </c>
      <c r="L519">
        <f t="shared" si="74"/>
        <v>0.04</v>
      </c>
    </row>
    <row r="520" spans="1:12" x14ac:dyDescent="0.2">
      <c r="A520" s="1" t="s">
        <v>15</v>
      </c>
      <c r="B520" s="13" t="s">
        <v>48</v>
      </c>
      <c r="C520" s="1" t="s">
        <v>50</v>
      </c>
      <c r="D520" s="2" t="s">
        <v>8</v>
      </c>
      <c r="E520" s="2" t="s">
        <v>16</v>
      </c>
      <c r="F520" s="2" t="str">
        <f t="shared" si="72"/>
        <v>E.coli Sensitive</v>
      </c>
      <c r="G520">
        <v>3</v>
      </c>
      <c r="H520" s="17"/>
      <c r="I520" s="18">
        <v>0.4</v>
      </c>
      <c r="J520" s="6">
        <v>1</v>
      </c>
      <c r="K520" t="str">
        <f t="shared" si="73"/>
        <v xml:space="preserve"> </v>
      </c>
      <c r="L520">
        <f t="shared" si="74"/>
        <v>0.4</v>
      </c>
    </row>
    <row r="521" spans="1:12" x14ac:dyDescent="0.2">
      <c r="A521" s="1" t="s">
        <v>17</v>
      </c>
      <c r="B521" s="13" t="s">
        <v>48</v>
      </c>
      <c r="C521" s="1" t="s">
        <v>50</v>
      </c>
      <c r="D521" s="2" t="s">
        <v>11</v>
      </c>
      <c r="E521" s="2" t="s">
        <v>16</v>
      </c>
      <c r="F521" s="2" t="str">
        <f t="shared" si="72"/>
        <v>E.coli Resistant</v>
      </c>
      <c r="G521">
        <v>3</v>
      </c>
      <c r="H521" s="17"/>
      <c r="I521" s="18">
        <v>0.04</v>
      </c>
      <c r="J521" s="6">
        <v>1</v>
      </c>
      <c r="K521" t="str">
        <f t="shared" si="73"/>
        <v xml:space="preserve"> </v>
      </c>
      <c r="L521">
        <f t="shared" si="74"/>
        <v>0.04</v>
      </c>
    </row>
    <row r="522" spans="1:12" x14ac:dyDescent="0.2">
      <c r="A522" s="1" t="s">
        <v>15</v>
      </c>
      <c r="B522" s="13" t="s">
        <v>48</v>
      </c>
      <c r="C522" s="1" t="s">
        <v>51</v>
      </c>
      <c r="D522" s="2" t="s">
        <v>8</v>
      </c>
      <c r="E522" s="2" t="s">
        <v>16</v>
      </c>
      <c r="F522" s="2" t="str">
        <f t="shared" si="72"/>
        <v>E.coli Sensitive</v>
      </c>
      <c r="G522">
        <v>3</v>
      </c>
      <c r="H522" s="17"/>
      <c r="I522" s="18">
        <v>0.4</v>
      </c>
      <c r="J522" s="6">
        <v>1</v>
      </c>
      <c r="K522" t="str">
        <f t="shared" si="73"/>
        <v xml:space="preserve"> </v>
      </c>
      <c r="L522">
        <f t="shared" si="74"/>
        <v>0.4</v>
      </c>
    </row>
    <row r="523" spans="1:12" x14ac:dyDescent="0.2">
      <c r="A523" s="1" t="s">
        <v>17</v>
      </c>
      <c r="B523" s="13" t="s">
        <v>48</v>
      </c>
      <c r="C523" s="1" t="s">
        <v>51</v>
      </c>
      <c r="D523" s="2" t="s">
        <v>11</v>
      </c>
      <c r="E523" s="2" t="s">
        <v>16</v>
      </c>
      <c r="F523" s="2" t="str">
        <f t="shared" si="72"/>
        <v>E.coli Resistant</v>
      </c>
      <c r="G523">
        <v>3</v>
      </c>
      <c r="H523" s="17"/>
      <c r="I523" s="18">
        <v>0.04</v>
      </c>
      <c r="J523" s="6">
        <v>1</v>
      </c>
      <c r="K523" t="str">
        <f t="shared" si="73"/>
        <v xml:space="preserve"> </v>
      </c>
      <c r="L523">
        <f t="shared" si="74"/>
        <v>0.04</v>
      </c>
    </row>
    <row r="524" spans="1:12" x14ac:dyDescent="0.2">
      <c r="A524" s="1" t="s">
        <v>17</v>
      </c>
      <c r="B524" s="13" t="s">
        <v>48</v>
      </c>
      <c r="C524" s="1" t="s">
        <v>50</v>
      </c>
      <c r="D524" s="2" t="s">
        <v>11</v>
      </c>
      <c r="E524" s="2" t="s">
        <v>16</v>
      </c>
      <c r="F524" s="2" t="str">
        <f t="shared" si="72"/>
        <v>E.coli Resistant</v>
      </c>
      <c r="G524">
        <v>4</v>
      </c>
      <c r="H524">
        <v>2.08</v>
      </c>
      <c r="I524" s="18">
        <v>0.04</v>
      </c>
      <c r="J524" s="6">
        <v>1</v>
      </c>
      <c r="K524">
        <f t="shared" si="73"/>
        <v>2.08</v>
      </c>
      <c r="L524">
        <f t="shared" si="74"/>
        <v>0.04</v>
      </c>
    </row>
    <row r="525" spans="1:12" x14ac:dyDescent="0.2">
      <c r="A525" s="1" t="s">
        <v>15</v>
      </c>
      <c r="B525" s="13" t="s">
        <v>48</v>
      </c>
      <c r="C525" s="1" t="s">
        <v>50</v>
      </c>
      <c r="D525" s="2" t="s">
        <v>8</v>
      </c>
      <c r="E525" s="2" t="s">
        <v>16</v>
      </c>
      <c r="F525" s="2" t="str">
        <f t="shared" si="72"/>
        <v>E.coli Sensitive</v>
      </c>
      <c r="G525">
        <v>4</v>
      </c>
      <c r="H525">
        <v>2.8</v>
      </c>
      <c r="I525" s="18">
        <v>0.4</v>
      </c>
      <c r="J525" s="6">
        <v>1</v>
      </c>
      <c r="K525">
        <f t="shared" si="73"/>
        <v>2.8</v>
      </c>
      <c r="L525">
        <f t="shared" si="74"/>
        <v>0.4</v>
      </c>
    </row>
    <row r="526" spans="1:12" x14ac:dyDescent="0.2">
      <c r="A526" s="1" t="s">
        <v>15</v>
      </c>
      <c r="B526" s="13" t="s">
        <v>48</v>
      </c>
      <c r="C526" s="1" t="s">
        <v>53</v>
      </c>
      <c r="D526" s="2" t="s">
        <v>8</v>
      </c>
      <c r="E526" s="2" t="s">
        <v>16</v>
      </c>
      <c r="F526" s="2" t="str">
        <f t="shared" ref="F526:F589" si="75">_xlfn.CONCAT(E526," ",D526)</f>
        <v>E.coli Sensitive</v>
      </c>
      <c r="G526">
        <v>4</v>
      </c>
      <c r="H526">
        <v>3.2</v>
      </c>
      <c r="I526" s="18">
        <v>0.4</v>
      </c>
      <c r="J526" s="6">
        <v>1</v>
      </c>
      <c r="K526">
        <f t="shared" ref="K526:K589" si="76">IF(H526&gt;0,(H526*J526)," ")</f>
        <v>3.2</v>
      </c>
      <c r="L526">
        <f t="shared" ref="L526:L589" si="77">IF(I526&gt;0,(I526*J526)," ")</f>
        <v>0.4</v>
      </c>
    </row>
    <row r="527" spans="1:12" x14ac:dyDescent="0.2">
      <c r="A527" s="1" t="s">
        <v>15</v>
      </c>
      <c r="B527" s="13" t="s">
        <v>48</v>
      </c>
      <c r="C527" s="1" t="s">
        <v>51</v>
      </c>
      <c r="D527" s="2" t="s">
        <v>8</v>
      </c>
      <c r="E527" s="2" t="s">
        <v>16</v>
      </c>
      <c r="F527" s="2" t="str">
        <f t="shared" si="75"/>
        <v>E.coli Sensitive</v>
      </c>
      <c r="G527">
        <v>4</v>
      </c>
      <c r="H527">
        <v>27.6</v>
      </c>
      <c r="I527" s="18">
        <v>0.4</v>
      </c>
      <c r="J527" s="6">
        <v>1</v>
      </c>
      <c r="K527">
        <f t="shared" si="76"/>
        <v>27.6</v>
      </c>
      <c r="L527">
        <f t="shared" si="77"/>
        <v>0.4</v>
      </c>
    </row>
    <row r="528" spans="1:12" x14ac:dyDescent="0.2">
      <c r="A528" s="1" t="s">
        <v>17</v>
      </c>
      <c r="B528" s="13" t="s">
        <v>48</v>
      </c>
      <c r="C528" s="1" t="s">
        <v>49</v>
      </c>
      <c r="D528" s="2" t="s">
        <v>11</v>
      </c>
      <c r="E528" s="2" t="s">
        <v>16</v>
      </c>
      <c r="F528" s="2" t="str">
        <f t="shared" si="75"/>
        <v>E.coli Resistant</v>
      </c>
      <c r="G528">
        <v>4</v>
      </c>
      <c r="H528">
        <v>100</v>
      </c>
      <c r="I528" s="18">
        <v>10</v>
      </c>
      <c r="J528" s="6">
        <v>1</v>
      </c>
      <c r="K528">
        <f t="shared" si="76"/>
        <v>100</v>
      </c>
      <c r="L528">
        <f t="shared" si="77"/>
        <v>10</v>
      </c>
    </row>
    <row r="529" spans="1:12" x14ac:dyDescent="0.2">
      <c r="A529" s="1" t="s">
        <v>17</v>
      </c>
      <c r="B529" s="13" t="s">
        <v>48</v>
      </c>
      <c r="C529" s="1" t="s">
        <v>30</v>
      </c>
      <c r="D529" s="2" t="s">
        <v>11</v>
      </c>
      <c r="E529" s="2" t="s">
        <v>16</v>
      </c>
      <c r="F529" s="2" t="str">
        <f t="shared" si="75"/>
        <v>E.coli Resistant</v>
      </c>
      <c r="G529">
        <v>4</v>
      </c>
      <c r="H529">
        <v>400</v>
      </c>
      <c r="I529" s="18">
        <v>10</v>
      </c>
      <c r="J529" s="6">
        <v>1</v>
      </c>
      <c r="K529">
        <f t="shared" si="76"/>
        <v>400</v>
      </c>
      <c r="L529">
        <f t="shared" si="77"/>
        <v>10</v>
      </c>
    </row>
    <row r="530" spans="1:12" x14ac:dyDescent="0.2">
      <c r="A530" s="1" t="s">
        <v>17</v>
      </c>
      <c r="B530" s="13" t="s">
        <v>48</v>
      </c>
      <c r="C530" s="1" t="s">
        <v>29</v>
      </c>
      <c r="D530" s="2" t="s">
        <v>11</v>
      </c>
      <c r="E530" s="2" t="s">
        <v>16</v>
      </c>
      <c r="F530" s="2" t="str">
        <f t="shared" si="75"/>
        <v>E.coli Resistant</v>
      </c>
      <c r="G530">
        <v>4</v>
      </c>
      <c r="H530">
        <v>10000</v>
      </c>
      <c r="I530" s="18">
        <v>100</v>
      </c>
      <c r="J530" s="6">
        <v>1</v>
      </c>
      <c r="K530">
        <f t="shared" si="76"/>
        <v>10000</v>
      </c>
      <c r="L530">
        <f t="shared" si="77"/>
        <v>100</v>
      </c>
    </row>
    <row r="531" spans="1:12" x14ac:dyDescent="0.2">
      <c r="A531" s="1" t="s">
        <v>15</v>
      </c>
      <c r="B531" s="13" t="s">
        <v>48</v>
      </c>
      <c r="C531" s="1" t="s">
        <v>49</v>
      </c>
      <c r="D531" s="2" t="s">
        <v>8</v>
      </c>
      <c r="E531" s="2" t="s">
        <v>16</v>
      </c>
      <c r="F531" s="2" t="str">
        <f t="shared" si="75"/>
        <v>E.coli Sensitive</v>
      </c>
      <c r="G531">
        <v>4</v>
      </c>
      <c r="H531">
        <v>10700</v>
      </c>
      <c r="I531" s="18">
        <v>100</v>
      </c>
      <c r="J531" s="6">
        <v>1</v>
      </c>
      <c r="K531">
        <f t="shared" si="76"/>
        <v>10700</v>
      </c>
      <c r="L531">
        <f t="shared" si="77"/>
        <v>100</v>
      </c>
    </row>
    <row r="532" spans="1:12" x14ac:dyDescent="0.2">
      <c r="A532" s="1" t="s">
        <v>15</v>
      </c>
      <c r="B532" s="13" t="s">
        <v>48</v>
      </c>
      <c r="C532" s="1" t="s">
        <v>30</v>
      </c>
      <c r="D532" s="2" t="s">
        <v>8</v>
      </c>
      <c r="E532" s="2" t="s">
        <v>16</v>
      </c>
      <c r="F532" s="2" t="str">
        <f t="shared" si="75"/>
        <v>E.coli Sensitive</v>
      </c>
      <c r="G532">
        <v>4</v>
      </c>
      <c r="H532">
        <v>11400</v>
      </c>
      <c r="I532" s="18">
        <v>100</v>
      </c>
      <c r="J532" s="6">
        <v>1</v>
      </c>
      <c r="K532">
        <f t="shared" si="76"/>
        <v>11400</v>
      </c>
      <c r="L532">
        <f t="shared" si="77"/>
        <v>100</v>
      </c>
    </row>
    <row r="533" spans="1:12" x14ac:dyDescent="0.2">
      <c r="A533" s="1" t="s">
        <v>17</v>
      </c>
      <c r="B533" s="13" t="s">
        <v>48</v>
      </c>
      <c r="C533" s="1" t="s">
        <v>7</v>
      </c>
      <c r="D533" s="2" t="s">
        <v>11</v>
      </c>
      <c r="E533" s="2" t="s">
        <v>16</v>
      </c>
      <c r="F533" s="2" t="str">
        <f t="shared" si="75"/>
        <v>E.coli Resistant</v>
      </c>
      <c r="G533">
        <v>4</v>
      </c>
      <c r="H533" s="19">
        <f>250*100</f>
        <v>25000</v>
      </c>
      <c r="I533" s="18">
        <v>100</v>
      </c>
      <c r="J533" s="6">
        <v>1</v>
      </c>
      <c r="K533">
        <f t="shared" si="76"/>
        <v>25000</v>
      </c>
      <c r="L533">
        <f t="shared" si="77"/>
        <v>100</v>
      </c>
    </row>
    <row r="534" spans="1:12" x14ac:dyDescent="0.2">
      <c r="A534" s="1" t="s">
        <v>15</v>
      </c>
      <c r="B534" s="13" t="s">
        <v>48</v>
      </c>
      <c r="C534" s="1" t="s">
        <v>29</v>
      </c>
      <c r="D534" s="2" t="s">
        <v>8</v>
      </c>
      <c r="E534" s="2" t="s">
        <v>16</v>
      </c>
      <c r="F534" s="2" t="str">
        <f t="shared" si="75"/>
        <v>E.coli Sensitive</v>
      </c>
      <c r="G534">
        <v>4</v>
      </c>
      <c r="H534">
        <v>100000</v>
      </c>
      <c r="I534" s="18">
        <v>1000</v>
      </c>
      <c r="J534" s="6">
        <v>1</v>
      </c>
      <c r="K534">
        <f t="shared" si="76"/>
        <v>100000</v>
      </c>
      <c r="L534">
        <f t="shared" si="77"/>
        <v>1000</v>
      </c>
    </row>
    <row r="535" spans="1:12" x14ac:dyDescent="0.2">
      <c r="A535" s="1" t="s">
        <v>17</v>
      </c>
      <c r="B535" s="13" t="s">
        <v>48</v>
      </c>
      <c r="C535" s="1" t="s">
        <v>28</v>
      </c>
      <c r="D535" s="2" t="s">
        <v>11</v>
      </c>
      <c r="E535" s="2" t="s">
        <v>16</v>
      </c>
      <c r="F535" s="2" t="str">
        <f t="shared" si="75"/>
        <v>E.coli Resistant</v>
      </c>
      <c r="G535">
        <v>4</v>
      </c>
      <c r="H535">
        <v>110000</v>
      </c>
      <c r="I535" s="18">
        <v>100</v>
      </c>
      <c r="J535" s="6">
        <v>1</v>
      </c>
      <c r="K535">
        <f t="shared" si="76"/>
        <v>110000</v>
      </c>
      <c r="L535">
        <f t="shared" si="77"/>
        <v>100</v>
      </c>
    </row>
    <row r="536" spans="1:12" x14ac:dyDescent="0.2">
      <c r="A536" s="1" t="s">
        <v>15</v>
      </c>
      <c r="B536" s="13" t="s">
        <v>48</v>
      </c>
      <c r="C536" s="1" t="s">
        <v>28</v>
      </c>
      <c r="D536" s="2" t="s">
        <v>8</v>
      </c>
      <c r="E536" s="2" t="s">
        <v>16</v>
      </c>
      <c r="F536" s="2" t="str">
        <f t="shared" si="75"/>
        <v>E.coli Sensitive</v>
      </c>
      <c r="G536">
        <v>4</v>
      </c>
      <c r="H536">
        <v>4200000</v>
      </c>
      <c r="I536" s="18">
        <v>1000</v>
      </c>
      <c r="J536" s="6">
        <v>1</v>
      </c>
      <c r="K536">
        <f t="shared" si="76"/>
        <v>4200000</v>
      </c>
      <c r="L536">
        <f t="shared" si="77"/>
        <v>1000</v>
      </c>
    </row>
    <row r="537" spans="1:12" x14ac:dyDescent="0.2">
      <c r="A537" s="1" t="s">
        <v>15</v>
      </c>
      <c r="B537" s="13" t="s">
        <v>48</v>
      </c>
      <c r="C537" s="1" t="s">
        <v>7</v>
      </c>
      <c r="D537" s="2" t="s">
        <v>8</v>
      </c>
      <c r="E537" s="2" t="s">
        <v>16</v>
      </c>
      <c r="F537" s="2" t="str">
        <f t="shared" si="75"/>
        <v>E.coli Sensitive</v>
      </c>
      <c r="G537">
        <v>4</v>
      </c>
      <c r="H537" s="19"/>
      <c r="I537" s="18">
        <v>1000</v>
      </c>
      <c r="J537" s="6">
        <v>1</v>
      </c>
      <c r="K537" t="str">
        <f t="shared" si="76"/>
        <v xml:space="preserve"> </v>
      </c>
      <c r="L537">
        <f t="shared" si="77"/>
        <v>1000</v>
      </c>
    </row>
    <row r="538" spans="1:12" x14ac:dyDescent="0.2">
      <c r="A538" s="1" t="s">
        <v>15</v>
      </c>
      <c r="B538" s="13" t="s">
        <v>48</v>
      </c>
      <c r="C538" s="1" t="s">
        <v>34</v>
      </c>
      <c r="D538" s="2" t="s">
        <v>8</v>
      </c>
      <c r="E538" s="2" t="s">
        <v>16</v>
      </c>
      <c r="F538" s="2" t="str">
        <f t="shared" si="75"/>
        <v>E.coli Sensitive</v>
      </c>
      <c r="G538">
        <v>4</v>
      </c>
      <c r="I538" s="18">
        <v>0.4</v>
      </c>
      <c r="J538" s="6">
        <v>1</v>
      </c>
      <c r="K538" t="str">
        <f t="shared" si="76"/>
        <v xml:space="preserve"> </v>
      </c>
      <c r="L538">
        <f t="shared" si="77"/>
        <v>0.4</v>
      </c>
    </row>
    <row r="539" spans="1:12" x14ac:dyDescent="0.2">
      <c r="A539" s="1" t="s">
        <v>17</v>
      </c>
      <c r="B539" s="13" t="s">
        <v>48</v>
      </c>
      <c r="C539" s="1" t="s">
        <v>34</v>
      </c>
      <c r="D539" s="2" t="s">
        <v>11</v>
      </c>
      <c r="E539" s="2" t="s">
        <v>16</v>
      </c>
      <c r="F539" s="2" t="str">
        <f t="shared" si="75"/>
        <v>E.coli Resistant</v>
      </c>
      <c r="G539">
        <v>4</v>
      </c>
      <c r="I539" s="18">
        <v>0.04</v>
      </c>
      <c r="J539" s="6">
        <v>1</v>
      </c>
      <c r="K539" t="str">
        <f t="shared" si="76"/>
        <v xml:space="preserve"> </v>
      </c>
      <c r="L539">
        <f t="shared" si="77"/>
        <v>0.04</v>
      </c>
    </row>
    <row r="540" spans="1:12" x14ac:dyDescent="0.2">
      <c r="A540" s="1" t="s">
        <v>17</v>
      </c>
      <c r="B540" s="13" t="s">
        <v>48</v>
      </c>
      <c r="C540" s="1" t="s">
        <v>53</v>
      </c>
      <c r="D540" s="2" t="s">
        <v>11</v>
      </c>
      <c r="E540" s="2" t="s">
        <v>16</v>
      </c>
      <c r="F540" s="2" t="str">
        <f t="shared" si="75"/>
        <v>E.coli Resistant</v>
      </c>
      <c r="G540">
        <v>4</v>
      </c>
      <c r="I540" s="18">
        <v>0.04</v>
      </c>
      <c r="J540" s="6">
        <v>1</v>
      </c>
      <c r="K540" t="str">
        <f t="shared" si="76"/>
        <v xml:space="preserve"> </v>
      </c>
      <c r="L540">
        <f t="shared" si="77"/>
        <v>0.04</v>
      </c>
    </row>
    <row r="541" spans="1:12" x14ac:dyDescent="0.2">
      <c r="A541" s="1" t="s">
        <v>17</v>
      </c>
      <c r="B541" s="13" t="s">
        <v>48</v>
      </c>
      <c r="C541" s="1" t="s">
        <v>51</v>
      </c>
      <c r="D541" s="2" t="s">
        <v>11</v>
      </c>
      <c r="E541" s="2" t="s">
        <v>16</v>
      </c>
      <c r="F541" s="2" t="str">
        <f t="shared" si="75"/>
        <v>E.coli Resistant</v>
      </c>
      <c r="G541">
        <v>4</v>
      </c>
      <c r="I541" s="18">
        <v>0.04</v>
      </c>
      <c r="J541" s="6">
        <v>1</v>
      </c>
      <c r="K541" t="str">
        <f t="shared" si="76"/>
        <v xml:space="preserve"> </v>
      </c>
      <c r="L541">
        <f t="shared" si="77"/>
        <v>0.04</v>
      </c>
    </row>
    <row r="542" spans="1:12" x14ac:dyDescent="0.2">
      <c r="A542" s="1" t="s">
        <v>10</v>
      </c>
      <c r="B542" s="13" t="s">
        <v>48</v>
      </c>
      <c r="C542" s="1" t="s">
        <v>51</v>
      </c>
      <c r="D542" s="2" t="s">
        <v>11</v>
      </c>
      <c r="E542" s="2" t="s">
        <v>9</v>
      </c>
      <c r="F542" s="2" t="str">
        <f t="shared" si="75"/>
        <v>E.faecium Resistant</v>
      </c>
      <c r="G542">
        <v>1</v>
      </c>
      <c r="H542">
        <f>0.5*2.5</f>
        <v>1.25</v>
      </c>
      <c r="I542" s="18">
        <v>0.04</v>
      </c>
      <c r="J542" s="6">
        <v>1</v>
      </c>
      <c r="K542">
        <f t="shared" si="76"/>
        <v>1.25</v>
      </c>
      <c r="L542">
        <f t="shared" si="77"/>
        <v>0.04</v>
      </c>
    </row>
    <row r="543" spans="1:12" x14ac:dyDescent="0.2">
      <c r="A543" s="1" t="s">
        <v>6</v>
      </c>
      <c r="B543" s="13" t="s">
        <v>48</v>
      </c>
      <c r="C543" s="1" t="s">
        <v>51</v>
      </c>
      <c r="D543" s="2" t="s">
        <v>8</v>
      </c>
      <c r="E543" s="2" t="s">
        <v>9</v>
      </c>
      <c r="F543" s="2" t="str">
        <f t="shared" si="75"/>
        <v>E.faecium Sensitive</v>
      </c>
      <c r="G543">
        <v>1</v>
      </c>
      <c r="H543">
        <f>4.2*2.5</f>
        <v>10.5</v>
      </c>
      <c r="I543" s="18">
        <v>0.4</v>
      </c>
      <c r="J543" s="6">
        <v>1</v>
      </c>
      <c r="K543">
        <f t="shared" si="76"/>
        <v>10.5</v>
      </c>
      <c r="L543">
        <f t="shared" si="77"/>
        <v>0.4</v>
      </c>
    </row>
    <row r="544" spans="1:12" x14ac:dyDescent="0.2">
      <c r="A544" s="1" t="s">
        <v>6</v>
      </c>
      <c r="B544" s="13" t="s">
        <v>48</v>
      </c>
      <c r="C544" s="1" t="s">
        <v>49</v>
      </c>
      <c r="D544" s="2" t="s">
        <v>8</v>
      </c>
      <c r="E544" s="2" t="s">
        <v>9</v>
      </c>
      <c r="F544" s="2" t="str">
        <f t="shared" si="75"/>
        <v>E.faecium Sensitive</v>
      </c>
      <c r="G544">
        <v>1</v>
      </c>
      <c r="H544">
        <v>300</v>
      </c>
      <c r="I544" s="18">
        <v>10</v>
      </c>
      <c r="J544" s="6">
        <v>1</v>
      </c>
      <c r="K544">
        <f t="shared" si="76"/>
        <v>300</v>
      </c>
      <c r="L544">
        <f t="shared" si="77"/>
        <v>10</v>
      </c>
    </row>
    <row r="545" spans="1:12" x14ac:dyDescent="0.2">
      <c r="A545" s="1" t="s">
        <v>6</v>
      </c>
      <c r="B545" s="13" t="s">
        <v>48</v>
      </c>
      <c r="C545" s="1" t="s">
        <v>30</v>
      </c>
      <c r="D545" s="2" t="s">
        <v>8</v>
      </c>
      <c r="E545" s="2" t="s">
        <v>9</v>
      </c>
      <c r="F545" s="2" t="str">
        <f t="shared" si="75"/>
        <v>E.faecium Sensitive</v>
      </c>
      <c r="G545">
        <v>1</v>
      </c>
      <c r="H545">
        <v>3000</v>
      </c>
      <c r="I545" s="18">
        <v>100</v>
      </c>
      <c r="J545" s="6">
        <v>1</v>
      </c>
      <c r="K545">
        <f t="shared" si="76"/>
        <v>3000</v>
      </c>
      <c r="L545">
        <f t="shared" si="77"/>
        <v>100</v>
      </c>
    </row>
    <row r="546" spans="1:12" x14ac:dyDescent="0.2">
      <c r="A546" s="1" t="s">
        <v>10</v>
      </c>
      <c r="B546" s="13" t="s">
        <v>48</v>
      </c>
      <c r="C546" s="1" t="s">
        <v>29</v>
      </c>
      <c r="D546" s="2" t="s">
        <v>11</v>
      </c>
      <c r="E546" s="2" t="s">
        <v>9</v>
      </c>
      <c r="F546" s="2" t="str">
        <f t="shared" si="75"/>
        <v>E.faecium Resistant</v>
      </c>
      <c r="G546">
        <v>1</v>
      </c>
      <c r="H546">
        <v>9000</v>
      </c>
      <c r="I546" s="18">
        <v>100</v>
      </c>
      <c r="J546" s="6">
        <v>1</v>
      </c>
      <c r="K546">
        <f t="shared" si="76"/>
        <v>9000</v>
      </c>
      <c r="L546">
        <f t="shared" si="77"/>
        <v>100</v>
      </c>
    </row>
    <row r="547" spans="1:12" x14ac:dyDescent="0.2">
      <c r="A547" s="1" t="s">
        <v>10</v>
      </c>
      <c r="B547" s="13" t="s">
        <v>48</v>
      </c>
      <c r="C547" s="1" t="s">
        <v>7</v>
      </c>
      <c r="D547" s="2" t="s">
        <v>11</v>
      </c>
      <c r="E547" s="2" t="s">
        <v>9</v>
      </c>
      <c r="F547" s="2" t="str">
        <f t="shared" si="75"/>
        <v>E.faecium Resistant</v>
      </c>
      <c r="G547">
        <v>1</v>
      </c>
      <c r="H547">
        <v>60000</v>
      </c>
      <c r="I547" s="18">
        <v>100</v>
      </c>
      <c r="J547" s="6">
        <v>1</v>
      </c>
      <c r="K547">
        <f t="shared" si="76"/>
        <v>60000</v>
      </c>
      <c r="L547">
        <f t="shared" si="77"/>
        <v>100</v>
      </c>
    </row>
    <row r="548" spans="1:12" x14ac:dyDescent="0.2">
      <c r="A548" s="1" t="s">
        <v>10</v>
      </c>
      <c r="B548" s="13" t="s">
        <v>48</v>
      </c>
      <c r="C548" s="1" t="s">
        <v>28</v>
      </c>
      <c r="D548" s="2" t="s">
        <v>11</v>
      </c>
      <c r="E548" s="2" t="s">
        <v>9</v>
      </c>
      <c r="F548" s="2" t="str">
        <f t="shared" si="75"/>
        <v>E.faecium Resistant</v>
      </c>
      <c r="G548">
        <v>1</v>
      </c>
      <c r="H548">
        <v>70000</v>
      </c>
      <c r="I548" s="18">
        <v>100</v>
      </c>
      <c r="J548" s="6">
        <v>1</v>
      </c>
      <c r="K548">
        <f t="shared" si="76"/>
        <v>70000</v>
      </c>
      <c r="L548">
        <f t="shared" si="77"/>
        <v>100</v>
      </c>
    </row>
    <row r="549" spans="1:12" x14ac:dyDescent="0.2">
      <c r="A549" s="1" t="s">
        <v>6</v>
      </c>
      <c r="B549" s="13" t="s">
        <v>48</v>
      </c>
      <c r="C549" s="1" t="s">
        <v>29</v>
      </c>
      <c r="D549" s="2" t="s">
        <v>8</v>
      </c>
      <c r="E549" s="2" t="s">
        <v>9</v>
      </c>
      <c r="F549" s="2" t="str">
        <f t="shared" si="75"/>
        <v>E.faecium Sensitive</v>
      </c>
      <c r="G549">
        <v>1</v>
      </c>
      <c r="H549">
        <v>170000</v>
      </c>
      <c r="I549" s="18">
        <v>1000</v>
      </c>
      <c r="J549" s="6">
        <v>1</v>
      </c>
      <c r="K549">
        <f t="shared" si="76"/>
        <v>170000</v>
      </c>
      <c r="L549">
        <f t="shared" si="77"/>
        <v>1000</v>
      </c>
    </row>
    <row r="550" spans="1:12" x14ac:dyDescent="0.2">
      <c r="A550" s="1" t="s">
        <v>6</v>
      </c>
      <c r="B550" s="13" t="s">
        <v>48</v>
      </c>
      <c r="C550" s="1" t="s">
        <v>28</v>
      </c>
      <c r="D550" s="2" t="s">
        <v>8</v>
      </c>
      <c r="E550" s="2" t="s">
        <v>9</v>
      </c>
      <c r="F550" s="2" t="str">
        <f t="shared" si="75"/>
        <v>E.faecium Sensitive</v>
      </c>
      <c r="G550">
        <v>1</v>
      </c>
      <c r="H550">
        <v>1200000</v>
      </c>
      <c r="I550" s="18">
        <v>1000</v>
      </c>
      <c r="J550" s="6">
        <v>1</v>
      </c>
      <c r="K550">
        <f t="shared" si="76"/>
        <v>1200000</v>
      </c>
      <c r="L550">
        <f t="shared" si="77"/>
        <v>1000</v>
      </c>
    </row>
    <row r="551" spans="1:12" x14ac:dyDescent="0.2">
      <c r="A551" s="1" t="s">
        <v>6</v>
      </c>
      <c r="B551" s="13" t="s">
        <v>48</v>
      </c>
      <c r="C551" s="1" t="s">
        <v>7</v>
      </c>
      <c r="D551" s="2" t="s">
        <v>8</v>
      </c>
      <c r="E551" s="2" t="s">
        <v>9</v>
      </c>
      <c r="F551" s="2" t="str">
        <f t="shared" si="75"/>
        <v>E.faecium Sensitive</v>
      </c>
      <c r="G551">
        <v>1</v>
      </c>
      <c r="H551">
        <v>80000000</v>
      </c>
      <c r="I551" s="18">
        <v>1000</v>
      </c>
      <c r="J551" s="6">
        <v>1</v>
      </c>
      <c r="K551">
        <f t="shared" si="76"/>
        <v>80000000</v>
      </c>
      <c r="L551">
        <f t="shared" si="77"/>
        <v>1000</v>
      </c>
    </row>
    <row r="552" spans="1:12" x14ac:dyDescent="0.2">
      <c r="A552" s="1" t="s">
        <v>10</v>
      </c>
      <c r="B552" s="13" t="s">
        <v>48</v>
      </c>
      <c r="C552" s="1" t="s">
        <v>30</v>
      </c>
      <c r="D552" s="2" t="s">
        <v>11</v>
      </c>
      <c r="E552" s="2" t="s">
        <v>9</v>
      </c>
      <c r="F552" s="2" t="str">
        <f t="shared" si="75"/>
        <v>E.faecium Resistant</v>
      </c>
      <c r="G552">
        <v>1</v>
      </c>
      <c r="I552" s="18">
        <v>10</v>
      </c>
      <c r="J552" s="6">
        <v>1</v>
      </c>
      <c r="K552" t="str">
        <f t="shared" si="76"/>
        <v xml:space="preserve"> </v>
      </c>
      <c r="L552">
        <f t="shared" si="77"/>
        <v>10</v>
      </c>
    </row>
    <row r="553" spans="1:12" x14ac:dyDescent="0.2">
      <c r="A553" s="1" t="s">
        <v>10</v>
      </c>
      <c r="B553" s="13" t="s">
        <v>48</v>
      </c>
      <c r="C553" s="1" t="s">
        <v>49</v>
      </c>
      <c r="D553" s="2" t="s">
        <v>11</v>
      </c>
      <c r="E553" s="2" t="s">
        <v>9</v>
      </c>
      <c r="F553" s="2" t="str">
        <f t="shared" si="75"/>
        <v>E.faecium Resistant</v>
      </c>
      <c r="G553">
        <v>1</v>
      </c>
      <c r="I553" s="18">
        <v>1</v>
      </c>
      <c r="J553" s="6">
        <v>1</v>
      </c>
      <c r="K553" t="str">
        <f t="shared" si="76"/>
        <v xml:space="preserve"> </v>
      </c>
      <c r="L553">
        <f t="shared" si="77"/>
        <v>1</v>
      </c>
    </row>
    <row r="554" spans="1:12" x14ac:dyDescent="0.2">
      <c r="A554" s="1" t="s">
        <v>6</v>
      </c>
      <c r="B554" s="13" t="s">
        <v>48</v>
      </c>
      <c r="C554" s="1" t="s">
        <v>34</v>
      </c>
      <c r="D554" s="2" t="s">
        <v>8</v>
      </c>
      <c r="E554" s="2" t="s">
        <v>9</v>
      </c>
      <c r="F554" s="2" t="str">
        <f t="shared" si="75"/>
        <v>E.faecium Sensitive</v>
      </c>
      <c r="G554">
        <v>1</v>
      </c>
      <c r="I554" s="18">
        <v>0.4</v>
      </c>
      <c r="J554" s="6">
        <v>1</v>
      </c>
      <c r="K554" t="str">
        <f t="shared" si="76"/>
        <v xml:space="preserve"> </v>
      </c>
      <c r="L554">
        <f t="shared" si="77"/>
        <v>0.4</v>
      </c>
    </row>
    <row r="555" spans="1:12" x14ac:dyDescent="0.2">
      <c r="A555" s="1" t="s">
        <v>10</v>
      </c>
      <c r="B555" s="13" t="s">
        <v>48</v>
      </c>
      <c r="C555" s="1" t="s">
        <v>34</v>
      </c>
      <c r="D555" s="2" t="s">
        <v>11</v>
      </c>
      <c r="E555" s="2" t="s">
        <v>9</v>
      </c>
      <c r="F555" s="2" t="str">
        <f t="shared" si="75"/>
        <v>E.faecium Resistant</v>
      </c>
      <c r="G555">
        <v>1</v>
      </c>
      <c r="I555" s="18">
        <v>0.04</v>
      </c>
      <c r="J555" s="6">
        <v>1</v>
      </c>
      <c r="K555" t="str">
        <f t="shared" si="76"/>
        <v xml:space="preserve"> </v>
      </c>
      <c r="L555">
        <f t="shared" si="77"/>
        <v>0.04</v>
      </c>
    </row>
    <row r="556" spans="1:12" x14ac:dyDescent="0.2">
      <c r="A556" s="1" t="s">
        <v>6</v>
      </c>
      <c r="B556" s="13" t="s">
        <v>48</v>
      </c>
      <c r="C556" s="1" t="s">
        <v>53</v>
      </c>
      <c r="D556" s="2" t="s">
        <v>8</v>
      </c>
      <c r="E556" s="2" t="s">
        <v>9</v>
      </c>
      <c r="F556" s="2" t="str">
        <f t="shared" si="75"/>
        <v>E.faecium Sensitive</v>
      </c>
      <c r="G556">
        <v>1</v>
      </c>
      <c r="I556" s="18">
        <v>0.4</v>
      </c>
      <c r="J556" s="6">
        <v>1</v>
      </c>
      <c r="K556" t="str">
        <f t="shared" si="76"/>
        <v xml:space="preserve"> </v>
      </c>
      <c r="L556">
        <f t="shared" si="77"/>
        <v>0.4</v>
      </c>
    </row>
    <row r="557" spans="1:12" x14ac:dyDescent="0.2">
      <c r="A557" s="1" t="s">
        <v>10</v>
      </c>
      <c r="B557" s="13" t="s">
        <v>48</v>
      </c>
      <c r="C557" s="1" t="s">
        <v>53</v>
      </c>
      <c r="D557" s="2" t="s">
        <v>11</v>
      </c>
      <c r="E557" s="2" t="s">
        <v>9</v>
      </c>
      <c r="F557" s="2" t="str">
        <f t="shared" si="75"/>
        <v>E.faecium Resistant</v>
      </c>
      <c r="G557">
        <v>1</v>
      </c>
      <c r="I557" s="18">
        <v>0.04</v>
      </c>
      <c r="J557" s="6">
        <v>1</v>
      </c>
      <c r="K557" t="str">
        <f t="shared" si="76"/>
        <v xml:space="preserve"> </v>
      </c>
      <c r="L557">
        <f t="shared" si="77"/>
        <v>0.04</v>
      </c>
    </row>
    <row r="558" spans="1:12" x14ac:dyDescent="0.2">
      <c r="A558" s="1" t="s">
        <v>6</v>
      </c>
      <c r="B558" s="13" t="s">
        <v>48</v>
      </c>
      <c r="C558" s="1" t="s">
        <v>50</v>
      </c>
      <c r="D558" s="2" t="s">
        <v>8</v>
      </c>
      <c r="E558" s="2" t="s">
        <v>9</v>
      </c>
      <c r="F558" s="2" t="str">
        <f t="shared" si="75"/>
        <v>E.faecium Sensitive</v>
      </c>
      <c r="G558">
        <v>1</v>
      </c>
      <c r="I558" s="18">
        <v>0.4</v>
      </c>
      <c r="J558" s="6">
        <v>1</v>
      </c>
      <c r="K558" t="str">
        <f t="shared" si="76"/>
        <v xml:space="preserve"> </v>
      </c>
      <c r="L558">
        <f t="shared" si="77"/>
        <v>0.4</v>
      </c>
    </row>
    <row r="559" spans="1:12" x14ac:dyDescent="0.2">
      <c r="A559" s="1" t="s">
        <v>10</v>
      </c>
      <c r="B559" s="13" t="s">
        <v>48</v>
      </c>
      <c r="C559" s="1" t="s">
        <v>50</v>
      </c>
      <c r="D559" s="2" t="s">
        <v>11</v>
      </c>
      <c r="E559" s="2" t="s">
        <v>9</v>
      </c>
      <c r="F559" s="2" t="str">
        <f t="shared" si="75"/>
        <v>E.faecium Resistant</v>
      </c>
      <c r="G559">
        <v>1</v>
      </c>
      <c r="I559" s="18">
        <v>0.04</v>
      </c>
      <c r="J559" s="6">
        <v>1</v>
      </c>
      <c r="K559" t="str">
        <f t="shared" si="76"/>
        <v xml:space="preserve"> </v>
      </c>
      <c r="L559">
        <f t="shared" si="77"/>
        <v>0.04</v>
      </c>
    </row>
    <row r="560" spans="1:12" x14ac:dyDescent="0.2">
      <c r="A560" s="1" t="s">
        <v>10</v>
      </c>
      <c r="B560" s="13" t="s">
        <v>48</v>
      </c>
      <c r="C560" s="1" t="s">
        <v>49</v>
      </c>
      <c r="D560" s="2" t="s">
        <v>11</v>
      </c>
      <c r="E560" s="2" t="s">
        <v>9</v>
      </c>
      <c r="F560" s="2" t="str">
        <f t="shared" si="75"/>
        <v>E.faecium Resistant</v>
      </c>
      <c r="G560">
        <v>2</v>
      </c>
      <c r="H560" s="19">
        <v>100</v>
      </c>
      <c r="I560" s="18">
        <v>1</v>
      </c>
      <c r="J560" s="6">
        <v>0.86699999999999999</v>
      </c>
      <c r="K560">
        <f t="shared" si="76"/>
        <v>86.7</v>
      </c>
      <c r="L560">
        <f t="shared" si="77"/>
        <v>0.86699999999999999</v>
      </c>
    </row>
    <row r="561" spans="1:12" x14ac:dyDescent="0.2">
      <c r="A561" s="1" t="s">
        <v>6</v>
      </c>
      <c r="B561" s="13" t="s">
        <v>48</v>
      </c>
      <c r="C561" s="1" t="s">
        <v>49</v>
      </c>
      <c r="D561" s="2" t="s">
        <v>8</v>
      </c>
      <c r="E561" s="2" t="s">
        <v>9</v>
      </c>
      <c r="F561" s="2" t="str">
        <f t="shared" si="75"/>
        <v>E.faecium Sensitive</v>
      </c>
      <c r="G561">
        <v>2</v>
      </c>
      <c r="H561" s="19">
        <v>200</v>
      </c>
      <c r="I561" s="18">
        <v>10</v>
      </c>
      <c r="J561" s="6">
        <v>0.86699999999999999</v>
      </c>
      <c r="K561">
        <f t="shared" si="76"/>
        <v>173.4</v>
      </c>
      <c r="L561">
        <f t="shared" si="77"/>
        <v>8.67</v>
      </c>
    </row>
    <row r="562" spans="1:12" x14ac:dyDescent="0.2">
      <c r="A562" s="1" t="s">
        <v>10</v>
      </c>
      <c r="B562" s="13" t="s">
        <v>48</v>
      </c>
      <c r="C562" s="1" t="s">
        <v>29</v>
      </c>
      <c r="D562" s="2" t="s">
        <v>11</v>
      </c>
      <c r="E562" s="2" t="s">
        <v>9</v>
      </c>
      <c r="F562" s="2" t="str">
        <f t="shared" si="75"/>
        <v>E.faecium Resistant</v>
      </c>
      <c r="G562">
        <v>2</v>
      </c>
      <c r="H562" s="19">
        <v>1000</v>
      </c>
      <c r="I562" s="18">
        <v>100</v>
      </c>
      <c r="J562" s="6">
        <v>0.86699999999999999</v>
      </c>
      <c r="K562">
        <f t="shared" si="76"/>
        <v>867</v>
      </c>
      <c r="L562">
        <f t="shared" si="77"/>
        <v>86.7</v>
      </c>
    </row>
    <row r="563" spans="1:12" x14ac:dyDescent="0.2">
      <c r="A563" s="1" t="s">
        <v>6</v>
      </c>
      <c r="B563" s="13" t="s">
        <v>48</v>
      </c>
      <c r="C563" s="1" t="s">
        <v>30</v>
      </c>
      <c r="D563" s="2" t="s">
        <v>8</v>
      </c>
      <c r="E563" s="2" t="s">
        <v>9</v>
      </c>
      <c r="F563" s="2" t="str">
        <f t="shared" si="75"/>
        <v>E.faecium Sensitive</v>
      </c>
      <c r="G563">
        <v>2</v>
      </c>
      <c r="H563" s="19">
        <v>1000</v>
      </c>
      <c r="I563" s="18">
        <v>100</v>
      </c>
      <c r="J563" s="6">
        <v>0.86699999999999999</v>
      </c>
      <c r="K563">
        <f t="shared" si="76"/>
        <v>867</v>
      </c>
      <c r="L563">
        <f t="shared" si="77"/>
        <v>86.7</v>
      </c>
    </row>
    <row r="564" spans="1:12" x14ac:dyDescent="0.2">
      <c r="A564" s="1" t="s">
        <v>10</v>
      </c>
      <c r="B564" s="13" t="s">
        <v>48</v>
      </c>
      <c r="C564" s="1" t="s">
        <v>30</v>
      </c>
      <c r="D564" s="2" t="s">
        <v>11</v>
      </c>
      <c r="E564" s="2" t="s">
        <v>9</v>
      </c>
      <c r="F564" s="2" t="str">
        <f t="shared" si="75"/>
        <v>E.faecium Resistant</v>
      </c>
      <c r="G564">
        <v>2</v>
      </c>
      <c r="H564" s="19">
        <v>1000</v>
      </c>
      <c r="I564" s="18">
        <v>10</v>
      </c>
      <c r="J564" s="6">
        <v>0.86699999999999999</v>
      </c>
      <c r="K564">
        <f t="shared" si="76"/>
        <v>867</v>
      </c>
      <c r="L564">
        <f t="shared" si="77"/>
        <v>8.67</v>
      </c>
    </row>
    <row r="565" spans="1:12" x14ac:dyDescent="0.2">
      <c r="A565" s="1" t="s">
        <v>10</v>
      </c>
      <c r="B565" s="13" t="s">
        <v>48</v>
      </c>
      <c r="C565" s="1" t="s">
        <v>7</v>
      </c>
      <c r="D565" s="2" t="s">
        <v>11</v>
      </c>
      <c r="E565" s="2" t="s">
        <v>9</v>
      </c>
      <c r="F565" s="2" t="str">
        <f t="shared" si="75"/>
        <v>E.faecium Resistant</v>
      </c>
      <c r="G565">
        <v>2</v>
      </c>
      <c r="H565" s="19">
        <v>30000</v>
      </c>
      <c r="I565" s="18">
        <v>100</v>
      </c>
      <c r="J565" s="6">
        <v>0.86699999999999999</v>
      </c>
      <c r="K565">
        <f t="shared" si="76"/>
        <v>26010</v>
      </c>
      <c r="L565">
        <f t="shared" si="77"/>
        <v>86.7</v>
      </c>
    </row>
    <row r="566" spans="1:12" x14ac:dyDescent="0.2">
      <c r="A566" s="1" t="s">
        <v>10</v>
      </c>
      <c r="B566" s="13" t="s">
        <v>48</v>
      </c>
      <c r="C566" s="1" t="s">
        <v>28</v>
      </c>
      <c r="D566" s="2" t="s">
        <v>11</v>
      </c>
      <c r="E566" s="2" t="s">
        <v>9</v>
      </c>
      <c r="F566" s="2" t="str">
        <f t="shared" si="75"/>
        <v>E.faecium Resistant</v>
      </c>
      <c r="G566">
        <v>2</v>
      </c>
      <c r="H566" s="19">
        <v>44000</v>
      </c>
      <c r="I566" s="18">
        <v>100</v>
      </c>
      <c r="J566" s="6">
        <v>0.86699999999999999</v>
      </c>
      <c r="K566">
        <f t="shared" si="76"/>
        <v>38148</v>
      </c>
      <c r="L566">
        <f t="shared" si="77"/>
        <v>86.7</v>
      </c>
    </row>
    <row r="567" spans="1:12" x14ac:dyDescent="0.2">
      <c r="A567" s="1" t="s">
        <v>6</v>
      </c>
      <c r="B567" s="13" t="s">
        <v>48</v>
      </c>
      <c r="C567" s="1" t="s">
        <v>29</v>
      </c>
      <c r="D567" s="2" t="s">
        <v>8</v>
      </c>
      <c r="E567" s="2" t="s">
        <v>9</v>
      </c>
      <c r="F567" s="2" t="str">
        <f t="shared" si="75"/>
        <v>E.faecium Sensitive</v>
      </c>
      <c r="G567">
        <v>2</v>
      </c>
      <c r="H567" s="19">
        <v>90000</v>
      </c>
      <c r="I567" s="18">
        <v>1000</v>
      </c>
      <c r="J567" s="6">
        <v>0.86699999999999999</v>
      </c>
      <c r="K567">
        <f t="shared" si="76"/>
        <v>78030</v>
      </c>
      <c r="L567">
        <f t="shared" si="77"/>
        <v>867</v>
      </c>
    </row>
    <row r="568" spans="1:12" x14ac:dyDescent="0.2">
      <c r="A568" s="1" t="s">
        <v>6</v>
      </c>
      <c r="B568" s="13" t="s">
        <v>48</v>
      </c>
      <c r="C568" s="1" t="s">
        <v>7</v>
      </c>
      <c r="D568" s="2" t="s">
        <v>8</v>
      </c>
      <c r="E568" s="2" t="s">
        <v>9</v>
      </c>
      <c r="F568" s="2" t="str">
        <f t="shared" si="75"/>
        <v>E.faecium Sensitive</v>
      </c>
      <c r="G568">
        <v>2</v>
      </c>
      <c r="H568" s="19">
        <v>700000</v>
      </c>
      <c r="I568" s="18">
        <v>1000</v>
      </c>
      <c r="J568" s="6">
        <v>0.86699999999999999</v>
      </c>
      <c r="K568">
        <f t="shared" si="76"/>
        <v>606900</v>
      </c>
      <c r="L568">
        <f t="shared" si="77"/>
        <v>867</v>
      </c>
    </row>
    <row r="569" spans="1:12" x14ac:dyDescent="0.2">
      <c r="A569" s="1" t="s">
        <v>6</v>
      </c>
      <c r="B569" s="13" t="s">
        <v>48</v>
      </c>
      <c r="C569" s="1" t="s">
        <v>28</v>
      </c>
      <c r="D569" s="2" t="s">
        <v>8</v>
      </c>
      <c r="E569" s="2" t="s">
        <v>9</v>
      </c>
      <c r="F569" s="2" t="str">
        <f t="shared" si="75"/>
        <v>E.faecium Sensitive</v>
      </c>
      <c r="G569">
        <v>2</v>
      </c>
      <c r="H569" s="19">
        <v>800000</v>
      </c>
      <c r="I569" s="18">
        <v>1000</v>
      </c>
      <c r="J569" s="6">
        <v>0.86699999999999999</v>
      </c>
      <c r="K569">
        <f t="shared" si="76"/>
        <v>693600</v>
      </c>
      <c r="L569">
        <f t="shared" si="77"/>
        <v>867</v>
      </c>
    </row>
    <row r="570" spans="1:12" x14ac:dyDescent="0.2">
      <c r="A570" s="1" t="s">
        <v>6</v>
      </c>
      <c r="B570" s="13" t="s">
        <v>48</v>
      </c>
      <c r="C570" s="1" t="s">
        <v>34</v>
      </c>
      <c r="D570" s="2" t="s">
        <v>8</v>
      </c>
      <c r="E570" s="2" t="s">
        <v>9</v>
      </c>
      <c r="F570" s="2" t="str">
        <f t="shared" si="75"/>
        <v>E.faecium Sensitive</v>
      </c>
      <c r="G570">
        <v>2</v>
      </c>
      <c r="H570" s="19"/>
      <c r="I570" s="18">
        <v>0.4</v>
      </c>
      <c r="J570" s="6">
        <v>0.86699999999999999</v>
      </c>
      <c r="K570" t="str">
        <f t="shared" si="76"/>
        <v xml:space="preserve"> </v>
      </c>
      <c r="L570">
        <f t="shared" si="77"/>
        <v>0.3468</v>
      </c>
    </row>
    <row r="571" spans="1:12" x14ac:dyDescent="0.2">
      <c r="A571" s="1" t="s">
        <v>10</v>
      </c>
      <c r="B571" s="13" t="s">
        <v>48</v>
      </c>
      <c r="C571" s="1" t="s">
        <v>34</v>
      </c>
      <c r="D571" s="2" t="s">
        <v>11</v>
      </c>
      <c r="E571" s="2" t="s">
        <v>9</v>
      </c>
      <c r="F571" s="2" t="str">
        <f t="shared" si="75"/>
        <v>E.faecium Resistant</v>
      </c>
      <c r="G571">
        <v>2</v>
      </c>
      <c r="H571" s="19"/>
      <c r="I571" s="18">
        <v>0.04</v>
      </c>
      <c r="J571" s="6">
        <v>0.86699999999999999</v>
      </c>
      <c r="K571" t="str">
        <f t="shared" si="76"/>
        <v xml:space="preserve"> </v>
      </c>
      <c r="L571">
        <f t="shared" si="77"/>
        <v>3.4680000000000002E-2</v>
      </c>
    </row>
    <row r="572" spans="1:12" x14ac:dyDescent="0.2">
      <c r="A572" s="1" t="s">
        <v>6</v>
      </c>
      <c r="B572" s="13" t="s">
        <v>48</v>
      </c>
      <c r="C572" s="1" t="s">
        <v>53</v>
      </c>
      <c r="D572" s="2" t="s">
        <v>8</v>
      </c>
      <c r="E572" s="2" t="s">
        <v>9</v>
      </c>
      <c r="F572" s="2" t="str">
        <f t="shared" si="75"/>
        <v>E.faecium Sensitive</v>
      </c>
      <c r="G572">
        <v>2</v>
      </c>
      <c r="H572" s="19"/>
      <c r="I572" s="18">
        <v>0.4</v>
      </c>
      <c r="J572" s="6">
        <v>0.86699999999999999</v>
      </c>
      <c r="K572" t="str">
        <f t="shared" si="76"/>
        <v xml:space="preserve"> </v>
      </c>
      <c r="L572">
        <f t="shared" si="77"/>
        <v>0.3468</v>
      </c>
    </row>
    <row r="573" spans="1:12" x14ac:dyDescent="0.2">
      <c r="A573" s="1" t="s">
        <v>10</v>
      </c>
      <c r="B573" s="13" t="s">
        <v>48</v>
      </c>
      <c r="C573" s="1" t="s">
        <v>53</v>
      </c>
      <c r="D573" s="2" t="s">
        <v>11</v>
      </c>
      <c r="E573" s="2" t="s">
        <v>9</v>
      </c>
      <c r="F573" s="2" t="str">
        <f t="shared" si="75"/>
        <v>E.faecium Resistant</v>
      </c>
      <c r="G573">
        <v>2</v>
      </c>
      <c r="H573" s="19"/>
      <c r="I573" s="18">
        <v>0.04</v>
      </c>
      <c r="J573" s="6">
        <v>0.86699999999999999</v>
      </c>
      <c r="K573" t="str">
        <f t="shared" si="76"/>
        <v xml:space="preserve"> </v>
      </c>
      <c r="L573">
        <f t="shared" si="77"/>
        <v>3.4680000000000002E-2</v>
      </c>
    </row>
    <row r="574" spans="1:12" x14ac:dyDescent="0.2">
      <c r="A574" s="1" t="s">
        <v>6</v>
      </c>
      <c r="B574" s="13" t="s">
        <v>48</v>
      </c>
      <c r="C574" s="1" t="s">
        <v>50</v>
      </c>
      <c r="D574" s="2" t="s">
        <v>8</v>
      </c>
      <c r="E574" s="2" t="s">
        <v>9</v>
      </c>
      <c r="F574" s="2" t="str">
        <f t="shared" si="75"/>
        <v>E.faecium Sensitive</v>
      </c>
      <c r="G574">
        <v>2</v>
      </c>
      <c r="H574" s="19"/>
      <c r="I574" s="18">
        <v>0.4</v>
      </c>
      <c r="J574" s="6">
        <v>0.86699999999999999</v>
      </c>
      <c r="K574" t="str">
        <f t="shared" si="76"/>
        <v xml:space="preserve"> </v>
      </c>
      <c r="L574">
        <f t="shared" si="77"/>
        <v>0.3468</v>
      </c>
    </row>
    <row r="575" spans="1:12" x14ac:dyDescent="0.2">
      <c r="A575" s="1" t="s">
        <v>10</v>
      </c>
      <c r="B575" s="13" t="s">
        <v>48</v>
      </c>
      <c r="C575" s="1" t="s">
        <v>50</v>
      </c>
      <c r="D575" s="2" t="s">
        <v>11</v>
      </c>
      <c r="E575" s="2" t="s">
        <v>9</v>
      </c>
      <c r="F575" s="2" t="str">
        <f t="shared" si="75"/>
        <v>E.faecium Resistant</v>
      </c>
      <c r="G575">
        <v>2</v>
      </c>
      <c r="H575" s="19"/>
      <c r="I575" s="18">
        <v>0.04</v>
      </c>
      <c r="J575" s="6">
        <v>0.86699999999999999</v>
      </c>
      <c r="K575" t="str">
        <f t="shared" si="76"/>
        <v xml:space="preserve"> </v>
      </c>
      <c r="L575">
        <f t="shared" si="77"/>
        <v>3.4680000000000002E-2</v>
      </c>
    </row>
    <row r="576" spans="1:12" x14ac:dyDescent="0.2">
      <c r="A576" s="1" t="s">
        <v>6</v>
      </c>
      <c r="B576" s="13" t="s">
        <v>48</v>
      </c>
      <c r="C576" s="1" t="s">
        <v>51</v>
      </c>
      <c r="D576" s="2" t="s">
        <v>8</v>
      </c>
      <c r="E576" s="2" t="s">
        <v>9</v>
      </c>
      <c r="F576" s="2" t="str">
        <f t="shared" si="75"/>
        <v>E.faecium Sensitive</v>
      </c>
      <c r="G576">
        <v>2</v>
      </c>
      <c r="H576" s="19"/>
      <c r="I576" s="18">
        <v>0.4</v>
      </c>
      <c r="J576" s="6">
        <v>0.86699999999999999</v>
      </c>
      <c r="K576" t="str">
        <f t="shared" si="76"/>
        <v xml:space="preserve"> </v>
      </c>
      <c r="L576">
        <f t="shared" si="77"/>
        <v>0.3468</v>
      </c>
    </row>
    <row r="577" spans="1:12" x14ac:dyDescent="0.2">
      <c r="A577" s="1" t="s">
        <v>10</v>
      </c>
      <c r="B577" s="13" t="s">
        <v>48</v>
      </c>
      <c r="C577" s="1" t="s">
        <v>51</v>
      </c>
      <c r="D577" s="2" t="s">
        <v>11</v>
      </c>
      <c r="E577" s="2" t="s">
        <v>9</v>
      </c>
      <c r="F577" s="2" t="str">
        <f t="shared" si="75"/>
        <v>E.faecium Resistant</v>
      </c>
      <c r="G577">
        <v>2</v>
      </c>
      <c r="H577" s="19"/>
      <c r="I577" s="18">
        <v>0.04</v>
      </c>
      <c r="J577" s="6">
        <v>0.86699999999999999</v>
      </c>
      <c r="K577" t="str">
        <f t="shared" si="76"/>
        <v xml:space="preserve"> </v>
      </c>
      <c r="L577">
        <f t="shared" si="77"/>
        <v>3.4680000000000002E-2</v>
      </c>
    </row>
    <row r="578" spans="1:12" x14ac:dyDescent="0.2">
      <c r="A578" s="1" t="s">
        <v>6</v>
      </c>
      <c r="B578" s="13" t="s">
        <v>48</v>
      </c>
      <c r="C578" s="1" t="s">
        <v>51</v>
      </c>
      <c r="D578" s="2" t="s">
        <v>8</v>
      </c>
      <c r="E578" s="2" t="s">
        <v>9</v>
      </c>
      <c r="F578" s="2" t="str">
        <f t="shared" si="75"/>
        <v>E.faecium Sensitive</v>
      </c>
      <c r="G578">
        <v>3</v>
      </c>
      <c r="H578" s="17">
        <v>2</v>
      </c>
      <c r="I578" s="18">
        <v>0.4</v>
      </c>
      <c r="J578" s="6">
        <v>0.93300000000000005</v>
      </c>
      <c r="K578">
        <f t="shared" si="76"/>
        <v>1.8660000000000001</v>
      </c>
      <c r="L578">
        <f t="shared" si="77"/>
        <v>0.37320000000000003</v>
      </c>
    </row>
    <row r="579" spans="1:12" x14ac:dyDescent="0.2">
      <c r="A579" s="1" t="s">
        <v>10</v>
      </c>
      <c r="B579" s="13" t="s">
        <v>48</v>
      </c>
      <c r="C579" s="1" t="s">
        <v>29</v>
      </c>
      <c r="D579" s="2" t="s">
        <v>11</v>
      </c>
      <c r="E579" s="2" t="s">
        <v>9</v>
      </c>
      <c r="F579" s="2" t="str">
        <f t="shared" si="75"/>
        <v>E.faecium Resistant</v>
      </c>
      <c r="G579">
        <v>3</v>
      </c>
      <c r="H579" s="17">
        <v>300</v>
      </c>
      <c r="I579" s="18">
        <v>10</v>
      </c>
      <c r="J579" s="6">
        <v>0.93300000000000005</v>
      </c>
      <c r="K579">
        <f t="shared" si="76"/>
        <v>279.90000000000003</v>
      </c>
      <c r="L579">
        <f t="shared" si="77"/>
        <v>9.33</v>
      </c>
    </row>
    <row r="580" spans="1:12" x14ac:dyDescent="0.2">
      <c r="A580" s="1" t="s">
        <v>6</v>
      </c>
      <c r="B580" s="13" t="s">
        <v>48</v>
      </c>
      <c r="C580" s="1" t="s">
        <v>49</v>
      </c>
      <c r="D580" s="2" t="s">
        <v>8</v>
      </c>
      <c r="E580" s="2" t="s">
        <v>9</v>
      </c>
      <c r="F580" s="2" t="str">
        <f t="shared" si="75"/>
        <v>E.faecium Sensitive</v>
      </c>
      <c r="G580">
        <v>3</v>
      </c>
      <c r="H580" s="17">
        <v>1100</v>
      </c>
      <c r="I580" s="18">
        <v>100</v>
      </c>
      <c r="J580" s="6">
        <v>0.93300000000000005</v>
      </c>
      <c r="K580">
        <f t="shared" si="76"/>
        <v>1026.3</v>
      </c>
      <c r="L580">
        <f t="shared" si="77"/>
        <v>93.300000000000011</v>
      </c>
    </row>
    <row r="581" spans="1:12" x14ac:dyDescent="0.2">
      <c r="A581" s="1" t="s">
        <v>10</v>
      </c>
      <c r="B581" s="13" t="s">
        <v>48</v>
      </c>
      <c r="C581" s="1" t="s">
        <v>7</v>
      </c>
      <c r="D581" s="2" t="s">
        <v>11</v>
      </c>
      <c r="E581" s="2" t="s">
        <v>9</v>
      </c>
      <c r="F581" s="2" t="str">
        <f t="shared" si="75"/>
        <v>E.faecium Resistant</v>
      </c>
      <c r="G581">
        <v>3</v>
      </c>
      <c r="H581" s="17">
        <v>2000</v>
      </c>
      <c r="I581" s="18">
        <v>10</v>
      </c>
      <c r="J581" s="6">
        <v>0.93300000000000005</v>
      </c>
      <c r="K581">
        <f t="shared" si="76"/>
        <v>1866</v>
      </c>
      <c r="L581">
        <f t="shared" si="77"/>
        <v>9.33</v>
      </c>
    </row>
    <row r="582" spans="1:12" x14ac:dyDescent="0.2">
      <c r="A582" s="1" t="s">
        <v>10</v>
      </c>
      <c r="B582" s="13" t="s">
        <v>48</v>
      </c>
      <c r="C582" s="1" t="s">
        <v>28</v>
      </c>
      <c r="D582" s="2" t="s">
        <v>11</v>
      </c>
      <c r="E582" s="2" t="s">
        <v>9</v>
      </c>
      <c r="F582" s="2" t="str">
        <f t="shared" si="75"/>
        <v>E.faecium Resistant</v>
      </c>
      <c r="G582">
        <v>3</v>
      </c>
      <c r="H582" s="17">
        <v>4500</v>
      </c>
      <c r="I582" s="18">
        <v>10</v>
      </c>
      <c r="J582" s="6">
        <v>0.93300000000000005</v>
      </c>
      <c r="K582">
        <f t="shared" si="76"/>
        <v>4198.5</v>
      </c>
      <c r="L582">
        <f t="shared" si="77"/>
        <v>9.33</v>
      </c>
    </row>
    <row r="583" spans="1:12" x14ac:dyDescent="0.2">
      <c r="A583" s="1" t="s">
        <v>6</v>
      </c>
      <c r="B583" s="13" t="s">
        <v>48</v>
      </c>
      <c r="C583" s="1" t="s">
        <v>30</v>
      </c>
      <c r="D583" s="2" t="s">
        <v>8</v>
      </c>
      <c r="E583" s="2" t="s">
        <v>9</v>
      </c>
      <c r="F583" s="2" t="str">
        <f t="shared" si="75"/>
        <v>E.faecium Sensitive</v>
      </c>
      <c r="G583">
        <v>3</v>
      </c>
      <c r="H583" s="17">
        <v>10300</v>
      </c>
      <c r="I583" s="18">
        <v>100</v>
      </c>
      <c r="J583" s="6">
        <v>0.93300000000000005</v>
      </c>
      <c r="K583">
        <f t="shared" si="76"/>
        <v>9609.9</v>
      </c>
      <c r="L583">
        <f t="shared" si="77"/>
        <v>93.300000000000011</v>
      </c>
    </row>
    <row r="584" spans="1:12" x14ac:dyDescent="0.2">
      <c r="A584" s="1" t="s">
        <v>6</v>
      </c>
      <c r="B584" s="13" t="s">
        <v>48</v>
      </c>
      <c r="C584" s="1" t="s">
        <v>29</v>
      </c>
      <c r="D584" s="2" t="s">
        <v>8</v>
      </c>
      <c r="E584" s="2" t="s">
        <v>9</v>
      </c>
      <c r="F584" s="2" t="str">
        <f t="shared" si="75"/>
        <v>E.faecium Sensitive</v>
      </c>
      <c r="G584">
        <v>3</v>
      </c>
      <c r="H584" s="17">
        <v>81000</v>
      </c>
      <c r="I584" s="18">
        <v>100</v>
      </c>
      <c r="J584" s="6">
        <v>0.93300000000000005</v>
      </c>
      <c r="K584">
        <f t="shared" si="76"/>
        <v>75573</v>
      </c>
      <c r="L584">
        <f t="shared" si="77"/>
        <v>93.300000000000011</v>
      </c>
    </row>
    <row r="585" spans="1:12" x14ac:dyDescent="0.2">
      <c r="A585" s="1" t="s">
        <v>6</v>
      </c>
      <c r="B585" s="13" t="s">
        <v>48</v>
      </c>
      <c r="C585" s="1" t="s">
        <v>7</v>
      </c>
      <c r="D585" s="2" t="s">
        <v>8</v>
      </c>
      <c r="E585" s="2" t="s">
        <v>9</v>
      </c>
      <c r="F585" s="2" t="str">
        <f t="shared" si="75"/>
        <v>E.faecium Sensitive</v>
      </c>
      <c r="G585">
        <v>3</v>
      </c>
      <c r="H585" s="17">
        <v>250000</v>
      </c>
      <c r="I585" s="18">
        <v>100</v>
      </c>
      <c r="J585" s="6">
        <v>0.93300000000000005</v>
      </c>
      <c r="K585">
        <f t="shared" si="76"/>
        <v>233250</v>
      </c>
      <c r="L585">
        <f t="shared" si="77"/>
        <v>93.300000000000011</v>
      </c>
    </row>
    <row r="586" spans="1:12" x14ac:dyDescent="0.2">
      <c r="A586" s="1" t="s">
        <v>6</v>
      </c>
      <c r="B586" s="13" t="s">
        <v>48</v>
      </c>
      <c r="C586" s="1" t="s">
        <v>28</v>
      </c>
      <c r="D586" s="2" t="s">
        <v>8</v>
      </c>
      <c r="E586" s="2" t="s">
        <v>9</v>
      </c>
      <c r="F586" s="2" t="str">
        <f t="shared" si="75"/>
        <v>E.faecium Sensitive</v>
      </c>
      <c r="G586">
        <v>3</v>
      </c>
      <c r="H586" s="17">
        <v>780000</v>
      </c>
      <c r="I586" s="18">
        <v>100</v>
      </c>
      <c r="J586" s="6">
        <v>0.93300000000000005</v>
      </c>
      <c r="K586">
        <f t="shared" si="76"/>
        <v>727740</v>
      </c>
      <c r="L586">
        <f t="shared" si="77"/>
        <v>93.300000000000011</v>
      </c>
    </row>
    <row r="587" spans="1:12" x14ac:dyDescent="0.2">
      <c r="A587" s="1" t="s">
        <v>10</v>
      </c>
      <c r="B587" s="13" t="s">
        <v>48</v>
      </c>
      <c r="C587" s="1" t="s">
        <v>30</v>
      </c>
      <c r="D587" s="2" t="s">
        <v>11</v>
      </c>
      <c r="E587" s="2" t="s">
        <v>9</v>
      </c>
      <c r="F587" s="2" t="str">
        <f t="shared" si="75"/>
        <v>E.faecium Resistant</v>
      </c>
      <c r="G587">
        <v>3</v>
      </c>
      <c r="H587" s="17"/>
      <c r="I587" s="18">
        <v>10</v>
      </c>
      <c r="J587" s="6">
        <v>0.93300000000000005</v>
      </c>
      <c r="K587" t="str">
        <f t="shared" si="76"/>
        <v xml:space="preserve"> </v>
      </c>
      <c r="L587">
        <f t="shared" si="77"/>
        <v>9.33</v>
      </c>
    </row>
    <row r="588" spans="1:12" x14ac:dyDescent="0.2">
      <c r="A588" s="1" t="s">
        <v>10</v>
      </c>
      <c r="B588" s="13" t="s">
        <v>48</v>
      </c>
      <c r="C588" s="1" t="s">
        <v>49</v>
      </c>
      <c r="D588" s="2" t="s">
        <v>11</v>
      </c>
      <c r="E588" s="2" t="s">
        <v>9</v>
      </c>
      <c r="F588" s="2" t="str">
        <f t="shared" si="75"/>
        <v>E.faecium Resistant</v>
      </c>
      <c r="G588">
        <v>3</v>
      </c>
      <c r="H588" s="17"/>
      <c r="I588" s="18">
        <v>10</v>
      </c>
      <c r="J588" s="6">
        <v>0.93300000000000005</v>
      </c>
      <c r="K588" t="str">
        <f t="shared" si="76"/>
        <v xml:space="preserve"> </v>
      </c>
      <c r="L588">
        <f t="shared" si="77"/>
        <v>9.33</v>
      </c>
    </row>
    <row r="589" spans="1:12" x14ac:dyDescent="0.2">
      <c r="A589" s="1" t="s">
        <v>6</v>
      </c>
      <c r="B589" s="13" t="s">
        <v>48</v>
      </c>
      <c r="C589" s="1" t="s">
        <v>34</v>
      </c>
      <c r="D589" s="2" t="s">
        <v>8</v>
      </c>
      <c r="E589" s="2" t="s">
        <v>9</v>
      </c>
      <c r="F589" s="2" t="str">
        <f t="shared" si="75"/>
        <v>E.faecium Sensitive</v>
      </c>
      <c r="G589">
        <v>3</v>
      </c>
      <c r="H589" s="17"/>
      <c r="I589" s="18">
        <v>0.4</v>
      </c>
      <c r="J589" s="6">
        <v>0.93300000000000005</v>
      </c>
      <c r="K589" t="str">
        <f t="shared" si="76"/>
        <v xml:space="preserve"> </v>
      </c>
      <c r="L589">
        <f t="shared" si="77"/>
        <v>0.37320000000000003</v>
      </c>
    </row>
    <row r="590" spans="1:12" x14ac:dyDescent="0.2">
      <c r="A590" s="1" t="s">
        <v>10</v>
      </c>
      <c r="B590" s="13" t="s">
        <v>48</v>
      </c>
      <c r="C590" s="1" t="s">
        <v>34</v>
      </c>
      <c r="D590" s="2" t="s">
        <v>11</v>
      </c>
      <c r="E590" s="2" t="s">
        <v>9</v>
      </c>
      <c r="F590" s="2" t="str">
        <f t="shared" ref="F590:F653" si="78">_xlfn.CONCAT(E590," ",D590)</f>
        <v>E.faecium Resistant</v>
      </c>
      <c r="G590">
        <v>3</v>
      </c>
      <c r="H590" s="17"/>
      <c r="I590" s="18">
        <v>0.04</v>
      </c>
      <c r="J590" s="6">
        <v>0.93300000000000005</v>
      </c>
      <c r="K590" t="str">
        <f t="shared" ref="K590:K653" si="79">IF(H590&gt;0,(H590*J590)," ")</f>
        <v xml:space="preserve"> </v>
      </c>
      <c r="L590">
        <f t="shared" ref="L590:L653" si="80">IF(I590&gt;0,(I590*J590)," ")</f>
        <v>3.7320000000000006E-2</v>
      </c>
    </row>
    <row r="591" spans="1:12" x14ac:dyDescent="0.2">
      <c r="A591" s="1" t="s">
        <v>6</v>
      </c>
      <c r="B591" s="13" t="s">
        <v>48</v>
      </c>
      <c r="C591" s="1" t="s">
        <v>53</v>
      </c>
      <c r="D591" s="2" t="s">
        <v>8</v>
      </c>
      <c r="E591" s="2" t="s">
        <v>9</v>
      </c>
      <c r="F591" s="2" t="str">
        <f t="shared" si="78"/>
        <v>E.faecium Sensitive</v>
      </c>
      <c r="G591">
        <v>3</v>
      </c>
      <c r="H591" s="17"/>
      <c r="I591" s="18">
        <v>0.4</v>
      </c>
      <c r="J591" s="6">
        <v>0.93300000000000005</v>
      </c>
      <c r="K591" t="str">
        <f t="shared" si="79"/>
        <v xml:space="preserve"> </v>
      </c>
      <c r="L591">
        <f t="shared" si="80"/>
        <v>0.37320000000000003</v>
      </c>
    </row>
    <row r="592" spans="1:12" x14ac:dyDescent="0.2">
      <c r="A592" s="1" t="s">
        <v>10</v>
      </c>
      <c r="B592" s="13" t="s">
        <v>48</v>
      </c>
      <c r="C592" s="1" t="s">
        <v>53</v>
      </c>
      <c r="D592" s="2" t="s">
        <v>11</v>
      </c>
      <c r="E592" s="2" t="s">
        <v>9</v>
      </c>
      <c r="F592" s="2" t="str">
        <f t="shared" si="78"/>
        <v>E.faecium Resistant</v>
      </c>
      <c r="G592">
        <v>3</v>
      </c>
      <c r="H592" s="17"/>
      <c r="I592" s="18">
        <v>0.04</v>
      </c>
      <c r="J592" s="6">
        <v>0.93300000000000005</v>
      </c>
      <c r="K592" t="str">
        <f t="shared" si="79"/>
        <v xml:space="preserve"> </v>
      </c>
      <c r="L592">
        <f t="shared" si="80"/>
        <v>3.7320000000000006E-2</v>
      </c>
    </row>
    <row r="593" spans="1:12" x14ac:dyDescent="0.2">
      <c r="A593" s="1" t="s">
        <v>6</v>
      </c>
      <c r="B593" s="13" t="s">
        <v>48</v>
      </c>
      <c r="C593" s="1" t="s">
        <v>50</v>
      </c>
      <c r="D593" s="2" t="s">
        <v>8</v>
      </c>
      <c r="E593" s="2" t="s">
        <v>9</v>
      </c>
      <c r="F593" s="2" t="str">
        <f t="shared" si="78"/>
        <v>E.faecium Sensitive</v>
      </c>
      <c r="G593">
        <v>3</v>
      </c>
      <c r="H593" s="17"/>
      <c r="I593" s="18">
        <v>0.4</v>
      </c>
      <c r="J593" s="6">
        <v>0.93300000000000005</v>
      </c>
      <c r="K593" t="str">
        <f t="shared" si="79"/>
        <v xml:space="preserve"> </v>
      </c>
      <c r="L593">
        <f t="shared" si="80"/>
        <v>0.37320000000000003</v>
      </c>
    </row>
    <row r="594" spans="1:12" x14ac:dyDescent="0.2">
      <c r="A594" s="1" t="s">
        <v>10</v>
      </c>
      <c r="B594" s="13" t="s">
        <v>48</v>
      </c>
      <c r="C594" s="1" t="s">
        <v>50</v>
      </c>
      <c r="D594" s="2" t="s">
        <v>11</v>
      </c>
      <c r="E594" s="2" t="s">
        <v>9</v>
      </c>
      <c r="F594" s="2" t="str">
        <f t="shared" si="78"/>
        <v>E.faecium Resistant</v>
      </c>
      <c r="G594">
        <v>3</v>
      </c>
      <c r="H594" s="17"/>
      <c r="I594" s="18">
        <v>0.04</v>
      </c>
      <c r="J594" s="6">
        <v>0.93300000000000005</v>
      </c>
      <c r="K594" t="str">
        <f t="shared" si="79"/>
        <v xml:space="preserve"> </v>
      </c>
      <c r="L594">
        <f t="shared" si="80"/>
        <v>3.7320000000000006E-2</v>
      </c>
    </row>
    <row r="595" spans="1:12" x14ac:dyDescent="0.2">
      <c r="A595" s="1" t="s">
        <v>10</v>
      </c>
      <c r="B595" s="13" t="s">
        <v>48</v>
      </c>
      <c r="C595" s="1" t="s">
        <v>51</v>
      </c>
      <c r="D595" s="2" t="s">
        <v>11</v>
      </c>
      <c r="E595" s="2" t="s">
        <v>9</v>
      </c>
      <c r="F595" s="2" t="str">
        <f t="shared" si="78"/>
        <v>E.faecium Resistant</v>
      </c>
      <c r="G595">
        <v>3</v>
      </c>
      <c r="H595" s="17"/>
      <c r="I595" s="18">
        <v>0.04</v>
      </c>
      <c r="J595" s="6">
        <v>0.93300000000000005</v>
      </c>
      <c r="K595" t="str">
        <f t="shared" si="79"/>
        <v xml:space="preserve"> </v>
      </c>
      <c r="L595">
        <f t="shared" si="80"/>
        <v>3.7320000000000006E-2</v>
      </c>
    </row>
    <row r="596" spans="1:12" x14ac:dyDescent="0.2">
      <c r="A596" s="1" t="s">
        <v>6</v>
      </c>
      <c r="B596" s="13" t="s">
        <v>48</v>
      </c>
      <c r="C596" s="1" t="s">
        <v>50</v>
      </c>
      <c r="D596" s="2" t="s">
        <v>8</v>
      </c>
      <c r="E596" s="2" t="s">
        <v>9</v>
      </c>
      <c r="F596" s="2" t="str">
        <f t="shared" si="78"/>
        <v>E.faecium Sensitive</v>
      </c>
      <c r="G596">
        <v>4</v>
      </c>
      <c r="H596">
        <v>0.4</v>
      </c>
      <c r="I596" s="18">
        <v>0.4</v>
      </c>
      <c r="J596" s="6">
        <v>0.33300000000000002</v>
      </c>
      <c r="K596">
        <f t="shared" si="79"/>
        <v>0.13320000000000001</v>
      </c>
      <c r="L596">
        <f t="shared" si="80"/>
        <v>0.13320000000000001</v>
      </c>
    </row>
    <row r="597" spans="1:12" x14ac:dyDescent="0.2">
      <c r="A597" s="1" t="s">
        <v>10</v>
      </c>
      <c r="B597" s="13" t="s">
        <v>48</v>
      </c>
      <c r="C597" s="1" t="s">
        <v>28</v>
      </c>
      <c r="D597" s="2" t="s">
        <v>11</v>
      </c>
      <c r="E597" s="2" t="s">
        <v>9</v>
      </c>
      <c r="F597" s="2" t="str">
        <f t="shared" si="78"/>
        <v>E.faecium Resistant</v>
      </c>
      <c r="G597">
        <v>4</v>
      </c>
      <c r="H597">
        <v>800</v>
      </c>
      <c r="I597" s="18">
        <v>100</v>
      </c>
      <c r="J597" s="6">
        <v>0.33300000000000002</v>
      </c>
      <c r="K597">
        <f t="shared" si="79"/>
        <v>266.40000000000003</v>
      </c>
      <c r="L597">
        <f t="shared" si="80"/>
        <v>33.300000000000004</v>
      </c>
    </row>
    <row r="598" spans="1:12" x14ac:dyDescent="0.2">
      <c r="A598" s="1" t="s">
        <v>6</v>
      </c>
      <c r="B598" s="13" t="s">
        <v>48</v>
      </c>
      <c r="C598" s="1" t="s">
        <v>49</v>
      </c>
      <c r="D598" s="2" t="s">
        <v>8</v>
      </c>
      <c r="E598" s="2" t="s">
        <v>9</v>
      </c>
      <c r="F598" s="2" t="str">
        <f t="shared" si="78"/>
        <v>E.faecium Sensitive</v>
      </c>
      <c r="G598">
        <v>4</v>
      </c>
      <c r="H598">
        <v>800</v>
      </c>
      <c r="I598" s="18">
        <v>100</v>
      </c>
      <c r="J598" s="6">
        <v>0.33300000000000002</v>
      </c>
      <c r="K598">
        <f t="shared" si="79"/>
        <v>266.40000000000003</v>
      </c>
      <c r="L598">
        <f t="shared" si="80"/>
        <v>33.300000000000004</v>
      </c>
    </row>
    <row r="599" spans="1:12" x14ac:dyDescent="0.2">
      <c r="A599" s="1" t="s">
        <v>10</v>
      </c>
      <c r="B599" s="13" t="s">
        <v>48</v>
      </c>
      <c r="C599" s="1" t="s">
        <v>7</v>
      </c>
      <c r="D599" s="2" t="s">
        <v>11</v>
      </c>
      <c r="E599" s="2" t="s">
        <v>9</v>
      </c>
      <c r="F599" s="2" t="str">
        <f t="shared" si="78"/>
        <v>E.faecium Resistant</v>
      </c>
      <c r="G599">
        <v>4</v>
      </c>
      <c r="H599" s="19">
        <v>1100</v>
      </c>
      <c r="I599" s="18">
        <v>100</v>
      </c>
      <c r="J599" s="6">
        <v>0.33300000000000002</v>
      </c>
      <c r="K599">
        <f t="shared" si="79"/>
        <v>366.3</v>
      </c>
      <c r="L599">
        <f t="shared" si="80"/>
        <v>33.300000000000004</v>
      </c>
    </row>
    <row r="600" spans="1:12" x14ac:dyDescent="0.2">
      <c r="A600" s="1" t="s">
        <v>6</v>
      </c>
      <c r="B600" s="13" t="s">
        <v>48</v>
      </c>
      <c r="C600" s="1" t="s">
        <v>30</v>
      </c>
      <c r="D600" s="2" t="s">
        <v>8</v>
      </c>
      <c r="E600" s="2" t="s">
        <v>9</v>
      </c>
      <c r="F600" s="2" t="str">
        <f t="shared" si="78"/>
        <v>E.faecium Sensitive</v>
      </c>
      <c r="G600">
        <v>4</v>
      </c>
      <c r="H600">
        <v>2800</v>
      </c>
      <c r="I600" s="18">
        <v>100</v>
      </c>
      <c r="J600" s="6">
        <v>0.33300000000000002</v>
      </c>
      <c r="K600">
        <f t="shared" si="79"/>
        <v>932.40000000000009</v>
      </c>
      <c r="L600">
        <f t="shared" si="80"/>
        <v>33.300000000000004</v>
      </c>
    </row>
    <row r="601" spans="1:12" x14ac:dyDescent="0.2">
      <c r="A601" s="1" t="s">
        <v>10</v>
      </c>
      <c r="B601" s="13" t="s">
        <v>48</v>
      </c>
      <c r="C601" s="1" t="s">
        <v>29</v>
      </c>
      <c r="D601" s="2" t="s">
        <v>11</v>
      </c>
      <c r="E601" s="2" t="s">
        <v>9</v>
      </c>
      <c r="F601" s="2" t="str">
        <f t="shared" si="78"/>
        <v>E.faecium Resistant</v>
      </c>
      <c r="G601">
        <v>4</v>
      </c>
      <c r="H601">
        <v>6000</v>
      </c>
      <c r="I601" s="18">
        <v>100</v>
      </c>
      <c r="J601" s="6">
        <v>0.33300000000000002</v>
      </c>
      <c r="K601">
        <f t="shared" si="79"/>
        <v>1998</v>
      </c>
      <c r="L601">
        <f t="shared" si="80"/>
        <v>33.300000000000004</v>
      </c>
    </row>
    <row r="602" spans="1:12" x14ac:dyDescent="0.2">
      <c r="A602" s="1" t="s">
        <v>6</v>
      </c>
      <c r="B602" s="13" t="s">
        <v>48</v>
      </c>
      <c r="C602" s="1" t="s">
        <v>29</v>
      </c>
      <c r="D602" s="2" t="s">
        <v>8</v>
      </c>
      <c r="E602" s="2" t="s">
        <v>9</v>
      </c>
      <c r="F602" s="2" t="str">
        <f t="shared" si="78"/>
        <v>E.faecium Sensitive</v>
      </c>
      <c r="G602">
        <v>4</v>
      </c>
      <c r="H602">
        <v>370000</v>
      </c>
      <c r="I602" s="18">
        <v>1000</v>
      </c>
      <c r="J602" s="6">
        <v>0.33300000000000002</v>
      </c>
      <c r="K602">
        <f t="shared" si="79"/>
        <v>123210</v>
      </c>
      <c r="L602">
        <f t="shared" si="80"/>
        <v>333</v>
      </c>
    </row>
    <row r="603" spans="1:12" x14ac:dyDescent="0.2">
      <c r="A603" s="1" t="s">
        <v>6</v>
      </c>
      <c r="B603" s="13" t="s">
        <v>48</v>
      </c>
      <c r="C603" s="1" t="s">
        <v>28</v>
      </c>
      <c r="D603" s="2" t="s">
        <v>8</v>
      </c>
      <c r="E603" s="2" t="s">
        <v>9</v>
      </c>
      <c r="F603" s="2" t="str">
        <f t="shared" si="78"/>
        <v>E.faecium Sensitive</v>
      </c>
      <c r="G603">
        <v>4</v>
      </c>
      <c r="H603">
        <v>510000</v>
      </c>
      <c r="I603" s="18">
        <v>1000</v>
      </c>
      <c r="J603" s="6">
        <v>0.33300000000000002</v>
      </c>
      <c r="K603">
        <f t="shared" si="79"/>
        <v>169830</v>
      </c>
      <c r="L603">
        <f t="shared" si="80"/>
        <v>333</v>
      </c>
    </row>
    <row r="604" spans="1:12" x14ac:dyDescent="0.2">
      <c r="A604" s="1" t="s">
        <v>6</v>
      </c>
      <c r="B604" s="13" t="s">
        <v>48</v>
      </c>
      <c r="C604" s="1" t="s">
        <v>7</v>
      </c>
      <c r="D604" s="2" t="s">
        <v>8</v>
      </c>
      <c r="E604" s="2" t="s">
        <v>9</v>
      </c>
      <c r="F604" s="2" t="str">
        <f t="shared" si="78"/>
        <v>E.faecium Sensitive</v>
      </c>
      <c r="G604">
        <v>4</v>
      </c>
      <c r="H604" s="19"/>
      <c r="I604" s="18">
        <v>1000</v>
      </c>
      <c r="J604" s="6">
        <v>0.33300000000000002</v>
      </c>
      <c r="K604" t="str">
        <f t="shared" si="79"/>
        <v xml:space="preserve"> </v>
      </c>
      <c r="L604">
        <f t="shared" si="80"/>
        <v>333</v>
      </c>
    </row>
    <row r="605" spans="1:12" x14ac:dyDescent="0.2">
      <c r="A605" s="1" t="s">
        <v>10</v>
      </c>
      <c r="B605" s="13" t="s">
        <v>48</v>
      </c>
      <c r="C605" s="1" t="s">
        <v>30</v>
      </c>
      <c r="D605" s="2" t="s">
        <v>11</v>
      </c>
      <c r="E605" s="2" t="s">
        <v>9</v>
      </c>
      <c r="F605" s="2" t="str">
        <f t="shared" si="78"/>
        <v>E.faecium Resistant</v>
      </c>
      <c r="G605">
        <v>4</v>
      </c>
      <c r="I605" s="18">
        <v>10</v>
      </c>
      <c r="J605" s="6">
        <v>0.33300000000000002</v>
      </c>
      <c r="K605" t="str">
        <f t="shared" si="79"/>
        <v xml:space="preserve"> </v>
      </c>
      <c r="L605">
        <f t="shared" si="80"/>
        <v>3.33</v>
      </c>
    </row>
    <row r="606" spans="1:12" x14ac:dyDescent="0.2">
      <c r="A606" s="1" t="s">
        <v>10</v>
      </c>
      <c r="B606" s="13" t="s">
        <v>48</v>
      </c>
      <c r="C606" s="1" t="s">
        <v>49</v>
      </c>
      <c r="D606" s="2" t="s">
        <v>11</v>
      </c>
      <c r="E606" s="2" t="s">
        <v>9</v>
      </c>
      <c r="F606" s="2" t="str">
        <f t="shared" si="78"/>
        <v>E.faecium Resistant</v>
      </c>
      <c r="G606">
        <v>4</v>
      </c>
      <c r="I606" s="18">
        <v>10</v>
      </c>
      <c r="J606" s="6">
        <v>0.33300000000000002</v>
      </c>
      <c r="K606" t="str">
        <f t="shared" si="79"/>
        <v xml:space="preserve"> </v>
      </c>
      <c r="L606">
        <f t="shared" si="80"/>
        <v>3.33</v>
      </c>
    </row>
    <row r="607" spans="1:12" x14ac:dyDescent="0.2">
      <c r="A607" s="1" t="s">
        <v>6</v>
      </c>
      <c r="B607" s="13" t="s">
        <v>48</v>
      </c>
      <c r="C607" s="1" t="s">
        <v>34</v>
      </c>
      <c r="D607" s="2" t="s">
        <v>8</v>
      </c>
      <c r="E607" s="2" t="s">
        <v>9</v>
      </c>
      <c r="F607" s="2" t="str">
        <f t="shared" si="78"/>
        <v>E.faecium Sensitive</v>
      </c>
      <c r="G607">
        <v>4</v>
      </c>
      <c r="I607" s="18">
        <v>0.4</v>
      </c>
      <c r="J607" s="6">
        <v>0.33300000000000002</v>
      </c>
      <c r="K607" t="str">
        <f t="shared" si="79"/>
        <v xml:space="preserve"> </v>
      </c>
      <c r="L607">
        <f t="shared" si="80"/>
        <v>0.13320000000000001</v>
      </c>
    </row>
    <row r="608" spans="1:12" x14ac:dyDescent="0.2">
      <c r="A608" s="1" t="s">
        <v>10</v>
      </c>
      <c r="B608" s="13" t="s">
        <v>48</v>
      </c>
      <c r="C608" s="1" t="s">
        <v>34</v>
      </c>
      <c r="D608" s="2" t="s">
        <v>11</v>
      </c>
      <c r="E608" s="2" t="s">
        <v>9</v>
      </c>
      <c r="F608" s="2" t="str">
        <f t="shared" si="78"/>
        <v>E.faecium Resistant</v>
      </c>
      <c r="G608">
        <v>4</v>
      </c>
      <c r="I608" s="18">
        <v>0.04</v>
      </c>
      <c r="J608" s="6">
        <v>0.33300000000000002</v>
      </c>
      <c r="K608" t="str">
        <f t="shared" si="79"/>
        <v xml:space="preserve"> </v>
      </c>
      <c r="L608">
        <f t="shared" si="80"/>
        <v>1.332E-2</v>
      </c>
    </row>
    <row r="609" spans="1:12" x14ac:dyDescent="0.2">
      <c r="A609" s="1" t="s">
        <v>6</v>
      </c>
      <c r="B609" s="13" t="s">
        <v>48</v>
      </c>
      <c r="C609" s="1" t="s">
        <v>53</v>
      </c>
      <c r="D609" s="2" t="s">
        <v>8</v>
      </c>
      <c r="E609" s="2" t="s">
        <v>9</v>
      </c>
      <c r="F609" s="2" t="str">
        <f t="shared" si="78"/>
        <v>E.faecium Sensitive</v>
      </c>
      <c r="G609">
        <v>4</v>
      </c>
      <c r="I609" s="18">
        <v>0.4</v>
      </c>
      <c r="J609" s="6">
        <v>0.33300000000000002</v>
      </c>
      <c r="K609" t="str">
        <f t="shared" si="79"/>
        <v xml:space="preserve"> </v>
      </c>
      <c r="L609">
        <f t="shared" si="80"/>
        <v>0.13320000000000001</v>
      </c>
    </row>
    <row r="610" spans="1:12" x14ac:dyDescent="0.2">
      <c r="A610" s="1" t="s">
        <v>10</v>
      </c>
      <c r="B610" s="13" t="s">
        <v>48</v>
      </c>
      <c r="C610" s="1" t="s">
        <v>53</v>
      </c>
      <c r="D610" s="2" t="s">
        <v>11</v>
      </c>
      <c r="E610" s="2" t="s">
        <v>9</v>
      </c>
      <c r="F610" s="2" t="str">
        <f t="shared" si="78"/>
        <v>E.faecium Resistant</v>
      </c>
      <c r="G610">
        <v>4</v>
      </c>
      <c r="I610" s="18">
        <v>0.04</v>
      </c>
      <c r="J610" s="6">
        <v>0.33300000000000002</v>
      </c>
      <c r="K610" t="str">
        <f t="shared" si="79"/>
        <v xml:space="preserve"> </v>
      </c>
      <c r="L610">
        <f t="shared" si="80"/>
        <v>1.332E-2</v>
      </c>
    </row>
    <row r="611" spans="1:12" x14ac:dyDescent="0.2">
      <c r="A611" s="1" t="s">
        <v>10</v>
      </c>
      <c r="B611" s="13" t="s">
        <v>48</v>
      </c>
      <c r="C611" s="1" t="s">
        <v>50</v>
      </c>
      <c r="D611" s="2" t="s">
        <v>11</v>
      </c>
      <c r="E611" s="2" t="s">
        <v>9</v>
      </c>
      <c r="F611" s="2" t="str">
        <f t="shared" si="78"/>
        <v>E.faecium Resistant</v>
      </c>
      <c r="G611">
        <v>4</v>
      </c>
      <c r="I611" s="18">
        <v>0.04</v>
      </c>
      <c r="J611" s="6">
        <v>0.33300000000000002</v>
      </c>
      <c r="K611" t="str">
        <f t="shared" si="79"/>
        <v xml:space="preserve"> </v>
      </c>
      <c r="L611">
        <f t="shared" si="80"/>
        <v>1.332E-2</v>
      </c>
    </row>
    <row r="612" spans="1:12" x14ac:dyDescent="0.2">
      <c r="A612" s="1" t="s">
        <v>6</v>
      </c>
      <c r="B612" s="13" t="s">
        <v>48</v>
      </c>
      <c r="C612" s="1" t="s">
        <v>51</v>
      </c>
      <c r="D612" s="2" t="s">
        <v>8</v>
      </c>
      <c r="E612" s="2" t="s">
        <v>9</v>
      </c>
      <c r="F612" s="2" t="str">
        <f t="shared" si="78"/>
        <v>E.faecium Sensitive</v>
      </c>
      <c r="G612">
        <v>4</v>
      </c>
      <c r="I612" s="18">
        <v>0.4</v>
      </c>
      <c r="J612" s="6">
        <v>0.33300000000000002</v>
      </c>
      <c r="K612" t="str">
        <f t="shared" si="79"/>
        <v xml:space="preserve"> </v>
      </c>
      <c r="L612">
        <f t="shared" si="80"/>
        <v>0.13320000000000001</v>
      </c>
    </row>
    <row r="613" spans="1:12" x14ac:dyDescent="0.2">
      <c r="A613" s="1" t="s">
        <v>10</v>
      </c>
      <c r="B613" s="13" t="s">
        <v>48</v>
      </c>
      <c r="C613" s="1" t="s">
        <v>51</v>
      </c>
      <c r="D613" s="2" t="s">
        <v>11</v>
      </c>
      <c r="E613" s="2" t="s">
        <v>9</v>
      </c>
      <c r="F613" s="2" t="str">
        <f t="shared" si="78"/>
        <v>E.faecium Resistant</v>
      </c>
      <c r="G613">
        <v>4</v>
      </c>
      <c r="I613" s="18">
        <v>0.04</v>
      </c>
      <c r="J613" s="6">
        <v>0.33300000000000002</v>
      </c>
      <c r="K613" t="str">
        <f t="shared" si="79"/>
        <v xml:space="preserve"> </v>
      </c>
      <c r="L613">
        <f t="shared" si="80"/>
        <v>1.332E-2</v>
      </c>
    </row>
    <row r="614" spans="1:12" x14ac:dyDescent="0.2">
      <c r="A614" s="1" t="s">
        <v>14</v>
      </c>
      <c r="B614" s="13" t="s">
        <v>48</v>
      </c>
      <c r="C614" s="1" t="s">
        <v>34</v>
      </c>
      <c r="D614" s="2" t="s">
        <v>11</v>
      </c>
      <c r="E614" s="2" t="s">
        <v>13</v>
      </c>
      <c r="F614" s="2" t="str">
        <f t="shared" si="78"/>
        <v>K.pneumoniae Resistant</v>
      </c>
      <c r="G614">
        <v>1</v>
      </c>
      <c r="H614">
        <f>44*2.5</f>
        <v>110</v>
      </c>
      <c r="I614" s="18">
        <v>0.04</v>
      </c>
      <c r="J614" s="6">
        <v>0</v>
      </c>
      <c r="K614">
        <f t="shared" si="79"/>
        <v>0</v>
      </c>
      <c r="L614">
        <f t="shared" si="80"/>
        <v>0</v>
      </c>
    </row>
    <row r="615" spans="1:12" x14ac:dyDescent="0.2">
      <c r="A615" s="1" t="s">
        <v>12</v>
      </c>
      <c r="B615" s="13" t="s">
        <v>48</v>
      </c>
      <c r="C615" s="1" t="s">
        <v>34</v>
      </c>
      <c r="D615" s="2" t="s">
        <v>8</v>
      </c>
      <c r="E615" s="2" t="s">
        <v>13</v>
      </c>
      <c r="F615" s="2" t="str">
        <f t="shared" si="78"/>
        <v>K.pneumoniae Sensitive</v>
      </c>
      <c r="G615">
        <v>1</v>
      </c>
      <c r="H615">
        <f>220*2.5</f>
        <v>550</v>
      </c>
      <c r="I615" s="18">
        <v>0.4</v>
      </c>
      <c r="J615" s="6">
        <v>0</v>
      </c>
      <c r="K615">
        <f t="shared" si="79"/>
        <v>0</v>
      </c>
      <c r="L615">
        <f t="shared" si="80"/>
        <v>0</v>
      </c>
    </row>
    <row r="616" spans="1:12" x14ac:dyDescent="0.2">
      <c r="A616" s="1" t="s">
        <v>12</v>
      </c>
      <c r="B616" s="13" t="s">
        <v>48</v>
      </c>
      <c r="C616" s="1" t="s">
        <v>53</v>
      </c>
      <c r="D616" s="2" t="s">
        <v>8</v>
      </c>
      <c r="E616" s="2" t="s">
        <v>13</v>
      </c>
      <c r="F616" s="2" t="str">
        <f t="shared" si="78"/>
        <v>K.pneumoniae Sensitive</v>
      </c>
      <c r="G616">
        <v>1</v>
      </c>
      <c r="H616">
        <f>250*2.5</f>
        <v>625</v>
      </c>
      <c r="I616" s="18">
        <v>0.4</v>
      </c>
      <c r="J616" s="6">
        <v>0</v>
      </c>
      <c r="K616">
        <f t="shared" si="79"/>
        <v>0</v>
      </c>
      <c r="L616">
        <f t="shared" si="80"/>
        <v>0</v>
      </c>
    </row>
    <row r="617" spans="1:12" x14ac:dyDescent="0.2">
      <c r="A617" s="1" t="s">
        <v>14</v>
      </c>
      <c r="B617" s="13" t="s">
        <v>48</v>
      </c>
      <c r="C617" s="1" t="s">
        <v>53</v>
      </c>
      <c r="D617" s="2" t="s">
        <v>11</v>
      </c>
      <c r="E617" s="2" t="s">
        <v>13</v>
      </c>
      <c r="F617" s="2" t="str">
        <f t="shared" si="78"/>
        <v>K.pneumoniae Resistant</v>
      </c>
      <c r="G617">
        <v>1</v>
      </c>
      <c r="H617">
        <f>2300*2.5</f>
        <v>5750</v>
      </c>
      <c r="I617" s="18">
        <v>0.04</v>
      </c>
      <c r="J617" s="6">
        <v>0</v>
      </c>
      <c r="K617">
        <f t="shared" si="79"/>
        <v>0</v>
      </c>
      <c r="L617">
        <f t="shared" si="80"/>
        <v>0</v>
      </c>
    </row>
    <row r="618" spans="1:12" x14ac:dyDescent="0.2">
      <c r="A618" s="1" t="s">
        <v>14</v>
      </c>
      <c r="B618" s="13" t="s">
        <v>48</v>
      </c>
      <c r="C618" s="1" t="s">
        <v>50</v>
      </c>
      <c r="D618" s="2" t="s">
        <v>11</v>
      </c>
      <c r="E618" s="2" t="s">
        <v>13</v>
      </c>
      <c r="F618" s="2" t="str">
        <f t="shared" si="78"/>
        <v>K.pneumoniae Resistant</v>
      </c>
      <c r="G618">
        <v>1</v>
      </c>
      <c r="H618">
        <f>3000*2.5</f>
        <v>7500</v>
      </c>
      <c r="I618" s="18">
        <v>0.04</v>
      </c>
      <c r="J618" s="6">
        <v>0</v>
      </c>
      <c r="K618">
        <f t="shared" si="79"/>
        <v>0</v>
      </c>
      <c r="L618">
        <f t="shared" si="80"/>
        <v>0</v>
      </c>
    </row>
    <row r="619" spans="1:12" x14ac:dyDescent="0.2">
      <c r="A619" s="1" t="s">
        <v>14</v>
      </c>
      <c r="B619" s="13" t="s">
        <v>48</v>
      </c>
      <c r="C619" s="1" t="s">
        <v>49</v>
      </c>
      <c r="D619" s="2" t="s">
        <v>11</v>
      </c>
      <c r="E619" s="2" t="s">
        <v>13</v>
      </c>
      <c r="F619" s="2" t="str">
        <f t="shared" si="78"/>
        <v>K.pneumoniae Resistant</v>
      </c>
      <c r="G619">
        <v>1</v>
      </c>
      <c r="H619">
        <v>26000</v>
      </c>
      <c r="I619" s="18">
        <v>1</v>
      </c>
      <c r="J619" s="6">
        <v>0</v>
      </c>
      <c r="K619">
        <f t="shared" si="79"/>
        <v>0</v>
      </c>
      <c r="L619">
        <f t="shared" si="80"/>
        <v>0</v>
      </c>
    </row>
    <row r="620" spans="1:12" x14ac:dyDescent="0.2">
      <c r="A620" s="1" t="s">
        <v>14</v>
      </c>
      <c r="B620" s="13" t="s">
        <v>48</v>
      </c>
      <c r="C620" s="1" t="s">
        <v>51</v>
      </c>
      <c r="D620" s="2" t="s">
        <v>11</v>
      </c>
      <c r="E620" s="2" t="s">
        <v>13</v>
      </c>
      <c r="F620" s="2" t="str">
        <f t="shared" si="78"/>
        <v>K.pneumoniae Resistant</v>
      </c>
      <c r="G620">
        <v>1</v>
      </c>
      <c r="H620">
        <f>15600*2.5</f>
        <v>39000</v>
      </c>
      <c r="I620" s="18">
        <v>0.04</v>
      </c>
      <c r="J620" s="6">
        <v>0</v>
      </c>
      <c r="K620">
        <f t="shared" si="79"/>
        <v>0</v>
      </c>
      <c r="L620">
        <f t="shared" si="80"/>
        <v>0</v>
      </c>
    </row>
    <row r="621" spans="1:12" x14ac:dyDescent="0.2">
      <c r="A621" s="1" t="s">
        <v>12</v>
      </c>
      <c r="B621" s="13" t="s">
        <v>48</v>
      </c>
      <c r="C621" s="1" t="s">
        <v>50</v>
      </c>
      <c r="D621" s="2" t="s">
        <v>8</v>
      </c>
      <c r="E621" s="2" t="s">
        <v>13</v>
      </c>
      <c r="F621" s="2" t="str">
        <f t="shared" si="78"/>
        <v>K.pneumoniae Sensitive</v>
      </c>
      <c r="G621">
        <v>1</v>
      </c>
      <c r="H621">
        <f>25000*2.5</f>
        <v>62500</v>
      </c>
      <c r="I621" s="18">
        <v>0.4</v>
      </c>
      <c r="J621" s="6">
        <v>0</v>
      </c>
      <c r="K621">
        <f t="shared" si="79"/>
        <v>0</v>
      </c>
      <c r="L621">
        <f t="shared" si="80"/>
        <v>0</v>
      </c>
    </row>
    <row r="622" spans="1:12" x14ac:dyDescent="0.2">
      <c r="A622" s="1" t="s">
        <v>12</v>
      </c>
      <c r="B622" s="13" t="s">
        <v>48</v>
      </c>
      <c r="C622" s="1" t="s">
        <v>51</v>
      </c>
      <c r="D622" s="2" t="s">
        <v>8</v>
      </c>
      <c r="E622" s="2" t="s">
        <v>13</v>
      </c>
      <c r="F622" s="2" t="str">
        <f t="shared" si="78"/>
        <v>K.pneumoniae Sensitive</v>
      </c>
      <c r="G622">
        <v>1</v>
      </c>
      <c r="H622">
        <f>25000*2.5</f>
        <v>62500</v>
      </c>
      <c r="I622" s="18">
        <v>0.4</v>
      </c>
      <c r="J622" s="6">
        <v>0</v>
      </c>
      <c r="K622">
        <f t="shared" si="79"/>
        <v>0</v>
      </c>
      <c r="L622">
        <f t="shared" si="80"/>
        <v>0</v>
      </c>
    </row>
    <row r="623" spans="1:12" x14ac:dyDescent="0.2">
      <c r="A623" s="1" t="s">
        <v>12</v>
      </c>
      <c r="B623" s="13" t="s">
        <v>48</v>
      </c>
      <c r="C623" s="1" t="s">
        <v>49</v>
      </c>
      <c r="D623" s="2" t="s">
        <v>8</v>
      </c>
      <c r="E623" s="2" t="s">
        <v>13</v>
      </c>
      <c r="F623" s="2" t="str">
        <f t="shared" si="78"/>
        <v>K.pneumoniae Sensitive</v>
      </c>
      <c r="G623">
        <v>1</v>
      </c>
      <c r="H623">
        <v>64000</v>
      </c>
      <c r="I623" s="18">
        <v>10</v>
      </c>
      <c r="J623" s="6">
        <v>0</v>
      </c>
      <c r="K623">
        <f t="shared" si="79"/>
        <v>0</v>
      </c>
      <c r="L623">
        <f t="shared" si="80"/>
        <v>0</v>
      </c>
    </row>
    <row r="624" spans="1:12" x14ac:dyDescent="0.2">
      <c r="A624" s="1" t="s">
        <v>14</v>
      </c>
      <c r="B624" s="13" t="s">
        <v>48</v>
      </c>
      <c r="C624" s="1" t="s">
        <v>30</v>
      </c>
      <c r="D624" s="2" t="s">
        <v>11</v>
      </c>
      <c r="E624" s="2" t="s">
        <v>13</v>
      </c>
      <c r="F624" s="2" t="str">
        <f t="shared" si="78"/>
        <v>K.pneumoniae Resistant</v>
      </c>
      <c r="G624">
        <v>1</v>
      </c>
      <c r="H624">
        <v>610000</v>
      </c>
      <c r="I624" s="18">
        <v>10</v>
      </c>
      <c r="J624" s="6">
        <v>0</v>
      </c>
      <c r="K624">
        <f t="shared" si="79"/>
        <v>0</v>
      </c>
      <c r="L624">
        <f t="shared" si="80"/>
        <v>0</v>
      </c>
    </row>
    <row r="625" spans="1:12" x14ac:dyDescent="0.2">
      <c r="A625" s="1" t="s">
        <v>14</v>
      </c>
      <c r="B625" s="13" t="s">
        <v>48</v>
      </c>
      <c r="C625" s="1" t="s">
        <v>29</v>
      </c>
      <c r="D625" s="2" t="s">
        <v>11</v>
      </c>
      <c r="E625" s="2" t="s">
        <v>13</v>
      </c>
      <c r="F625" s="2" t="str">
        <f t="shared" si="78"/>
        <v>K.pneumoniae Resistant</v>
      </c>
      <c r="G625">
        <v>1</v>
      </c>
      <c r="H625">
        <v>1400000</v>
      </c>
      <c r="I625" s="18">
        <v>100</v>
      </c>
      <c r="J625" s="6">
        <v>0</v>
      </c>
      <c r="K625">
        <f t="shared" si="79"/>
        <v>0</v>
      </c>
      <c r="L625">
        <f t="shared" si="80"/>
        <v>0</v>
      </c>
    </row>
    <row r="626" spans="1:12" x14ac:dyDescent="0.2">
      <c r="A626" s="1" t="s">
        <v>14</v>
      </c>
      <c r="B626" s="13" t="s">
        <v>48</v>
      </c>
      <c r="C626" s="1" t="s">
        <v>28</v>
      </c>
      <c r="D626" s="2" t="s">
        <v>11</v>
      </c>
      <c r="E626" s="2" t="s">
        <v>13</v>
      </c>
      <c r="F626" s="2" t="str">
        <f t="shared" si="78"/>
        <v>K.pneumoniae Resistant</v>
      </c>
      <c r="G626">
        <v>1</v>
      </c>
      <c r="H626">
        <v>4100000</v>
      </c>
      <c r="I626" s="18">
        <v>100</v>
      </c>
      <c r="J626" s="6">
        <v>0</v>
      </c>
      <c r="K626">
        <f t="shared" si="79"/>
        <v>0</v>
      </c>
      <c r="L626">
        <f t="shared" si="80"/>
        <v>0</v>
      </c>
    </row>
    <row r="627" spans="1:12" x14ac:dyDescent="0.2">
      <c r="A627" s="1" t="s">
        <v>12</v>
      </c>
      <c r="B627" s="13" t="s">
        <v>48</v>
      </c>
      <c r="C627" s="1" t="s">
        <v>30</v>
      </c>
      <c r="D627" s="2" t="s">
        <v>8</v>
      </c>
      <c r="E627" s="2" t="s">
        <v>13</v>
      </c>
      <c r="F627" s="2" t="str">
        <f t="shared" si="78"/>
        <v>K.pneumoniae Sensitive</v>
      </c>
      <c r="G627">
        <v>1</v>
      </c>
      <c r="H627">
        <v>9400000</v>
      </c>
      <c r="I627" s="18">
        <v>100</v>
      </c>
      <c r="J627" s="6">
        <v>0</v>
      </c>
      <c r="K627">
        <f t="shared" si="79"/>
        <v>0</v>
      </c>
      <c r="L627">
        <f t="shared" si="80"/>
        <v>0</v>
      </c>
    </row>
    <row r="628" spans="1:12" x14ac:dyDescent="0.2">
      <c r="A628" s="1" t="s">
        <v>14</v>
      </c>
      <c r="B628" s="13" t="s">
        <v>48</v>
      </c>
      <c r="C628" s="1" t="s">
        <v>7</v>
      </c>
      <c r="D628" s="2" t="s">
        <v>11</v>
      </c>
      <c r="E628" s="2" t="s">
        <v>13</v>
      </c>
      <c r="F628" s="2" t="str">
        <f t="shared" si="78"/>
        <v>K.pneumoniae Resistant</v>
      </c>
      <c r="G628">
        <v>1</v>
      </c>
      <c r="H628">
        <v>12000000</v>
      </c>
      <c r="I628" s="18">
        <v>100</v>
      </c>
      <c r="J628" s="6">
        <v>0</v>
      </c>
      <c r="K628">
        <f t="shared" si="79"/>
        <v>0</v>
      </c>
      <c r="L628">
        <f t="shared" si="80"/>
        <v>0</v>
      </c>
    </row>
    <row r="629" spans="1:12" x14ac:dyDescent="0.2">
      <c r="A629" s="1" t="s">
        <v>12</v>
      </c>
      <c r="B629" s="13" t="s">
        <v>48</v>
      </c>
      <c r="C629" s="1" t="s">
        <v>28</v>
      </c>
      <c r="D629" s="2" t="s">
        <v>8</v>
      </c>
      <c r="E629" s="2" t="s">
        <v>13</v>
      </c>
      <c r="F629" s="2" t="str">
        <f t="shared" si="78"/>
        <v>K.pneumoniae Sensitive</v>
      </c>
      <c r="G629">
        <v>1</v>
      </c>
      <c r="H629">
        <v>25000000</v>
      </c>
      <c r="I629" s="18">
        <v>1000</v>
      </c>
      <c r="J629" s="6">
        <v>0</v>
      </c>
      <c r="K629">
        <f t="shared" si="79"/>
        <v>0</v>
      </c>
      <c r="L629">
        <f t="shared" si="80"/>
        <v>0</v>
      </c>
    </row>
    <row r="630" spans="1:12" x14ac:dyDescent="0.2">
      <c r="A630" s="1" t="s">
        <v>12</v>
      </c>
      <c r="B630" s="13" t="s">
        <v>48</v>
      </c>
      <c r="C630" s="1" t="s">
        <v>29</v>
      </c>
      <c r="D630" s="2" t="s">
        <v>8</v>
      </c>
      <c r="E630" s="2" t="s">
        <v>13</v>
      </c>
      <c r="F630" s="2" t="str">
        <f t="shared" si="78"/>
        <v>K.pneumoniae Sensitive</v>
      </c>
      <c r="G630">
        <v>1</v>
      </c>
      <c r="H630">
        <v>25000000</v>
      </c>
      <c r="I630" s="18">
        <v>1000</v>
      </c>
      <c r="J630" s="6">
        <v>0</v>
      </c>
      <c r="K630">
        <f t="shared" si="79"/>
        <v>0</v>
      </c>
      <c r="L630">
        <f t="shared" si="80"/>
        <v>0</v>
      </c>
    </row>
    <row r="631" spans="1:12" x14ac:dyDescent="0.2">
      <c r="A631" s="1" t="s">
        <v>12</v>
      </c>
      <c r="B631" s="13" t="s">
        <v>48</v>
      </c>
      <c r="C631" s="1" t="s">
        <v>7</v>
      </c>
      <c r="D631" s="2" t="s">
        <v>8</v>
      </c>
      <c r="E631" s="2" t="s">
        <v>13</v>
      </c>
      <c r="F631" s="2" t="str">
        <f t="shared" si="78"/>
        <v>K.pneumoniae Sensitive</v>
      </c>
      <c r="G631">
        <v>1</v>
      </c>
      <c r="H631">
        <v>250000000</v>
      </c>
      <c r="I631" s="18">
        <v>1000</v>
      </c>
      <c r="J631" s="6">
        <v>0</v>
      </c>
      <c r="K631">
        <f t="shared" si="79"/>
        <v>0</v>
      </c>
      <c r="L631">
        <f t="shared" si="80"/>
        <v>0</v>
      </c>
    </row>
    <row r="632" spans="1:12" x14ac:dyDescent="0.2">
      <c r="A632" s="1" t="s">
        <v>14</v>
      </c>
      <c r="B632" s="13" t="s">
        <v>48</v>
      </c>
      <c r="C632" s="1" t="s">
        <v>34</v>
      </c>
      <c r="D632" s="2" t="s">
        <v>11</v>
      </c>
      <c r="E632" s="2" t="s">
        <v>13</v>
      </c>
      <c r="F632" s="2" t="str">
        <f t="shared" si="78"/>
        <v>K.pneumoniae Resistant</v>
      </c>
      <c r="G632">
        <v>2</v>
      </c>
      <c r="H632" s="19">
        <v>2.8</v>
      </c>
      <c r="I632" s="18">
        <v>0.04</v>
      </c>
      <c r="J632" s="6">
        <v>0.05</v>
      </c>
      <c r="K632">
        <f t="shared" si="79"/>
        <v>0.13999999999999999</v>
      </c>
      <c r="L632">
        <f t="shared" si="80"/>
        <v>2E-3</v>
      </c>
    </row>
    <row r="633" spans="1:12" x14ac:dyDescent="0.2">
      <c r="A633" s="1" t="s">
        <v>14</v>
      </c>
      <c r="B633" s="13" t="s">
        <v>48</v>
      </c>
      <c r="C633" s="1" t="s">
        <v>50</v>
      </c>
      <c r="D633" s="2" t="s">
        <v>11</v>
      </c>
      <c r="E633" s="2" t="s">
        <v>13</v>
      </c>
      <c r="F633" s="2" t="str">
        <f t="shared" si="78"/>
        <v>K.pneumoniae Resistant</v>
      </c>
      <c r="G633">
        <v>2</v>
      </c>
      <c r="H633" s="19">
        <v>2.8</v>
      </c>
      <c r="I633" s="18">
        <v>0.04</v>
      </c>
      <c r="J633" s="6">
        <v>0.05</v>
      </c>
      <c r="K633">
        <f t="shared" si="79"/>
        <v>0.13999999999999999</v>
      </c>
      <c r="L633">
        <f t="shared" si="80"/>
        <v>2E-3</v>
      </c>
    </row>
    <row r="634" spans="1:12" x14ac:dyDescent="0.2">
      <c r="A634" s="1" t="s">
        <v>14</v>
      </c>
      <c r="B634" s="13" t="s">
        <v>48</v>
      </c>
      <c r="C634" s="1" t="s">
        <v>53</v>
      </c>
      <c r="D634" s="2" t="s">
        <v>11</v>
      </c>
      <c r="E634" s="2" t="s">
        <v>13</v>
      </c>
      <c r="F634" s="2" t="str">
        <f t="shared" si="78"/>
        <v>K.pneumoniae Resistant</v>
      </c>
      <c r="G634">
        <v>2</v>
      </c>
      <c r="H634" s="19">
        <v>4</v>
      </c>
      <c r="I634" s="18">
        <v>0.04</v>
      </c>
      <c r="J634" s="6">
        <v>0.05</v>
      </c>
      <c r="K634">
        <f t="shared" si="79"/>
        <v>0.2</v>
      </c>
      <c r="L634">
        <f t="shared" si="80"/>
        <v>2E-3</v>
      </c>
    </row>
    <row r="635" spans="1:12" x14ac:dyDescent="0.2">
      <c r="A635" s="1" t="s">
        <v>12</v>
      </c>
      <c r="B635" s="13" t="s">
        <v>48</v>
      </c>
      <c r="C635" s="1" t="s">
        <v>34</v>
      </c>
      <c r="D635" s="2" t="s">
        <v>8</v>
      </c>
      <c r="E635" s="2" t="s">
        <v>13</v>
      </c>
      <c r="F635" s="2" t="str">
        <f t="shared" si="78"/>
        <v>K.pneumoniae Sensitive</v>
      </c>
      <c r="G635">
        <v>2</v>
      </c>
      <c r="H635" s="19">
        <v>12</v>
      </c>
      <c r="I635" s="18">
        <v>0.4</v>
      </c>
      <c r="J635" s="6">
        <v>0.05</v>
      </c>
      <c r="K635">
        <f t="shared" si="79"/>
        <v>0.60000000000000009</v>
      </c>
      <c r="L635">
        <f t="shared" si="80"/>
        <v>2.0000000000000004E-2</v>
      </c>
    </row>
    <row r="636" spans="1:12" x14ac:dyDescent="0.2">
      <c r="A636" s="1" t="s">
        <v>12</v>
      </c>
      <c r="B636" s="13" t="s">
        <v>48</v>
      </c>
      <c r="C636" s="1" t="s">
        <v>53</v>
      </c>
      <c r="D636" s="2" t="s">
        <v>8</v>
      </c>
      <c r="E636" s="2" t="s">
        <v>13</v>
      </c>
      <c r="F636" s="2" t="str">
        <f t="shared" si="78"/>
        <v>K.pneumoniae Sensitive</v>
      </c>
      <c r="G636">
        <v>2</v>
      </c>
      <c r="H636" s="19">
        <v>20</v>
      </c>
      <c r="I636" s="18">
        <v>0.4</v>
      </c>
      <c r="J636" s="6">
        <v>0.05</v>
      </c>
      <c r="K636">
        <f t="shared" si="79"/>
        <v>1</v>
      </c>
      <c r="L636">
        <f t="shared" si="80"/>
        <v>2.0000000000000004E-2</v>
      </c>
    </row>
    <row r="637" spans="1:12" x14ac:dyDescent="0.2">
      <c r="A637" s="1" t="s">
        <v>12</v>
      </c>
      <c r="B637" s="13" t="s">
        <v>48</v>
      </c>
      <c r="C637" s="1" t="s">
        <v>50</v>
      </c>
      <c r="D637" s="2" t="s">
        <v>8</v>
      </c>
      <c r="E637" s="2" t="s">
        <v>13</v>
      </c>
      <c r="F637" s="2" t="str">
        <f t="shared" si="78"/>
        <v>K.pneumoniae Sensitive</v>
      </c>
      <c r="G637">
        <v>2</v>
      </c>
      <c r="H637" s="19">
        <v>20</v>
      </c>
      <c r="I637" s="18">
        <v>0.4</v>
      </c>
      <c r="J637" s="6">
        <v>0.05</v>
      </c>
      <c r="K637">
        <f t="shared" si="79"/>
        <v>1</v>
      </c>
      <c r="L637">
        <f t="shared" si="80"/>
        <v>2.0000000000000004E-2</v>
      </c>
    </row>
    <row r="638" spans="1:12" x14ac:dyDescent="0.2">
      <c r="A638" s="1" t="s">
        <v>14</v>
      </c>
      <c r="B638" s="13" t="s">
        <v>48</v>
      </c>
      <c r="C638" s="1" t="s">
        <v>51</v>
      </c>
      <c r="D638" s="2" t="s">
        <v>11</v>
      </c>
      <c r="E638" s="2" t="s">
        <v>13</v>
      </c>
      <c r="F638" s="2" t="str">
        <f t="shared" si="78"/>
        <v>K.pneumoniae Resistant</v>
      </c>
      <c r="G638">
        <v>2</v>
      </c>
      <c r="H638" s="19">
        <v>56</v>
      </c>
      <c r="I638" s="18">
        <v>0.04</v>
      </c>
      <c r="J638" s="6">
        <v>0.05</v>
      </c>
      <c r="K638">
        <f t="shared" si="79"/>
        <v>2.8000000000000003</v>
      </c>
      <c r="L638">
        <f t="shared" si="80"/>
        <v>2E-3</v>
      </c>
    </row>
    <row r="639" spans="1:12" x14ac:dyDescent="0.2">
      <c r="A639" s="1" t="s">
        <v>12</v>
      </c>
      <c r="B639" s="13" t="s">
        <v>48</v>
      </c>
      <c r="C639" s="1" t="s">
        <v>49</v>
      </c>
      <c r="D639" s="2" t="s">
        <v>8</v>
      </c>
      <c r="E639" s="2" t="s">
        <v>13</v>
      </c>
      <c r="F639" s="2" t="str">
        <f t="shared" si="78"/>
        <v>K.pneumoniae Sensitive</v>
      </c>
      <c r="G639">
        <v>2</v>
      </c>
      <c r="H639" s="19">
        <v>1600</v>
      </c>
      <c r="I639" s="18">
        <v>10</v>
      </c>
      <c r="J639" s="6">
        <v>0.05</v>
      </c>
      <c r="K639">
        <f t="shared" si="79"/>
        <v>80</v>
      </c>
      <c r="L639">
        <f t="shared" si="80"/>
        <v>0.5</v>
      </c>
    </row>
    <row r="640" spans="1:12" x14ac:dyDescent="0.2">
      <c r="A640" s="1" t="s">
        <v>14</v>
      </c>
      <c r="B640" s="13" t="s">
        <v>48</v>
      </c>
      <c r="C640" s="1" t="s">
        <v>49</v>
      </c>
      <c r="D640" s="2" t="s">
        <v>11</v>
      </c>
      <c r="E640" s="2" t="s">
        <v>13</v>
      </c>
      <c r="F640" s="2" t="str">
        <f t="shared" si="78"/>
        <v>K.pneumoniae Resistant</v>
      </c>
      <c r="G640">
        <v>2</v>
      </c>
      <c r="H640" s="19">
        <v>1800</v>
      </c>
      <c r="I640" s="18">
        <v>1</v>
      </c>
      <c r="J640" s="6">
        <v>0.05</v>
      </c>
      <c r="K640">
        <f t="shared" si="79"/>
        <v>90</v>
      </c>
      <c r="L640">
        <f t="shared" si="80"/>
        <v>0.05</v>
      </c>
    </row>
    <row r="641" spans="1:12" x14ac:dyDescent="0.2">
      <c r="A641" s="1" t="s">
        <v>14</v>
      </c>
      <c r="B641" s="13" t="s">
        <v>48</v>
      </c>
      <c r="C641" s="1" t="s">
        <v>30</v>
      </c>
      <c r="D641" s="2" t="s">
        <v>11</v>
      </c>
      <c r="E641" s="2" t="s">
        <v>13</v>
      </c>
      <c r="F641" s="2" t="str">
        <f t="shared" si="78"/>
        <v>K.pneumoniae Resistant</v>
      </c>
      <c r="G641">
        <v>2</v>
      </c>
      <c r="H641" s="19">
        <v>7000</v>
      </c>
      <c r="I641" s="18">
        <v>10</v>
      </c>
      <c r="J641" s="6">
        <v>0.05</v>
      </c>
      <c r="K641">
        <f t="shared" si="79"/>
        <v>350</v>
      </c>
      <c r="L641">
        <f t="shared" si="80"/>
        <v>0.5</v>
      </c>
    </row>
    <row r="642" spans="1:12" x14ac:dyDescent="0.2">
      <c r="A642" s="1" t="s">
        <v>12</v>
      </c>
      <c r="B642" s="13" t="s">
        <v>48</v>
      </c>
      <c r="C642" s="1" t="s">
        <v>51</v>
      </c>
      <c r="D642" s="2" t="s">
        <v>8</v>
      </c>
      <c r="E642" s="2" t="s">
        <v>13</v>
      </c>
      <c r="F642" s="2" t="str">
        <f t="shared" si="78"/>
        <v>K.pneumoniae Sensitive</v>
      </c>
      <c r="G642">
        <v>2</v>
      </c>
      <c r="H642" s="19">
        <v>10000</v>
      </c>
      <c r="I642" s="18">
        <v>0.4</v>
      </c>
      <c r="J642" s="6">
        <v>0.05</v>
      </c>
      <c r="K642">
        <f t="shared" si="79"/>
        <v>500</v>
      </c>
      <c r="L642">
        <f t="shared" si="80"/>
        <v>2.0000000000000004E-2</v>
      </c>
    </row>
    <row r="643" spans="1:12" x14ac:dyDescent="0.2">
      <c r="A643" s="1" t="s">
        <v>12</v>
      </c>
      <c r="B643" s="13" t="s">
        <v>48</v>
      </c>
      <c r="C643" s="1" t="s">
        <v>30</v>
      </c>
      <c r="D643" s="2" t="s">
        <v>8</v>
      </c>
      <c r="E643" s="2" t="s">
        <v>13</v>
      </c>
      <c r="F643" s="2" t="str">
        <f t="shared" si="78"/>
        <v>K.pneumoniae Sensitive</v>
      </c>
      <c r="G643">
        <v>2</v>
      </c>
      <c r="H643" s="19">
        <v>60000</v>
      </c>
      <c r="I643" s="18">
        <v>100</v>
      </c>
      <c r="J643" s="6">
        <v>0.05</v>
      </c>
      <c r="K643">
        <f t="shared" si="79"/>
        <v>3000</v>
      </c>
      <c r="L643">
        <f t="shared" si="80"/>
        <v>5</v>
      </c>
    </row>
    <row r="644" spans="1:12" x14ac:dyDescent="0.2">
      <c r="A644" s="1" t="s">
        <v>14</v>
      </c>
      <c r="B644" s="13" t="s">
        <v>48</v>
      </c>
      <c r="C644" s="1" t="s">
        <v>28</v>
      </c>
      <c r="D644" s="2" t="s">
        <v>11</v>
      </c>
      <c r="E644" s="2" t="s">
        <v>13</v>
      </c>
      <c r="F644" s="2" t="str">
        <f t="shared" si="78"/>
        <v>K.pneumoniae Resistant</v>
      </c>
      <c r="G644">
        <v>2</v>
      </c>
      <c r="H644" s="19">
        <v>110000</v>
      </c>
      <c r="I644" s="18">
        <v>100</v>
      </c>
      <c r="J644" s="6">
        <v>0.05</v>
      </c>
      <c r="K644">
        <f t="shared" si="79"/>
        <v>5500</v>
      </c>
      <c r="L644">
        <f t="shared" si="80"/>
        <v>5</v>
      </c>
    </row>
    <row r="645" spans="1:12" x14ac:dyDescent="0.2">
      <c r="A645" s="1" t="s">
        <v>14</v>
      </c>
      <c r="B645" s="13" t="s">
        <v>48</v>
      </c>
      <c r="C645" s="1" t="s">
        <v>29</v>
      </c>
      <c r="D645" s="2" t="s">
        <v>11</v>
      </c>
      <c r="E645" s="2" t="s">
        <v>13</v>
      </c>
      <c r="F645" s="2" t="str">
        <f t="shared" si="78"/>
        <v>K.pneumoniae Resistant</v>
      </c>
      <c r="G645">
        <v>2</v>
      </c>
      <c r="H645" s="19">
        <v>230000</v>
      </c>
      <c r="I645" s="18">
        <v>100</v>
      </c>
      <c r="J645" s="6">
        <v>0.05</v>
      </c>
      <c r="K645">
        <f t="shared" si="79"/>
        <v>11500</v>
      </c>
      <c r="L645">
        <f t="shared" si="80"/>
        <v>5</v>
      </c>
    </row>
    <row r="646" spans="1:12" x14ac:dyDescent="0.2">
      <c r="A646" s="1" t="s">
        <v>14</v>
      </c>
      <c r="B646" s="13" t="s">
        <v>48</v>
      </c>
      <c r="C646" s="1" t="s">
        <v>7</v>
      </c>
      <c r="D646" s="2" t="s">
        <v>11</v>
      </c>
      <c r="E646" s="2" t="s">
        <v>13</v>
      </c>
      <c r="F646" s="2" t="str">
        <f t="shared" si="78"/>
        <v>K.pneumoniae Resistant</v>
      </c>
      <c r="G646">
        <v>2</v>
      </c>
      <c r="H646" s="19">
        <v>400000</v>
      </c>
      <c r="I646" s="18">
        <v>100</v>
      </c>
      <c r="J646" s="6">
        <v>0.05</v>
      </c>
      <c r="K646">
        <f t="shared" si="79"/>
        <v>20000</v>
      </c>
      <c r="L646">
        <f t="shared" si="80"/>
        <v>5</v>
      </c>
    </row>
    <row r="647" spans="1:12" x14ac:dyDescent="0.2">
      <c r="A647" s="1" t="s">
        <v>12</v>
      </c>
      <c r="B647" s="13" t="s">
        <v>48</v>
      </c>
      <c r="C647" s="1" t="s">
        <v>29</v>
      </c>
      <c r="D647" s="2" t="s">
        <v>8</v>
      </c>
      <c r="E647" s="2" t="s">
        <v>13</v>
      </c>
      <c r="F647" s="2" t="str">
        <f t="shared" si="78"/>
        <v>K.pneumoniae Sensitive</v>
      </c>
      <c r="G647">
        <v>2</v>
      </c>
      <c r="H647" s="19">
        <v>500000</v>
      </c>
      <c r="I647" s="18">
        <v>1000</v>
      </c>
      <c r="J647" s="6">
        <v>0.05</v>
      </c>
      <c r="K647">
        <f t="shared" si="79"/>
        <v>25000</v>
      </c>
      <c r="L647">
        <f t="shared" si="80"/>
        <v>50</v>
      </c>
    </row>
    <row r="648" spans="1:12" x14ac:dyDescent="0.2">
      <c r="A648" s="1" t="s">
        <v>12</v>
      </c>
      <c r="B648" s="13" t="s">
        <v>48</v>
      </c>
      <c r="C648" s="1" t="s">
        <v>7</v>
      </c>
      <c r="D648" s="2" t="s">
        <v>8</v>
      </c>
      <c r="E648" s="2" t="s">
        <v>13</v>
      </c>
      <c r="F648" s="2" t="str">
        <f t="shared" si="78"/>
        <v>K.pneumoniae Sensitive</v>
      </c>
      <c r="G648">
        <v>2</v>
      </c>
      <c r="H648" s="19">
        <v>13000000</v>
      </c>
      <c r="I648" s="18">
        <v>1000</v>
      </c>
      <c r="J648" s="6">
        <v>0.05</v>
      </c>
      <c r="K648">
        <f t="shared" si="79"/>
        <v>650000</v>
      </c>
      <c r="L648">
        <f t="shared" si="80"/>
        <v>50</v>
      </c>
    </row>
    <row r="649" spans="1:12" x14ac:dyDescent="0.2">
      <c r="A649" s="1" t="s">
        <v>12</v>
      </c>
      <c r="B649" s="13" t="s">
        <v>48</v>
      </c>
      <c r="C649" s="1" t="s">
        <v>28</v>
      </c>
      <c r="D649" s="2" t="s">
        <v>8</v>
      </c>
      <c r="E649" s="2" t="s">
        <v>13</v>
      </c>
      <c r="F649" s="2" t="str">
        <f t="shared" si="78"/>
        <v>K.pneumoniae Sensitive</v>
      </c>
      <c r="G649">
        <v>2</v>
      </c>
      <c r="H649" s="19">
        <v>25000000</v>
      </c>
      <c r="I649" s="18">
        <v>1000</v>
      </c>
      <c r="J649" s="6">
        <v>0.05</v>
      </c>
      <c r="K649">
        <f t="shared" si="79"/>
        <v>1250000</v>
      </c>
      <c r="L649">
        <f t="shared" si="80"/>
        <v>50</v>
      </c>
    </row>
    <row r="650" spans="1:12" x14ac:dyDescent="0.2">
      <c r="A650" s="1" t="s">
        <v>14</v>
      </c>
      <c r="B650" s="13" t="s">
        <v>48</v>
      </c>
      <c r="C650" s="1" t="s">
        <v>53</v>
      </c>
      <c r="D650" s="2" t="s">
        <v>11</v>
      </c>
      <c r="E650" s="2" t="s">
        <v>13</v>
      </c>
      <c r="F650" s="2" t="str">
        <f t="shared" si="78"/>
        <v>K.pneumoniae Resistant</v>
      </c>
      <c r="G650">
        <v>3</v>
      </c>
      <c r="H650" s="17">
        <v>2</v>
      </c>
      <c r="I650" s="18">
        <v>0.04</v>
      </c>
      <c r="J650" s="6">
        <v>0.13300000000000001</v>
      </c>
      <c r="K650">
        <f t="shared" si="79"/>
        <v>0.26600000000000001</v>
      </c>
      <c r="L650">
        <f t="shared" si="80"/>
        <v>5.3200000000000001E-3</v>
      </c>
    </row>
    <row r="651" spans="1:12" x14ac:dyDescent="0.2">
      <c r="A651" s="1" t="s">
        <v>14</v>
      </c>
      <c r="B651" s="13" t="s">
        <v>48</v>
      </c>
      <c r="C651" s="1" t="s">
        <v>34</v>
      </c>
      <c r="D651" s="2" t="s">
        <v>11</v>
      </c>
      <c r="E651" s="2" t="s">
        <v>13</v>
      </c>
      <c r="F651" s="2" t="str">
        <f t="shared" si="78"/>
        <v>K.pneumoniae Resistant</v>
      </c>
      <c r="G651">
        <v>3</v>
      </c>
      <c r="H651" s="17">
        <v>18</v>
      </c>
      <c r="I651" s="18">
        <v>0.04</v>
      </c>
      <c r="J651" s="6">
        <v>0.13300000000000001</v>
      </c>
      <c r="K651">
        <f t="shared" si="79"/>
        <v>2.3940000000000001</v>
      </c>
      <c r="L651">
        <f t="shared" si="80"/>
        <v>5.3200000000000001E-3</v>
      </c>
    </row>
    <row r="652" spans="1:12" x14ac:dyDescent="0.2">
      <c r="A652" s="1" t="s">
        <v>12</v>
      </c>
      <c r="B652" s="13" t="s">
        <v>48</v>
      </c>
      <c r="C652" s="1" t="s">
        <v>50</v>
      </c>
      <c r="D652" s="2" t="s">
        <v>8</v>
      </c>
      <c r="E652" s="2" t="s">
        <v>13</v>
      </c>
      <c r="F652" s="2" t="str">
        <f t="shared" si="78"/>
        <v>K.pneumoniae Sensitive</v>
      </c>
      <c r="G652">
        <v>3</v>
      </c>
      <c r="H652" s="17">
        <v>20</v>
      </c>
      <c r="I652" s="18">
        <v>0.4</v>
      </c>
      <c r="J652" s="6">
        <v>0.13300000000000001</v>
      </c>
      <c r="K652">
        <f t="shared" si="79"/>
        <v>2.66</v>
      </c>
      <c r="L652">
        <f t="shared" si="80"/>
        <v>5.3200000000000004E-2</v>
      </c>
    </row>
    <row r="653" spans="1:12" x14ac:dyDescent="0.2">
      <c r="A653" s="1" t="s">
        <v>14</v>
      </c>
      <c r="B653" s="13" t="s">
        <v>48</v>
      </c>
      <c r="C653" s="1" t="s">
        <v>51</v>
      </c>
      <c r="D653" s="2" t="s">
        <v>11</v>
      </c>
      <c r="E653" s="2" t="s">
        <v>13</v>
      </c>
      <c r="F653" s="2" t="str">
        <f t="shared" si="78"/>
        <v>K.pneumoniae Resistant</v>
      </c>
      <c r="G653">
        <v>3</v>
      </c>
      <c r="H653" s="17">
        <v>28</v>
      </c>
      <c r="I653" s="18">
        <v>0.04</v>
      </c>
      <c r="J653" s="6">
        <v>0.13300000000000001</v>
      </c>
      <c r="K653">
        <f t="shared" si="79"/>
        <v>3.7240000000000002</v>
      </c>
      <c r="L653">
        <f t="shared" si="80"/>
        <v>5.3200000000000001E-3</v>
      </c>
    </row>
    <row r="654" spans="1:12" x14ac:dyDescent="0.2">
      <c r="A654" s="1" t="s">
        <v>12</v>
      </c>
      <c r="B654" s="13" t="s">
        <v>48</v>
      </c>
      <c r="C654" s="1" t="s">
        <v>53</v>
      </c>
      <c r="D654" s="2" t="s">
        <v>8</v>
      </c>
      <c r="E654" s="2" t="s">
        <v>13</v>
      </c>
      <c r="F654" s="2" t="str">
        <f t="shared" ref="F654:F717" si="81">_xlfn.CONCAT(E654," ",D654)</f>
        <v>K.pneumoniae Sensitive</v>
      </c>
      <c r="G654">
        <v>3</v>
      </c>
      <c r="H654" s="17">
        <v>64</v>
      </c>
      <c r="I654" s="18">
        <v>0.4</v>
      </c>
      <c r="J654" s="6">
        <v>0.13300000000000001</v>
      </c>
      <c r="K654">
        <f t="shared" ref="K654:K717" si="82">IF(H654&gt;0,(H654*J654)," ")</f>
        <v>8.5120000000000005</v>
      </c>
      <c r="L654">
        <f t="shared" ref="L654:L685" si="83">IF(I654&gt;0,(I654*J654)," ")</f>
        <v>5.3200000000000004E-2</v>
      </c>
    </row>
    <row r="655" spans="1:12" x14ac:dyDescent="0.2">
      <c r="A655" s="1" t="s">
        <v>12</v>
      </c>
      <c r="B655" s="13" t="s">
        <v>48</v>
      </c>
      <c r="C655" s="1" t="s">
        <v>34</v>
      </c>
      <c r="D655" s="2" t="s">
        <v>8</v>
      </c>
      <c r="E655" s="2" t="s">
        <v>13</v>
      </c>
      <c r="F655" s="2" t="str">
        <f t="shared" si="81"/>
        <v>K.pneumoniae Sensitive</v>
      </c>
      <c r="G655">
        <v>3</v>
      </c>
      <c r="H655" s="17">
        <v>104</v>
      </c>
      <c r="I655" s="18">
        <v>0.4</v>
      </c>
      <c r="J655" s="6">
        <v>0.13300000000000001</v>
      </c>
      <c r="K655">
        <f t="shared" si="82"/>
        <v>13.832000000000001</v>
      </c>
      <c r="L655">
        <f t="shared" si="83"/>
        <v>5.3200000000000004E-2</v>
      </c>
    </row>
    <row r="656" spans="1:12" x14ac:dyDescent="0.2">
      <c r="A656" s="1" t="s">
        <v>12</v>
      </c>
      <c r="B656" s="13" t="s">
        <v>48</v>
      </c>
      <c r="C656" s="1" t="s">
        <v>51</v>
      </c>
      <c r="D656" s="2" t="s">
        <v>8</v>
      </c>
      <c r="E656" s="2" t="s">
        <v>13</v>
      </c>
      <c r="F656" s="2" t="str">
        <f t="shared" si="81"/>
        <v>K.pneumoniae Sensitive</v>
      </c>
      <c r="G656">
        <v>3</v>
      </c>
      <c r="H656" s="17">
        <v>760</v>
      </c>
      <c r="I656" s="18">
        <v>0.4</v>
      </c>
      <c r="J656" s="6">
        <v>0.13300000000000001</v>
      </c>
      <c r="K656">
        <f t="shared" si="82"/>
        <v>101.08000000000001</v>
      </c>
      <c r="L656">
        <f t="shared" si="83"/>
        <v>5.3200000000000004E-2</v>
      </c>
    </row>
    <row r="657" spans="1:12" x14ac:dyDescent="0.2">
      <c r="A657" s="1" t="s">
        <v>14</v>
      </c>
      <c r="B657" s="13" t="s">
        <v>48</v>
      </c>
      <c r="C657" s="1" t="s">
        <v>30</v>
      </c>
      <c r="D657" s="2" t="s">
        <v>11</v>
      </c>
      <c r="E657" s="2" t="s">
        <v>13</v>
      </c>
      <c r="F657" s="2" t="str">
        <f t="shared" si="81"/>
        <v>K.pneumoniae Resistant</v>
      </c>
      <c r="G657">
        <v>3</v>
      </c>
      <c r="H657" s="17">
        <v>5000</v>
      </c>
      <c r="I657" s="18">
        <v>10</v>
      </c>
      <c r="J657" s="6">
        <v>0.13300000000000001</v>
      </c>
      <c r="K657">
        <f t="shared" si="82"/>
        <v>665</v>
      </c>
      <c r="L657">
        <f t="shared" si="83"/>
        <v>1.33</v>
      </c>
    </row>
    <row r="658" spans="1:12" x14ac:dyDescent="0.2">
      <c r="A658" s="1" t="s">
        <v>14</v>
      </c>
      <c r="B658" s="13" t="s">
        <v>48</v>
      </c>
      <c r="C658" s="1" t="s">
        <v>49</v>
      </c>
      <c r="D658" s="2" t="s">
        <v>11</v>
      </c>
      <c r="E658" s="2" t="s">
        <v>13</v>
      </c>
      <c r="F658" s="2" t="str">
        <f t="shared" si="81"/>
        <v>K.pneumoniae Resistant</v>
      </c>
      <c r="G658">
        <v>3</v>
      </c>
      <c r="H658" s="17">
        <v>7000</v>
      </c>
      <c r="I658" s="18">
        <v>10</v>
      </c>
      <c r="J658" s="6">
        <v>0.13300000000000001</v>
      </c>
      <c r="K658">
        <f t="shared" si="82"/>
        <v>931</v>
      </c>
      <c r="L658">
        <f t="shared" si="83"/>
        <v>1.33</v>
      </c>
    </row>
    <row r="659" spans="1:12" x14ac:dyDescent="0.2">
      <c r="A659" s="1" t="s">
        <v>12</v>
      </c>
      <c r="B659" s="13" t="s">
        <v>48</v>
      </c>
      <c r="C659" s="1" t="s">
        <v>49</v>
      </c>
      <c r="D659" s="2" t="s">
        <v>8</v>
      </c>
      <c r="E659" s="2" t="s">
        <v>13</v>
      </c>
      <c r="F659" s="2" t="str">
        <f t="shared" si="81"/>
        <v>K.pneumoniae Sensitive</v>
      </c>
      <c r="G659">
        <v>3</v>
      </c>
      <c r="H659" s="17">
        <v>22000</v>
      </c>
      <c r="I659" s="18">
        <v>100</v>
      </c>
      <c r="J659" s="6">
        <v>0.13300000000000001</v>
      </c>
      <c r="K659">
        <f t="shared" si="82"/>
        <v>2926</v>
      </c>
      <c r="L659">
        <f t="shared" si="83"/>
        <v>13.3</v>
      </c>
    </row>
    <row r="660" spans="1:12" x14ac:dyDescent="0.2">
      <c r="A660" s="1" t="s">
        <v>12</v>
      </c>
      <c r="B660" s="13" t="s">
        <v>48</v>
      </c>
      <c r="C660" s="1" t="s">
        <v>30</v>
      </c>
      <c r="D660" s="2" t="s">
        <v>8</v>
      </c>
      <c r="E660" s="2" t="s">
        <v>13</v>
      </c>
      <c r="F660" s="2" t="str">
        <f t="shared" si="81"/>
        <v>K.pneumoniae Sensitive</v>
      </c>
      <c r="G660">
        <v>3</v>
      </c>
      <c r="H660" s="17">
        <v>120000</v>
      </c>
      <c r="I660" s="18">
        <v>100</v>
      </c>
      <c r="J660" s="6">
        <v>0.13300000000000001</v>
      </c>
      <c r="K660">
        <f t="shared" si="82"/>
        <v>15960</v>
      </c>
      <c r="L660">
        <f t="shared" si="83"/>
        <v>13.3</v>
      </c>
    </row>
    <row r="661" spans="1:12" x14ac:dyDescent="0.2">
      <c r="A661" s="1" t="s">
        <v>14</v>
      </c>
      <c r="B661" s="13" t="s">
        <v>48</v>
      </c>
      <c r="C661" s="1" t="s">
        <v>7</v>
      </c>
      <c r="D661" s="2" t="s">
        <v>11</v>
      </c>
      <c r="E661" s="2" t="s">
        <v>13</v>
      </c>
      <c r="F661" s="2" t="str">
        <f t="shared" si="81"/>
        <v>K.pneumoniae Resistant</v>
      </c>
      <c r="G661">
        <v>3</v>
      </c>
      <c r="H661" s="17">
        <v>250000</v>
      </c>
      <c r="I661" s="18">
        <v>10</v>
      </c>
      <c r="J661" s="6">
        <v>0.13300000000000001</v>
      </c>
      <c r="K661">
        <f t="shared" si="82"/>
        <v>33250</v>
      </c>
      <c r="L661">
        <f t="shared" si="83"/>
        <v>1.33</v>
      </c>
    </row>
    <row r="662" spans="1:12" x14ac:dyDescent="0.2">
      <c r="A662" s="1" t="s">
        <v>14</v>
      </c>
      <c r="B662" s="13" t="s">
        <v>48</v>
      </c>
      <c r="C662" s="1" t="s">
        <v>28</v>
      </c>
      <c r="D662" s="2" t="s">
        <v>11</v>
      </c>
      <c r="E662" s="2" t="s">
        <v>13</v>
      </c>
      <c r="F662" s="2" t="str">
        <f t="shared" si="81"/>
        <v>K.pneumoniae Resistant</v>
      </c>
      <c r="G662">
        <v>3</v>
      </c>
      <c r="H662" s="17">
        <v>250000</v>
      </c>
      <c r="I662" s="18">
        <v>10</v>
      </c>
      <c r="J662" s="6">
        <v>0.13300000000000001</v>
      </c>
      <c r="K662">
        <f t="shared" si="82"/>
        <v>33250</v>
      </c>
      <c r="L662">
        <f t="shared" si="83"/>
        <v>1.33</v>
      </c>
    </row>
    <row r="663" spans="1:12" x14ac:dyDescent="0.2">
      <c r="A663" s="1" t="s">
        <v>14</v>
      </c>
      <c r="B663" s="13" t="s">
        <v>48</v>
      </c>
      <c r="C663" s="1" t="s">
        <v>29</v>
      </c>
      <c r="D663" s="2" t="s">
        <v>11</v>
      </c>
      <c r="E663" s="2" t="s">
        <v>13</v>
      </c>
      <c r="F663" s="2" t="str">
        <f t="shared" si="81"/>
        <v>K.pneumoniae Resistant</v>
      </c>
      <c r="G663">
        <v>3</v>
      </c>
      <c r="H663" s="17">
        <v>250000</v>
      </c>
      <c r="I663" s="18">
        <v>10</v>
      </c>
      <c r="J663" s="6">
        <v>0.13300000000000001</v>
      </c>
      <c r="K663">
        <f t="shared" si="82"/>
        <v>33250</v>
      </c>
      <c r="L663">
        <f t="shared" si="83"/>
        <v>1.33</v>
      </c>
    </row>
    <row r="664" spans="1:12" x14ac:dyDescent="0.2">
      <c r="A664" s="1" t="s">
        <v>12</v>
      </c>
      <c r="B664" s="13" t="s">
        <v>48</v>
      </c>
      <c r="C664" s="1" t="s">
        <v>7</v>
      </c>
      <c r="D664" s="2" t="s">
        <v>8</v>
      </c>
      <c r="E664" s="2" t="s">
        <v>13</v>
      </c>
      <c r="F664" s="2" t="str">
        <f t="shared" si="81"/>
        <v>K.pneumoniae Sensitive</v>
      </c>
      <c r="G664">
        <v>3</v>
      </c>
      <c r="H664" s="17">
        <v>2500000</v>
      </c>
      <c r="I664" s="18">
        <v>100</v>
      </c>
      <c r="J664" s="6">
        <v>0.13300000000000001</v>
      </c>
      <c r="K664">
        <f t="shared" si="82"/>
        <v>332500</v>
      </c>
      <c r="L664">
        <f t="shared" si="83"/>
        <v>13.3</v>
      </c>
    </row>
    <row r="665" spans="1:12" x14ac:dyDescent="0.2">
      <c r="A665" s="1" t="s">
        <v>12</v>
      </c>
      <c r="B665" s="13" t="s">
        <v>48</v>
      </c>
      <c r="C665" s="1" t="s">
        <v>28</v>
      </c>
      <c r="D665" s="2" t="s">
        <v>8</v>
      </c>
      <c r="E665" s="2" t="s">
        <v>13</v>
      </c>
      <c r="F665" s="2" t="str">
        <f t="shared" si="81"/>
        <v>K.pneumoniae Sensitive</v>
      </c>
      <c r="G665">
        <v>3</v>
      </c>
      <c r="H665" s="17">
        <v>2500000</v>
      </c>
      <c r="I665" s="18">
        <v>100</v>
      </c>
      <c r="J665" s="6">
        <v>0.13300000000000001</v>
      </c>
      <c r="K665">
        <f t="shared" si="82"/>
        <v>332500</v>
      </c>
      <c r="L665">
        <f t="shared" si="83"/>
        <v>13.3</v>
      </c>
    </row>
    <row r="666" spans="1:12" x14ac:dyDescent="0.2">
      <c r="A666" s="1" t="s">
        <v>12</v>
      </c>
      <c r="B666" s="13" t="s">
        <v>48</v>
      </c>
      <c r="C666" s="1" t="s">
        <v>29</v>
      </c>
      <c r="D666" s="2" t="s">
        <v>8</v>
      </c>
      <c r="E666" s="2" t="s">
        <v>13</v>
      </c>
      <c r="F666" s="2" t="str">
        <f t="shared" si="81"/>
        <v>K.pneumoniae Sensitive</v>
      </c>
      <c r="G666">
        <v>3</v>
      </c>
      <c r="H666" s="17">
        <v>2500000</v>
      </c>
      <c r="I666" s="18">
        <v>100</v>
      </c>
      <c r="J666" s="6">
        <v>0.13300000000000001</v>
      </c>
      <c r="K666">
        <f t="shared" si="82"/>
        <v>332500</v>
      </c>
      <c r="L666">
        <f t="shared" si="83"/>
        <v>13.3</v>
      </c>
    </row>
    <row r="667" spans="1:12" x14ac:dyDescent="0.2">
      <c r="A667" s="1" t="s">
        <v>14</v>
      </c>
      <c r="B667" s="13" t="s">
        <v>48</v>
      </c>
      <c r="C667" s="1" t="s">
        <v>50</v>
      </c>
      <c r="D667" s="2" t="s">
        <v>11</v>
      </c>
      <c r="E667" s="2" t="s">
        <v>13</v>
      </c>
      <c r="F667" s="2" t="str">
        <f t="shared" si="81"/>
        <v>K.pneumoniae Resistant</v>
      </c>
      <c r="G667">
        <v>3</v>
      </c>
      <c r="H667" s="17"/>
      <c r="I667" s="18">
        <v>0.04</v>
      </c>
      <c r="J667" s="6">
        <v>0.19400000000000001</v>
      </c>
      <c r="K667" t="str">
        <f t="shared" si="82"/>
        <v xml:space="preserve"> </v>
      </c>
      <c r="L667">
        <f t="shared" si="83"/>
        <v>7.7600000000000004E-3</v>
      </c>
    </row>
    <row r="668" spans="1:12" x14ac:dyDescent="0.2">
      <c r="A668" s="1" t="s">
        <v>14</v>
      </c>
      <c r="B668" s="13" t="s">
        <v>48</v>
      </c>
      <c r="C668" s="1" t="s">
        <v>34</v>
      </c>
      <c r="D668" s="2" t="s">
        <v>11</v>
      </c>
      <c r="E668" s="2" t="s">
        <v>13</v>
      </c>
      <c r="F668" s="2" t="str">
        <f t="shared" si="81"/>
        <v>K.pneumoniae Resistant</v>
      </c>
      <c r="G668">
        <v>4</v>
      </c>
      <c r="H668">
        <v>0.2</v>
      </c>
      <c r="I668" s="18">
        <v>0.04</v>
      </c>
      <c r="J668" s="6">
        <v>2.1999999999999999E-2</v>
      </c>
      <c r="K668">
        <f t="shared" si="82"/>
        <v>4.4000000000000003E-3</v>
      </c>
      <c r="L668">
        <f t="shared" si="83"/>
        <v>8.7999999999999992E-4</v>
      </c>
    </row>
    <row r="669" spans="1:12" x14ac:dyDescent="0.2">
      <c r="A669" s="1" t="s">
        <v>12</v>
      </c>
      <c r="B669" s="13" t="s">
        <v>48</v>
      </c>
      <c r="C669" s="1" t="s">
        <v>34</v>
      </c>
      <c r="D669" s="2" t="s">
        <v>8</v>
      </c>
      <c r="E669" s="2" t="s">
        <v>13</v>
      </c>
      <c r="F669" s="2" t="str">
        <f t="shared" si="81"/>
        <v>K.pneumoniae Sensitive</v>
      </c>
      <c r="G669">
        <v>4</v>
      </c>
      <c r="H669">
        <v>7.6</v>
      </c>
      <c r="I669" s="18">
        <v>0.4</v>
      </c>
      <c r="J669" s="6">
        <v>2.1999999999999999E-2</v>
      </c>
      <c r="K669">
        <f t="shared" si="82"/>
        <v>0.16719999999999999</v>
      </c>
      <c r="L669">
        <f t="shared" si="83"/>
        <v>8.8000000000000005E-3</v>
      </c>
    </row>
    <row r="670" spans="1:12" x14ac:dyDescent="0.2">
      <c r="A670" s="1" t="s">
        <v>14</v>
      </c>
      <c r="B670" s="13" t="s">
        <v>48</v>
      </c>
      <c r="C670" s="1" t="s">
        <v>50</v>
      </c>
      <c r="D670" s="2" t="s">
        <v>11</v>
      </c>
      <c r="E670" s="2" t="s">
        <v>13</v>
      </c>
      <c r="F670" s="2" t="str">
        <f t="shared" si="81"/>
        <v>K.pneumoniae Resistant</v>
      </c>
      <c r="G670">
        <v>4</v>
      </c>
      <c r="H670">
        <v>36</v>
      </c>
      <c r="I670" s="18">
        <v>0.04</v>
      </c>
      <c r="J670" s="6">
        <v>2.1999999999999999E-2</v>
      </c>
      <c r="K670">
        <f t="shared" si="82"/>
        <v>0.79199999999999993</v>
      </c>
      <c r="L670">
        <f t="shared" si="83"/>
        <v>8.7999999999999992E-4</v>
      </c>
    </row>
    <row r="671" spans="1:12" x14ac:dyDescent="0.2">
      <c r="A671" s="1" t="s">
        <v>14</v>
      </c>
      <c r="B671" s="13" t="s">
        <v>48</v>
      </c>
      <c r="C671" s="1" t="s">
        <v>53</v>
      </c>
      <c r="D671" s="2" t="s">
        <v>11</v>
      </c>
      <c r="E671" s="2" t="s">
        <v>13</v>
      </c>
      <c r="F671" s="2" t="str">
        <f t="shared" si="81"/>
        <v>K.pneumoniae Resistant</v>
      </c>
      <c r="G671">
        <v>4</v>
      </c>
      <c r="H671">
        <v>56</v>
      </c>
      <c r="I671" s="18">
        <v>0.04</v>
      </c>
      <c r="J671" s="6">
        <v>2.1999999999999999E-2</v>
      </c>
      <c r="K671">
        <f t="shared" si="82"/>
        <v>1.232</v>
      </c>
      <c r="L671">
        <f t="shared" si="83"/>
        <v>8.7999999999999992E-4</v>
      </c>
    </row>
    <row r="672" spans="1:12" x14ac:dyDescent="0.2">
      <c r="A672" s="1" t="s">
        <v>14</v>
      </c>
      <c r="B672" s="13" t="s">
        <v>48</v>
      </c>
      <c r="C672" s="1" t="s">
        <v>51</v>
      </c>
      <c r="D672" s="2" t="s">
        <v>11</v>
      </c>
      <c r="E672" s="2" t="s">
        <v>13</v>
      </c>
      <c r="F672" s="2" t="str">
        <f t="shared" si="81"/>
        <v>K.pneumoniae Resistant</v>
      </c>
      <c r="G672">
        <v>4</v>
      </c>
      <c r="H672">
        <v>56</v>
      </c>
      <c r="I672" s="18">
        <v>0.04</v>
      </c>
      <c r="J672" s="6">
        <v>2.1999999999999999E-2</v>
      </c>
      <c r="K672">
        <f t="shared" si="82"/>
        <v>1.232</v>
      </c>
      <c r="L672">
        <f t="shared" si="83"/>
        <v>8.7999999999999992E-4</v>
      </c>
    </row>
    <row r="673" spans="1:12" x14ac:dyDescent="0.2">
      <c r="A673" s="1" t="s">
        <v>12</v>
      </c>
      <c r="B673" s="13" t="s">
        <v>48</v>
      </c>
      <c r="C673" s="1" t="s">
        <v>53</v>
      </c>
      <c r="D673" s="2" t="s">
        <v>8</v>
      </c>
      <c r="E673" s="2" t="s">
        <v>13</v>
      </c>
      <c r="F673" s="2" t="str">
        <f t="shared" si="81"/>
        <v>K.pneumoniae Sensitive</v>
      </c>
      <c r="G673">
        <v>4</v>
      </c>
      <c r="H673">
        <v>116</v>
      </c>
      <c r="I673" s="18">
        <v>0.4</v>
      </c>
      <c r="J673" s="6">
        <v>2.1999999999999999E-2</v>
      </c>
      <c r="K673">
        <f t="shared" si="82"/>
        <v>2.552</v>
      </c>
      <c r="L673">
        <f t="shared" si="83"/>
        <v>8.8000000000000005E-3</v>
      </c>
    </row>
    <row r="674" spans="1:12" x14ac:dyDescent="0.2">
      <c r="A674" s="1" t="s">
        <v>12</v>
      </c>
      <c r="B674" s="13" t="s">
        <v>48</v>
      </c>
      <c r="C674" s="1" t="s">
        <v>50</v>
      </c>
      <c r="D674" s="2" t="s">
        <v>8</v>
      </c>
      <c r="E674" s="2" t="s">
        <v>13</v>
      </c>
      <c r="F674" s="2" t="str">
        <f t="shared" si="81"/>
        <v>K.pneumoniae Sensitive</v>
      </c>
      <c r="G674">
        <v>4</v>
      </c>
      <c r="H674">
        <v>2560</v>
      </c>
      <c r="I674" s="18">
        <v>0.4</v>
      </c>
      <c r="J674" s="6">
        <v>2.1999999999999999E-2</v>
      </c>
      <c r="K674">
        <f t="shared" si="82"/>
        <v>56.319999999999993</v>
      </c>
      <c r="L674">
        <f t="shared" si="83"/>
        <v>8.8000000000000005E-3</v>
      </c>
    </row>
    <row r="675" spans="1:12" x14ac:dyDescent="0.2">
      <c r="A675" s="1" t="s">
        <v>12</v>
      </c>
      <c r="B675" s="13" t="s">
        <v>48</v>
      </c>
      <c r="C675" s="1" t="s">
        <v>51</v>
      </c>
      <c r="D675" s="2" t="s">
        <v>8</v>
      </c>
      <c r="E675" s="2" t="s">
        <v>13</v>
      </c>
      <c r="F675" s="2" t="str">
        <f t="shared" si="81"/>
        <v>K.pneumoniae Sensitive</v>
      </c>
      <c r="G675">
        <v>4</v>
      </c>
      <c r="H675">
        <v>2560</v>
      </c>
      <c r="I675" s="18">
        <v>0.4</v>
      </c>
      <c r="J675" s="6">
        <v>2.1999999999999999E-2</v>
      </c>
      <c r="K675">
        <f t="shared" si="82"/>
        <v>56.319999999999993</v>
      </c>
      <c r="L675">
        <f t="shared" si="83"/>
        <v>8.8000000000000005E-3</v>
      </c>
    </row>
    <row r="676" spans="1:12" x14ac:dyDescent="0.2">
      <c r="A676" s="1" t="s">
        <v>14</v>
      </c>
      <c r="B676" s="13" t="s">
        <v>48</v>
      </c>
      <c r="C676" s="1" t="s">
        <v>30</v>
      </c>
      <c r="D676" s="2" t="s">
        <v>11</v>
      </c>
      <c r="E676" s="2" t="s">
        <v>13</v>
      </c>
      <c r="F676" s="2" t="str">
        <f t="shared" si="81"/>
        <v>K.pneumoniae Resistant</v>
      </c>
      <c r="G676">
        <v>4</v>
      </c>
      <c r="H676">
        <v>3600</v>
      </c>
      <c r="I676" s="18">
        <v>10</v>
      </c>
      <c r="J676" s="6">
        <v>2.1999999999999999E-2</v>
      </c>
      <c r="K676">
        <f t="shared" si="82"/>
        <v>79.199999999999989</v>
      </c>
      <c r="L676">
        <f t="shared" si="83"/>
        <v>0.21999999999999997</v>
      </c>
    </row>
    <row r="677" spans="1:12" x14ac:dyDescent="0.2">
      <c r="A677" s="1" t="s">
        <v>12</v>
      </c>
      <c r="B677" s="13" t="s">
        <v>48</v>
      </c>
      <c r="C677" s="1" t="s">
        <v>30</v>
      </c>
      <c r="D677" s="2" t="s">
        <v>8</v>
      </c>
      <c r="E677" s="2" t="s">
        <v>13</v>
      </c>
      <c r="F677" s="2" t="str">
        <f t="shared" si="81"/>
        <v>K.pneumoniae Sensitive</v>
      </c>
      <c r="G677">
        <v>4</v>
      </c>
      <c r="H677">
        <v>4000</v>
      </c>
      <c r="I677" s="18">
        <v>100</v>
      </c>
      <c r="J677" s="6">
        <v>2.1999999999999999E-2</v>
      </c>
      <c r="K677">
        <f t="shared" si="82"/>
        <v>88</v>
      </c>
      <c r="L677">
        <f t="shared" si="83"/>
        <v>2.1999999999999997</v>
      </c>
    </row>
    <row r="678" spans="1:12" x14ac:dyDescent="0.2">
      <c r="A678" s="1" t="s">
        <v>14</v>
      </c>
      <c r="B678" s="13" t="s">
        <v>48</v>
      </c>
      <c r="C678" s="1" t="s">
        <v>49</v>
      </c>
      <c r="D678" s="2" t="s">
        <v>11</v>
      </c>
      <c r="E678" s="2" t="s">
        <v>13</v>
      </c>
      <c r="F678" s="2" t="str">
        <f t="shared" si="81"/>
        <v>K.pneumoniae Resistant</v>
      </c>
      <c r="G678">
        <v>4</v>
      </c>
      <c r="H678">
        <v>8400</v>
      </c>
      <c r="I678" s="18">
        <v>10</v>
      </c>
      <c r="J678" s="6">
        <v>2.1999999999999999E-2</v>
      </c>
      <c r="K678">
        <f t="shared" si="82"/>
        <v>184.79999999999998</v>
      </c>
      <c r="L678">
        <f t="shared" si="83"/>
        <v>0.21999999999999997</v>
      </c>
    </row>
    <row r="679" spans="1:12" x14ac:dyDescent="0.2">
      <c r="A679" s="1" t="s">
        <v>14</v>
      </c>
      <c r="B679" s="13" t="s">
        <v>48</v>
      </c>
      <c r="C679" s="1" t="s">
        <v>7</v>
      </c>
      <c r="D679" s="2" t="s">
        <v>11</v>
      </c>
      <c r="E679" s="2" t="s">
        <v>13</v>
      </c>
      <c r="F679" s="2" t="str">
        <f t="shared" si="81"/>
        <v>K.pneumoniae Resistant</v>
      </c>
      <c r="G679">
        <v>4</v>
      </c>
      <c r="H679" s="19">
        <f>250*100</f>
        <v>25000</v>
      </c>
      <c r="I679" s="18">
        <v>100</v>
      </c>
      <c r="J679" s="6">
        <v>2.1999999999999999E-2</v>
      </c>
      <c r="K679">
        <f t="shared" si="82"/>
        <v>550</v>
      </c>
      <c r="L679">
        <f t="shared" si="83"/>
        <v>2.1999999999999997</v>
      </c>
    </row>
    <row r="680" spans="1:12" x14ac:dyDescent="0.2">
      <c r="A680" s="1" t="s">
        <v>12</v>
      </c>
      <c r="B680" s="13" t="s">
        <v>48</v>
      </c>
      <c r="C680" s="1" t="s">
        <v>49</v>
      </c>
      <c r="D680" s="2" t="s">
        <v>8</v>
      </c>
      <c r="E680" s="2" t="s">
        <v>13</v>
      </c>
      <c r="F680" s="2" t="str">
        <f t="shared" si="81"/>
        <v>K.pneumoniae Sensitive</v>
      </c>
      <c r="G680">
        <v>4</v>
      </c>
      <c r="H680">
        <v>75000</v>
      </c>
      <c r="I680" s="18">
        <v>100</v>
      </c>
      <c r="J680" s="6">
        <v>2.1999999999999999E-2</v>
      </c>
      <c r="K680">
        <f t="shared" si="82"/>
        <v>1650</v>
      </c>
      <c r="L680">
        <f t="shared" si="83"/>
        <v>2.1999999999999997</v>
      </c>
    </row>
    <row r="681" spans="1:12" x14ac:dyDescent="0.2">
      <c r="A681" s="1" t="s">
        <v>14</v>
      </c>
      <c r="B681" s="13" t="s">
        <v>48</v>
      </c>
      <c r="C681" s="1" t="s">
        <v>29</v>
      </c>
      <c r="D681" s="2" t="s">
        <v>11</v>
      </c>
      <c r="E681" s="2" t="s">
        <v>13</v>
      </c>
      <c r="F681" s="2" t="str">
        <f t="shared" si="81"/>
        <v>K.pneumoniae Resistant</v>
      </c>
      <c r="G681">
        <v>4</v>
      </c>
      <c r="H681">
        <v>960000</v>
      </c>
      <c r="I681" s="18">
        <v>100</v>
      </c>
      <c r="J681" s="6">
        <v>2.1999999999999999E-2</v>
      </c>
      <c r="K681">
        <f t="shared" si="82"/>
        <v>21120</v>
      </c>
      <c r="L681">
        <f t="shared" si="83"/>
        <v>2.1999999999999997</v>
      </c>
    </row>
    <row r="682" spans="1:12" x14ac:dyDescent="0.2">
      <c r="A682" s="1" t="s">
        <v>14</v>
      </c>
      <c r="B682" s="13" t="s">
        <v>48</v>
      </c>
      <c r="C682" s="1" t="s">
        <v>28</v>
      </c>
      <c r="D682" s="2" t="s">
        <v>11</v>
      </c>
      <c r="E682" s="2" t="s">
        <v>13</v>
      </c>
      <c r="F682" s="2" t="str">
        <f t="shared" si="81"/>
        <v>K.pneumoniae Resistant</v>
      </c>
      <c r="G682">
        <v>4</v>
      </c>
      <c r="H682">
        <v>2500000</v>
      </c>
      <c r="I682" s="18">
        <v>100</v>
      </c>
      <c r="J682" s="6">
        <v>2.1999999999999999E-2</v>
      </c>
      <c r="K682">
        <f t="shared" si="82"/>
        <v>55000</v>
      </c>
      <c r="L682">
        <f t="shared" si="83"/>
        <v>2.1999999999999997</v>
      </c>
    </row>
    <row r="683" spans="1:12" x14ac:dyDescent="0.2">
      <c r="A683" s="1" t="s">
        <v>12</v>
      </c>
      <c r="B683" s="13" t="s">
        <v>48</v>
      </c>
      <c r="C683" s="1" t="s">
        <v>29</v>
      </c>
      <c r="D683" s="2" t="s">
        <v>8</v>
      </c>
      <c r="E683" s="2" t="s">
        <v>13</v>
      </c>
      <c r="F683" s="2" t="str">
        <f t="shared" si="81"/>
        <v>K.pneumoniae Sensitive</v>
      </c>
      <c r="G683">
        <v>4</v>
      </c>
      <c r="H683">
        <v>8500000</v>
      </c>
      <c r="I683" s="18">
        <v>1000</v>
      </c>
      <c r="J683" s="6">
        <v>2.1999999999999999E-2</v>
      </c>
      <c r="K683">
        <f t="shared" si="82"/>
        <v>187000</v>
      </c>
      <c r="L683">
        <f t="shared" si="83"/>
        <v>22</v>
      </c>
    </row>
    <row r="684" spans="1:12" x14ac:dyDescent="0.2">
      <c r="A684" s="1" t="s">
        <v>12</v>
      </c>
      <c r="B684" s="13" t="s">
        <v>48</v>
      </c>
      <c r="C684" s="1" t="s">
        <v>28</v>
      </c>
      <c r="D684" s="2" t="s">
        <v>8</v>
      </c>
      <c r="E684" s="2" t="s">
        <v>13</v>
      </c>
      <c r="F684" s="2" t="str">
        <f t="shared" si="81"/>
        <v>K.pneumoniae Sensitive</v>
      </c>
      <c r="G684">
        <v>4</v>
      </c>
      <c r="H684">
        <v>11800000</v>
      </c>
      <c r="I684" s="18">
        <v>1000</v>
      </c>
      <c r="J684" s="6">
        <v>2.1999999999999999E-2</v>
      </c>
      <c r="K684">
        <f t="shared" si="82"/>
        <v>259599.99999999997</v>
      </c>
      <c r="L684">
        <f t="shared" si="83"/>
        <v>22</v>
      </c>
    </row>
    <row r="685" spans="1:12" x14ac:dyDescent="0.2">
      <c r="A685" s="1" t="s">
        <v>12</v>
      </c>
      <c r="B685" s="13" t="s">
        <v>48</v>
      </c>
      <c r="C685" s="1" t="s">
        <v>7</v>
      </c>
      <c r="D685" s="2" t="s">
        <v>8</v>
      </c>
      <c r="E685" s="2" t="s">
        <v>13</v>
      </c>
      <c r="F685" s="2" t="str">
        <f t="shared" si="81"/>
        <v>K.pneumoniae Sensitive</v>
      </c>
      <c r="G685">
        <v>4</v>
      </c>
      <c r="H685" s="19"/>
      <c r="I685" s="18">
        <v>1000</v>
      </c>
      <c r="J685" s="6">
        <v>2.1999999999999999E-2</v>
      </c>
      <c r="K685" t="str">
        <f t="shared" si="82"/>
        <v xml:space="preserve"> </v>
      </c>
      <c r="L685">
        <f t="shared" si="83"/>
        <v>22</v>
      </c>
    </row>
    <row r="686" spans="1:12" x14ac:dyDescent="0.2">
      <c r="A686" s="1" t="s">
        <v>18</v>
      </c>
      <c r="B686" s="13" t="s">
        <v>48</v>
      </c>
      <c r="C686" s="1" t="s">
        <v>7</v>
      </c>
      <c r="D686" s="2" t="s">
        <v>8</v>
      </c>
      <c r="E686" s="2" t="s">
        <v>19</v>
      </c>
      <c r="F686" s="2" t="str">
        <f t="shared" si="81"/>
        <v>P. aeruginosa Sensitive</v>
      </c>
      <c r="G686">
        <v>1</v>
      </c>
      <c r="I686" s="18">
        <v>1000</v>
      </c>
      <c r="K686" t="str">
        <f t="shared" si="82"/>
        <v xml:space="preserve"> </v>
      </c>
    </row>
    <row r="687" spans="1:12" x14ac:dyDescent="0.2">
      <c r="A687" s="1" t="s">
        <v>18</v>
      </c>
      <c r="B687" s="13" t="s">
        <v>48</v>
      </c>
      <c r="C687" s="1" t="s">
        <v>28</v>
      </c>
      <c r="D687" s="2" t="s">
        <v>8</v>
      </c>
      <c r="E687" s="2" t="s">
        <v>19</v>
      </c>
      <c r="F687" s="2" t="str">
        <f t="shared" si="81"/>
        <v>P. aeruginosa Sensitive</v>
      </c>
      <c r="G687">
        <v>1</v>
      </c>
      <c r="I687" s="18">
        <v>1000</v>
      </c>
      <c r="K687" t="str">
        <f t="shared" si="82"/>
        <v xml:space="preserve"> </v>
      </c>
    </row>
    <row r="688" spans="1:12" x14ac:dyDescent="0.2">
      <c r="A688" s="1" t="s">
        <v>18</v>
      </c>
      <c r="B688" s="13" t="s">
        <v>48</v>
      </c>
      <c r="C688" s="1" t="s">
        <v>29</v>
      </c>
      <c r="D688" s="2" t="s">
        <v>8</v>
      </c>
      <c r="E688" s="2" t="s">
        <v>19</v>
      </c>
      <c r="F688" s="2" t="str">
        <f t="shared" si="81"/>
        <v>P. aeruginosa Sensitive</v>
      </c>
      <c r="G688">
        <v>1</v>
      </c>
      <c r="I688" s="18">
        <v>1000</v>
      </c>
      <c r="K688" t="str">
        <f t="shared" si="82"/>
        <v xml:space="preserve"> </v>
      </c>
    </row>
    <row r="689" spans="1:12" x14ac:dyDescent="0.2">
      <c r="A689" s="1" t="s">
        <v>18</v>
      </c>
      <c r="B689" s="13" t="s">
        <v>48</v>
      </c>
      <c r="C689" s="1" t="s">
        <v>30</v>
      </c>
      <c r="D689" s="2" t="s">
        <v>8</v>
      </c>
      <c r="E689" s="2" t="s">
        <v>19</v>
      </c>
      <c r="F689" s="2" t="str">
        <f t="shared" si="81"/>
        <v>P. aeruginosa Sensitive</v>
      </c>
      <c r="G689">
        <v>1</v>
      </c>
      <c r="I689" s="18">
        <v>100</v>
      </c>
      <c r="K689" t="str">
        <f t="shared" si="82"/>
        <v xml:space="preserve"> </v>
      </c>
    </row>
    <row r="690" spans="1:12" x14ac:dyDescent="0.2">
      <c r="A690" s="1" t="s">
        <v>18</v>
      </c>
      <c r="B690" s="13" t="s">
        <v>48</v>
      </c>
      <c r="C690" s="1" t="s">
        <v>49</v>
      </c>
      <c r="D690" s="2" t="s">
        <v>8</v>
      </c>
      <c r="E690" s="2" t="s">
        <v>19</v>
      </c>
      <c r="F690" s="2" t="str">
        <f t="shared" si="81"/>
        <v>P. aeruginosa Sensitive</v>
      </c>
      <c r="G690">
        <v>1</v>
      </c>
      <c r="I690" s="18">
        <v>10</v>
      </c>
      <c r="K690" t="str">
        <f t="shared" si="82"/>
        <v xml:space="preserve"> </v>
      </c>
    </row>
    <row r="691" spans="1:12" x14ac:dyDescent="0.2">
      <c r="A691" s="1" t="s">
        <v>18</v>
      </c>
      <c r="B691" s="13" t="s">
        <v>48</v>
      </c>
      <c r="C691" s="1" t="s">
        <v>34</v>
      </c>
      <c r="D691" s="2" t="s">
        <v>8</v>
      </c>
      <c r="E691" s="2" t="s">
        <v>19</v>
      </c>
      <c r="F691" s="2" t="str">
        <f t="shared" si="81"/>
        <v>P. aeruginosa Sensitive</v>
      </c>
      <c r="G691">
        <v>1</v>
      </c>
      <c r="I691" s="18">
        <v>0.4</v>
      </c>
      <c r="K691" t="str">
        <f t="shared" si="82"/>
        <v xml:space="preserve"> </v>
      </c>
    </row>
    <row r="692" spans="1:12" x14ac:dyDescent="0.2">
      <c r="A692" s="1" t="s">
        <v>18</v>
      </c>
      <c r="B692" s="13" t="s">
        <v>48</v>
      </c>
      <c r="C692" s="1" t="s">
        <v>53</v>
      </c>
      <c r="D692" s="2" t="s">
        <v>8</v>
      </c>
      <c r="E692" s="2" t="s">
        <v>19</v>
      </c>
      <c r="F692" s="2" t="str">
        <f t="shared" si="81"/>
        <v>P. aeruginosa Sensitive</v>
      </c>
      <c r="G692">
        <v>1</v>
      </c>
      <c r="I692" s="18">
        <v>0.4</v>
      </c>
      <c r="K692" t="str">
        <f t="shared" si="82"/>
        <v xml:space="preserve"> </v>
      </c>
    </row>
    <row r="693" spans="1:12" x14ac:dyDescent="0.2">
      <c r="A693" s="1" t="s">
        <v>18</v>
      </c>
      <c r="B693" s="13" t="s">
        <v>48</v>
      </c>
      <c r="C693" s="1" t="s">
        <v>50</v>
      </c>
      <c r="D693" s="2" t="s">
        <v>8</v>
      </c>
      <c r="E693" s="2" t="s">
        <v>19</v>
      </c>
      <c r="F693" s="2" t="str">
        <f t="shared" si="81"/>
        <v>P. aeruginosa Sensitive</v>
      </c>
      <c r="G693">
        <v>1</v>
      </c>
      <c r="I693" s="18">
        <v>0.4</v>
      </c>
      <c r="K693" t="str">
        <f t="shared" si="82"/>
        <v xml:space="preserve"> </v>
      </c>
    </row>
    <row r="694" spans="1:12" x14ac:dyDescent="0.2">
      <c r="A694" s="1" t="s">
        <v>18</v>
      </c>
      <c r="B694" s="13" t="s">
        <v>48</v>
      </c>
      <c r="C694" s="1" t="s">
        <v>51</v>
      </c>
      <c r="D694" s="2" t="s">
        <v>8</v>
      </c>
      <c r="E694" s="2" t="s">
        <v>19</v>
      </c>
      <c r="F694" s="2" t="str">
        <f t="shared" si="81"/>
        <v>P. aeruginosa Sensitive</v>
      </c>
      <c r="G694">
        <v>1</v>
      </c>
      <c r="I694" s="18">
        <v>0.4</v>
      </c>
      <c r="K694" t="str">
        <f t="shared" si="82"/>
        <v xml:space="preserve"> </v>
      </c>
    </row>
    <row r="695" spans="1:12" x14ac:dyDescent="0.2">
      <c r="A695" s="1" t="s">
        <v>18</v>
      </c>
      <c r="B695" s="13" t="s">
        <v>48</v>
      </c>
      <c r="C695" s="1" t="s">
        <v>7</v>
      </c>
      <c r="D695" s="2" t="s">
        <v>8</v>
      </c>
      <c r="E695" s="2" t="s">
        <v>19</v>
      </c>
      <c r="F695" s="2" t="str">
        <f t="shared" si="81"/>
        <v>P. aeruginosa Sensitive</v>
      </c>
      <c r="G695">
        <v>2</v>
      </c>
      <c r="H695" s="19"/>
      <c r="I695" s="18">
        <v>1000</v>
      </c>
      <c r="J695" s="6">
        <v>0.22850000000000001</v>
      </c>
      <c r="K695" t="str">
        <f t="shared" si="82"/>
        <v xml:space="preserve"> </v>
      </c>
      <c r="L695">
        <f t="shared" ref="L695:L721" si="84">IF(I695&gt;0,(I695*J695)," ")</f>
        <v>228.5</v>
      </c>
    </row>
    <row r="696" spans="1:12" x14ac:dyDescent="0.2">
      <c r="A696" s="1" t="s">
        <v>18</v>
      </c>
      <c r="B696" s="13" t="s">
        <v>48</v>
      </c>
      <c r="C696" s="1" t="s">
        <v>28</v>
      </c>
      <c r="D696" s="2" t="s">
        <v>8</v>
      </c>
      <c r="E696" s="2" t="s">
        <v>19</v>
      </c>
      <c r="F696" s="2" t="str">
        <f t="shared" si="81"/>
        <v>P. aeruginosa Sensitive</v>
      </c>
      <c r="G696">
        <v>2</v>
      </c>
      <c r="H696" s="19"/>
      <c r="I696" s="18">
        <v>1000</v>
      </c>
      <c r="J696" s="6">
        <v>0.22850000000000001</v>
      </c>
      <c r="K696" t="str">
        <f t="shared" si="82"/>
        <v xml:space="preserve"> </v>
      </c>
      <c r="L696">
        <f t="shared" si="84"/>
        <v>228.5</v>
      </c>
    </row>
    <row r="697" spans="1:12" x14ac:dyDescent="0.2">
      <c r="A697" s="1" t="s">
        <v>18</v>
      </c>
      <c r="B697" s="13" t="s">
        <v>48</v>
      </c>
      <c r="C697" s="1" t="s">
        <v>51</v>
      </c>
      <c r="D697" s="2" t="s">
        <v>8</v>
      </c>
      <c r="E697" s="2" t="s">
        <v>19</v>
      </c>
      <c r="F697" s="2" t="str">
        <f t="shared" si="81"/>
        <v>P. aeruginosa Sensitive</v>
      </c>
      <c r="G697">
        <v>2</v>
      </c>
      <c r="H697" s="19">
        <v>80</v>
      </c>
      <c r="I697" s="18">
        <v>0.4</v>
      </c>
      <c r="J697" s="6">
        <v>0.22850000000000001</v>
      </c>
      <c r="K697">
        <f t="shared" si="82"/>
        <v>18.28</v>
      </c>
      <c r="L697">
        <f t="shared" si="84"/>
        <v>9.1400000000000009E-2</v>
      </c>
    </row>
    <row r="698" spans="1:12" x14ac:dyDescent="0.2">
      <c r="A698" s="1" t="s">
        <v>18</v>
      </c>
      <c r="B698" s="13" t="s">
        <v>48</v>
      </c>
      <c r="C698" s="1" t="s">
        <v>29</v>
      </c>
      <c r="D698" s="2" t="s">
        <v>8</v>
      </c>
      <c r="E698" s="2" t="s">
        <v>19</v>
      </c>
      <c r="F698" s="2" t="str">
        <f t="shared" si="81"/>
        <v>P. aeruginosa Sensitive</v>
      </c>
      <c r="G698">
        <v>2</v>
      </c>
      <c r="H698" s="19"/>
      <c r="I698" s="18">
        <v>1000</v>
      </c>
      <c r="J698" s="6">
        <v>0.22850000000000001</v>
      </c>
      <c r="K698" t="str">
        <f t="shared" si="82"/>
        <v xml:space="preserve"> </v>
      </c>
      <c r="L698">
        <f t="shared" si="84"/>
        <v>228.5</v>
      </c>
    </row>
    <row r="699" spans="1:12" x14ac:dyDescent="0.2">
      <c r="A699" s="1" t="s">
        <v>18</v>
      </c>
      <c r="B699" s="13" t="s">
        <v>48</v>
      </c>
      <c r="C699" s="1" t="s">
        <v>30</v>
      </c>
      <c r="D699" s="2" t="s">
        <v>8</v>
      </c>
      <c r="E699" s="2" t="s">
        <v>19</v>
      </c>
      <c r="F699" s="2" t="str">
        <f t="shared" si="81"/>
        <v>P. aeruginosa Sensitive</v>
      </c>
      <c r="G699">
        <v>2</v>
      </c>
      <c r="H699" s="19"/>
      <c r="I699" s="18">
        <v>100</v>
      </c>
      <c r="J699" s="6">
        <v>0.22850000000000001</v>
      </c>
      <c r="K699" t="str">
        <f t="shared" si="82"/>
        <v xml:space="preserve"> </v>
      </c>
      <c r="L699">
        <f t="shared" si="84"/>
        <v>22.85</v>
      </c>
    </row>
    <row r="700" spans="1:12" x14ac:dyDescent="0.2">
      <c r="A700" s="1" t="s">
        <v>18</v>
      </c>
      <c r="B700" s="13" t="s">
        <v>48</v>
      </c>
      <c r="C700" s="1" t="s">
        <v>49</v>
      </c>
      <c r="D700" s="2" t="s">
        <v>8</v>
      </c>
      <c r="E700" s="2" t="s">
        <v>19</v>
      </c>
      <c r="F700" s="2" t="str">
        <f t="shared" si="81"/>
        <v>P. aeruginosa Sensitive</v>
      </c>
      <c r="G700">
        <v>2</v>
      </c>
      <c r="H700" s="19"/>
      <c r="I700" s="18">
        <v>10</v>
      </c>
      <c r="J700" s="6">
        <v>0.22850000000000001</v>
      </c>
      <c r="K700" t="str">
        <f t="shared" si="82"/>
        <v xml:space="preserve"> </v>
      </c>
      <c r="L700">
        <f t="shared" si="84"/>
        <v>2.2850000000000001</v>
      </c>
    </row>
    <row r="701" spans="1:12" x14ac:dyDescent="0.2">
      <c r="A701" s="1" t="s">
        <v>18</v>
      </c>
      <c r="B701" s="13" t="s">
        <v>48</v>
      </c>
      <c r="C701" s="1" t="s">
        <v>34</v>
      </c>
      <c r="D701" s="2" t="s">
        <v>8</v>
      </c>
      <c r="E701" s="2" t="s">
        <v>19</v>
      </c>
      <c r="F701" s="2" t="str">
        <f t="shared" si="81"/>
        <v>P. aeruginosa Sensitive</v>
      </c>
      <c r="G701">
        <v>2</v>
      </c>
      <c r="H701" s="19"/>
      <c r="I701" s="18">
        <v>0.4</v>
      </c>
      <c r="J701" s="6">
        <v>0.22850000000000001</v>
      </c>
      <c r="K701" t="str">
        <f t="shared" si="82"/>
        <v xml:space="preserve"> </v>
      </c>
      <c r="L701">
        <f t="shared" si="84"/>
        <v>9.1400000000000009E-2</v>
      </c>
    </row>
    <row r="702" spans="1:12" x14ac:dyDescent="0.2">
      <c r="A702" s="1" t="s">
        <v>18</v>
      </c>
      <c r="B702" s="13" t="s">
        <v>48</v>
      </c>
      <c r="C702" s="1" t="s">
        <v>53</v>
      </c>
      <c r="D702" s="2" t="s">
        <v>8</v>
      </c>
      <c r="E702" s="2" t="s">
        <v>19</v>
      </c>
      <c r="F702" s="2" t="str">
        <f t="shared" si="81"/>
        <v>P. aeruginosa Sensitive</v>
      </c>
      <c r="G702">
        <v>2</v>
      </c>
      <c r="H702" s="19"/>
      <c r="I702" s="18">
        <v>0.4</v>
      </c>
      <c r="J702" s="6">
        <v>0.22850000000000001</v>
      </c>
      <c r="K702" t="str">
        <f t="shared" si="82"/>
        <v xml:space="preserve"> </v>
      </c>
      <c r="L702">
        <f t="shared" si="84"/>
        <v>9.1400000000000009E-2</v>
      </c>
    </row>
    <row r="703" spans="1:12" x14ac:dyDescent="0.2">
      <c r="A703" s="1" t="s">
        <v>18</v>
      </c>
      <c r="B703" s="13" t="s">
        <v>48</v>
      </c>
      <c r="C703" s="1" t="s">
        <v>50</v>
      </c>
      <c r="D703" s="2" t="s">
        <v>8</v>
      </c>
      <c r="E703" s="2" t="s">
        <v>19</v>
      </c>
      <c r="F703" s="2" t="str">
        <f t="shared" si="81"/>
        <v>P. aeruginosa Sensitive</v>
      </c>
      <c r="G703">
        <v>2</v>
      </c>
      <c r="H703" s="19"/>
      <c r="I703" s="18">
        <v>0.4</v>
      </c>
      <c r="J703" s="6">
        <v>0.22850000000000001</v>
      </c>
      <c r="K703" t="str">
        <f t="shared" si="82"/>
        <v xml:space="preserve"> </v>
      </c>
      <c r="L703">
        <f t="shared" si="84"/>
        <v>9.1400000000000009E-2</v>
      </c>
    </row>
    <row r="704" spans="1:12" x14ac:dyDescent="0.2">
      <c r="A704" s="1" t="s">
        <v>18</v>
      </c>
      <c r="B704" s="13" t="s">
        <v>48</v>
      </c>
      <c r="C704" s="1" t="s">
        <v>34</v>
      </c>
      <c r="D704" s="2" t="s">
        <v>8</v>
      </c>
      <c r="E704" s="2" t="s">
        <v>19</v>
      </c>
      <c r="F704" s="2" t="str">
        <f t="shared" si="81"/>
        <v>P. aeruginosa Sensitive</v>
      </c>
      <c r="G704">
        <v>3</v>
      </c>
      <c r="H704" s="17">
        <v>1000</v>
      </c>
      <c r="I704" s="18">
        <v>0.4</v>
      </c>
      <c r="J704" s="6">
        <v>0.19400000000000001</v>
      </c>
      <c r="K704">
        <f t="shared" si="82"/>
        <v>194</v>
      </c>
      <c r="L704">
        <f t="shared" si="84"/>
        <v>7.7600000000000002E-2</v>
      </c>
    </row>
    <row r="705" spans="1:12" x14ac:dyDescent="0.2">
      <c r="A705" s="1" t="s">
        <v>18</v>
      </c>
      <c r="B705" s="13" t="s">
        <v>48</v>
      </c>
      <c r="C705" s="1" t="s">
        <v>50</v>
      </c>
      <c r="D705" s="2" t="s">
        <v>8</v>
      </c>
      <c r="E705" s="2" t="s">
        <v>19</v>
      </c>
      <c r="F705" s="2" t="str">
        <f t="shared" si="81"/>
        <v>P. aeruginosa Sensitive</v>
      </c>
      <c r="G705">
        <v>3</v>
      </c>
      <c r="H705" s="17">
        <v>1000</v>
      </c>
      <c r="I705" s="18">
        <v>0.4</v>
      </c>
      <c r="J705" s="6">
        <v>0.19400000000000001</v>
      </c>
      <c r="K705">
        <f t="shared" si="82"/>
        <v>194</v>
      </c>
      <c r="L705">
        <f t="shared" si="84"/>
        <v>7.7600000000000002E-2</v>
      </c>
    </row>
    <row r="706" spans="1:12" x14ac:dyDescent="0.2">
      <c r="A706" s="1" t="s">
        <v>18</v>
      </c>
      <c r="B706" s="13" t="s">
        <v>48</v>
      </c>
      <c r="C706" s="1" t="s">
        <v>51</v>
      </c>
      <c r="D706" s="2" t="s">
        <v>8</v>
      </c>
      <c r="E706" s="2" t="s">
        <v>19</v>
      </c>
      <c r="F706" s="2" t="str">
        <f t="shared" si="81"/>
        <v>P. aeruginosa Sensitive</v>
      </c>
      <c r="G706">
        <v>3</v>
      </c>
      <c r="H706" s="17">
        <v>1000</v>
      </c>
      <c r="I706" s="18">
        <v>0.4</v>
      </c>
      <c r="J706" s="6">
        <v>0.19400000000000001</v>
      </c>
      <c r="K706">
        <f t="shared" si="82"/>
        <v>194</v>
      </c>
      <c r="L706">
        <f t="shared" si="84"/>
        <v>7.7600000000000002E-2</v>
      </c>
    </row>
    <row r="707" spans="1:12" x14ac:dyDescent="0.2">
      <c r="A707" s="1" t="s">
        <v>18</v>
      </c>
      <c r="B707" s="13" t="s">
        <v>48</v>
      </c>
      <c r="C707" s="1" t="s">
        <v>29</v>
      </c>
      <c r="D707" s="2" t="s">
        <v>8</v>
      </c>
      <c r="E707" s="2" t="s">
        <v>19</v>
      </c>
      <c r="F707" s="2" t="str">
        <f t="shared" si="81"/>
        <v>P. aeruginosa Sensitive</v>
      </c>
      <c r="G707">
        <v>3</v>
      </c>
      <c r="H707" s="17">
        <v>8000</v>
      </c>
      <c r="I707" s="18">
        <v>100</v>
      </c>
      <c r="J707" s="6">
        <v>0.19400000000000001</v>
      </c>
      <c r="K707">
        <f t="shared" si="82"/>
        <v>1552</v>
      </c>
      <c r="L707">
        <f t="shared" si="84"/>
        <v>19.400000000000002</v>
      </c>
    </row>
    <row r="708" spans="1:12" x14ac:dyDescent="0.2">
      <c r="A708" s="1" t="s">
        <v>18</v>
      </c>
      <c r="B708" s="13" t="s">
        <v>48</v>
      </c>
      <c r="C708" s="1" t="s">
        <v>28</v>
      </c>
      <c r="D708" s="2" t="s">
        <v>8</v>
      </c>
      <c r="E708" s="2" t="s">
        <v>19</v>
      </c>
      <c r="F708" s="2" t="str">
        <f t="shared" si="81"/>
        <v>P. aeruginosa Sensitive</v>
      </c>
      <c r="G708">
        <v>3</v>
      </c>
      <c r="H708" s="17">
        <v>10000</v>
      </c>
      <c r="I708" s="18">
        <v>100</v>
      </c>
      <c r="J708" s="6">
        <v>0.19400000000000001</v>
      </c>
      <c r="K708">
        <f t="shared" si="82"/>
        <v>1940</v>
      </c>
      <c r="L708">
        <f t="shared" si="84"/>
        <v>19.400000000000002</v>
      </c>
    </row>
    <row r="709" spans="1:12" x14ac:dyDescent="0.2">
      <c r="A709" s="1" t="s">
        <v>18</v>
      </c>
      <c r="B709" s="13" t="s">
        <v>48</v>
      </c>
      <c r="C709" s="1" t="s">
        <v>49</v>
      </c>
      <c r="D709" s="2" t="s">
        <v>8</v>
      </c>
      <c r="E709" s="2" t="s">
        <v>19</v>
      </c>
      <c r="F709" s="2" t="str">
        <f t="shared" si="81"/>
        <v>P. aeruginosa Sensitive</v>
      </c>
      <c r="G709">
        <v>3</v>
      </c>
      <c r="H709" s="17">
        <v>25000</v>
      </c>
      <c r="I709" s="18">
        <v>100</v>
      </c>
      <c r="J709" s="6">
        <v>0.19400000000000001</v>
      </c>
      <c r="K709">
        <f t="shared" si="82"/>
        <v>4850</v>
      </c>
      <c r="L709">
        <f t="shared" si="84"/>
        <v>19.400000000000002</v>
      </c>
    </row>
    <row r="710" spans="1:12" x14ac:dyDescent="0.2">
      <c r="A710" s="1" t="s">
        <v>18</v>
      </c>
      <c r="B710" s="13" t="s">
        <v>48</v>
      </c>
      <c r="C710" s="1" t="s">
        <v>7</v>
      </c>
      <c r="D710" s="2" t="s">
        <v>8</v>
      </c>
      <c r="E710" s="2" t="s">
        <v>19</v>
      </c>
      <c r="F710" s="2" t="str">
        <f t="shared" si="81"/>
        <v>P. aeruginosa Sensitive</v>
      </c>
      <c r="G710">
        <v>3</v>
      </c>
      <c r="H710" s="17"/>
      <c r="I710" s="18">
        <v>100</v>
      </c>
      <c r="J710" s="6">
        <v>0.19400000000000001</v>
      </c>
      <c r="K710" t="str">
        <f t="shared" si="82"/>
        <v xml:space="preserve"> </v>
      </c>
      <c r="L710">
        <f t="shared" si="84"/>
        <v>19.400000000000002</v>
      </c>
    </row>
    <row r="711" spans="1:12" x14ac:dyDescent="0.2">
      <c r="A711" s="1" t="s">
        <v>18</v>
      </c>
      <c r="B711" s="13" t="s">
        <v>48</v>
      </c>
      <c r="C711" s="1" t="s">
        <v>30</v>
      </c>
      <c r="D711" s="2" t="s">
        <v>8</v>
      </c>
      <c r="E711" s="2" t="s">
        <v>19</v>
      </c>
      <c r="F711" s="2" t="str">
        <f t="shared" si="81"/>
        <v>P. aeruginosa Sensitive</v>
      </c>
      <c r="G711">
        <v>3</v>
      </c>
      <c r="H711" s="17"/>
      <c r="I711" s="18">
        <v>100</v>
      </c>
      <c r="J711" s="6">
        <v>0.19400000000000001</v>
      </c>
      <c r="K711" t="str">
        <f t="shared" si="82"/>
        <v xml:space="preserve"> </v>
      </c>
      <c r="L711">
        <f t="shared" si="84"/>
        <v>19.400000000000002</v>
      </c>
    </row>
    <row r="712" spans="1:12" x14ac:dyDescent="0.2">
      <c r="A712" s="1" t="s">
        <v>18</v>
      </c>
      <c r="B712" s="13" t="s">
        <v>48</v>
      </c>
      <c r="C712" s="1" t="s">
        <v>53</v>
      </c>
      <c r="D712" s="2" t="s">
        <v>8</v>
      </c>
      <c r="E712" s="2" t="s">
        <v>19</v>
      </c>
      <c r="F712" s="2" t="str">
        <f t="shared" si="81"/>
        <v>P. aeruginosa Sensitive</v>
      </c>
      <c r="G712">
        <v>3</v>
      </c>
      <c r="H712" s="17"/>
      <c r="I712" s="18">
        <v>0.4</v>
      </c>
      <c r="J712" s="6">
        <v>0.19400000000000001</v>
      </c>
      <c r="K712" t="str">
        <f t="shared" si="82"/>
        <v xml:space="preserve"> </v>
      </c>
      <c r="L712">
        <f t="shared" si="84"/>
        <v>7.7600000000000002E-2</v>
      </c>
    </row>
    <row r="713" spans="1:12" x14ac:dyDescent="0.2">
      <c r="A713" s="1" t="s">
        <v>18</v>
      </c>
      <c r="B713" s="13" t="s">
        <v>48</v>
      </c>
      <c r="C713" s="1" t="s">
        <v>53</v>
      </c>
      <c r="D713" s="2" t="s">
        <v>8</v>
      </c>
      <c r="E713" s="2" t="s">
        <v>19</v>
      </c>
      <c r="F713" s="2" t="str">
        <f t="shared" si="81"/>
        <v>P. aeruginosa Sensitive</v>
      </c>
      <c r="G713">
        <v>4</v>
      </c>
      <c r="H713">
        <v>100</v>
      </c>
      <c r="I713" s="18">
        <v>0.4</v>
      </c>
      <c r="J713" s="6">
        <v>0.26300000000000001</v>
      </c>
      <c r="K713">
        <f t="shared" si="82"/>
        <v>26.3</v>
      </c>
      <c r="L713">
        <f t="shared" si="84"/>
        <v>0.10520000000000002</v>
      </c>
    </row>
    <row r="714" spans="1:12" x14ac:dyDescent="0.2">
      <c r="A714" s="1" t="s">
        <v>18</v>
      </c>
      <c r="B714" s="13" t="s">
        <v>48</v>
      </c>
      <c r="C714" s="1" t="s">
        <v>51</v>
      </c>
      <c r="D714" s="2" t="s">
        <v>8</v>
      </c>
      <c r="E714" s="2" t="s">
        <v>19</v>
      </c>
      <c r="F714" s="2" t="str">
        <f t="shared" si="81"/>
        <v>P. aeruginosa Sensitive</v>
      </c>
      <c r="G714">
        <v>4</v>
      </c>
      <c r="H714">
        <v>112</v>
      </c>
      <c r="I714" s="18">
        <v>0.4</v>
      </c>
      <c r="J714" s="6">
        <v>0.26300000000000001</v>
      </c>
      <c r="K714">
        <f t="shared" si="82"/>
        <v>29.456000000000003</v>
      </c>
      <c r="L714">
        <f t="shared" si="84"/>
        <v>0.10520000000000002</v>
      </c>
    </row>
    <row r="715" spans="1:12" x14ac:dyDescent="0.2">
      <c r="A715" s="1" t="s">
        <v>18</v>
      </c>
      <c r="B715" s="13" t="s">
        <v>48</v>
      </c>
      <c r="C715" s="1" t="s">
        <v>49</v>
      </c>
      <c r="D715" s="2" t="s">
        <v>8</v>
      </c>
      <c r="E715" s="2" t="s">
        <v>19</v>
      </c>
      <c r="F715" s="2" t="str">
        <f t="shared" si="81"/>
        <v>P. aeruginosa Sensitive</v>
      </c>
      <c r="G715">
        <v>4</v>
      </c>
      <c r="H715">
        <v>1900</v>
      </c>
      <c r="I715" s="18">
        <v>100</v>
      </c>
      <c r="J715" s="6">
        <v>0.26300000000000001</v>
      </c>
      <c r="K715">
        <f t="shared" si="82"/>
        <v>499.70000000000005</v>
      </c>
      <c r="L715">
        <f t="shared" si="84"/>
        <v>26.3</v>
      </c>
    </row>
    <row r="716" spans="1:12" x14ac:dyDescent="0.2">
      <c r="A716" s="1" t="s">
        <v>18</v>
      </c>
      <c r="B716" s="13" t="s">
        <v>48</v>
      </c>
      <c r="C716" s="1" t="s">
        <v>30</v>
      </c>
      <c r="D716" s="2" t="s">
        <v>8</v>
      </c>
      <c r="E716" s="2" t="s">
        <v>19</v>
      </c>
      <c r="F716" s="2" t="str">
        <f t="shared" si="81"/>
        <v>P. aeruginosa Sensitive</v>
      </c>
      <c r="G716">
        <v>4</v>
      </c>
      <c r="H716">
        <v>2100</v>
      </c>
      <c r="I716" s="18">
        <v>100</v>
      </c>
      <c r="J716" s="6">
        <v>0.26300000000000001</v>
      </c>
      <c r="K716">
        <f t="shared" si="82"/>
        <v>552.30000000000007</v>
      </c>
      <c r="L716">
        <f t="shared" si="84"/>
        <v>26.3</v>
      </c>
    </row>
    <row r="717" spans="1:12" x14ac:dyDescent="0.2">
      <c r="A717" s="1" t="s">
        <v>18</v>
      </c>
      <c r="B717" s="13" t="s">
        <v>48</v>
      </c>
      <c r="C717" s="1" t="s">
        <v>50</v>
      </c>
      <c r="D717" s="2" t="s">
        <v>8</v>
      </c>
      <c r="E717" s="2" t="s">
        <v>19</v>
      </c>
      <c r="F717" s="2" t="str">
        <f t="shared" si="81"/>
        <v>P. aeruginosa Sensitive</v>
      </c>
      <c r="G717">
        <v>4</v>
      </c>
      <c r="H717">
        <v>10000</v>
      </c>
      <c r="I717" s="18">
        <v>0.4</v>
      </c>
      <c r="J717" s="6">
        <v>0.26300000000000001</v>
      </c>
      <c r="K717">
        <f t="shared" si="82"/>
        <v>2630</v>
      </c>
      <c r="L717">
        <f t="shared" si="84"/>
        <v>0.10520000000000002</v>
      </c>
    </row>
    <row r="718" spans="1:12" x14ac:dyDescent="0.2">
      <c r="A718" s="1" t="s">
        <v>18</v>
      </c>
      <c r="B718" s="13" t="s">
        <v>48</v>
      </c>
      <c r="C718" s="1" t="s">
        <v>29</v>
      </c>
      <c r="D718" s="2" t="s">
        <v>8</v>
      </c>
      <c r="E718" s="2" t="s">
        <v>19</v>
      </c>
      <c r="F718" s="2" t="str">
        <f t="shared" ref="F718:F781" si="85">_xlfn.CONCAT(E718," ",D718)</f>
        <v>P. aeruginosa Sensitive</v>
      </c>
      <c r="G718">
        <v>4</v>
      </c>
      <c r="H718">
        <v>250000</v>
      </c>
      <c r="I718" s="18">
        <v>1000</v>
      </c>
      <c r="J718" s="6">
        <v>0.26300000000000001</v>
      </c>
      <c r="K718">
        <f t="shared" ref="K718:K781" si="86">IF(H718&gt;0,(H718*J718)," ")</f>
        <v>65750</v>
      </c>
      <c r="L718">
        <f t="shared" si="84"/>
        <v>263</v>
      </c>
    </row>
    <row r="719" spans="1:12" x14ac:dyDescent="0.2">
      <c r="A719" s="1" t="s">
        <v>18</v>
      </c>
      <c r="B719" s="13" t="s">
        <v>48</v>
      </c>
      <c r="C719" s="1" t="s">
        <v>28</v>
      </c>
      <c r="D719" s="2" t="s">
        <v>8</v>
      </c>
      <c r="E719" s="2" t="s">
        <v>19</v>
      </c>
      <c r="F719" s="2" t="str">
        <f t="shared" si="85"/>
        <v>P. aeruginosa Sensitive</v>
      </c>
      <c r="G719">
        <v>4</v>
      </c>
      <c r="H719">
        <v>290000</v>
      </c>
      <c r="I719" s="18">
        <v>1000</v>
      </c>
      <c r="J719" s="6">
        <v>0.26300000000000001</v>
      </c>
      <c r="K719">
        <f t="shared" si="86"/>
        <v>76270</v>
      </c>
      <c r="L719">
        <f t="shared" si="84"/>
        <v>263</v>
      </c>
    </row>
    <row r="720" spans="1:12" x14ac:dyDescent="0.2">
      <c r="A720" s="1" t="s">
        <v>18</v>
      </c>
      <c r="B720" s="13" t="s">
        <v>48</v>
      </c>
      <c r="C720" s="1" t="s">
        <v>7</v>
      </c>
      <c r="D720" s="2" t="s">
        <v>8</v>
      </c>
      <c r="E720" s="2" t="s">
        <v>19</v>
      </c>
      <c r="F720" s="2" t="str">
        <f t="shared" si="85"/>
        <v>P. aeruginosa Sensitive</v>
      </c>
      <c r="G720">
        <v>4</v>
      </c>
      <c r="H720" s="19"/>
      <c r="I720" s="18">
        <v>1000</v>
      </c>
      <c r="J720" s="6">
        <v>0.26300000000000001</v>
      </c>
      <c r="K720" t="str">
        <f t="shared" si="86"/>
        <v xml:space="preserve"> </v>
      </c>
      <c r="L720">
        <f t="shared" si="84"/>
        <v>263</v>
      </c>
    </row>
    <row r="721" spans="1:12" x14ac:dyDescent="0.2">
      <c r="A721" s="1" t="s">
        <v>18</v>
      </c>
      <c r="B721" s="13" t="s">
        <v>48</v>
      </c>
      <c r="C721" s="1" t="s">
        <v>34</v>
      </c>
      <c r="D721" s="2" t="s">
        <v>8</v>
      </c>
      <c r="E721" s="2" t="s">
        <v>19</v>
      </c>
      <c r="F721" s="2" t="str">
        <f t="shared" si="85"/>
        <v>P. aeruginosa Sensitive</v>
      </c>
      <c r="G721">
        <v>4</v>
      </c>
      <c r="I721" s="18">
        <v>0.4</v>
      </c>
      <c r="J721" s="6">
        <v>0.26300000000000001</v>
      </c>
      <c r="K721" t="str">
        <f t="shared" si="86"/>
        <v xml:space="preserve"> </v>
      </c>
      <c r="L721">
        <f t="shared" si="84"/>
        <v>0.10520000000000002</v>
      </c>
    </row>
    <row r="722" spans="1:12" x14ac:dyDescent="0.2">
      <c r="A722" s="1" t="s">
        <v>20</v>
      </c>
      <c r="B722" s="13" t="s">
        <v>48</v>
      </c>
      <c r="C722" s="1" t="s">
        <v>7</v>
      </c>
      <c r="D722" s="2" t="s">
        <v>11</v>
      </c>
      <c r="E722" s="2" t="s">
        <v>21</v>
      </c>
      <c r="F722" s="2" t="str">
        <f t="shared" si="85"/>
        <v>P. aeruginosa  Resistant</v>
      </c>
      <c r="G722">
        <v>1</v>
      </c>
      <c r="I722" s="18">
        <v>100</v>
      </c>
      <c r="K722" t="str">
        <f t="shared" si="86"/>
        <v xml:space="preserve"> </v>
      </c>
    </row>
    <row r="723" spans="1:12" x14ac:dyDescent="0.2">
      <c r="A723" s="1" t="s">
        <v>20</v>
      </c>
      <c r="B723" s="13" t="s">
        <v>48</v>
      </c>
      <c r="C723" s="1" t="s">
        <v>28</v>
      </c>
      <c r="D723" s="2" t="s">
        <v>11</v>
      </c>
      <c r="E723" s="2" t="s">
        <v>21</v>
      </c>
      <c r="F723" s="2" t="str">
        <f t="shared" si="85"/>
        <v>P. aeruginosa  Resistant</v>
      </c>
      <c r="G723">
        <v>1</v>
      </c>
      <c r="I723" s="18">
        <v>100</v>
      </c>
      <c r="K723" t="str">
        <f t="shared" si="86"/>
        <v xml:space="preserve"> </v>
      </c>
    </row>
    <row r="724" spans="1:12" x14ac:dyDescent="0.2">
      <c r="A724" s="1" t="s">
        <v>20</v>
      </c>
      <c r="B724" s="13" t="s">
        <v>48</v>
      </c>
      <c r="C724" s="1" t="s">
        <v>29</v>
      </c>
      <c r="D724" s="2" t="s">
        <v>11</v>
      </c>
      <c r="E724" s="2" t="s">
        <v>21</v>
      </c>
      <c r="F724" s="2" t="str">
        <f t="shared" si="85"/>
        <v>P. aeruginosa  Resistant</v>
      </c>
      <c r="G724">
        <v>1</v>
      </c>
      <c r="I724" s="18">
        <v>100</v>
      </c>
      <c r="K724" t="str">
        <f t="shared" si="86"/>
        <v xml:space="preserve"> </v>
      </c>
    </row>
    <row r="725" spans="1:12" x14ac:dyDescent="0.2">
      <c r="A725" s="1" t="s">
        <v>20</v>
      </c>
      <c r="B725" s="13" t="s">
        <v>48</v>
      </c>
      <c r="C725" s="1" t="s">
        <v>30</v>
      </c>
      <c r="D725" s="2" t="s">
        <v>11</v>
      </c>
      <c r="E725" s="2" t="s">
        <v>21</v>
      </c>
      <c r="F725" s="2" t="str">
        <f t="shared" si="85"/>
        <v>P. aeruginosa  Resistant</v>
      </c>
      <c r="G725">
        <v>1</v>
      </c>
      <c r="I725" s="18">
        <v>10</v>
      </c>
      <c r="K725" t="str">
        <f t="shared" si="86"/>
        <v xml:space="preserve"> </v>
      </c>
    </row>
    <row r="726" spans="1:12" x14ac:dyDescent="0.2">
      <c r="A726" s="1" t="s">
        <v>20</v>
      </c>
      <c r="B726" s="13" t="s">
        <v>48</v>
      </c>
      <c r="C726" s="1" t="s">
        <v>49</v>
      </c>
      <c r="D726" s="2" t="s">
        <v>11</v>
      </c>
      <c r="E726" s="2" t="s">
        <v>21</v>
      </c>
      <c r="F726" s="2" t="str">
        <f t="shared" si="85"/>
        <v>P. aeruginosa  Resistant</v>
      </c>
      <c r="G726">
        <v>1</v>
      </c>
      <c r="I726" s="18">
        <v>1</v>
      </c>
      <c r="K726" t="str">
        <f t="shared" si="86"/>
        <v xml:space="preserve"> </v>
      </c>
    </row>
    <row r="727" spans="1:12" x14ac:dyDescent="0.2">
      <c r="A727" s="1" t="s">
        <v>20</v>
      </c>
      <c r="B727" s="13" t="s">
        <v>48</v>
      </c>
      <c r="C727" s="1" t="s">
        <v>34</v>
      </c>
      <c r="D727" s="2" t="s">
        <v>11</v>
      </c>
      <c r="E727" s="2" t="s">
        <v>21</v>
      </c>
      <c r="F727" s="2" t="str">
        <f t="shared" si="85"/>
        <v>P. aeruginosa  Resistant</v>
      </c>
      <c r="G727">
        <v>1</v>
      </c>
      <c r="I727" s="18">
        <v>0.04</v>
      </c>
      <c r="K727" t="str">
        <f t="shared" si="86"/>
        <v xml:space="preserve"> </v>
      </c>
    </row>
    <row r="728" spans="1:12" x14ac:dyDescent="0.2">
      <c r="A728" s="1" t="s">
        <v>20</v>
      </c>
      <c r="B728" s="13" t="s">
        <v>48</v>
      </c>
      <c r="C728" s="1" t="s">
        <v>53</v>
      </c>
      <c r="D728" s="2" t="s">
        <v>11</v>
      </c>
      <c r="E728" s="2" t="s">
        <v>21</v>
      </c>
      <c r="F728" s="2" t="str">
        <f t="shared" si="85"/>
        <v>P. aeruginosa  Resistant</v>
      </c>
      <c r="G728">
        <v>1</v>
      </c>
      <c r="I728" s="18">
        <v>0.04</v>
      </c>
      <c r="K728" t="str">
        <f t="shared" si="86"/>
        <v xml:space="preserve"> </v>
      </c>
    </row>
    <row r="729" spans="1:12" x14ac:dyDescent="0.2">
      <c r="A729" s="1" t="s">
        <v>20</v>
      </c>
      <c r="B729" s="13" t="s">
        <v>48</v>
      </c>
      <c r="C729" s="1" t="s">
        <v>50</v>
      </c>
      <c r="D729" s="2" t="s">
        <v>11</v>
      </c>
      <c r="E729" s="2" t="s">
        <v>21</v>
      </c>
      <c r="F729" s="2" t="str">
        <f t="shared" si="85"/>
        <v>P. aeruginosa  Resistant</v>
      </c>
      <c r="G729">
        <v>1</v>
      </c>
      <c r="I729" s="18">
        <v>0.04</v>
      </c>
      <c r="K729" t="str">
        <f t="shared" si="86"/>
        <v xml:space="preserve"> </v>
      </c>
    </row>
    <row r="730" spans="1:12" x14ac:dyDescent="0.2">
      <c r="A730" s="1" t="s">
        <v>20</v>
      </c>
      <c r="B730" s="13" t="s">
        <v>48</v>
      </c>
      <c r="C730" s="1" t="s">
        <v>51</v>
      </c>
      <c r="D730" s="2" t="s">
        <v>11</v>
      </c>
      <c r="E730" s="2" t="s">
        <v>21</v>
      </c>
      <c r="F730" s="2" t="str">
        <f t="shared" si="85"/>
        <v>P. aeruginosa  Resistant</v>
      </c>
      <c r="G730">
        <v>1</v>
      </c>
      <c r="I730" s="18">
        <v>0.04</v>
      </c>
      <c r="K730" t="str">
        <f t="shared" si="86"/>
        <v xml:space="preserve"> </v>
      </c>
    </row>
    <row r="731" spans="1:12" x14ac:dyDescent="0.2">
      <c r="A731" s="1" t="s">
        <v>20</v>
      </c>
      <c r="B731" s="13" t="s">
        <v>48</v>
      </c>
      <c r="C731" s="1" t="s">
        <v>7</v>
      </c>
      <c r="D731" s="2" t="s">
        <v>11</v>
      </c>
      <c r="E731" s="2" t="s">
        <v>21</v>
      </c>
      <c r="F731" s="2" t="str">
        <f t="shared" si="85"/>
        <v>P. aeruginosa  Resistant</v>
      </c>
      <c r="G731">
        <v>2</v>
      </c>
      <c r="H731" s="19"/>
      <c r="I731" s="18">
        <v>100</v>
      </c>
      <c r="J731" s="6">
        <v>0.22850000000000001</v>
      </c>
      <c r="K731" t="str">
        <f t="shared" si="86"/>
        <v xml:space="preserve"> </v>
      </c>
      <c r="L731">
        <f t="shared" ref="L731:L794" si="87">IF(I731&gt;0,(I731*J731)," ")</f>
        <v>22.85</v>
      </c>
    </row>
    <row r="732" spans="1:12" x14ac:dyDescent="0.2">
      <c r="A732" s="1" t="s">
        <v>20</v>
      </c>
      <c r="B732" s="13" t="s">
        <v>48</v>
      </c>
      <c r="C732" s="1" t="s">
        <v>28</v>
      </c>
      <c r="D732" s="2" t="s">
        <v>11</v>
      </c>
      <c r="E732" s="2" t="s">
        <v>21</v>
      </c>
      <c r="F732" s="2" t="str">
        <f t="shared" si="85"/>
        <v>P. aeruginosa  Resistant</v>
      </c>
      <c r="G732">
        <v>2</v>
      </c>
      <c r="H732" s="19"/>
      <c r="I732" s="18">
        <v>100</v>
      </c>
      <c r="J732" s="6">
        <v>0.22850000000000001</v>
      </c>
      <c r="K732" t="str">
        <f t="shared" si="86"/>
        <v xml:space="preserve"> </v>
      </c>
      <c r="L732">
        <f t="shared" si="87"/>
        <v>22.85</v>
      </c>
    </row>
    <row r="733" spans="1:12" x14ac:dyDescent="0.2">
      <c r="A733" s="1" t="s">
        <v>20</v>
      </c>
      <c r="B733" s="13" t="s">
        <v>48</v>
      </c>
      <c r="C733" s="1" t="s">
        <v>29</v>
      </c>
      <c r="D733" s="2" t="s">
        <v>11</v>
      </c>
      <c r="E733" s="2" t="s">
        <v>21</v>
      </c>
      <c r="F733" s="2" t="str">
        <f t="shared" si="85"/>
        <v>P. aeruginosa  Resistant</v>
      </c>
      <c r="G733">
        <v>2</v>
      </c>
      <c r="H733" s="19"/>
      <c r="I733" s="18">
        <v>100</v>
      </c>
      <c r="J733" s="6">
        <v>0.22850000000000001</v>
      </c>
      <c r="K733" t="str">
        <f t="shared" si="86"/>
        <v xml:space="preserve"> </v>
      </c>
      <c r="L733">
        <f t="shared" si="87"/>
        <v>22.85</v>
      </c>
    </row>
    <row r="734" spans="1:12" x14ac:dyDescent="0.2">
      <c r="A734" s="1" t="s">
        <v>20</v>
      </c>
      <c r="B734" s="13" t="s">
        <v>48</v>
      </c>
      <c r="C734" s="1" t="s">
        <v>30</v>
      </c>
      <c r="D734" s="2" t="s">
        <v>11</v>
      </c>
      <c r="E734" s="2" t="s">
        <v>21</v>
      </c>
      <c r="F734" s="2" t="str">
        <f t="shared" si="85"/>
        <v>P. aeruginosa  Resistant</v>
      </c>
      <c r="G734">
        <v>2</v>
      </c>
      <c r="H734" s="19"/>
      <c r="I734" s="18">
        <v>10</v>
      </c>
      <c r="J734" s="6">
        <v>0.22850000000000001</v>
      </c>
      <c r="K734" t="str">
        <f t="shared" si="86"/>
        <v xml:space="preserve"> </v>
      </c>
      <c r="L734">
        <f t="shared" si="87"/>
        <v>2.2850000000000001</v>
      </c>
    </row>
    <row r="735" spans="1:12" x14ac:dyDescent="0.2">
      <c r="A735" s="1" t="s">
        <v>20</v>
      </c>
      <c r="B735" s="13" t="s">
        <v>48</v>
      </c>
      <c r="C735" s="1" t="s">
        <v>49</v>
      </c>
      <c r="D735" s="2" t="s">
        <v>11</v>
      </c>
      <c r="E735" s="2" t="s">
        <v>21</v>
      </c>
      <c r="F735" s="2" t="str">
        <f t="shared" si="85"/>
        <v>P. aeruginosa  Resistant</v>
      </c>
      <c r="G735">
        <v>2</v>
      </c>
      <c r="H735" s="19"/>
      <c r="I735" s="18">
        <v>1</v>
      </c>
      <c r="J735" s="6">
        <v>0.22850000000000001</v>
      </c>
      <c r="K735" t="str">
        <f t="shared" si="86"/>
        <v xml:space="preserve"> </v>
      </c>
      <c r="L735">
        <f t="shared" si="87"/>
        <v>0.22850000000000001</v>
      </c>
    </row>
    <row r="736" spans="1:12" x14ac:dyDescent="0.2">
      <c r="A736" s="1" t="s">
        <v>20</v>
      </c>
      <c r="B736" s="13" t="s">
        <v>48</v>
      </c>
      <c r="C736" s="1" t="s">
        <v>34</v>
      </c>
      <c r="D736" s="2" t="s">
        <v>11</v>
      </c>
      <c r="E736" s="2" t="s">
        <v>21</v>
      </c>
      <c r="F736" s="2" t="str">
        <f t="shared" si="85"/>
        <v>P. aeruginosa  Resistant</v>
      </c>
      <c r="G736">
        <v>2</v>
      </c>
      <c r="H736" s="19"/>
      <c r="I736" s="18">
        <v>0.04</v>
      </c>
      <c r="J736" s="6">
        <v>0.22850000000000001</v>
      </c>
      <c r="K736" t="str">
        <f t="shared" si="86"/>
        <v xml:space="preserve"> </v>
      </c>
      <c r="L736">
        <f t="shared" si="87"/>
        <v>9.1400000000000006E-3</v>
      </c>
    </row>
    <row r="737" spans="1:12" x14ac:dyDescent="0.2">
      <c r="A737" s="1" t="s">
        <v>20</v>
      </c>
      <c r="B737" s="13" t="s">
        <v>48</v>
      </c>
      <c r="C737" s="1" t="s">
        <v>53</v>
      </c>
      <c r="D737" s="2" t="s">
        <v>11</v>
      </c>
      <c r="E737" s="2" t="s">
        <v>21</v>
      </c>
      <c r="F737" s="2" t="str">
        <f t="shared" si="85"/>
        <v>P. aeruginosa  Resistant</v>
      </c>
      <c r="G737">
        <v>2</v>
      </c>
      <c r="H737" s="19"/>
      <c r="I737" s="18">
        <v>0.04</v>
      </c>
      <c r="J737" s="6">
        <v>0.22850000000000001</v>
      </c>
      <c r="K737" t="str">
        <f t="shared" si="86"/>
        <v xml:space="preserve"> </v>
      </c>
      <c r="L737">
        <f t="shared" si="87"/>
        <v>9.1400000000000006E-3</v>
      </c>
    </row>
    <row r="738" spans="1:12" x14ac:dyDescent="0.2">
      <c r="A738" s="1" t="s">
        <v>20</v>
      </c>
      <c r="B738" s="13" t="s">
        <v>48</v>
      </c>
      <c r="C738" s="1" t="s">
        <v>50</v>
      </c>
      <c r="D738" s="2" t="s">
        <v>11</v>
      </c>
      <c r="E738" s="2" t="s">
        <v>21</v>
      </c>
      <c r="F738" s="2" t="str">
        <f t="shared" si="85"/>
        <v>P. aeruginosa  Resistant</v>
      </c>
      <c r="G738">
        <v>2</v>
      </c>
      <c r="H738" s="19"/>
      <c r="I738" s="18">
        <v>0.04</v>
      </c>
      <c r="J738" s="6">
        <v>0.22850000000000001</v>
      </c>
      <c r="K738" t="str">
        <f t="shared" si="86"/>
        <v xml:space="preserve"> </v>
      </c>
      <c r="L738">
        <f t="shared" si="87"/>
        <v>9.1400000000000006E-3</v>
      </c>
    </row>
    <row r="739" spans="1:12" x14ac:dyDescent="0.2">
      <c r="A739" s="1" t="s">
        <v>20</v>
      </c>
      <c r="B739" s="13" t="s">
        <v>48</v>
      </c>
      <c r="C739" s="1" t="s">
        <v>51</v>
      </c>
      <c r="D739" s="2" t="s">
        <v>11</v>
      </c>
      <c r="E739" s="2" t="s">
        <v>21</v>
      </c>
      <c r="F739" s="2" t="str">
        <f t="shared" si="85"/>
        <v>P. aeruginosa  Resistant</v>
      </c>
      <c r="G739">
        <v>2</v>
      </c>
      <c r="H739" s="19"/>
      <c r="I739" s="18">
        <v>0.04</v>
      </c>
      <c r="J739" s="6">
        <v>0.22850000000000001</v>
      </c>
      <c r="K739" t="str">
        <f t="shared" si="86"/>
        <v xml:space="preserve"> </v>
      </c>
      <c r="L739">
        <f t="shared" si="87"/>
        <v>9.1400000000000006E-3</v>
      </c>
    </row>
    <row r="740" spans="1:12" x14ac:dyDescent="0.2">
      <c r="A740" s="1" t="s">
        <v>20</v>
      </c>
      <c r="B740" s="13" t="s">
        <v>48</v>
      </c>
      <c r="C740" s="1" t="s">
        <v>49</v>
      </c>
      <c r="D740" s="2" t="s">
        <v>11</v>
      </c>
      <c r="E740" s="2" t="s">
        <v>21</v>
      </c>
      <c r="F740" s="2" t="str">
        <f t="shared" si="85"/>
        <v>P. aeruginosa  Resistant</v>
      </c>
      <c r="G740">
        <v>3</v>
      </c>
      <c r="H740" s="17">
        <v>10</v>
      </c>
      <c r="I740" s="18">
        <v>10</v>
      </c>
      <c r="J740" s="6">
        <v>0.19400000000000001</v>
      </c>
      <c r="K740">
        <f t="shared" si="86"/>
        <v>1.94</v>
      </c>
      <c r="L740">
        <f t="shared" si="87"/>
        <v>1.94</v>
      </c>
    </row>
    <row r="741" spans="1:12" x14ac:dyDescent="0.2">
      <c r="A741" s="1" t="s">
        <v>20</v>
      </c>
      <c r="B741" s="13" t="s">
        <v>48</v>
      </c>
      <c r="C741" s="1" t="s">
        <v>7</v>
      </c>
      <c r="D741" s="2" t="s">
        <v>11</v>
      </c>
      <c r="E741" s="2" t="s">
        <v>21</v>
      </c>
      <c r="F741" s="2" t="str">
        <f t="shared" si="85"/>
        <v>P. aeruginosa  Resistant</v>
      </c>
      <c r="G741">
        <v>3</v>
      </c>
      <c r="H741" s="17"/>
      <c r="I741" s="18">
        <v>10</v>
      </c>
      <c r="J741" s="6">
        <v>0.19400000000000001</v>
      </c>
      <c r="K741" t="str">
        <f t="shared" si="86"/>
        <v xml:space="preserve"> </v>
      </c>
      <c r="L741">
        <f t="shared" si="87"/>
        <v>1.94</v>
      </c>
    </row>
    <row r="742" spans="1:12" x14ac:dyDescent="0.2">
      <c r="A742" s="1" t="s">
        <v>20</v>
      </c>
      <c r="B742" s="13" t="s">
        <v>48</v>
      </c>
      <c r="C742" s="1" t="s">
        <v>28</v>
      </c>
      <c r="D742" s="2" t="s">
        <v>11</v>
      </c>
      <c r="E742" s="2" t="s">
        <v>21</v>
      </c>
      <c r="F742" s="2" t="str">
        <f t="shared" si="85"/>
        <v>P. aeruginosa  Resistant</v>
      </c>
      <c r="G742">
        <v>3</v>
      </c>
      <c r="H742" s="17"/>
      <c r="I742" s="18">
        <v>10</v>
      </c>
      <c r="J742" s="6">
        <v>0.19400000000000001</v>
      </c>
      <c r="K742" t="str">
        <f t="shared" si="86"/>
        <v xml:space="preserve"> </v>
      </c>
      <c r="L742">
        <f t="shared" si="87"/>
        <v>1.94</v>
      </c>
    </row>
    <row r="743" spans="1:12" x14ac:dyDescent="0.2">
      <c r="A743" s="1" t="s">
        <v>20</v>
      </c>
      <c r="B743" s="13" t="s">
        <v>48</v>
      </c>
      <c r="C743" s="1" t="s">
        <v>29</v>
      </c>
      <c r="D743" s="2" t="s">
        <v>11</v>
      </c>
      <c r="E743" s="2" t="s">
        <v>21</v>
      </c>
      <c r="F743" s="2" t="str">
        <f t="shared" si="85"/>
        <v>P. aeruginosa  Resistant</v>
      </c>
      <c r="G743">
        <v>3</v>
      </c>
      <c r="H743" s="17"/>
      <c r="I743" s="18">
        <v>10</v>
      </c>
      <c r="J743" s="6">
        <v>0.19400000000000001</v>
      </c>
      <c r="K743" t="str">
        <f t="shared" si="86"/>
        <v xml:space="preserve"> </v>
      </c>
      <c r="L743">
        <f t="shared" si="87"/>
        <v>1.94</v>
      </c>
    </row>
    <row r="744" spans="1:12" x14ac:dyDescent="0.2">
      <c r="A744" s="1" t="s">
        <v>20</v>
      </c>
      <c r="B744" s="13" t="s">
        <v>48</v>
      </c>
      <c r="C744" s="1" t="s">
        <v>30</v>
      </c>
      <c r="D744" s="2" t="s">
        <v>11</v>
      </c>
      <c r="E744" s="2" t="s">
        <v>21</v>
      </c>
      <c r="F744" s="2" t="str">
        <f t="shared" si="85"/>
        <v>P. aeruginosa  Resistant</v>
      </c>
      <c r="G744">
        <v>3</v>
      </c>
      <c r="H744" s="17"/>
      <c r="I744" s="18">
        <v>10</v>
      </c>
      <c r="J744" s="6">
        <v>0.19400000000000001</v>
      </c>
      <c r="K744" t="str">
        <f t="shared" si="86"/>
        <v xml:space="preserve"> </v>
      </c>
      <c r="L744">
        <f t="shared" si="87"/>
        <v>1.94</v>
      </c>
    </row>
    <row r="745" spans="1:12" x14ac:dyDescent="0.2">
      <c r="A745" s="1" t="s">
        <v>20</v>
      </c>
      <c r="B745" s="13" t="s">
        <v>48</v>
      </c>
      <c r="C745" s="1" t="s">
        <v>34</v>
      </c>
      <c r="D745" s="2" t="s">
        <v>11</v>
      </c>
      <c r="E745" s="2" t="s">
        <v>21</v>
      </c>
      <c r="F745" s="2" t="str">
        <f t="shared" si="85"/>
        <v>P. aeruginosa  Resistant</v>
      </c>
      <c r="G745">
        <v>3</v>
      </c>
      <c r="H745" s="17"/>
      <c r="I745" s="18">
        <v>0.04</v>
      </c>
      <c r="J745" s="6">
        <v>0.19400000000000001</v>
      </c>
      <c r="K745" t="str">
        <f t="shared" si="86"/>
        <v xml:space="preserve"> </v>
      </c>
      <c r="L745">
        <f t="shared" si="87"/>
        <v>7.7600000000000004E-3</v>
      </c>
    </row>
    <row r="746" spans="1:12" x14ac:dyDescent="0.2">
      <c r="A746" s="1" t="s">
        <v>20</v>
      </c>
      <c r="B746" s="13" t="s">
        <v>48</v>
      </c>
      <c r="C746" s="1" t="s">
        <v>53</v>
      </c>
      <c r="D746" s="2" t="s">
        <v>11</v>
      </c>
      <c r="E746" s="2" t="s">
        <v>21</v>
      </c>
      <c r="F746" s="2" t="str">
        <f t="shared" si="85"/>
        <v>P. aeruginosa  Resistant</v>
      </c>
      <c r="G746">
        <v>3</v>
      </c>
      <c r="H746" s="17"/>
      <c r="I746" s="18">
        <v>0.04</v>
      </c>
      <c r="J746" s="6">
        <v>0.19400000000000001</v>
      </c>
      <c r="K746" t="str">
        <f t="shared" si="86"/>
        <v xml:space="preserve"> </v>
      </c>
      <c r="L746">
        <f t="shared" si="87"/>
        <v>7.7600000000000004E-3</v>
      </c>
    </row>
    <row r="747" spans="1:12" x14ac:dyDescent="0.2">
      <c r="A747" s="1" t="s">
        <v>20</v>
      </c>
      <c r="B747" s="13" t="s">
        <v>48</v>
      </c>
      <c r="C747" s="1" t="s">
        <v>50</v>
      </c>
      <c r="D747" s="2" t="s">
        <v>11</v>
      </c>
      <c r="E747" s="2" t="s">
        <v>21</v>
      </c>
      <c r="F747" s="2" t="str">
        <f t="shared" si="85"/>
        <v>P. aeruginosa  Resistant</v>
      </c>
      <c r="G747">
        <v>3</v>
      </c>
      <c r="H747" s="17"/>
      <c r="I747" s="18">
        <v>0.04</v>
      </c>
      <c r="J747" s="6">
        <v>0.19400000000000001</v>
      </c>
      <c r="K747" t="str">
        <f t="shared" si="86"/>
        <v xml:space="preserve"> </v>
      </c>
      <c r="L747">
        <f t="shared" si="87"/>
        <v>7.7600000000000004E-3</v>
      </c>
    </row>
    <row r="748" spans="1:12" x14ac:dyDescent="0.2">
      <c r="A748" s="1" t="s">
        <v>20</v>
      </c>
      <c r="B748" s="13" t="s">
        <v>48</v>
      </c>
      <c r="C748" s="1" t="s">
        <v>51</v>
      </c>
      <c r="D748" s="2" t="s">
        <v>11</v>
      </c>
      <c r="E748" s="2" t="s">
        <v>21</v>
      </c>
      <c r="F748" s="2" t="str">
        <f t="shared" si="85"/>
        <v>P. aeruginosa  Resistant</v>
      </c>
      <c r="G748">
        <v>3</v>
      </c>
      <c r="H748" s="17"/>
      <c r="I748" s="18">
        <v>0.04</v>
      </c>
      <c r="J748" s="6">
        <v>0.19400000000000001</v>
      </c>
      <c r="K748" t="str">
        <f t="shared" si="86"/>
        <v xml:space="preserve"> </v>
      </c>
      <c r="L748">
        <f t="shared" si="87"/>
        <v>7.7600000000000004E-3</v>
      </c>
    </row>
    <row r="749" spans="1:12" x14ac:dyDescent="0.2">
      <c r="A749" s="1" t="s">
        <v>20</v>
      </c>
      <c r="B749" s="13" t="s">
        <v>48</v>
      </c>
      <c r="C749" s="1" t="s">
        <v>30</v>
      </c>
      <c r="D749" s="2" t="s">
        <v>11</v>
      </c>
      <c r="E749" s="2" t="s">
        <v>21</v>
      </c>
      <c r="F749" s="2" t="str">
        <f t="shared" si="85"/>
        <v>P. aeruginosa  Resistant</v>
      </c>
      <c r="G749">
        <v>4</v>
      </c>
      <c r="H749">
        <v>290</v>
      </c>
      <c r="I749" s="18">
        <v>10</v>
      </c>
      <c r="J749" s="6">
        <v>0.26300000000000001</v>
      </c>
      <c r="K749">
        <f t="shared" si="86"/>
        <v>76.27000000000001</v>
      </c>
      <c r="L749">
        <f t="shared" si="87"/>
        <v>2.63</v>
      </c>
    </row>
    <row r="750" spans="1:12" x14ac:dyDescent="0.2">
      <c r="A750" s="1" t="s">
        <v>20</v>
      </c>
      <c r="B750" s="13" t="s">
        <v>48</v>
      </c>
      <c r="C750" s="1" t="s">
        <v>49</v>
      </c>
      <c r="D750" s="2" t="s">
        <v>11</v>
      </c>
      <c r="E750" s="2" t="s">
        <v>21</v>
      </c>
      <c r="F750" s="2" t="str">
        <f t="shared" si="85"/>
        <v>P. aeruginosa  Resistant</v>
      </c>
      <c r="G750">
        <v>4</v>
      </c>
      <c r="H750">
        <v>960</v>
      </c>
      <c r="I750" s="18">
        <v>10</v>
      </c>
      <c r="J750" s="6">
        <v>0.26300000000000001</v>
      </c>
      <c r="K750">
        <f t="shared" si="86"/>
        <v>252.48000000000002</v>
      </c>
      <c r="L750">
        <f t="shared" si="87"/>
        <v>2.63</v>
      </c>
    </row>
    <row r="751" spans="1:12" x14ac:dyDescent="0.2">
      <c r="A751" s="1" t="s">
        <v>20</v>
      </c>
      <c r="B751" s="13" t="s">
        <v>48</v>
      </c>
      <c r="C751" s="1" t="s">
        <v>50</v>
      </c>
      <c r="D751" s="2" t="s">
        <v>11</v>
      </c>
      <c r="E751" s="2" t="s">
        <v>21</v>
      </c>
      <c r="F751" s="2" t="str">
        <f t="shared" si="85"/>
        <v>P. aeruginosa  Resistant</v>
      </c>
      <c r="G751">
        <v>4</v>
      </c>
      <c r="H751">
        <v>1000</v>
      </c>
      <c r="I751" s="18">
        <v>0.04</v>
      </c>
      <c r="J751" s="6">
        <v>0.26300000000000001</v>
      </c>
      <c r="K751">
        <f t="shared" si="86"/>
        <v>263</v>
      </c>
      <c r="L751">
        <f t="shared" si="87"/>
        <v>1.052E-2</v>
      </c>
    </row>
    <row r="752" spans="1:12" x14ac:dyDescent="0.2">
      <c r="A752" s="1" t="s">
        <v>20</v>
      </c>
      <c r="B752" s="13" t="s">
        <v>48</v>
      </c>
      <c r="C752" s="1" t="s">
        <v>51</v>
      </c>
      <c r="D752" s="2" t="s">
        <v>11</v>
      </c>
      <c r="E752" s="2" t="s">
        <v>21</v>
      </c>
      <c r="F752" s="2" t="str">
        <f t="shared" si="85"/>
        <v>P. aeruginosa  Resistant</v>
      </c>
      <c r="G752">
        <v>4</v>
      </c>
      <c r="H752">
        <v>1000</v>
      </c>
      <c r="I752" s="18">
        <v>0.04</v>
      </c>
      <c r="J752" s="6">
        <v>0.26300000000000001</v>
      </c>
      <c r="K752">
        <f t="shared" si="86"/>
        <v>263</v>
      </c>
      <c r="L752">
        <f t="shared" si="87"/>
        <v>1.052E-2</v>
      </c>
    </row>
    <row r="753" spans="1:12" x14ac:dyDescent="0.2">
      <c r="A753" s="1" t="s">
        <v>20</v>
      </c>
      <c r="B753" s="13" t="s">
        <v>48</v>
      </c>
      <c r="C753" s="1" t="s">
        <v>28</v>
      </c>
      <c r="D753" s="2" t="s">
        <v>11</v>
      </c>
      <c r="E753" s="2" t="s">
        <v>21</v>
      </c>
      <c r="F753" s="2" t="str">
        <f t="shared" si="85"/>
        <v>P. aeruginosa  Resistant</v>
      </c>
      <c r="G753">
        <v>4</v>
      </c>
      <c r="H753">
        <v>57000</v>
      </c>
      <c r="I753" s="18">
        <v>100</v>
      </c>
      <c r="J753" s="6">
        <v>0.26300000000000001</v>
      </c>
      <c r="K753">
        <f t="shared" si="86"/>
        <v>14991</v>
      </c>
      <c r="L753">
        <f t="shared" si="87"/>
        <v>26.3</v>
      </c>
    </row>
    <row r="754" spans="1:12" x14ac:dyDescent="0.2">
      <c r="A754" s="1" t="s">
        <v>20</v>
      </c>
      <c r="B754" s="13" t="s">
        <v>48</v>
      </c>
      <c r="C754" s="1" t="s">
        <v>29</v>
      </c>
      <c r="D754" s="2" t="s">
        <v>11</v>
      </c>
      <c r="E754" s="2" t="s">
        <v>21</v>
      </c>
      <c r="F754" s="2" t="str">
        <f t="shared" si="85"/>
        <v>P. aeruginosa  Resistant</v>
      </c>
      <c r="G754">
        <v>4</v>
      </c>
      <c r="H754">
        <v>250000</v>
      </c>
      <c r="I754" s="18">
        <v>100</v>
      </c>
      <c r="J754" s="6">
        <v>0.26300000000000001</v>
      </c>
      <c r="K754">
        <f t="shared" si="86"/>
        <v>65750</v>
      </c>
      <c r="L754">
        <f t="shared" si="87"/>
        <v>26.3</v>
      </c>
    </row>
    <row r="755" spans="1:12" x14ac:dyDescent="0.2">
      <c r="A755" s="1" t="s">
        <v>20</v>
      </c>
      <c r="B755" s="13" t="s">
        <v>48</v>
      </c>
      <c r="C755" s="1" t="s">
        <v>7</v>
      </c>
      <c r="D755" s="2" t="s">
        <v>11</v>
      </c>
      <c r="E755" s="2" t="s">
        <v>21</v>
      </c>
      <c r="F755" s="2" t="str">
        <f t="shared" si="85"/>
        <v>P. aeruginosa  Resistant</v>
      </c>
      <c r="G755">
        <v>4</v>
      </c>
      <c r="H755" s="19"/>
      <c r="I755" s="18">
        <v>100</v>
      </c>
      <c r="J755" s="6">
        <v>0.26300000000000001</v>
      </c>
      <c r="K755" t="str">
        <f t="shared" si="86"/>
        <v xml:space="preserve"> </v>
      </c>
      <c r="L755">
        <f t="shared" si="87"/>
        <v>26.3</v>
      </c>
    </row>
    <row r="756" spans="1:12" x14ac:dyDescent="0.2">
      <c r="A756" s="1" t="s">
        <v>20</v>
      </c>
      <c r="B756" s="13" t="s">
        <v>48</v>
      </c>
      <c r="C756" s="1" t="s">
        <v>34</v>
      </c>
      <c r="D756" s="2" t="s">
        <v>11</v>
      </c>
      <c r="E756" s="2" t="s">
        <v>21</v>
      </c>
      <c r="F756" s="2" t="str">
        <f t="shared" si="85"/>
        <v>P. aeruginosa  Resistant</v>
      </c>
      <c r="G756">
        <v>4</v>
      </c>
      <c r="I756" s="18">
        <v>0.04</v>
      </c>
      <c r="J756" s="6">
        <v>0.26300000000000001</v>
      </c>
      <c r="K756" t="str">
        <f t="shared" si="86"/>
        <v xml:space="preserve"> </v>
      </c>
      <c r="L756">
        <f t="shared" si="87"/>
        <v>1.052E-2</v>
      </c>
    </row>
    <row r="757" spans="1:12" x14ac:dyDescent="0.2">
      <c r="A757" s="1" t="s">
        <v>20</v>
      </c>
      <c r="B757" s="13" t="s">
        <v>48</v>
      </c>
      <c r="C757" s="1" t="s">
        <v>53</v>
      </c>
      <c r="D757" s="2" t="s">
        <v>11</v>
      </c>
      <c r="E757" s="2" t="s">
        <v>21</v>
      </c>
      <c r="F757" s="2" t="str">
        <f t="shared" si="85"/>
        <v>P. aeruginosa  Resistant</v>
      </c>
      <c r="G757">
        <v>4</v>
      </c>
      <c r="I757" s="18">
        <v>0.04</v>
      </c>
      <c r="J757" s="6">
        <v>0.26300000000000001</v>
      </c>
      <c r="K757" t="str">
        <f t="shared" si="86"/>
        <v xml:space="preserve"> </v>
      </c>
      <c r="L757">
        <f t="shared" si="87"/>
        <v>1.052E-2</v>
      </c>
    </row>
    <row r="758" spans="1:12" x14ac:dyDescent="0.2">
      <c r="A758" s="1" t="s">
        <v>27</v>
      </c>
      <c r="B758" s="13" t="s">
        <v>48</v>
      </c>
      <c r="C758" s="1" t="s">
        <v>34</v>
      </c>
      <c r="D758" s="2" t="s">
        <v>11</v>
      </c>
      <c r="E758" s="2" t="s">
        <v>26</v>
      </c>
      <c r="F758" s="2" t="str">
        <f t="shared" si="85"/>
        <v>S.aureus Resistant</v>
      </c>
      <c r="G758">
        <v>1</v>
      </c>
      <c r="H758">
        <f>6*2.5</f>
        <v>15</v>
      </c>
      <c r="I758" s="18">
        <v>0.04</v>
      </c>
      <c r="J758" s="6">
        <v>0</v>
      </c>
      <c r="K758">
        <f t="shared" si="86"/>
        <v>0</v>
      </c>
      <c r="L758">
        <f t="shared" si="87"/>
        <v>0</v>
      </c>
    </row>
    <row r="759" spans="1:12" x14ac:dyDescent="0.2">
      <c r="A759" s="1" t="s">
        <v>27</v>
      </c>
      <c r="B759" s="13" t="s">
        <v>48</v>
      </c>
      <c r="C759" s="1" t="s">
        <v>50</v>
      </c>
      <c r="D759" s="2" t="s">
        <v>11</v>
      </c>
      <c r="E759" s="2" t="s">
        <v>26</v>
      </c>
      <c r="F759" s="2" t="str">
        <f t="shared" si="85"/>
        <v>S.aureus Resistant</v>
      </c>
      <c r="G759">
        <v>1</v>
      </c>
      <c r="H759">
        <f>37*2.5</f>
        <v>92.5</v>
      </c>
      <c r="I759" s="18">
        <v>0.04</v>
      </c>
      <c r="J759" s="6">
        <v>0</v>
      </c>
      <c r="K759">
        <f t="shared" si="86"/>
        <v>0</v>
      </c>
      <c r="L759">
        <f t="shared" si="87"/>
        <v>0</v>
      </c>
    </row>
    <row r="760" spans="1:12" x14ac:dyDescent="0.2">
      <c r="A760" s="1" t="s">
        <v>27</v>
      </c>
      <c r="B760" s="13" t="s">
        <v>48</v>
      </c>
      <c r="C760" s="1" t="s">
        <v>53</v>
      </c>
      <c r="D760" s="2" t="s">
        <v>11</v>
      </c>
      <c r="E760" s="2" t="s">
        <v>26</v>
      </c>
      <c r="F760" s="2" t="str">
        <f t="shared" si="85"/>
        <v>S.aureus Resistant</v>
      </c>
      <c r="G760">
        <v>1</v>
      </c>
      <c r="H760">
        <f>52*2.5</f>
        <v>130</v>
      </c>
      <c r="I760" s="18">
        <v>0.04</v>
      </c>
      <c r="J760" s="6">
        <v>0</v>
      </c>
      <c r="K760">
        <f t="shared" si="86"/>
        <v>0</v>
      </c>
      <c r="L760">
        <f t="shared" si="87"/>
        <v>0</v>
      </c>
    </row>
    <row r="761" spans="1:12" x14ac:dyDescent="0.2">
      <c r="A761" s="1" t="s">
        <v>27</v>
      </c>
      <c r="B761" s="13" t="s">
        <v>48</v>
      </c>
      <c r="C761" s="1" t="s">
        <v>49</v>
      </c>
      <c r="D761" s="2" t="s">
        <v>11</v>
      </c>
      <c r="E761" s="2" t="s">
        <v>26</v>
      </c>
      <c r="F761" s="2" t="str">
        <f t="shared" si="85"/>
        <v>S.aureus Resistant</v>
      </c>
      <c r="G761">
        <v>1</v>
      </c>
      <c r="H761">
        <v>500</v>
      </c>
      <c r="I761" s="18">
        <v>1</v>
      </c>
      <c r="J761" s="6">
        <v>0</v>
      </c>
      <c r="K761">
        <f t="shared" si="86"/>
        <v>0</v>
      </c>
      <c r="L761">
        <f t="shared" si="87"/>
        <v>0</v>
      </c>
    </row>
    <row r="762" spans="1:12" x14ac:dyDescent="0.2">
      <c r="A762" s="1" t="s">
        <v>25</v>
      </c>
      <c r="B762" s="13" t="s">
        <v>48</v>
      </c>
      <c r="C762" s="1" t="s">
        <v>50</v>
      </c>
      <c r="D762" s="2" t="s">
        <v>8</v>
      </c>
      <c r="E762" s="2" t="s">
        <v>26</v>
      </c>
      <c r="F762" s="2" t="str">
        <f t="shared" si="85"/>
        <v>S.aureus Sensitive</v>
      </c>
      <c r="G762">
        <v>1</v>
      </c>
      <c r="H762">
        <f>200*2.5</f>
        <v>500</v>
      </c>
      <c r="I762" s="18">
        <v>0.4</v>
      </c>
      <c r="J762" s="6">
        <v>0</v>
      </c>
      <c r="K762">
        <f t="shared" si="86"/>
        <v>0</v>
      </c>
      <c r="L762">
        <f t="shared" si="87"/>
        <v>0</v>
      </c>
    </row>
    <row r="763" spans="1:12" x14ac:dyDescent="0.2">
      <c r="A763" s="1" t="s">
        <v>25</v>
      </c>
      <c r="B763" s="13" t="s">
        <v>48</v>
      </c>
      <c r="C763" s="1" t="s">
        <v>34</v>
      </c>
      <c r="D763" s="2" t="s">
        <v>8</v>
      </c>
      <c r="E763" s="2" t="s">
        <v>26</v>
      </c>
      <c r="F763" s="2" t="str">
        <f t="shared" si="85"/>
        <v>S.aureus Sensitive</v>
      </c>
      <c r="G763">
        <v>1</v>
      </c>
      <c r="H763">
        <f>250*2.5</f>
        <v>625</v>
      </c>
      <c r="I763" s="18">
        <v>0.4</v>
      </c>
      <c r="J763" s="6">
        <v>0</v>
      </c>
      <c r="K763">
        <f t="shared" si="86"/>
        <v>0</v>
      </c>
      <c r="L763">
        <f t="shared" si="87"/>
        <v>0</v>
      </c>
    </row>
    <row r="764" spans="1:12" x14ac:dyDescent="0.2">
      <c r="A764" s="1" t="s">
        <v>25</v>
      </c>
      <c r="B764" s="13" t="s">
        <v>48</v>
      </c>
      <c r="C764" s="1" t="s">
        <v>49</v>
      </c>
      <c r="D764" s="2" t="s">
        <v>8</v>
      </c>
      <c r="E764" s="2" t="s">
        <v>26</v>
      </c>
      <c r="F764" s="2" t="str">
        <f t="shared" si="85"/>
        <v>S.aureus Sensitive</v>
      </c>
      <c r="G764">
        <v>1</v>
      </c>
      <c r="H764">
        <v>2200</v>
      </c>
      <c r="I764" s="18">
        <v>10</v>
      </c>
      <c r="J764" s="6">
        <v>0</v>
      </c>
      <c r="K764">
        <f t="shared" si="86"/>
        <v>0</v>
      </c>
      <c r="L764">
        <f t="shared" si="87"/>
        <v>0</v>
      </c>
    </row>
    <row r="765" spans="1:12" x14ac:dyDescent="0.2">
      <c r="A765" s="1" t="s">
        <v>25</v>
      </c>
      <c r="B765" s="13" t="s">
        <v>48</v>
      </c>
      <c r="C765" s="1" t="s">
        <v>30</v>
      </c>
      <c r="D765" s="2" t="s">
        <v>8</v>
      </c>
      <c r="E765" s="2" t="s">
        <v>26</v>
      </c>
      <c r="F765" s="2" t="str">
        <f t="shared" si="85"/>
        <v>S.aureus Sensitive</v>
      </c>
      <c r="G765">
        <v>1</v>
      </c>
      <c r="H765">
        <v>9000</v>
      </c>
      <c r="I765" s="18">
        <v>100</v>
      </c>
      <c r="J765" s="6">
        <v>0</v>
      </c>
      <c r="K765">
        <f t="shared" si="86"/>
        <v>0</v>
      </c>
      <c r="L765">
        <f t="shared" si="87"/>
        <v>0</v>
      </c>
    </row>
    <row r="766" spans="1:12" x14ac:dyDescent="0.2">
      <c r="A766" s="1" t="s">
        <v>27</v>
      </c>
      <c r="B766" s="13" t="s">
        <v>48</v>
      </c>
      <c r="C766" s="1" t="s">
        <v>51</v>
      </c>
      <c r="D766" s="2" t="s">
        <v>11</v>
      </c>
      <c r="E766" s="2" t="s">
        <v>26</v>
      </c>
      <c r="F766" s="2" t="str">
        <f t="shared" si="85"/>
        <v>S.aureus Resistant</v>
      </c>
      <c r="G766">
        <v>1</v>
      </c>
      <c r="H766">
        <f>4000*2.5</f>
        <v>10000</v>
      </c>
      <c r="I766" s="18">
        <v>0.04</v>
      </c>
      <c r="J766" s="6">
        <v>0</v>
      </c>
      <c r="K766">
        <f t="shared" si="86"/>
        <v>0</v>
      </c>
      <c r="L766">
        <f t="shared" si="87"/>
        <v>0</v>
      </c>
    </row>
    <row r="767" spans="1:12" x14ac:dyDescent="0.2">
      <c r="A767" s="1" t="s">
        <v>27</v>
      </c>
      <c r="B767" s="13" t="s">
        <v>48</v>
      </c>
      <c r="C767" s="1" t="s">
        <v>28</v>
      </c>
      <c r="D767" s="2" t="s">
        <v>11</v>
      </c>
      <c r="E767" s="2" t="s">
        <v>26</v>
      </c>
      <c r="F767" s="2" t="str">
        <f t="shared" si="85"/>
        <v>S.aureus Resistant</v>
      </c>
      <c r="G767">
        <v>1</v>
      </c>
      <c r="H767">
        <v>13000</v>
      </c>
      <c r="I767" s="18">
        <v>100</v>
      </c>
      <c r="J767" s="6">
        <v>0</v>
      </c>
      <c r="K767">
        <f t="shared" si="86"/>
        <v>0</v>
      </c>
      <c r="L767">
        <f t="shared" si="87"/>
        <v>0</v>
      </c>
    </row>
    <row r="768" spans="1:12" x14ac:dyDescent="0.2">
      <c r="A768" s="1" t="s">
        <v>27</v>
      </c>
      <c r="B768" s="13" t="s">
        <v>48</v>
      </c>
      <c r="C768" s="1" t="s">
        <v>7</v>
      </c>
      <c r="D768" s="2" t="s">
        <v>11</v>
      </c>
      <c r="E768" s="2" t="s">
        <v>26</v>
      </c>
      <c r="F768" s="2" t="str">
        <f t="shared" si="85"/>
        <v>S.aureus Resistant</v>
      </c>
      <c r="G768">
        <v>1</v>
      </c>
      <c r="H768">
        <v>50000</v>
      </c>
      <c r="I768" s="18">
        <v>100</v>
      </c>
      <c r="J768" s="6">
        <v>0</v>
      </c>
      <c r="K768">
        <f t="shared" si="86"/>
        <v>0</v>
      </c>
      <c r="L768">
        <f t="shared" si="87"/>
        <v>0</v>
      </c>
    </row>
    <row r="769" spans="1:12" x14ac:dyDescent="0.2">
      <c r="A769" s="1" t="s">
        <v>25</v>
      </c>
      <c r="B769" s="13" t="s">
        <v>48</v>
      </c>
      <c r="C769" s="1" t="s">
        <v>53</v>
      </c>
      <c r="D769" s="2" t="s">
        <v>8</v>
      </c>
      <c r="E769" s="2" t="s">
        <v>26</v>
      </c>
      <c r="F769" s="2" t="str">
        <f t="shared" si="85"/>
        <v>S.aureus Sensitive</v>
      </c>
      <c r="G769">
        <v>1</v>
      </c>
      <c r="H769">
        <f>25000*2.5</f>
        <v>62500</v>
      </c>
      <c r="I769" s="18">
        <v>0.4</v>
      </c>
      <c r="J769" s="6">
        <v>0</v>
      </c>
      <c r="K769">
        <f t="shared" si="86"/>
        <v>0</v>
      </c>
      <c r="L769">
        <f t="shared" si="87"/>
        <v>0</v>
      </c>
    </row>
    <row r="770" spans="1:12" x14ac:dyDescent="0.2">
      <c r="A770" s="1" t="s">
        <v>25</v>
      </c>
      <c r="B770" s="13" t="s">
        <v>48</v>
      </c>
      <c r="C770" s="1" t="s">
        <v>51</v>
      </c>
      <c r="D770" s="2" t="s">
        <v>8</v>
      </c>
      <c r="E770" s="2" t="s">
        <v>26</v>
      </c>
      <c r="F770" s="2" t="str">
        <f t="shared" si="85"/>
        <v>S.aureus Sensitive</v>
      </c>
      <c r="G770">
        <v>1</v>
      </c>
      <c r="H770">
        <f>25000*2.5</f>
        <v>62500</v>
      </c>
      <c r="I770" s="18">
        <v>0.4</v>
      </c>
      <c r="J770" s="6">
        <v>0</v>
      </c>
      <c r="K770">
        <f t="shared" si="86"/>
        <v>0</v>
      </c>
      <c r="L770">
        <f t="shared" si="87"/>
        <v>0</v>
      </c>
    </row>
    <row r="771" spans="1:12" x14ac:dyDescent="0.2">
      <c r="A771" s="1" t="s">
        <v>27</v>
      </c>
      <c r="B771" s="13" t="s">
        <v>48</v>
      </c>
      <c r="C771" s="1" t="s">
        <v>29</v>
      </c>
      <c r="D771" s="2" t="s">
        <v>11</v>
      </c>
      <c r="E771" s="2" t="s">
        <v>26</v>
      </c>
      <c r="F771" s="2" t="str">
        <f t="shared" si="85"/>
        <v>S.aureus Resistant</v>
      </c>
      <c r="G771">
        <v>1</v>
      </c>
      <c r="H771">
        <v>90000</v>
      </c>
      <c r="I771" s="18">
        <v>100</v>
      </c>
      <c r="J771" s="6">
        <v>0</v>
      </c>
      <c r="K771">
        <f t="shared" si="86"/>
        <v>0</v>
      </c>
      <c r="L771">
        <f t="shared" si="87"/>
        <v>0</v>
      </c>
    </row>
    <row r="772" spans="1:12" x14ac:dyDescent="0.2">
      <c r="A772" s="1" t="s">
        <v>25</v>
      </c>
      <c r="B772" s="13" t="s">
        <v>48</v>
      </c>
      <c r="C772" s="1" t="s">
        <v>28</v>
      </c>
      <c r="D772" s="2" t="s">
        <v>8</v>
      </c>
      <c r="E772" s="2" t="s">
        <v>26</v>
      </c>
      <c r="F772" s="2" t="str">
        <f t="shared" si="85"/>
        <v>S.aureus Sensitive</v>
      </c>
      <c r="G772">
        <v>1</v>
      </c>
      <c r="H772">
        <v>390000</v>
      </c>
      <c r="I772" s="18">
        <v>1000</v>
      </c>
      <c r="J772" s="6">
        <v>0</v>
      </c>
      <c r="K772">
        <f t="shared" si="86"/>
        <v>0</v>
      </c>
      <c r="L772">
        <f t="shared" si="87"/>
        <v>0</v>
      </c>
    </row>
    <row r="773" spans="1:12" x14ac:dyDescent="0.2">
      <c r="A773" s="1" t="s">
        <v>25</v>
      </c>
      <c r="B773" s="13" t="s">
        <v>48</v>
      </c>
      <c r="C773" s="1" t="s">
        <v>7</v>
      </c>
      <c r="D773" s="2" t="s">
        <v>8</v>
      </c>
      <c r="E773" s="2" t="s">
        <v>26</v>
      </c>
      <c r="F773" s="2" t="str">
        <f t="shared" si="85"/>
        <v>S.aureus Sensitive</v>
      </c>
      <c r="G773">
        <v>1</v>
      </c>
      <c r="H773">
        <v>2200000</v>
      </c>
      <c r="I773" s="18">
        <v>1000</v>
      </c>
      <c r="J773" s="6">
        <v>0</v>
      </c>
      <c r="K773">
        <f t="shared" si="86"/>
        <v>0</v>
      </c>
      <c r="L773">
        <f t="shared" si="87"/>
        <v>0</v>
      </c>
    </row>
    <row r="774" spans="1:12" x14ac:dyDescent="0.2">
      <c r="A774" s="1" t="s">
        <v>25</v>
      </c>
      <c r="B774" s="13" t="s">
        <v>48</v>
      </c>
      <c r="C774" s="1" t="s">
        <v>29</v>
      </c>
      <c r="D774" s="2" t="s">
        <v>8</v>
      </c>
      <c r="E774" s="2" t="s">
        <v>26</v>
      </c>
      <c r="F774" s="2" t="str">
        <f t="shared" si="85"/>
        <v>S.aureus Sensitive</v>
      </c>
      <c r="G774">
        <v>1</v>
      </c>
      <c r="H774">
        <v>25000000</v>
      </c>
      <c r="I774" s="18">
        <v>1000</v>
      </c>
      <c r="J774" s="6">
        <v>0</v>
      </c>
      <c r="K774">
        <f t="shared" si="86"/>
        <v>0</v>
      </c>
      <c r="L774">
        <f t="shared" si="87"/>
        <v>0</v>
      </c>
    </row>
    <row r="775" spans="1:12" x14ac:dyDescent="0.2">
      <c r="A775" s="1" t="s">
        <v>27</v>
      </c>
      <c r="B775" s="13" t="s">
        <v>48</v>
      </c>
      <c r="C775" s="1" t="s">
        <v>30</v>
      </c>
      <c r="D775" s="2" t="s">
        <v>11</v>
      </c>
      <c r="E775" s="2" t="s">
        <v>26</v>
      </c>
      <c r="F775" s="2" t="str">
        <f t="shared" si="85"/>
        <v>S.aureus Resistant</v>
      </c>
      <c r="G775">
        <v>1</v>
      </c>
      <c r="H775" s="20"/>
      <c r="I775" s="18">
        <v>10</v>
      </c>
      <c r="K775" t="str">
        <f t="shared" si="86"/>
        <v xml:space="preserve"> </v>
      </c>
      <c r="L775">
        <f t="shared" si="87"/>
        <v>0</v>
      </c>
    </row>
    <row r="776" spans="1:12" x14ac:dyDescent="0.2">
      <c r="A776" s="1" t="s">
        <v>27</v>
      </c>
      <c r="B776" s="13" t="s">
        <v>48</v>
      </c>
      <c r="C776" s="1" t="s">
        <v>7</v>
      </c>
      <c r="D776" s="2" t="s">
        <v>11</v>
      </c>
      <c r="E776" s="2" t="s">
        <v>26</v>
      </c>
      <c r="F776" s="2" t="str">
        <f t="shared" si="85"/>
        <v>S.aureus Resistant</v>
      </c>
      <c r="G776">
        <v>2</v>
      </c>
      <c r="H776" s="19"/>
      <c r="I776" s="18">
        <v>100</v>
      </c>
      <c r="J776" s="6">
        <v>0</v>
      </c>
      <c r="K776" t="str">
        <f t="shared" si="86"/>
        <v xml:space="preserve"> </v>
      </c>
      <c r="L776">
        <f t="shared" si="87"/>
        <v>0</v>
      </c>
    </row>
    <row r="777" spans="1:12" x14ac:dyDescent="0.2">
      <c r="A777" s="1" t="s">
        <v>27</v>
      </c>
      <c r="B777" s="13" t="s">
        <v>48</v>
      </c>
      <c r="C777" s="1" t="s">
        <v>34</v>
      </c>
      <c r="D777" s="2" t="s">
        <v>11</v>
      </c>
      <c r="E777" s="2" t="s">
        <v>26</v>
      </c>
      <c r="F777" s="2" t="str">
        <f t="shared" si="85"/>
        <v>S.aureus Resistant</v>
      </c>
      <c r="G777">
        <v>2</v>
      </c>
      <c r="H777" s="19">
        <v>2.4</v>
      </c>
      <c r="I777" s="18">
        <v>0.04</v>
      </c>
      <c r="J777" s="6">
        <v>0</v>
      </c>
      <c r="K777">
        <f t="shared" si="86"/>
        <v>0</v>
      </c>
      <c r="L777">
        <f t="shared" si="87"/>
        <v>0</v>
      </c>
    </row>
    <row r="778" spans="1:12" x14ac:dyDescent="0.2">
      <c r="A778" s="1" t="s">
        <v>25</v>
      </c>
      <c r="B778" s="13" t="s">
        <v>48</v>
      </c>
      <c r="C778" s="1" t="s">
        <v>34</v>
      </c>
      <c r="D778" s="2" t="s">
        <v>8</v>
      </c>
      <c r="E778" s="2" t="s">
        <v>26</v>
      </c>
      <c r="F778" s="2" t="str">
        <f t="shared" si="85"/>
        <v>S.aureus Sensitive</v>
      </c>
      <c r="G778">
        <v>2</v>
      </c>
      <c r="H778" s="19">
        <v>3.6</v>
      </c>
      <c r="I778" s="18">
        <v>0.4</v>
      </c>
      <c r="J778" s="6">
        <v>0</v>
      </c>
      <c r="K778">
        <f t="shared" si="86"/>
        <v>0</v>
      </c>
      <c r="L778">
        <f t="shared" si="87"/>
        <v>0</v>
      </c>
    </row>
    <row r="779" spans="1:12" x14ac:dyDescent="0.2">
      <c r="A779" s="1" t="s">
        <v>27</v>
      </c>
      <c r="B779" s="13" t="s">
        <v>48</v>
      </c>
      <c r="C779" s="1" t="s">
        <v>53</v>
      </c>
      <c r="D779" s="2" t="s">
        <v>11</v>
      </c>
      <c r="E779" s="2" t="s">
        <v>26</v>
      </c>
      <c r="F779" s="2" t="str">
        <f t="shared" si="85"/>
        <v>S.aureus Resistant</v>
      </c>
      <c r="G779">
        <v>2</v>
      </c>
      <c r="H779" s="19">
        <v>4</v>
      </c>
      <c r="I779" s="18">
        <v>0.04</v>
      </c>
      <c r="J779" s="6">
        <v>0</v>
      </c>
      <c r="K779">
        <f t="shared" si="86"/>
        <v>0</v>
      </c>
      <c r="L779">
        <f t="shared" si="87"/>
        <v>0</v>
      </c>
    </row>
    <row r="780" spans="1:12" x14ac:dyDescent="0.2">
      <c r="A780" s="1" t="s">
        <v>25</v>
      </c>
      <c r="B780" s="13" t="s">
        <v>48</v>
      </c>
      <c r="C780" s="1" t="s">
        <v>53</v>
      </c>
      <c r="D780" s="2" t="s">
        <v>8</v>
      </c>
      <c r="E780" s="2" t="s">
        <v>26</v>
      </c>
      <c r="F780" s="2" t="str">
        <f t="shared" si="85"/>
        <v>S.aureus Sensitive</v>
      </c>
      <c r="G780">
        <v>2</v>
      </c>
      <c r="H780" s="19">
        <v>20</v>
      </c>
      <c r="I780" s="18">
        <v>0.4</v>
      </c>
      <c r="J780" s="6">
        <v>0</v>
      </c>
      <c r="K780">
        <f t="shared" si="86"/>
        <v>0</v>
      </c>
      <c r="L780">
        <f t="shared" si="87"/>
        <v>0</v>
      </c>
    </row>
    <row r="781" spans="1:12" x14ac:dyDescent="0.2">
      <c r="A781" s="1" t="s">
        <v>27</v>
      </c>
      <c r="B781" s="13" t="s">
        <v>48</v>
      </c>
      <c r="C781" s="1" t="s">
        <v>50</v>
      </c>
      <c r="D781" s="2" t="s">
        <v>11</v>
      </c>
      <c r="E781" s="2" t="s">
        <v>26</v>
      </c>
      <c r="F781" s="2" t="str">
        <f t="shared" si="85"/>
        <v>S.aureus Resistant</v>
      </c>
      <c r="G781">
        <v>2</v>
      </c>
      <c r="H781" s="19">
        <v>180</v>
      </c>
      <c r="I781" s="18">
        <v>0.04</v>
      </c>
      <c r="J781" s="6">
        <v>0</v>
      </c>
      <c r="K781">
        <f t="shared" si="86"/>
        <v>0</v>
      </c>
      <c r="L781">
        <f t="shared" si="87"/>
        <v>0</v>
      </c>
    </row>
    <row r="782" spans="1:12" x14ac:dyDescent="0.2">
      <c r="A782" s="1" t="s">
        <v>25</v>
      </c>
      <c r="B782" s="13" t="s">
        <v>48</v>
      </c>
      <c r="C782" s="1" t="s">
        <v>50</v>
      </c>
      <c r="D782" s="2" t="s">
        <v>8</v>
      </c>
      <c r="E782" s="2" t="s">
        <v>26</v>
      </c>
      <c r="F782" s="2" t="str">
        <f t="shared" ref="F782:F829" si="88">_xlfn.CONCAT(E782," ",D782)</f>
        <v>S.aureus Sensitive</v>
      </c>
      <c r="G782">
        <v>2</v>
      </c>
      <c r="H782" s="19">
        <v>320</v>
      </c>
      <c r="I782" s="18">
        <v>0.4</v>
      </c>
      <c r="J782" s="6">
        <v>0</v>
      </c>
      <c r="K782">
        <f t="shared" ref="K782:K829" si="89">IF(H782&gt;0,(H782*J782)," ")</f>
        <v>0</v>
      </c>
      <c r="L782">
        <f t="shared" si="87"/>
        <v>0</v>
      </c>
    </row>
    <row r="783" spans="1:12" x14ac:dyDescent="0.2">
      <c r="A783" s="1" t="s">
        <v>27</v>
      </c>
      <c r="B783" s="13" t="s">
        <v>48</v>
      </c>
      <c r="C783" s="1" t="s">
        <v>49</v>
      </c>
      <c r="D783" s="2" t="s">
        <v>11</v>
      </c>
      <c r="E783" s="2" t="s">
        <v>26</v>
      </c>
      <c r="F783" s="2" t="str">
        <f t="shared" si="88"/>
        <v>S.aureus Resistant</v>
      </c>
      <c r="G783">
        <v>2</v>
      </c>
      <c r="H783" s="19">
        <v>500</v>
      </c>
      <c r="I783" s="18">
        <v>1</v>
      </c>
      <c r="J783" s="6">
        <v>0</v>
      </c>
      <c r="K783">
        <f t="shared" si="89"/>
        <v>0</v>
      </c>
      <c r="L783">
        <f t="shared" si="87"/>
        <v>0</v>
      </c>
    </row>
    <row r="784" spans="1:12" x14ac:dyDescent="0.2">
      <c r="A784" s="1" t="s">
        <v>25</v>
      </c>
      <c r="B784" s="13" t="s">
        <v>48</v>
      </c>
      <c r="C784" s="1" t="s">
        <v>49</v>
      </c>
      <c r="D784" s="2" t="s">
        <v>8</v>
      </c>
      <c r="E784" s="2" t="s">
        <v>26</v>
      </c>
      <c r="F784" s="2" t="str">
        <f t="shared" si="88"/>
        <v>S.aureus Sensitive</v>
      </c>
      <c r="G784">
        <v>2</v>
      </c>
      <c r="H784" s="19">
        <v>1200</v>
      </c>
      <c r="I784" s="18">
        <v>10</v>
      </c>
      <c r="J784" s="6">
        <v>0</v>
      </c>
      <c r="K784">
        <f t="shared" si="89"/>
        <v>0</v>
      </c>
      <c r="L784">
        <f t="shared" si="87"/>
        <v>0</v>
      </c>
    </row>
    <row r="785" spans="1:12" x14ac:dyDescent="0.2">
      <c r="A785" s="1" t="s">
        <v>27</v>
      </c>
      <c r="B785" s="13" t="s">
        <v>48</v>
      </c>
      <c r="C785" s="1" t="s">
        <v>51</v>
      </c>
      <c r="D785" s="2" t="s">
        <v>11</v>
      </c>
      <c r="E785" s="2" t="s">
        <v>26</v>
      </c>
      <c r="F785" s="2" t="str">
        <f t="shared" si="88"/>
        <v>S.aureus Resistant</v>
      </c>
      <c r="G785">
        <v>2</v>
      </c>
      <c r="H785" s="19">
        <v>3360</v>
      </c>
      <c r="I785" s="18">
        <v>0.04</v>
      </c>
      <c r="J785" s="6">
        <v>0</v>
      </c>
      <c r="K785">
        <f t="shared" si="89"/>
        <v>0</v>
      </c>
      <c r="L785">
        <f t="shared" si="87"/>
        <v>0</v>
      </c>
    </row>
    <row r="786" spans="1:12" x14ac:dyDescent="0.2">
      <c r="A786" s="1" t="s">
        <v>25</v>
      </c>
      <c r="B786" s="13" t="s">
        <v>48</v>
      </c>
      <c r="C786" s="1" t="s">
        <v>51</v>
      </c>
      <c r="D786" s="2" t="s">
        <v>8</v>
      </c>
      <c r="E786" s="2" t="s">
        <v>26</v>
      </c>
      <c r="F786" s="2" t="str">
        <f t="shared" si="88"/>
        <v>S.aureus Sensitive</v>
      </c>
      <c r="G786">
        <v>2</v>
      </c>
      <c r="H786" s="19">
        <v>3720</v>
      </c>
      <c r="I786" s="18">
        <v>0.4</v>
      </c>
      <c r="J786" s="6">
        <v>0</v>
      </c>
      <c r="K786">
        <f t="shared" si="89"/>
        <v>0</v>
      </c>
      <c r="L786">
        <f t="shared" si="87"/>
        <v>0</v>
      </c>
    </row>
    <row r="787" spans="1:12" x14ac:dyDescent="0.2">
      <c r="A787" s="1" t="s">
        <v>25</v>
      </c>
      <c r="B787" s="13" t="s">
        <v>48</v>
      </c>
      <c r="C787" s="1" t="s">
        <v>30</v>
      </c>
      <c r="D787" s="2" t="s">
        <v>8</v>
      </c>
      <c r="E787" s="2" t="s">
        <v>26</v>
      </c>
      <c r="F787" s="2" t="str">
        <f t="shared" si="88"/>
        <v>S.aureus Sensitive</v>
      </c>
      <c r="G787">
        <v>2</v>
      </c>
      <c r="H787" s="19">
        <v>10000</v>
      </c>
      <c r="I787" s="18">
        <v>100</v>
      </c>
      <c r="J787" s="6">
        <v>0</v>
      </c>
      <c r="K787">
        <f t="shared" si="89"/>
        <v>0</v>
      </c>
      <c r="L787">
        <f t="shared" si="87"/>
        <v>0</v>
      </c>
    </row>
    <row r="788" spans="1:12" x14ac:dyDescent="0.2">
      <c r="A788" s="1" t="s">
        <v>25</v>
      </c>
      <c r="B788" s="13" t="s">
        <v>48</v>
      </c>
      <c r="C788" s="1" t="s">
        <v>28</v>
      </c>
      <c r="D788" s="2" t="s">
        <v>8</v>
      </c>
      <c r="E788" s="2" t="s">
        <v>26</v>
      </c>
      <c r="F788" s="2" t="str">
        <f t="shared" si="88"/>
        <v>S.aureus Sensitive</v>
      </c>
      <c r="G788">
        <v>2</v>
      </c>
      <c r="H788" s="19">
        <v>100000</v>
      </c>
      <c r="I788" s="18">
        <v>1000</v>
      </c>
      <c r="J788" s="6">
        <v>0</v>
      </c>
      <c r="K788">
        <f t="shared" si="89"/>
        <v>0</v>
      </c>
      <c r="L788">
        <f t="shared" si="87"/>
        <v>0</v>
      </c>
    </row>
    <row r="789" spans="1:12" x14ac:dyDescent="0.2">
      <c r="A789" s="1" t="s">
        <v>27</v>
      </c>
      <c r="B789" s="13" t="s">
        <v>48</v>
      </c>
      <c r="C789" s="1" t="s">
        <v>28</v>
      </c>
      <c r="D789" s="2" t="s">
        <v>11</v>
      </c>
      <c r="E789" s="2" t="s">
        <v>26</v>
      </c>
      <c r="F789" s="2" t="str">
        <f t="shared" si="88"/>
        <v>S.aureus Resistant</v>
      </c>
      <c r="G789">
        <v>2</v>
      </c>
      <c r="H789" s="19">
        <v>100000</v>
      </c>
      <c r="I789" s="18">
        <v>100</v>
      </c>
      <c r="J789" s="6">
        <v>0</v>
      </c>
      <c r="K789">
        <f t="shared" si="89"/>
        <v>0</v>
      </c>
      <c r="L789">
        <f t="shared" si="87"/>
        <v>0</v>
      </c>
    </row>
    <row r="790" spans="1:12" x14ac:dyDescent="0.2">
      <c r="A790" s="1" t="s">
        <v>27</v>
      </c>
      <c r="B790" s="13" t="s">
        <v>48</v>
      </c>
      <c r="C790" s="1" t="s">
        <v>29</v>
      </c>
      <c r="D790" s="2" t="s">
        <v>11</v>
      </c>
      <c r="E790" s="2" t="s">
        <v>26</v>
      </c>
      <c r="F790" s="2" t="str">
        <f t="shared" si="88"/>
        <v>S.aureus Resistant</v>
      </c>
      <c r="G790">
        <v>2</v>
      </c>
      <c r="H790" s="19">
        <v>100000</v>
      </c>
      <c r="I790" s="18">
        <v>100</v>
      </c>
      <c r="J790" s="6">
        <v>0</v>
      </c>
      <c r="K790">
        <f t="shared" si="89"/>
        <v>0</v>
      </c>
      <c r="L790">
        <f t="shared" si="87"/>
        <v>0</v>
      </c>
    </row>
    <row r="791" spans="1:12" x14ac:dyDescent="0.2">
      <c r="A791" s="1" t="s">
        <v>25</v>
      </c>
      <c r="B791" s="13" t="s">
        <v>48</v>
      </c>
      <c r="C791" s="1" t="s">
        <v>29</v>
      </c>
      <c r="D791" s="2" t="s">
        <v>8</v>
      </c>
      <c r="E791" s="2" t="s">
        <v>26</v>
      </c>
      <c r="F791" s="2" t="str">
        <f t="shared" si="88"/>
        <v>S.aureus Sensitive</v>
      </c>
      <c r="G791">
        <v>2</v>
      </c>
      <c r="H791" s="19">
        <v>500000</v>
      </c>
      <c r="I791" s="18">
        <v>1000</v>
      </c>
      <c r="J791" s="6">
        <v>0</v>
      </c>
      <c r="K791">
        <f t="shared" si="89"/>
        <v>0</v>
      </c>
      <c r="L791">
        <f t="shared" si="87"/>
        <v>0</v>
      </c>
    </row>
    <row r="792" spans="1:12" x14ac:dyDescent="0.2">
      <c r="A792" s="1" t="s">
        <v>25</v>
      </c>
      <c r="B792" s="13" t="s">
        <v>48</v>
      </c>
      <c r="C792" s="1" t="s">
        <v>7</v>
      </c>
      <c r="D792" s="2" t="s">
        <v>8</v>
      </c>
      <c r="E792" s="2" t="s">
        <v>26</v>
      </c>
      <c r="F792" s="2" t="str">
        <f t="shared" si="88"/>
        <v>S.aureus Sensitive</v>
      </c>
      <c r="G792">
        <v>2</v>
      </c>
      <c r="H792" s="19">
        <v>5000000</v>
      </c>
      <c r="I792" s="18">
        <v>1000</v>
      </c>
      <c r="J792" s="6">
        <v>0</v>
      </c>
      <c r="K792">
        <f t="shared" si="89"/>
        <v>0</v>
      </c>
      <c r="L792">
        <f t="shared" si="87"/>
        <v>0</v>
      </c>
    </row>
    <row r="793" spans="1:12" x14ac:dyDescent="0.2">
      <c r="A793" s="1" t="s">
        <v>27</v>
      </c>
      <c r="B793" s="13" t="s">
        <v>48</v>
      </c>
      <c r="C793" s="1" t="s">
        <v>30</v>
      </c>
      <c r="D793" s="2" t="s">
        <v>11</v>
      </c>
      <c r="E793" s="2" t="s">
        <v>26</v>
      </c>
      <c r="F793" s="2" t="str">
        <f t="shared" si="88"/>
        <v>S.aureus Resistant</v>
      </c>
      <c r="G793">
        <v>2</v>
      </c>
      <c r="H793" s="19"/>
      <c r="I793" s="18">
        <v>10</v>
      </c>
      <c r="J793" s="6">
        <v>0</v>
      </c>
      <c r="K793" t="str">
        <f t="shared" si="89"/>
        <v xml:space="preserve"> </v>
      </c>
      <c r="L793">
        <f t="shared" si="87"/>
        <v>0</v>
      </c>
    </row>
    <row r="794" spans="1:12" x14ac:dyDescent="0.2">
      <c r="A794" s="1" t="s">
        <v>27</v>
      </c>
      <c r="B794" s="13" t="s">
        <v>48</v>
      </c>
      <c r="C794" s="1" t="s">
        <v>51</v>
      </c>
      <c r="D794" s="2" t="s">
        <v>11</v>
      </c>
      <c r="E794" s="2" t="s">
        <v>26</v>
      </c>
      <c r="F794" s="2" t="str">
        <f t="shared" si="88"/>
        <v>S.aureus Resistant</v>
      </c>
      <c r="G794">
        <v>3</v>
      </c>
      <c r="H794" s="17">
        <v>2</v>
      </c>
      <c r="I794" s="18">
        <v>0.04</v>
      </c>
      <c r="J794" s="6">
        <v>0</v>
      </c>
      <c r="K794">
        <f t="shared" si="89"/>
        <v>0</v>
      </c>
      <c r="L794">
        <f t="shared" si="87"/>
        <v>0</v>
      </c>
    </row>
    <row r="795" spans="1:12" x14ac:dyDescent="0.2">
      <c r="A795" s="1" t="s">
        <v>25</v>
      </c>
      <c r="B795" s="13" t="s">
        <v>48</v>
      </c>
      <c r="C795" s="1" t="s">
        <v>51</v>
      </c>
      <c r="D795" s="2" t="s">
        <v>8</v>
      </c>
      <c r="E795" s="2" t="s">
        <v>26</v>
      </c>
      <c r="F795" s="2" t="str">
        <f t="shared" si="88"/>
        <v>S.aureus Sensitive</v>
      </c>
      <c r="G795">
        <v>3</v>
      </c>
      <c r="H795" s="17">
        <v>8</v>
      </c>
      <c r="I795" s="18">
        <v>0.4</v>
      </c>
      <c r="J795" s="6">
        <v>0</v>
      </c>
      <c r="K795">
        <f t="shared" si="89"/>
        <v>0</v>
      </c>
      <c r="L795">
        <f t="shared" ref="L795:L829" si="90">IF(I795&gt;0,(I795*J795)," ")</f>
        <v>0</v>
      </c>
    </row>
    <row r="796" spans="1:12" x14ac:dyDescent="0.2">
      <c r="A796" s="1" t="s">
        <v>25</v>
      </c>
      <c r="B796" s="13" t="s">
        <v>48</v>
      </c>
      <c r="C796" s="1" t="s">
        <v>30</v>
      </c>
      <c r="D796" s="2" t="s">
        <v>8</v>
      </c>
      <c r="E796" s="2" t="s">
        <v>26</v>
      </c>
      <c r="F796" s="2" t="str">
        <f t="shared" si="88"/>
        <v>S.aureus Sensitive</v>
      </c>
      <c r="G796">
        <v>3</v>
      </c>
      <c r="H796" s="17">
        <v>100</v>
      </c>
      <c r="I796" s="18">
        <v>100</v>
      </c>
      <c r="J796" s="6">
        <v>0</v>
      </c>
      <c r="K796">
        <f t="shared" si="89"/>
        <v>0</v>
      </c>
      <c r="L796">
        <f t="shared" si="90"/>
        <v>0</v>
      </c>
    </row>
    <row r="797" spans="1:12" x14ac:dyDescent="0.2">
      <c r="A797" s="1" t="s">
        <v>27</v>
      </c>
      <c r="B797" s="13" t="s">
        <v>48</v>
      </c>
      <c r="C797" s="1" t="s">
        <v>28</v>
      </c>
      <c r="D797" s="2" t="s">
        <v>11</v>
      </c>
      <c r="E797" s="2" t="s">
        <v>26</v>
      </c>
      <c r="F797" s="2" t="str">
        <f t="shared" si="88"/>
        <v>S.aureus Resistant</v>
      </c>
      <c r="G797">
        <v>3</v>
      </c>
      <c r="H797" s="17">
        <v>200</v>
      </c>
      <c r="I797" s="18">
        <v>10</v>
      </c>
      <c r="J797" s="6">
        <v>0</v>
      </c>
      <c r="K797">
        <f t="shared" si="89"/>
        <v>0</v>
      </c>
      <c r="L797">
        <f t="shared" si="90"/>
        <v>0</v>
      </c>
    </row>
    <row r="798" spans="1:12" x14ac:dyDescent="0.2">
      <c r="A798" s="1" t="s">
        <v>27</v>
      </c>
      <c r="B798" s="13" t="s">
        <v>48</v>
      </c>
      <c r="C798" s="1" t="s">
        <v>7</v>
      </c>
      <c r="D798" s="2" t="s">
        <v>11</v>
      </c>
      <c r="E798" s="2" t="s">
        <v>26</v>
      </c>
      <c r="F798" s="2" t="str">
        <f t="shared" si="88"/>
        <v>S.aureus Resistant</v>
      </c>
      <c r="G798">
        <v>3</v>
      </c>
      <c r="H798" s="17">
        <v>500</v>
      </c>
      <c r="I798" s="18">
        <v>10</v>
      </c>
      <c r="J798" s="6">
        <v>0</v>
      </c>
      <c r="K798">
        <f t="shared" si="89"/>
        <v>0</v>
      </c>
      <c r="L798">
        <f t="shared" si="90"/>
        <v>0</v>
      </c>
    </row>
    <row r="799" spans="1:12" x14ac:dyDescent="0.2">
      <c r="A799" s="1" t="s">
        <v>25</v>
      </c>
      <c r="B799" s="13" t="s">
        <v>48</v>
      </c>
      <c r="C799" s="1" t="s">
        <v>29</v>
      </c>
      <c r="D799" s="2" t="s">
        <v>8</v>
      </c>
      <c r="E799" s="2" t="s">
        <v>26</v>
      </c>
      <c r="F799" s="2" t="str">
        <f t="shared" si="88"/>
        <v>S.aureus Sensitive</v>
      </c>
      <c r="G799">
        <v>3</v>
      </c>
      <c r="H799" s="17">
        <v>1000</v>
      </c>
      <c r="I799" s="18">
        <v>100</v>
      </c>
      <c r="J799" s="6">
        <v>0</v>
      </c>
      <c r="K799">
        <f t="shared" si="89"/>
        <v>0</v>
      </c>
      <c r="L799">
        <f t="shared" si="90"/>
        <v>0</v>
      </c>
    </row>
    <row r="800" spans="1:12" x14ac:dyDescent="0.2">
      <c r="A800" s="1" t="s">
        <v>25</v>
      </c>
      <c r="B800" s="13" t="s">
        <v>48</v>
      </c>
      <c r="C800" s="1" t="s">
        <v>7</v>
      </c>
      <c r="D800" s="2" t="s">
        <v>8</v>
      </c>
      <c r="E800" s="2" t="s">
        <v>26</v>
      </c>
      <c r="F800" s="2" t="str">
        <f t="shared" si="88"/>
        <v>S.aureus Sensitive</v>
      </c>
      <c r="G800">
        <v>3</v>
      </c>
      <c r="H800" s="17">
        <v>2000</v>
      </c>
      <c r="I800" s="18">
        <v>100</v>
      </c>
      <c r="J800" s="6">
        <v>0</v>
      </c>
      <c r="K800">
        <f t="shared" si="89"/>
        <v>0</v>
      </c>
      <c r="L800">
        <f t="shared" si="90"/>
        <v>0</v>
      </c>
    </row>
    <row r="801" spans="1:12" x14ac:dyDescent="0.2">
      <c r="A801" s="1" t="s">
        <v>25</v>
      </c>
      <c r="B801" s="13" t="s">
        <v>48</v>
      </c>
      <c r="C801" s="1" t="s">
        <v>28</v>
      </c>
      <c r="D801" s="2" t="s">
        <v>8</v>
      </c>
      <c r="E801" s="2" t="s">
        <v>26</v>
      </c>
      <c r="F801" s="2" t="str">
        <f t="shared" si="88"/>
        <v>S.aureus Sensitive</v>
      </c>
      <c r="G801">
        <v>3</v>
      </c>
      <c r="H801" s="17">
        <v>2500</v>
      </c>
      <c r="I801" s="18">
        <v>100</v>
      </c>
      <c r="J801" s="6">
        <v>0</v>
      </c>
      <c r="K801">
        <f t="shared" si="89"/>
        <v>0</v>
      </c>
      <c r="L801">
        <f t="shared" si="90"/>
        <v>0</v>
      </c>
    </row>
    <row r="802" spans="1:12" x14ac:dyDescent="0.2">
      <c r="A802" s="1" t="s">
        <v>27</v>
      </c>
      <c r="B802" s="13" t="s">
        <v>48</v>
      </c>
      <c r="C802" s="1" t="s">
        <v>29</v>
      </c>
      <c r="D802" s="2" t="s">
        <v>11</v>
      </c>
      <c r="E802" s="2" t="s">
        <v>26</v>
      </c>
      <c r="F802" s="2" t="str">
        <f t="shared" si="88"/>
        <v>S.aureus Resistant</v>
      </c>
      <c r="G802">
        <v>3</v>
      </c>
      <c r="H802" s="17"/>
      <c r="I802" s="18">
        <v>10</v>
      </c>
      <c r="J802" s="6">
        <v>0</v>
      </c>
      <c r="K802" t="str">
        <f t="shared" si="89"/>
        <v xml:space="preserve"> </v>
      </c>
      <c r="L802">
        <f t="shared" si="90"/>
        <v>0</v>
      </c>
    </row>
    <row r="803" spans="1:12" x14ac:dyDescent="0.2">
      <c r="A803" s="1" t="s">
        <v>27</v>
      </c>
      <c r="B803" s="13" t="s">
        <v>48</v>
      </c>
      <c r="C803" s="1" t="s">
        <v>30</v>
      </c>
      <c r="D803" s="2" t="s">
        <v>11</v>
      </c>
      <c r="E803" s="2" t="s">
        <v>26</v>
      </c>
      <c r="F803" s="2" t="str">
        <f t="shared" si="88"/>
        <v>S.aureus Resistant</v>
      </c>
      <c r="G803">
        <v>3</v>
      </c>
      <c r="H803" s="17"/>
      <c r="I803" s="18">
        <v>10</v>
      </c>
      <c r="J803" s="6">
        <v>0</v>
      </c>
      <c r="K803" t="str">
        <f t="shared" si="89"/>
        <v xml:space="preserve"> </v>
      </c>
      <c r="L803">
        <f t="shared" si="90"/>
        <v>0</v>
      </c>
    </row>
    <row r="804" spans="1:12" x14ac:dyDescent="0.2">
      <c r="A804" s="1" t="s">
        <v>25</v>
      </c>
      <c r="B804" s="13" t="s">
        <v>48</v>
      </c>
      <c r="C804" s="1" t="s">
        <v>49</v>
      </c>
      <c r="D804" s="2" t="s">
        <v>8</v>
      </c>
      <c r="E804" s="2" t="s">
        <v>26</v>
      </c>
      <c r="F804" s="2" t="str">
        <f t="shared" si="88"/>
        <v>S.aureus Sensitive</v>
      </c>
      <c r="G804">
        <v>3</v>
      </c>
      <c r="H804" s="17"/>
      <c r="I804" s="18">
        <v>100</v>
      </c>
      <c r="J804" s="6">
        <v>0</v>
      </c>
      <c r="K804" t="str">
        <f t="shared" si="89"/>
        <v xml:space="preserve"> </v>
      </c>
      <c r="L804">
        <f t="shared" si="90"/>
        <v>0</v>
      </c>
    </row>
    <row r="805" spans="1:12" x14ac:dyDescent="0.2">
      <c r="A805" s="1" t="s">
        <v>27</v>
      </c>
      <c r="B805" s="13" t="s">
        <v>48</v>
      </c>
      <c r="C805" s="1" t="s">
        <v>49</v>
      </c>
      <c r="D805" s="2" t="s">
        <v>11</v>
      </c>
      <c r="E805" s="2" t="s">
        <v>26</v>
      </c>
      <c r="F805" s="2" t="str">
        <f t="shared" si="88"/>
        <v>S.aureus Resistant</v>
      </c>
      <c r="G805">
        <v>3</v>
      </c>
      <c r="H805" s="17"/>
      <c r="I805" s="18">
        <v>10</v>
      </c>
      <c r="J805" s="6">
        <v>0</v>
      </c>
      <c r="K805" t="str">
        <f t="shared" si="89"/>
        <v xml:space="preserve"> </v>
      </c>
      <c r="L805">
        <f t="shared" si="90"/>
        <v>0</v>
      </c>
    </row>
    <row r="806" spans="1:12" x14ac:dyDescent="0.2">
      <c r="A806" s="1" t="s">
        <v>25</v>
      </c>
      <c r="B806" s="13" t="s">
        <v>48</v>
      </c>
      <c r="C806" s="1" t="s">
        <v>34</v>
      </c>
      <c r="D806" s="2" t="s">
        <v>8</v>
      </c>
      <c r="E806" s="2" t="s">
        <v>26</v>
      </c>
      <c r="F806" s="2" t="str">
        <f t="shared" si="88"/>
        <v>S.aureus Sensitive</v>
      </c>
      <c r="G806">
        <v>3</v>
      </c>
      <c r="H806" s="17"/>
      <c r="I806" s="18">
        <v>0.4</v>
      </c>
      <c r="J806" s="6">
        <v>0</v>
      </c>
      <c r="K806" t="str">
        <f t="shared" si="89"/>
        <v xml:space="preserve"> </v>
      </c>
      <c r="L806">
        <f t="shared" si="90"/>
        <v>0</v>
      </c>
    </row>
    <row r="807" spans="1:12" x14ac:dyDescent="0.2">
      <c r="A807" s="1" t="s">
        <v>27</v>
      </c>
      <c r="B807" s="13" t="s">
        <v>48</v>
      </c>
      <c r="C807" s="1" t="s">
        <v>34</v>
      </c>
      <c r="D807" s="2" t="s">
        <v>11</v>
      </c>
      <c r="E807" s="2" t="s">
        <v>26</v>
      </c>
      <c r="F807" s="2" t="str">
        <f t="shared" si="88"/>
        <v>S.aureus Resistant</v>
      </c>
      <c r="G807">
        <v>3</v>
      </c>
      <c r="H807" s="17"/>
      <c r="I807" s="18">
        <v>0.04</v>
      </c>
      <c r="J807" s="6">
        <v>0</v>
      </c>
      <c r="K807" t="str">
        <f t="shared" si="89"/>
        <v xml:space="preserve"> </v>
      </c>
      <c r="L807">
        <f t="shared" si="90"/>
        <v>0</v>
      </c>
    </row>
    <row r="808" spans="1:12" x14ac:dyDescent="0.2">
      <c r="A808" s="1" t="s">
        <v>25</v>
      </c>
      <c r="B808" s="13" t="s">
        <v>48</v>
      </c>
      <c r="C808" s="1" t="s">
        <v>53</v>
      </c>
      <c r="D808" s="2" t="s">
        <v>8</v>
      </c>
      <c r="E808" s="2" t="s">
        <v>26</v>
      </c>
      <c r="F808" s="2" t="str">
        <f t="shared" si="88"/>
        <v>S.aureus Sensitive</v>
      </c>
      <c r="G808">
        <v>3</v>
      </c>
      <c r="H808" s="17"/>
      <c r="I808" s="18">
        <v>0.4</v>
      </c>
      <c r="J808" s="6">
        <v>0</v>
      </c>
      <c r="K808" t="str">
        <f t="shared" si="89"/>
        <v xml:space="preserve"> </v>
      </c>
      <c r="L808">
        <f t="shared" si="90"/>
        <v>0</v>
      </c>
    </row>
    <row r="809" spans="1:12" x14ac:dyDescent="0.2">
      <c r="A809" s="1" t="s">
        <v>27</v>
      </c>
      <c r="B809" s="13" t="s">
        <v>48</v>
      </c>
      <c r="C809" s="1" t="s">
        <v>53</v>
      </c>
      <c r="D809" s="2" t="s">
        <v>11</v>
      </c>
      <c r="E809" s="2" t="s">
        <v>26</v>
      </c>
      <c r="F809" s="2" t="str">
        <f t="shared" si="88"/>
        <v>S.aureus Resistant</v>
      </c>
      <c r="G809">
        <v>3</v>
      </c>
      <c r="H809" s="17"/>
      <c r="I809" s="18">
        <v>0.04</v>
      </c>
      <c r="J809" s="6">
        <v>0</v>
      </c>
      <c r="K809" t="str">
        <f t="shared" si="89"/>
        <v xml:space="preserve"> </v>
      </c>
      <c r="L809">
        <f t="shared" si="90"/>
        <v>0</v>
      </c>
    </row>
    <row r="810" spans="1:12" x14ac:dyDescent="0.2">
      <c r="A810" s="1" t="s">
        <v>25</v>
      </c>
      <c r="B810" s="13" t="s">
        <v>48</v>
      </c>
      <c r="C810" s="1" t="s">
        <v>50</v>
      </c>
      <c r="D810" s="2" t="s">
        <v>8</v>
      </c>
      <c r="E810" s="2" t="s">
        <v>26</v>
      </c>
      <c r="F810" s="2" t="str">
        <f t="shared" si="88"/>
        <v>S.aureus Sensitive</v>
      </c>
      <c r="G810">
        <v>3</v>
      </c>
      <c r="H810" s="17"/>
      <c r="I810" s="18">
        <v>0.4</v>
      </c>
      <c r="J810" s="6">
        <v>0</v>
      </c>
      <c r="K810" t="str">
        <f t="shared" si="89"/>
        <v xml:space="preserve"> </v>
      </c>
      <c r="L810">
        <f t="shared" si="90"/>
        <v>0</v>
      </c>
    </row>
    <row r="811" spans="1:12" x14ac:dyDescent="0.2">
      <c r="A811" s="1" t="s">
        <v>27</v>
      </c>
      <c r="B811" s="13" t="s">
        <v>48</v>
      </c>
      <c r="C811" s="1" t="s">
        <v>50</v>
      </c>
      <c r="D811" s="2" t="s">
        <v>11</v>
      </c>
      <c r="E811" s="2" t="s">
        <v>26</v>
      </c>
      <c r="F811" s="2" t="str">
        <f t="shared" si="88"/>
        <v>S.aureus Resistant</v>
      </c>
      <c r="G811">
        <v>3</v>
      </c>
      <c r="H811" s="17"/>
      <c r="I811" s="18">
        <v>0.04</v>
      </c>
      <c r="J811" s="6">
        <v>0</v>
      </c>
      <c r="K811" t="str">
        <f t="shared" si="89"/>
        <v xml:space="preserve"> </v>
      </c>
      <c r="L811">
        <f t="shared" si="90"/>
        <v>0</v>
      </c>
    </row>
    <row r="812" spans="1:12" x14ac:dyDescent="0.2">
      <c r="A812" s="1" t="s">
        <v>27</v>
      </c>
      <c r="B812" s="13" t="s">
        <v>48</v>
      </c>
      <c r="C812" s="1" t="s">
        <v>51</v>
      </c>
      <c r="D812" s="2" t="s">
        <v>11</v>
      </c>
      <c r="E812" s="2" t="s">
        <v>26</v>
      </c>
      <c r="F812" s="2" t="str">
        <f t="shared" si="88"/>
        <v>S.aureus Resistant</v>
      </c>
      <c r="G812">
        <v>4</v>
      </c>
      <c r="H812">
        <v>0.28000000000000003</v>
      </c>
      <c r="I812" s="18">
        <v>0.04</v>
      </c>
      <c r="J812" s="6">
        <v>0</v>
      </c>
      <c r="K812">
        <f t="shared" si="89"/>
        <v>0</v>
      </c>
      <c r="L812">
        <f t="shared" si="90"/>
        <v>0</v>
      </c>
    </row>
    <row r="813" spans="1:12" x14ac:dyDescent="0.2">
      <c r="A813" s="1" t="s">
        <v>27</v>
      </c>
      <c r="B813" s="13" t="s">
        <v>48</v>
      </c>
      <c r="C813" s="1" t="s">
        <v>50</v>
      </c>
      <c r="D813" s="2" t="s">
        <v>11</v>
      </c>
      <c r="E813" s="2" t="s">
        <v>26</v>
      </c>
      <c r="F813" s="2" t="str">
        <f t="shared" si="88"/>
        <v>S.aureus Resistant</v>
      </c>
      <c r="G813">
        <v>4</v>
      </c>
      <c r="H813">
        <v>0.4</v>
      </c>
      <c r="I813" s="18">
        <v>0.04</v>
      </c>
      <c r="J813" s="6">
        <v>0</v>
      </c>
      <c r="K813">
        <f t="shared" si="89"/>
        <v>0</v>
      </c>
      <c r="L813">
        <f t="shared" si="90"/>
        <v>0</v>
      </c>
    </row>
    <row r="814" spans="1:12" x14ac:dyDescent="0.2">
      <c r="A814" s="1" t="s">
        <v>25</v>
      </c>
      <c r="B814" s="13" t="s">
        <v>48</v>
      </c>
      <c r="C814" s="1" t="s">
        <v>51</v>
      </c>
      <c r="D814" s="2" t="s">
        <v>8</v>
      </c>
      <c r="E814" s="2" t="s">
        <v>26</v>
      </c>
      <c r="F814" s="2" t="str">
        <f t="shared" si="88"/>
        <v>S.aureus Sensitive</v>
      </c>
      <c r="G814">
        <v>4</v>
      </c>
      <c r="H814">
        <v>18.399999999999999</v>
      </c>
      <c r="I814" s="18">
        <v>0.4</v>
      </c>
      <c r="J814" s="6">
        <v>0</v>
      </c>
      <c r="K814">
        <f t="shared" si="89"/>
        <v>0</v>
      </c>
      <c r="L814">
        <f t="shared" si="90"/>
        <v>0</v>
      </c>
    </row>
    <row r="815" spans="1:12" x14ac:dyDescent="0.2">
      <c r="A815" s="1" t="s">
        <v>27</v>
      </c>
      <c r="B815" s="13" t="s">
        <v>48</v>
      </c>
      <c r="C815" s="1" t="s">
        <v>30</v>
      </c>
      <c r="D815" s="2" t="s">
        <v>11</v>
      </c>
      <c r="E815" s="2" t="s">
        <v>26</v>
      </c>
      <c r="F815" s="2" t="str">
        <f t="shared" si="88"/>
        <v>S.aureus Resistant</v>
      </c>
      <c r="G815">
        <v>4</v>
      </c>
      <c r="H815">
        <v>50</v>
      </c>
      <c r="I815" s="18">
        <v>10</v>
      </c>
      <c r="J815" s="6">
        <v>0</v>
      </c>
      <c r="K815">
        <f t="shared" si="89"/>
        <v>0</v>
      </c>
      <c r="L815">
        <f t="shared" si="90"/>
        <v>0</v>
      </c>
    </row>
    <row r="816" spans="1:12" x14ac:dyDescent="0.2">
      <c r="A816" s="1" t="s">
        <v>27</v>
      </c>
      <c r="B816" s="13" t="s">
        <v>48</v>
      </c>
      <c r="C816" s="1" t="s">
        <v>49</v>
      </c>
      <c r="D816" s="2" t="s">
        <v>11</v>
      </c>
      <c r="E816" s="2" t="s">
        <v>26</v>
      </c>
      <c r="F816" s="2" t="str">
        <f t="shared" si="88"/>
        <v>S.aureus Resistant</v>
      </c>
      <c r="G816">
        <v>4</v>
      </c>
      <c r="H816">
        <v>50</v>
      </c>
      <c r="I816" s="18">
        <v>10</v>
      </c>
      <c r="J816" s="6">
        <v>0</v>
      </c>
      <c r="K816">
        <f t="shared" si="89"/>
        <v>0</v>
      </c>
      <c r="L816">
        <f t="shared" si="90"/>
        <v>0</v>
      </c>
    </row>
    <row r="817" spans="1:12" x14ac:dyDescent="0.2">
      <c r="A817" s="1" t="s">
        <v>27</v>
      </c>
      <c r="B817" s="13" t="s">
        <v>48</v>
      </c>
      <c r="C817" s="1" t="s">
        <v>7</v>
      </c>
      <c r="D817" s="2" t="s">
        <v>11</v>
      </c>
      <c r="E817" s="2" t="s">
        <v>26</v>
      </c>
      <c r="F817" s="2" t="str">
        <f t="shared" si="88"/>
        <v>S.aureus Resistant</v>
      </c>
      <c r="G817">
        <v>4</v>
      </c>
      <c r="H817" s="19">
        <v>100</v>
      </c>
      <c r="I817" s="18">
        <v>100</v>
      </c>
      <c r="J817" s="6">
        <v>0</v>
      </c>
      <c r="K817">
        <f t="shared" si="89"/>
        <v>0</v>
      </c>
      <c r="L817">
        <f t="shared" si="90"/>
        <v>0</v>
      </c>
    </row>
    <row r="818" spans="1:12" x14ac:dyDescent="0.2">
      <c r="A818" s="1" t="s">
        <v>27</v>
      </c>
      <c r="B818" s="13" t="s">
        <v>48</v>
      </c>
      <c r="C818" s="1" t="s">
        <v>28</v>
      </c>
      <c r="D818" s="2" t="s">
        <v>11</v>
      </c>
      <c r="E818" s="2" t="s">
        <v>26</v>
      </c>
      <c r="F818" s="2" t="str">
        <f t="shared" si="88"/>
        <v>S.aureus Resistant</v>
      </c>
      <c r="G818">
        <v>4</v>
      </c>
      <c r="H818">
        <v>3000</v>
      </c>
      <c r="I818" s="18">
        <v>100</v>
      </c>
      <c r="J818" s="6">
        <v>0</v>
      </c>
      <c r="K818">
        <f t="shared" si="89"/>
        <v>0</v>
      </c>
      <c r="L818">
        <f t="shared" si="90"/>
        <v>0</v>
      </c>
    </row>
    <row r="819" spans="1:12" x14ac:dyDescent="0.2">
      <c r="A819" s="1" t="s">
        <v>25</v>
      </c>
      <c r="B819" s="13" t="s">
        <v>48</v>
      </c>
      <c r="C819" s="1" t="s">
        <v>29</v>
      </c>
      <c r="D819" s="2" t="s">
        <v>8</v>
      </c>
      <c r="E819" s="2" t="s">
        <v>26</v>
      </c>
      <c r="F819" s="2" t="str">
        <f t="shared" si="88"/>
        <v>S.aureus Sensitive</v>
      </c>
      <c r="G819">
        <v>4</v>
      </c>
      <c r="H819">
        <v>250000</v>
      </c>
      <c r="I819" s="18">
        <v>1000</v>
      </c>
      <c r="J819" s="6">
        <v>0</v>
      </c>
      <c r="K819">
        <f t="shared" si="89"/>
        <v>0</v>
      </c>
      <c r="L819">
        <f t="shared" si="90"/>
        <v>0</v>
      </c>
    </row>
    <row r="820" spans="1:12" x14ac:dyDescent="0.2">
      <c r="A820" s="1" t="s">
        <v>27</v>
      </c>
      <c r="B820" s="13" t="s">
        <v>48</v>
      </c>
      <c r="C820" s="1" t="s">
        <v>29</v>
      </c>
      <c r="D820" s="2" t="s">
        <v>11</v>
      </c>
      <c r="E820" s="2" t="s">
        <v>26</v>
      </c>
      <c r="F820" s="2" t="str">
        <f t="shared" si="88"/>
        <v>S.aureus Resistant</v>
      </c>
      <c r="G820">
        <v>4</v>
      </c>
      <c r="H820">
        <v>250000</v>
      </c>
      <c r="I820" s="18">
        <v>100</v>
      </c>
      <c r="J820" s="6">
        <v>0</v>
      </c>
      <c r="K820">
        <f t="shared" si="89"/>
        <v>0</v>
      </c>
      <c r="L820">
        <f t="shared" si="90"/>
        <v>0</v>
      </c>
    </row>
    <row r="821" spans="1:12" x14ac:dyDescent="0.2">
      <c r="A821" s="1" t="s">
        <v>25</v>
      </c>
      <c r="B821" s="13" t="s">
        <v>48</v>
      </c>
      <c r="C821" s="1" t="s">
        <v>7</v>
      </c>
      <c r="D821" s="2" t="s">
        <v>8</v>
      </c>
      <c r="E821" s="2" t="s">
        <v>26</v>
      </c>
      <c r="F821" s="2" t="str">
        <f t="shared" si="88"/>
        <v>S.aureus Sensitive</v>
      </c>
      <c r="G821">
        <v>4</v>
      </c>
      <c r="H821" s="19"/>
      <c r="I821" s="18">
        <v>1000</v>
      </c>
      <c r="J821" s="6">
        <v>0</v>
      </c>
      <c r="K821" t="str">
        <f t="shared" si="89"/>
        <v xml:space="preserve"> </v>
      </c>
      <c r="L821">
        <f t="shared" si="90"/>
        <v>0</v>
      </c>
    </row>
    <row r="822" spans="1:12" x14ac:dyDescent="0.2">
      <c r="A822" s="1" t="s">
        <v>25</v>
      </c>
      <c r="B822" s="13" t="s">
        <v>48</v>
      </c>
      <c r="C822" s="1" t="s">
        <v>28</v>
      </c>
      <c r="D822" s="2" t="s">
        <v>8</v>
      </c>
      <c r="E822" s="2" t="s">
        <v>26</v>
      </c>
      <c r="F822" s="2" t="str">
        <f t="shared" si="88"/>
        <v>S.aureus Sensitive</v>
      </c>
      <c r="G822">
        <v>4</v>
      </c>
      <c r="I822" s="18">
        <v>1000</v>
      </c>
      <c r="J822" s="6">
        <v>0</v>
      </c>
      <c r="K822" t="str">
        <f t="shared" si="89"/>
        <v xml:space="preserve"> </v>
      </c>
      <c r="L822">
        <f t="shared" si="90"/>
        <v>0</v>
      </c>
    </row>
    <row r="823" spans="1:12" x14ac:dyDescent="0.2">
      <c r="A823" s="1" t="s">
        <v>25</v>
      </c>
      <c r="B823" s="13" t="s">
        <v>48</v>
      </c>
      <c r="C823" s="1" t="s">
        <v>30</v>
      </c>
      <c r="D823" s="2" t="s">
        <v>8</v>
      </c>
      <c r="E823" s="2" t="s">
        <v>26</v>
      </c>
      <c r="F823" s="2" t="str">
        <f t="shared" si="88"/>
        <v>S.aureus Sensitive</v>
      </c>
      <c r="G823">
        <v>4</v>
      </c>
      <c r="I823" s="18">
        <v>100</v>
      </c>
      <c r="J823" s="6">
        <v>0</v>
      </c>
      <c r="K823" t="str">
        <f t="shared" si="89"/>
        <v xml:space="preserve"> </v>
      </c>
      <c r="L823">
        <f t="shared" si="90"/>
        <v>0</v>
      </c>
    </row>
    <row r="824" spans="1:12" x14ac:dyDescent="0.2">
      <c r="A824" s="1" t="s">
        <v>25</v>
      </c>
      <c r="B824" s="13" t="s">
        <v>48</v>
      </c>
      <c r="C824" s="1" t="s">
        <v>49</v>
      </c>
      <c r="D824" s="2" t="s">
        <v>8</v>
      </c>
      <c r="E824" s="2" t="s">
        <v>26</v>
      </c>
      <c r="F824" s="2" t="str">
        <f t="shared" si="88"/>
        <v>S.aureus Sensitive</v>
      </c>
      <c r="G824">
        <v>4</v>
      </c>
      <c r="I824" s="18">
        <v>100</v>
      </c>
      <c r="J824" s="6">
        <v>0</v>
      </c>
      <c r="K824" t="str">
        <f t="shared" si="89"/>
        <v xml:space="preserve"> </v>
      </c>
      <c r="L824">
        <f t="shared" si="90"/>
        <v>0</v>
      </c>
    </row>
    <row r="825" spans="1:12" x14ac:dyDescent="0.2">
      <c r="A825" s="1" t="s">
        <v>25</v>
      </c>
      <c r="B825" s="13" t="s">
        <v>48</v>
      </c>
      <c r="C825" s="1" t="s">
        <v>34</v>
      </c>
      <c r="D825" s="2" t="s">
        <v>8</v>
      </c>
      <c r="E825" s="2" t="s">
        <v>26</v>
      </c>
      <c r="F825" s="2" t="str">
        <f t="shared" si="88"/>
        <v>S.aureus Sensitive</v>
      </c>
      <c r="G825">
        <v>4</v>
      </c>
      <c r="I825" s="18">
        <v>0.4</v>
      </c>
      <c r="J825" s="6">
        <v>0</v>
      </c>
      <c r="K825" t="str">
        <f t="shared" si="89"/>
        <v xml:space="preserve"> </v>
      </c>
      <c r="L825">
        <f t="shared" si="90"/>
        <v>0</v>
      </c>
    </row>
    <row r="826" spans="1:12" x14ac:dyDescent="0.2">
      <c r="A826" s="1" t="s">
        <v>27</v>
      </c>
      <c r="B826" s="13" t="s">
        <v>48</v>
      </c>
      <c r="C826" s="1" t="s">
        <v>34</v>
      </c>
      <c r="D826" s="2" t="s">
        <v>11</v>
      </c>
      <c r="E826" s="2" t="s">
        <v>26</v>
      </c>
      <c r="F826" s="2" t="str">
        <f t="shared" si="88"/>
        <v>S.aureus Resistant</v>
      </c>
      <c r="G826">
        <v>4</v>
      </c>
      <c r="I826" s="18">
        <v>0.04</v>
      </c>
      <c r="J826" s="6">
        <v>0</v>
      </c>
      <c r="K826" t="str">
        <f t="shared" si="89"/>
        <v xml:space="preserve"> </v>
      </c>
      <c r="L826">
        <f t="shared" si="90"/>
        <v>0</v>
      </c>
    </row>
    <row r="827" spans="1:12" x14ac:dyDescent="0.2">
      <c r="A827" s="1" t="s">
        <v>25</v>
      </c>
      <c r="B827" s="13" t="s">
        <v>48</v>
      </c>
      <c r="C827" s="1" t="s">
        <v>53</v>
      </c>
      <c r="D827" s="2" t="s">
        <v>8</v>
      </c>
      <c r="E827" s="2" t="s">
        <v>26</v>
      </c>
      <c r="F827" s="2" t="str">
        <f t="shared" si="88"/>
        <v>S.aureus Sensitive</v>
      </c>
      <c r="G827">
        <v>4</v>
      </c>
      <c r="I827" s="18">
        <v>0.4</v>
      </c>
      <c r="J827" s="6">
        <v>0</v>
      </c>
      <c r="K827" t="str">
        <f t="shared" si="89"/>
        <v xml:space="preserve"> </v>
      </c>
      <c r="L827">
        <f t="shared" si="90"/>
        <v>0</v>
      </c>
    </row>
    <row r="828" spans="1:12" x14ac:dyDescent="0.2">
      <c r="A828" s="1" t="s">
        <v>27</v>
      </c>
      <c r="B828" s="13" t="s">
        <v>48</v>
      </c>
      <c r="C828" s="1" t="s">
        <v>53</v>
      </c>
      <c r="D828" s="2" t="s">
        <v>11</v>
      </c>
      <c r="E828" s="2" t="s">
        <v>26</v>
      </c>
      <c r="F828" s="2" t="str">
        <f t="shared" si="88"/>
        <v>S.aureus Resistant</v>
      </c>
      <c r="G828">
        <v>4</v>
      </c>
      <c r="I828" s="18">
        <v>0.04</v>
      </c>
      <c r="J828" s="6">
        <v>0</v>
      </c>
      <c r="K828" t="str">
        <f t="shared" si="89"/>
        <v xml:space="preserve"> </v>
      </c>
      <c r="L828">
        <f t="shared" si="90"/>
        <v>0</v>
      </c>
    </row>
    <row r="829" spans="1:12" x14ac:dyDescent="0.2">
      <c r="A829" s="1" t="s">
        <v>25</v>
      </c>
      <c r="B829" s="13" t="s">
        <v>48</v>
      </c>
      <c r="C829" s="1" t="s">
        <v>50</v>
      </c>
      <c r="D829" s="2" t="s">
        <v>8</v>
      </c>
      <c r="E829" s="2" t="s">
        <v>26</v>
      </c>
      <c r="F829" s="2" t="str">
        <f t="shared" si="88"/>
        <v>S.aureus Sensitive</v>
      </c>
      <c r="G829">
        <v>4</v>
      </c>
      <c r="I829" s="18">
        <v>0.4</v>
      </c>
      <c r="J829" s="6">
        <v>0</v>
      </c>
      <c r="K829" t="str">
        <f t="shared" si="89"/>
        <v xml:space="preserve"> </v>
      </c>
      <c r="L829">
        <f t="shared" si="90"/>
        <v>0</v>
      </c>
    </row>
  </sheetData>
  <sortState xmlns:xlrd2="http://schemas.microsoft.com/office/spreadsheetml/2017/richdata2" ref="A2:L397">
    <sortCondition ref="G2:G397"/>
    <sortCondition ref="E2:E3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6062-C926-9A4A-A43A-6A7C0E6AB9BE}">
  <dimension ref="A3:L158"/>
  <sheetViews>
    <sheetView topLeftCell="A93" workbookViewId="0">
      <selection activeCell="B52" sqref="B52"/>
    </sheetView>
  </sheetViews>
  <sheetFormatPr baseColWidth="10" defaultRowHeight="16" x14ac:dyDescent="0.2"/>
  <cols>
    <col min="1" max="1" width="34.6640625" bestFit="1" customWidth="1"/>
    <col min="2" max="2" width="26.83203125" bestFit="1" customWidth="1"/>
    <col min="3" max="3" width="10.33203125" bestFit="1" customWidth="1"/>
    <col min="4" max="4" width="10.83203125" bestFit="1" customWidth="1"/>
    <col min="5" max="5" width="11" bestFit="1" customWidth="1"/>
    <col min="6" max="7" width="8.1640625" bestFit="1" customWidth="1"/>
    <col min="8" max="8" width="9.5" bestFit="1" customWidth="1"/>
    <col min="9" max="9" width="8.1640625" bestFit="1" customWidth="1"/>
    <col min="10" max="10" width="9.6640625" bestFit="1" customWidth="1"/>
    <col min="11" max="11" width="8.1640625" bestFit="1" customWidth="1"/>
    <col min="12" max="12" width="8.83203125" bestFit="1" customWidth="1"/>
    <col min="13" max="13" width="13" bestFit="1" customWidth="1"/>
    <col min="14" max="14" width="9.5" bestFit="1" customWidth="1"/>
    <col min="15" max="15" width="9.83203125" bestFit="1" customWidth="1"/>
    <col min="16" max="16" width="9.33203125" bestFit="1" customWidth="1"/>
    <col min="17" max="17" width="7" bestFit="1" customWidth="1"/>
    <col min="18" max="18" width="26.83203125" bestFit="1" customWidth="1"/>
    <col min="19" max="19" width="10.6640625" bestFit="1" customWidth="1"/>
    <col min="20" max="20" width="26.83203125" bestFit="1" customWidth="1"/>
    <col min="21" max="21" width="10.6640625" bestFit="1" customWidth="1"/>
    <col min="22" max="22" width="26.83203125" bestFit="1" customWidth="1"/>
    <col min="23" max="23" width="10.6640625" bestFit="1" customWidth="1"/>
    <col min="24" max="24" width="26.83203125" bestFit="1" customWidth="1"/>
    <col min="25" max="25" width="10.6640625" bestFit="1" customWidth="1"/>
    <col min="26" max="26" width="26.83203125" bestFit="1" customWidth="1"/>
    <col min="27" max="27" width="10.6640625" bestFit="1" customWidth="1"/>
    <col min="28" max="28" width="26.83203125" bestFit="1" customWidth="1"/>
    <col min="29" max="29" width="10.6640625" bestFit="1" customWidth="1"/>
    <col min="30" max="30" width="26.83203125" bestFit="1" customWidth="1"/>
    <col min="31" max="31" width="10.6640625" bestFit="1" customWidth="1"/>
    <col min="32" max="32" width="26.83203125" bestFit="1" customWidth="1"/>
    <col min="33" max="33" width="10.6640625" bestFit="1" customWidth="1"/>
  </cols>
  <sheetData>
    <row r="3" spans="1:12" x14ac:dyDescent="0.2">
      <c r="A3" s="10" t="s">
        <v>44</v>
      </c>
      <c r="B3" s="10" t="s">
        <v>43</v>
      </c>
    </row>
    <row r="4" spans="1:12" x14ac:dyDescent="0.2">
      <c r="A4" s="10" t="s">
        <v>42</v>
      </c>
      <c r="B4" t="s">
        <v>35</v>
      </c>
      <c r="C4" t="s">
        <v>29</v>
      </c>
      <c r="D4" t="s">
        <v>36</v>
      </c>
      <c r="E4" t="s">
        <v>34</v>
      </c>
      <c r="F4" t="s">
        <v>31</v>
      </c>
      <c r="G4" t="s">
        <v>7</v>
      </c>
      <c r="H4" t="s">
        <v>32</v>
      </c>
      <c r="I4" t="s">
        <v>28</v>
      </c>
      <c r="J4" t="s">
        <v>30</v>
      </c>
      <c r="K4" t="s">
        <v>33</v>
      </c>
      <c r="L4" t="s">
        <v>52</v>
      </c>
    </row>
    <row r="5" spans="1:12" x14ac:dyDescent="0.2">
      <c r="A5" s="11" t="s">
        <v>22</v>
      </c>
      <c r="C5">
        <v>565.68542494923804</v>
      </c>
      <c r="D5" t="e">
        <v>#DIV/0!</v>
      </c>
      <c r="E5" t="e">
        <v>#DIV/0!</v>
      </c>
      <c r="F5">
        <v>5.9365393959780981</v>
      </c>
      <c r="G5">
        <v>3429.4678887547557</v>
      </c>
      <c r="H5">
        <v>1.2586500705120554</v>
      </c>
      <c r="I5">
        <v>1909.1883092036783</v>
      </c>
      <c r="J5" t="e">
        <v>#DIV/0!</v>
      </c>
      <c r="L5">
        <v>9.9874921777190886E-2</v>
      </c>
    </row>
    <row r="6" spans="1:12" x14ac:dyDescent="0.2">
      <c r="A6" s="11" t="s">
        <v>24</v>
      </c>
      <c r="C6">
        <v>8485.2813742385697</v>
      </c>
      <c r="D6" t="e">
        <v>#DIV/0!</v>
      </c>
      <c r="E6" t="e">
        <v>#DIV/0!</v>
      </c>
      <c r="F6">
        <v>4.1896076785302947</v>
      </c>
      <c r="G6">
        <v>2368.807716974934</v>
      </c>
      <c r="H6">
        <v>0.35355339059327379</v>
      </c>
      <c r="I6">
        <v>1414.2135623730951</v>
      </c>
      <c r="J6" t="e">
        <v>#DIV/0!</v>
      </c>
      <c r="L6">
        <v>0.19052558883257653</v>
      </c>
    </row>
    <row r="7" spans="1:12" x14ac:dyDescent="0.2">
      <c r="A7" s="11" t="s">
        <v>15</v>
      </c>
      <c r="C7">
        <v>1583077.172260826</v>
      </c>
      <c r="F7">
        <v>554.89243402062471</v>
      </c>
      <c r="G7">
        <v>5548197.9056266546</v>
      </c>
      <c r="H7">
        <v>15.413062641798351</v>
      </c>
      <c r="I7">
        <v>3138731.1661455384</v>
      </c>
      <c r="J7">
        <v>25977.875843365895</v>
      </c>
      <c r="K7" t="e">
        <v>#DIV/0!</v>
      </c>
      <c r="L7">
        <v>11.822629783597218</v>
      </c>
    </row>
    <row r="8" spans="1:12" x14ac:dyDescent="0.2">
      <c r="A8" s="11" t="s">
        <v>17</v>
      </c>
      <c r="B8" t="e">
        <v>#DIV/0!</v>
      </c>
      <c r="C8">
        <v>35213.917703090068</v>
      </c>
      <c r="F8">
        <v>6363.5367666102156</v>
      </c>
      <c r="G8">
        <v>100550.15332327112</v>
      </c>
      <c r="I8">
        <v>48562.674281111547</v>
      </c>
      <c r="J8" t="e">
        <v>#DIV/0!</v>
      </c>
      <c r="L8" t="e">
        <v>#DIV/0!</v>
      </c>
    </row>
    <row r="9" spans="1:12" x14ac:dyDescent="0.2">
      <c r="A9" s="11" t="s">
        <v>12</v>
      </c>
      <c r="B9">
        <v>0.94280904158206358</v>
      </c>
      <c r="C9">
        <v>70710.67811865476</v>
      </c>
      <c r="D9">
        <v>77.310341409729162</v>
      </c>
      <c r="E9">
        <v>6.3987264357839191</v>
      </c>
      <c r="F9">
        <v>4401.0453303732284</v>
      </c>
      <c r="G9">
        <v>5325489.0229286291</v>
      </c>
      <c r="H9">
        <v>4912.288163371526</v>
      </c>
      <c r="I9">
        <v>12204131.813993705</v>
      </c>
      <c r="J9">
        <v>134923.4350783189</v>
      </c>
      <c r="K9">
        <v>515.92118584140349</v>
      </c>
      <c r="L9">
        <v>436.65547059438063</v>
      </c>
    </row>
    <row r="10" spans="1:12" x14ac:dyDescent="0.2">
      <c r="A10" s="11" t="s">
        <v>14</v>
      </c>
      <c r="B10" t="e">
        <v>#DIV/0!</v>
      </c>
      <c r="C10">
        <v>226844.29314693669</v>
      </c>
      <c r="D10">
        <v>0</v>
      </c>
      <c r="E10">
        <v>19.997769875663636</v>
      </c>
      <c r="F10">
        <v>4922.3165278149272</v>
      </c>
      <c r="G10">
        <v>644851.40407177003</v>
      </c>
      <c r="H10">
        <v>657.63724803268258</v>
      </c>
      <c r="I10">
        <v>4168516.9225197267</v>
      </c>
      <c r="J10">
        <v>12675.961501992659</v>
      </c>
      <c r="K10">
        <v>507.49975369452153</v>
      </c>
      <c r="L10">
        <v>445.82059171823818</v>
      </c>
    </row>
    <row r="11" spans="1:12" x14ac:dyDescent="0.2">
      <c r="A11" s="11" t="s">
        <v>6</v>
      </c>
      <c r="C11">
        <v>124546.17617574616</v>
      </c>
      <c r="F11">
        <v>17.143053257806791</v>
      </c>
      <c r="G11">
        <v>1767766.9529663688</v>
      </c>
      <c r="H11">
        <v>0.10606601717798213</v>
      </c>
      <c r="I11">
        <v>221324.42251138936</v>
      </c>
      <c r="J11">
        <v>781.60625210737237</v>
      </c>
      <c r="K11" t="e">
        <v>#DIV/0!</v>
      </c>
      <c r="L11" t="e">
        <v>#DIV/0!</v>
      </c>
    </row>
    <row r="12" spans="1:12" x14ac:dyDescent="0.2">
      <c r="A12" s="11" t="s">
        <v>10</v>
      </c>
      <c r="C12">
        <v>2633.9727599198895</v>
      </c>
      <c r="G12">
        <v>636.3961030678928</v>
      </c>
      <c r="I12">
        <v>718.89189420632329</v>
      </c>
    </row>
    <row r="13" spans="1:12" x14ac:dyDescent="0.2">
      <c r="A13" s="11" t="s">
        <v>18</v>
      </c>
      <c r="B13" t="e">
        <v>#DIV/0!</v>
      </c>
      <c r="C13">
        <v>1370902.9870855196</v>
      </c>
      <c r="D13" t="e">
        <v>#DIV/0!</v>
      </c>
      <c r="E13">
        <v>1.5697770542341349</v>
      </c>
      <c r="F13">
        <v>5156.4452319403144</v>
      </c>
      <c r="G13">
        <v>12986659.822037894</v>
      </c>
      <c r="H13">
        <v>19.991018816792039</v>
      </c>
      <c r="I13">
        <v>11520637.903394124</v>
      </c>
      <c r="J13">
        <v>84384.200732917612</v>
      </c>
      <c r="K13">
        <v>12.940054095713819</v>
      </c>
      <c r="L13">
        <v>208.45771153881546</v>
      </c>
    </row>
    <row r="14" spans="1:12" x14ac:dyDescent="0.2">
      <c r="A14" s="11" t="s">
        <v>20</v>
      </c>
      <c r="C14">
        <v>78102.496759066547</v>
      </c>
      <c r="D14" t="e">
        <v>#DIV/0!</v>
      </c>
      <c r="F14">
        <v>5.1972348417211265</v>
      </c>
      <c r="G14">
        <v>53012.577124049843</v>
      </c>
      <c r="H14">
        <v>116.74022443014231</v>
      </c>
      <c r="I14">
        <v>45825.756949558403</v>
      </c>
      <c r="J14" t="e">
        <v>#DIV/0!</v>
      </c>
      <c r="K14">
        <v>0.31819805153394681</v>
      </c>
      <c r="L14" t="e">
        <v>#DIV/0!</v>
      </c>
    </row>
    <row r="15" spans="1:12" x14ac:dyDescent="0.2">
      <c r="A15" s="11" t="s">
        <v>25</v>
      </c>
      <c r="C15">
        <v>833011.60456102481</v>
      </c>
      <c r="E15">
        <v>4.2426406871192847E-2</v>
      </c>
      <c r="F15">
        <v>4.1901670611086628</v>
      </c>
      <c r="G15">
        <v>30550.504633038927</v>
      </c>
      <c r="H15">
        <v>44.984677391307372</v>
      </c>
      <c r="I15">
        <v>21910.804032105563</v>
      </c>
      <c r="J15">
        <v>611.0100926607787</v>
      </c>
      <c r="K15">
        <v>3.4789653634378142</v>
      </c>
      <c r="L15">
        <v>2.0395036160791684</v>
      </c>
    </row>
    <row r="16" spans="1:12" x14ac:dyDescent="0.2">
      <c r="A16" s="11" t="s">
        <v>27</v>
      </c>
      <c r="B16" t="e">
        <v>#DIV/0!</v>
      </c>
      <c r="C16">
        <v>1729127.7687994409</v>
      </c>
      <c r="F16">
        <v>13.894648250315662</v>
      </c>
      <c r="G16">
        <v>10408.329997330662</v>
      </c>
      <c r="H16">
        <v>30.993427260200402</v>
      </c>
      <c r="I16">
        <v>15716.23364550171</v>
      </c>
      <c r="J16">
        <v>644.23080750095562</v>
      </c>
      <c r="K16" t="e">
        <v>#DIV/0!</v>
      </c>
      <c r="L16">
        <v>0.93338095116624265</v>
      </c>
    </row>
    <row r="27" spans="1:12" x14ac:dyDescent="0.2">
      <c r="A27" s="10" t="s">
        <v>45</v>
      </c>
      <c r="B27" s="10" t="s">
        <v>43</v>
      </c>
    </row>
    <row r="28" spans="1:12" x14ac:dyDescent="0.2">
      <c r="A28" s="10" t="s">
        <v>42</v>
      </c>
      <c r="B28" t="s">
        <v>35</v>
      </c>
      <c r="C28" t="s">
        <v>29</v>
      </c>
      <c r="D28" t="s">
        <v>36</v>
      </c>
      <c r="E28" t="s">
        <v>34</v>
      </c>
      <c r="F28" t="s">
        <v>31</v>
      </c>
      <c r="G28" t="s">
        <v>7</v>
      </c>
      <c r="H28" t="s">
        <v>32</v>
      </c>
      <c r="I28" t="s">
        <v>28</v>
      </c>
      <c r="J28" t="s">
        <v>30</v>
      </c>
      <c r="K28" t="s">
        <v>33</v>
      </c>
      <c r="L28" t="s">
        <v>52</v>
      </c>
    </row>
    <row r="29" spans="1:12" x14ac:dyDescent="0.2">
      <c r="A29" s="11" t="s">
        <v>22</v>
      </c>
      <c r="C29">
        <v>8200</v>
      </c>
      <c r="D29">
        <v>0.66666666666666663</v>
      </c>
      <c r="E29">
        <v>0.87</v>
      </c>
      <c r="F29">
        <v>3.9500000000000006</v>
      </c>
      <c r="G29">
        <v>2525</v>
      </c>
      <c r="H29">
        <v>1.81</v>
      </c>
      <c r="I29">
        <v>1400</v>
      </c>
      <c r="J29">
        <v>6.5</v>
      </c>
      <c r="L29">
        <v>0.14499999999999999</v>
      </c>
    </row>
    <row r="30" spans="1:12" x14ac:dyDescent="0.2">
      <c r="A30" s="11" t="s">
        <v>24</v>
      </c>
      <c r="C30">
        <v>7000</v>
      </c>
      <c r="D30">
        <v>0.66666666666666663</v>
      </c>
      <c r="E30">
        <v>1.05</v>
      </c>
      <c r="F30">
        <v>4.2374999999999998</v>
      </c>
      <c r="G30">
        <v>1725</v>
      </c>
      <c r="H30">
        <v>0.65</v>
      </c>
      <c r="I30">
        <v>1700</v>
      </c>
      <c r="J30">
        <v>2.5</v>
      </c>
      <c r="L30">
        <v>0.17</v>
      </c>
    </row>
    <row r="31" spans="1:12" x14ac:dyDescent="0.2">
      <c r="A31" s="11" t="s">
        <v>15</v>
      </c>
      <c r="C31">
        <v>1123333.3333333333</v>
      </c>
      <c r="F31">
        <v>334.26666666666665</v>
      </c>
      <c r="G31">
        <v>6100000</v>
      </c>
      <c r="H31">
        <v>10.75</v>
      </c>
      <c r="I31">
        <v>4076666.6666666665</v>
      </c>
      <c r="J31">
        <v>16003.333333333334</v>
      </c>
      <c r="K31">
        <v>0.66</v>
      </c>
      <c r="L31">
        <v>7.3549999999999995</v>
      </c>
    </row>
    <row r="32" spans="1:12" x14ac:dyDescent="0.2">
      <c r="A32" s="11" t="s">
        <v>17</v>
      </c>
      <c r="B32">
        <v>0.66666666666666663</v>
      </c>
      <c r="C32">
        <v>25100</v>
      </c>
      <c r="F32">
        <v>4500.3</v>
      </c>
      <c r="G32">
        <v>136333.33333333334</v>
      </c>
      <c r="I32">
        <v>61666.666666666664</v>
      </c>
      <c r="J32">
        <v>300</v>
      </c>
      <c r="L32">
        <v>0.24</v>
      </c>
    </row>
    <row r="33" spans="1:12" x14ac:dyDescent="0.2">
      <c r="A33" s="11" t="s">
        <v>12</v>
      </c>
      <c r="B33">
        <v>1.3333333333333333</v>
      </c>
      <c r="C33">
        <v>1300000</v>
      </c>
      <c r="D33">
        <v>145.33333333333334</v>
      </c>
      <c r="E33">
        <v>12.33</v>
      </c>
      <c r="F33">
        <v>3920</v>
      </c>
      <c r="G33">
        <v>8316666.666666667</v>
      </c>
      <c r="H33">
        <v>3345</v>
      </c>
      <c r="I33">
        <v>19283333.333333332</v>
      </c>
      <c r="J33">
        <v>94333.333333333328</v>
      </c>
      <c r="K33">
        <v>304.3</v>
      </c>
      <c r="L33">
        <v>424</v>
      </c>
    </row>
    <row r="34" spans="1:12" x14ac:dyDescent="0.2">
      <c r="A34" s="11" t="s">
        <v>14</v>
      </c>
      <c r="B34">
        <v>2.4444444444444442</v>
      </c>
      <c r="C34">
        <v>358333.33333333331</v>
      </c>
      <c r="D34">
        <v>200</v>
      </c>
      <c r="E34">
        <v>14.26</v>
      </c>
      <c r="F34">
        <v>3340</v>
      </c>
      <c r="G34">
        <v>1166666.6666666667</v>
      </c>
      <c r="H34">
        <v>786.5</v>
      </c>
      <c r="I34">
        <v>2586666.6666666665</v>
      </c>
      <c r="J34">
        <v>10400</v>
      </c>
      <c r="K34">
        <v>314</v>
      </c>
      <c r="L34">
        <v>414</v>
      </c>
    </row>
    <row r="35" spans="1:12" x14ac:dyDescent="0.2">
      <c r="A35" s="11" t="s">
        <v>6</v>
      </c>
      <c r="C35">
        <v>208500</v>
      </c>
      <c r="F35">
        <v>10.205</v>
      </c>
      <c r="G35">
        <v>1750000</v>
      </c>
      <c r="H35">
        <v>0.105</v>
      </c>
      <c r="I35">
        <v>343500</v>
      </c>
      <c r="J35">
        <v>1013.3333333333334</v>
      </c>
      <c r="K35">
        <v>0.06</v>
      </c>
      <c r="L35">
        <v>0.06</v>
      </c>
    </row>
    <row r="36" spans="1:12" x14ac:dyDescent="0.2">
      <c r="A36" s="11" t="s">
        <v>10</v>
      </c>
      <c r="C36">
        <v>4862.5</v>
      </c>
      <c r="G36">
        <v>550</v>
      </c>
      <c r="I36">
        <v>541.66666666666663</v>
      </c>
    </row>
    <row r="37" spans="1:12" x14ac:dyDescent="0.2">
      <c r="A37" s="11" t="s">
        <v>18</v>
      </c>
      <c r="B37">
        <v>6.666666666666667</v>
      </c>
      <c r="C37">
        <v>2125000</v>
      </c>
      <c r="D37">
        <v>200</v>
      </c>
      <c r="E37">
        <v>2.31</v>
      </c>
      <c r="F37">
        <v>3045.9</v>
      </c>
      <c r="G37">
        <v>17366666.666666668</v>
      </c>
      <c r="H37">
        <v>41.283333333333331</v>
      </c>
      <c r="I37">
        <v>12683352.666666666</v>
      </c>
      <c r="J37">
        <v>63333.333333333336</v>
      </c>
      <c r="K37">
        <v>13.35</v>
      </c>
      <c r="L37">
        <v>241.15</v>
      </c>
    </row>
    <row r="38" spans="1:12" x14ac:dyDescent="0.2">
      <c r="A38" s="11" t="s">
        <v>20</v>
      </c>
      <c r="C38">
        <v>60000</v>
      </c>
      <c r="D38">
        <v>6</v>
      </c>
      <c r="F38">
        <v>5.7750000000000004</v>
      </c>
      <c r="G38">
        <v>68666.666666666672</v>
      </c>
      <c r="H38">
        <v>69.2</v>
      </c>
      <c r="I38">
        <v>60000</v>
      </c>
      <c r="J38">
        <v>500</v>
      </c>
      <c r="K38">
        <v>1.875</v>
      </c>
      <c r="L38">
        <v>325.5</v>
      </c>
    </row>
    <row r="39" spans="1:12" x14ac:dyDescent="0.2">
      <c r="A39" s="11" t="s">
        <v>25</v>
      </c>
      <c r="C39">
        <v>518333.33333333331</v>
      </c>
      <c r="E39">
        <v>0.06</v>
      </c>
      <c r="F39">
        <v>4.45</v>
      </c>
      <c r="G39">
        <v>68333.333333333328</v>
      </c>
      <c r="H39">
        <v>29.820000000000004</v>
      </c>
      <c r="I39">
        <v>20666.666666666668</v>
      </c>
      <c r="J39">
        <v>683.33333333333337</v>
      </c>
      <c r="K39">
        <v>3.96</v>
      </c>
      <c r="L39">
        <v>2.5649999999999999</v>
      </c>
    </row>
    <row r="40" spans="1:12" x14ac:dyDescent="0.2">
      <c r="A40" s="11" t="s">
        <v>27</v>
      </c>
      <c r="B40">
        <v>0.66666666666666663</v>
      </c>
      <c r="C40">
        <v>1003383.3333333334</v>
      </c>
      <c r="F40">
        <v>11.475</v>
      </c>
      <c r="G40">
        <v>18333.333333333332</v>
      </c>
      <c r="H40">
        <v>18.213333333333335</v>
      </c>
      <c r="I40">
        <v>12000</v>
      </c>
      <c r="J40">
        <v>496.66666666666669</v>
      </c>
      <c r="K40">
        <v>1.17</v>
      </c>
      <c r="L40">
        <v>0.75</v>
      </c>
    </row>
    <row r="45" spans="1:12" x14ac:dyDescent="0.2">
      <c r="A45" s="10" t="s">
        <v>42</v>
      </c>
      <c r="B45" t="s">
        <v>54</v>
      </c>
    </row>
    <row r="46" spans="1:12" x14ac:dyDescent="0.2">
      <c r="A46" s="11" t="s">
        <v>55</v>
      </c>
      <c r="B46" s="6">
        <v>0.37233333333333396</v>
      </c>
    </row>
    <row r="47" spans="1:12" x14ac:dyDescent="0.2">
      <c r="A47" s="21" t="s">
        <v>22</v>
      </c>
      <c r="B47" s="6">
        <v>0.08</v>
      </c>
    </row>
    <row r="48" spans="1:12" x14ac:dyDescent="0.2">
      <c r="A48" s="22">
        <v>2</v>
      </c>
      <c r="B48" s="6">
        <v>9.0999999999999984E-2</v>
      </c>
    </row>
    <row r="49" spans="1:2" x14ac:dyDescent="0.2">
      <c r="A49" s="22">
        <v>3</v>
      </c>
      <c r="B49" s="6">
        <v>6.8999999999999992E-2</v>
      </c>
    </row>
    <row r="50" spans="1:2" x14ac:dyDescent="0.2">
      <c r="A50" s="22">
        <v>4</v>
      </c>
      <c r="B50" s="6">
        <v>7.9999999999999988E-2</v>
      </c>
    </row>
    <row r="51" spans="1:2" x14ac:dyDescent="0.2">
      <c r="A51" s="21" t="s">
        <v>24</v>
      </c>
      <c r="B51" s="6">
        <v>0.08</v>
      </c>
    </row>
    <row r="52" spans="1:2" x14ac:dyDescent="0.2">
      <c r="A52" s="22">
        <v>2</v>
      </c>
      <c r="B52" s="6">
        <v>9.0999999999999984E-2</v>
      </c>
    </row>
    <row r="53" spans="1:2" x14ac:dyDescent="0.2">
      <c r="A53" s="22">
        <v>3</v>
      </c>
      <c r="B53" s="6">
        <v>6.8999999999999992E-2</v>
      </c>
    </row>
    <row r="54" spans="1:2" x14ac:dyDescent="0.2">
      <c r="A54" s="22">
        <v>4</v>
      </c>
      <c r="B54" s="6">
        <v>7.9999999999999988E-2</v>
      </c>
    </row>
    <row r="55" spans="1:2" x14ac:dyDescent="0.2">
      <c r="A55" s="21" t="s">
        <v>15</v>
      </c>
      <c r="B55" s="6">
        <v>0.87150000000000039</v>
      </c>
    </row>
    <row r="56" spans="1:2" x14ac:dyDescent="0.2">
      <c r="A56" s="22">
        <v>2</v>
      </c>
      <c r="B56" s="6">
        <v>0.74300000000000022</v>
      </c>
    </row>
    <row r="57" spans="1:2" x14ac:dyDescent="0.2">
      <c r="A57" s="22">
        <v>3</v>
      </c>
      <c r="B57" s="6">
        <v>1</v>
      </c>
    </row>
    <row r="58" spans="1:2" x14ac:dyDescent="0.2">
      <c r="A58" s="22">
        <v>4</v>
      </c>
      <c r="B58" s="6">
        <v>0.87149999999999994</v>
      </c>
    </row>
    <row r="59" spans="1:2" x14ac:dyDescent="0.2">
      <c r="A59" s="21" t="s">
        <v>17</v>
      </c>
      <c r="B59" s="6">
        <v>0.87150000000000039</v>
      </c>
    </row>
    <row r="60" spans="1:2" x14ac:dyDescent="0.2">
      <c r="A60" s="22">
        <v>2</v>
      </c>
      <c r="B60" s="6">
        <v>0.74300000000000022</v>
      </c>
    </row>
    <row r="61" spans="1:2" x14ac:dyDescent="0.2">
      <c r="A61" s="22">
        <v>3</v>
      </c>
      <c r="B61" s="6">
        <v>1</v>
      </c>
    </row>
    <row r="62" spans="1:2" x14ac:dyDescent="0.2">
      <c r="A62" s="22">
        <v>4</v>
      </c>
      <c r="B62" s="6">
        <v>0.87149999999999994</v>
      </c>
    </row>
    <row r="63" spans="1:2" x14ac:dyDescent="0.2">
      <c r="A63" s="21" t="s">
        <v>12</v>
      </c>
      <c r="B63" s="6">
        <v>0.2485</v>
      </c>
    </row>
    <row r="64" spans="1:2" x14ac:dyDescent="0.2">
      <c r="A64" s="22">
        <v>2</v>
      </c>
      <c r="B64" s="6">
        <v>0.29999999999999993</v>
      </c>
    </row>
    <row r="65" spans="1:2" x14ac:dyDescent="0.2">
      <c r="A65" s="22">
        <v>3</v>
      </c>
      <c r="B65" s="6">
        <v>0.19700000000000004</v>
      </c>
    </row>
    <row r="66" spans="1:2" x14ac:dyDescent="0.2">
      <c r="A66" s="22">
        <v>4</v>
      </c>
      <c r="B66" s="6">
        <v>0.24849999999999997</v>
      </c>
    </row>
    <row r="67" spans="1:2" x14ac:dyDescent="0.2">
      <c r="A67" s="21" t="s">
        <v>14</v>
      </c>
      <c r="B67" s="6">
        <v>0.2485</v>
      </c>
    </row>
    <row r="68" spans="1:2" x14ac:dyDescent="0.2">
      <c r="A68" s="22">
        <v>2</v>
      </c>
      <c r="B68" s="6">
        <v>0.29999999999999993</v>
      </c>
    </row>
    <row r="69" spans="1:2" x14ac:dyDescent="0.2">
      <c r="A69" s="22">
        <v>3</v>
      </c>
      <c r="B69" s="6">
        <v>0.19700000000000004</v>
      </c>
    </row>
    <row r="70" spans="1:2" x14ac:dyDescent="0.2">
      <c r="A70" s="22">
        <v>4</v>
      </c>
      <c r="B70" s="6">
        <v>0.24849999999999997</v>
      </c>
    </row>
    <row r="71" spans="1:2" x14ac:dyDescent="0.2">
      <c r="A71" s="21" t="s">
        <v>6</v>
      </c>
      <c r="B71" s="6">
        <v>1</v>
      </c>
    </row>
    <row r="72" spans="1:2" x14ac:dyDescent="0.2">
      <c r="A72" s="22">
        <v>2</v>
      </c>
      <c r="B72" s="6">
        <v>1</v>
      </c>
    </row>
    <row r="73" spans="1:2" x14ac:dyDescent="0.2">
      <c r="A73" s="22">
        <v>3</v>
      </c>
      <c r="B73" s="6">
        <v>1</v>
      </c>
    </row>
    <row r="74" spans="1:2" x14ac:dyDescent="0.2">
      <c r="A74" s="22">
        <v>4</v>
      </c>
      <c r="B74" s="6">
        <v>1</v>
      </c>
    </row>
    <row r="75" spans="1:2" x14ac:dyDescent="0.2">
      <c r="A75" s="21" t="s">
        <v>10</v>
      </c>
      <c r="B75" s="6">
        <v>1</v>
      </c>
    </row>
    <row r="76" spans="1:2" x14ac:dyDescent="0.2">
      <c r="A76" s="22">
        <v>2</v>
      </c>
      <c r="B76" s="6">
        <v>1</v>
      </c>
    </row>
    <row r="77" spans="1:2" x14ac:dyDescent="0.2">
      <c r="A77" s="22">
        <v>3</v>
      </c>
      <c r="B77" s="6">
        <v>1</v>
      </c>
    </row>
    <row r="78" spans="1:2" x14ac:dyDescent="0.2">
      <c r="A78" s="22">
        <v>4</v>
      </c>
      <c r="B78" s="6">
        <v>1</v>
      </c>
    </row>
    <row r="79" spans="1:2" x14ac:dyDescent="0.2">
      <c r="A79" s="21" t="s">
        <v>18</v>
      </c>
      <c r="B79" s="6">
        <v>3.4000000000000016E-2</v>
      </c>
    </row>
    <row r="80" spans="1:2" x14ac:dyDescent="0.2">
      <c r="A80" s="22">
        <v>2</v>
      </c>
      <c r="B80" s="6">
        <v>6.8000000000000019E-2</v>
      </c>
    </row>
    <row r="81" spans="1:2" x14ac:dyDescent="0.2">
      <c r="A81" s="22">
        <v>3</v>
      </c>
      <c r="B81" s="6">
        <v>0</v>
      </c>
    </row>
    <row r="82" spans="1:2" x14ac:dyDescent="0.2">
      <c r="A82" s="22">
        <v>4</v>
      </c>
      <c r="B82" s="6">
        <v>3.4000000000000009E-2</v>
      </c>
    </row>
    <row r="83" spans="1:2" x14ac:dyDescent="0.2">
      <c r="A83" s="21" t="s">
        <v>20</v>
      </c>
      <c r="B83" s="6">
        <v>3.4000000000000016E-2</v>
      </c>
    </row>
    <row r="84" spans="1:2" x14ac:dyDescent="0.2">
      <c r="A84" s="22">
        <v>2</v>
      </c>
      <c r="B84" s="6">
        <v>6.8000000000000019E-2</v>
      </c>
    </row>
    <row r="85" spans="1:2" x14ac:dyDescent="0.2">
      <c r="A85" s="22">
        <v>3</v>
      </c>
      <c r="B85" s="6">
        <v>0</v>
      </c>
    </row>
    <row r="86" spans="1:2" x14ac:dyDescent="0.2">
      <c r="A86" s="22">
        <v>4</v>
      </c>
      <c r="B86" s="6">
        <v>3.4000000000000009E-2</v>
      </c>
    </row>
    <row r="87" spans="1:2" x14ac:dyDescent="0.2">
      <c r="A87" s="21" t="s">
        <v>25</v>
      </c>
      <c r="B87" s="6">
        <v>0</v>
      </c>
    </row>
    <row r="88" spans="1:2" x14ac:dyDescent="0.2">
      <c r="A88" s="22">
        <v>2</v>
      </c>
      <c r="B88" s="6">
        <v>0</v>
      </c>
    </row>
    <row r="89" spans="1:2" x14ac:dyDescent="0.2">
      <c r="A89" s="22">
        <v>3</v>
      </c>
      <c r="B89" s="6">
        <v>0</v>
      </c>
    </row>
    <row r="90" spans="1:2" x14ac:dyDescent="0.2">
      <c r="A90" s="22">
        <v>4</v>
      </c>
      <c r="B90" s="6">
        <v>0</v>
      </c>
    </row>
    <row r="91" spans="1:2" x14ac:dyDescent="0.2">
      <c r="A91" s="21" t="s">
        <v>27</v>
      </c>
      <c r="B91" s="6">
        <v>0</v>
      </c>
    </row>
    <row r="92" spans="1:2" x14ac:dyDescent="0.2">
      <c r="A92" s="22">
        <v>2</v>
      </c>
      <c r="B92" s="6">
        <v>0</v>
      </c>
    </row>
    <row r="93" spans="1:2" x14ac:dyDescent="0.2">
      <c r="A93" s="22">
        <v>3</v>
      </c>
      <c r="B93" s="6">
        <v>0</v>
      </c>
    </row>
    <row r="94" spans="1:2" x14ac:dyDescent="0.2">
      <c r="A94" s="22">
        <v>4</v>
      </c>
      <c r="B94" s="6">
        <v>0</v>
      </c>
    </row>
    <row r="95" spans="1:2" x14ac:dyDescent="0.2">
      <c r="A95" s="11" t="s">
        <v>48</v>
      </c>
      <c r="B95" s="6">
        <v>0.28485714285714331</v>
      </c>
    </row>
    <row r="96" spans="1:2" x14ac:dyDescent="0.2">
      <c r="A96" s="21" t="s">
        <v>22</v>
      </c>
      <c r="B96" s="6">
        <v>7.4999999999999983E-2</v>
      </c>
    </row>
    <row r="97" spans="1:2" x14ac:dyDescent="0.2">
      <c r="A97" s="22">
        <v>1</v>
      </c>
      <c r="B97" s="6">
        <v>0</v>
      </c>
    </row>
    <row r="98" spans="1:2" x14ac:dyDescent="0.2">
      <c r="A98" s="22">
        <v>2</v>
      </c>
      <c r="B98" s="6">
        <v>0</v>
      </c>
    </row>
    <row r="99" spans="1:2" x14ac:dyDescent="0.2">
      <c r="A99" s="22">
        <v>3</v>
      </c>
      <c r="B99" s="6">
        <v>0.15</v>
      </c>
    </row>
    <row r="100" spans="1:2" x14ac:dyDescent="0.2">
      <c r="A100" s="22">
        <v>4</v>
      </c>
      <c r="B100" s="6">
        <v>0.15</v>
      </c>
    </row>
    <row r="101" spans="1:2" x14ac:dyDescent="0.2">
      <c r="A101" s="21" t="s">
        <v>24</v>
      </c>
      <c r="B101" s="6">
        <v>7.4999999999999983E-2</v>
      </c>
    </row>
    <row r="102" spans="1:2" x14ac:dyDescent="0.2">
      <c r="A102" s="22">
        <v>1</v>
      </c>
      <c r="B102" s="6">
        <v>0</v>
      </c>
    </row>
    <row r="103" spans="1:2" x14ac:dyDescent="0.2">
      <c r="A103" s="22">
        <v>2</v>
      </c>
      <c r="B103" s="6">
        <v>0</v>
      </c>
    </row>
    <row r="104" spans="1:2" x14ac:dyDescent="0.2">
      <c r="A104" s="22">
        <v>3</v>
      </c>
      <c r="B104" s="6">
        <v>0.15</v>
      </c>
    </row>
    <row r="105" spans="1:2" x14ac:dyDescent="0.2">
      <c r="A105" s="22">
        <v>4</v>
      </c>
      <c r="B105" s="6">
        <v>0.15</v>
      </c>
    </row>
    <row r="106" spans="1:2" x14ac:dyDescent="0.2">
      <c r="A106" s="21" t="s">
        <v>15</v>
      </c>
      <c r="B106" s="6">
        <v>0.55225000000000002</v>
      </c>
    </row>
    <row r="107" spans="1:2" x14ac:dyDescent="0.2">
      <c r="A107" s="22">
        <v>1</v>
      </c>
      <c r="B107" s="6">
        <v>0.11799999999999998</v>
      </c>
    </row>
    <row r="108" spans="1:2" x14ac:dyDescent="0.2">
      <c r="A108" s="22">
        <v>2</v>
      </c>
      <c r="B108" s="6">
        <v>9.0999999999999984E-2</v>
      </c>
    </row>
    <row r="109" spans="1:2" x14ac:dyDescent="0.2">
      <c r="A109" s="22">
        <v>3</v>
      </c>
      <c r="B109" s="6">
        <v>1</v>
      </c>
    </row>
    <row r="110" spans="1:2" x14ac:dyDescent="0.2">
      <c r="A110" s="22">
        <v>4</v>
      </c>
      <c r="B110" s="6">
        <v>1</v>
      </c>
    </row>
    <row r="111" spans="1:2" x14ac:dyDescent="0.2">
      <c r="A111" s="21" t="s">
        <v>17</v>
      </c>
      <c r="B111" s="6">
        <v>0.55225000000000002</v>
      </c>
    </row>
    <row r="112" spans="1:2" x14ac:dyDescent="0.2">
      <c r="A112" s="22">
        <v>1</v>
      </c>
      <c r="B112" s="6">
        <v>0.11799999999999998</v>
      </c>
    </row>
    <row r="113" spans="1:2" x14ac:dyDescent="0.2">
      <c r="A113" s="22">
        <v>2</v>
      </c>
      <c r="B113" s="6">
        <v>9.0999999999999984E-2</v>
      </c>
    </row>
    <row r="114" spans="1:2" x14ac:dyDescent="0.2">
      <c r="A114" s="22">
        <v>3</v>
      </c>
      <c r="B114" s="6">
        <v>1</v>
      </c>
    </row>
    <row r="115" spans="1:2" x14ac:dyDescent="0.2">
      <c r="A115" s="22">
        <v>4</v>
      </c>
      <c r="B115" s="6">
        <v>1</v>
      </c>
    </row>
    <row r="116" spans="1:2" x14ac:dyDescent="0.2">
      <c r="A116" s="21" t="s">
        <v>12</v>
      </c>
      <c r="B116" s="6">
        <v>5.1250000000000004E-2</v>
      </c>
    </row>
    <row r="117" spans="1:2" x14ac:dyDescent="0.2">
      <c r="A117" s="22">
        <v>1</v>
      </c>
      <c r="B117" s="6">
        <v>0</v>
      </c>
    </row>
    <row r="118" spans="1:2" x14ac:dyDescent="0.2">
      <c r="A118" s="22">
        <v>2</v>
      </c>
      <c r="B118" s="6">
        <v>4.9999999999999996E-2</v>
      </c>
    </row>
    <row r="119" spans="1:2" x14ac:dyDescent="0.2">
      <c r="A119" s="22">
        <v>3</v>
      </c>
      <c r="B119" s="6">
        <v>0.13300000000000001</v>
      </c>
    </row>
    <row r="120" spans="1:2" x14ac:dyDescent="0.2">
      <c r="A120" s="22">
        <v>4</v>
      </c>
      <c r="B120" s="6">
        <v>2.1999999999999995E-2</v>
      </c>
    </row>
    <row r="121" spans="1:2" x14ac:dyDescent="0.2">
      <c r="A121" s="21" t="s">
        <v>14</v>
      </c>
      <c r="B121" s="6">
        <v>5.2944444444444447E-2</v>
      </c>
    </row>
    <row r="122" spans="1:2" x14ac:dyDescent="0.2">
      <c r="A122" s="22">
        <v>1</v>
      </c>
      <c r="B122" s="6">
        <v>0</v>
      </c>
    </row>
    <row r="123" spans="1:2" x14ac:dyDescent="0.2">
      <c r="A123" s="22">
        <v>2</v>
      </c>
      <c r="B123" s="6">
        <v>4.9999999999999996E-2</v>
      </c>
    </row>
    <row r="124" spans="1:2" x14ac:dyDescent="0.2">
      <c r="A124" s="22">
        <v>3</v>
      </c>
      <c r="B124" s="6">
        <v>0.13977777777777778</v>
      </c>
    </row>
    <row r="125" spans="1:2" x14ac:dyDescent="0.2">
      <c r="A125" s="22">
        <v>4</v>
      </c>
      <c r="B125" s="6">
        <v>2.1999999999999995E-2</v>
      </c>
    </row>
    <row r="126" spans="1:2" x14ac:dyDescent="0.2">
      <c r="A126" s="21" t="s">
        <v>6</v>
      </c>
      <c r="B126" s="6">
        <v>0.78324999999999978</v>
      </c>
    </row>
    <row r="127" spans="1:2" x14ac:dyDescent="0.2">
      <c r="A127" s="22">
        <v>1</v>
      </c>
      <c r="B127" s="6">
        <v>1</v>
      </c>
    </row>
    <row r="128" spans="1:2" x14ac:dyDescent="0.2">
      <c r="A128" s="22">
        <v>2</v>
      </c>
      <c r="B128" s="6">
        <v>0.86699999999999999</v>
      </c>
    </row>
    <row r="129" spans="1:2" x14ac:dyDescent="0.2">
      <c r="A129" s="22">
        <v>3</v>
      </c>
      <c r="B129" s="6">
        <v>0.93300000000000005</v>
      </c>
    </row>
    <row r="130" spans="1:2" x14ac:dyDescent="0.2">
      <c r="A130" s="22">
        <v>4</v>
      </c>
      <c r="B130" s="6">
        <v>0.33300000000000002</v>
      </c>
    </row>
    <row r="131" spans="1:2" x14ac:dyDescent="0.2">
      <c r="A131" s="21" t="s">
        <v>10</v>
      </c>
      <c r="B131" s="6">
        <v>0.78324999999999978</v>
      </c>
    </row>
    <row r="132" spans="1:2" x14ac:dyDescent="0.2">
      <c r="A132" s="22">
        <v>1</v>
      </c>
      <c r="B132" s="6">
        <v>1</v>
      </c>
    </row>
    <row r="133" spans="1:2" x14ac:dyDescent="0.2">
      <c r="A133" s="22">
        <v>2</v>
      </c>
      <c r="B133" s="6">
        <v>0.86699999999999999</v>
      </c>
    </row>
    <row r="134" spans="1:2" x14ac:dyDescent="0.2">
      <c r="A134" s="22">
        <v>3</v>
      </c>
      <c r="B134" s="6">
        <v>0.93300000000000005</v>
      </c>
    </row>
    <row r="135" spans="1:2" x14ac:dyDescent="0.2">
      <c r="A135" s="22">
        <v>4</v>
      </c>
      <c r="B135" s="6">
        <v>0.33300000000000002</v>
      </c>
    </row>
    <row r="136" spans="1:2" x14ac:dyDescent="0.2">
      <c r="A136" s="21" t="s">
        <v>18</v>
      </c>
      <c r="B136" s="6">
        <v>0.22849999999999995</v>
      </c>
    </row>
    <row r="137" spans="1:2" x14ac:dyDescent="0.2">
      <c r="A137" s="22">
        <v>1</v>
      </c>
      <c r="B137" s="6"/>
    </row>
    <row r="138" spans="1:2" x14ac:dyDescent="0.2">
      <c r="A138" s="22">
        <v>2</v>
      </c>
      <c r="B138" s="6">
        <v>0.22849999999999998</v>
      </c>
    </row>
    <row r="139" spans="1:2" x14ac:dyDescent="0.2">
      <c r="A139" s="22">
        <v>3</v>
      </c>
      <c r="B139" s="6">
        <v>0.19399999999999998</v>
      </c>
    </row>
    <row r="140" spans="1:2" x14ac:dyDescent="0.2">
      <c r="A140" s="22">
        <v>4</v>
      </c>
      <c r="B140" s="6">
        <v>0.26299999999999996</v>
      </c>
    </row>
    <row r="141" spans="1:2" x14ac:dyDescent="0.2">
      <c r="A141" s="21" t="s">
        <v>20</v>
      </c>
      <c r="B141" s="6">
        <v>0.22849999999999995</v>
      </c>
    </row>
    <row r="142" spans="1:2" x14ac:dyDescent="0.2">
      <c r="A142" s="22">
        <v>1</v>
      </c>
      <c r="B142" s="6"/>
    </row>
    <row r="143" spans="1:2" x14ac:dyDescent="0.2">
      <c r="A143" s="22">
        <v>2</v>
      </c>
      <c r="B143" s="6">
        <v>0.22849999999999998</v>
      </c>
    </row>
    <row r="144" spans="1:2" x14ac:dyDescent="0.2">
      <c r="A144" s="22">
        <v>3</v>
      </c>
      <c r="B144" s="6">
        <v>0.19399999999999998</v>
      </c>
    </row>
    <row r="145" spans="1:2" x14ac:dyDescent="0.2">
      <c r="A145" s="22">
        <v>4</v>
      </c>
      <c r="B145" s="6">
        <v>0.26299999999999996</v>
      </c>
    </row>
    <row r="146" spans="1:2" x14ac:dyDescent="0.2">
      <c r="A146" s="21" t="s">
        <v>25</v>
      </c>
      <c r="B146" s="6">
        <v>0</v>
      </c>
    </row>
    <row r="147" spans="1:2" x14ac:dyDescent="0.2">
      <c r="A147" s="22">
        <v>1</v>
      </c>
      <c r="B147" s="6">
        <v>0</v>
      </c>
    </row>
    <row r="148" spans="1:2" x14ac:dyDescent="0.2">
      <c r="A148" s="22">
        <v>2</v>
      </c>
      <c r="B148" s="6">
        <v>0</v>
      </c>
    </row>
    <row r="149" spans="1:2" x14ac:dyDescent="0.2">
      <c r="A149" s="22">
        <v>3</v>
      </c>
      <c r="B149" s="6">
        <v>0</v>
      </c>
    </row>
    <row r="150" spans="1:2" x14ac:dyDescent="0.2">
      <c r="A150" s="22">
        <v>4</v>
      </c>
      <c r="B150" s="6">
        <v>0</v>
      </c>
    </row>
    <row r="151" spans="1:2" x14ac:dyDescent="0.2">
      <c r="A151" s="21" t="s">
        <v>27</v>
      </c>
      <c r="B151" s="6">
        <v>0</v>
      </c>
    </row>
    <row r="152" spans="1:2" x14ac:dyDescent="0.2">
      <c r="A152" s="22">
        <v>1</v>
      </c>
      <c r="B152" s="6">
        <v>0</v>
      </c>
    </row>
    <row r="153" spans="1:2" x14ac:dyDescent="0.2">
      <c r="A153" s="22">
        <v>2</v>
      </c>
      <c r="B153" s="6">
        <v>0</v>
      </c>
    </row>
    <row r="154" spans="1:2" x14ac:dyDescent="0.2">
      <c r="A154" s="22">
        <v>3</v>
      </c>
      <c r="B154" s="6">
        <v>0</v>
      </c>
    </row>
    <row r="155" spans="1:2" x14ac:dyDescent="0.2">
      <c r="A155" s="22">
        <v>4</v>
      </c>
      <c r="B155" s="6">
        <v>0</v>
      </c>
    </row>
    <row r="156" spans="1:2" x14ac:dyDescent="0.2">
      <c r="A156" s="11" t="s">
        <v>56</v>
      </c>
      <c r="B156" s="6"/>
    </row>
    <row r="157" spans="1:2" x14ac:dyDescent="0.2">
      <c r="A157" s="21" t="s">
        <v>56</v>
      </c>
      <c r="B157" s="6"/>
    </row>
    <row r="158" spans="1:2" x14ac:dyDescent="0.2">
      <c r="A158" s="22" t="s">
        <v>56</v>
      </c>
      <c r="B15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Keenum, Ishi</dc:creator>
  <cp:lastModifiedBy>Ishi Keenum</cp:lastModifiedBy>
  <dcterms:created xsi:type="dcterms:W3CDTF">2019-08-09T01:06:57Z</dcterms:created>
  <dcterms:modified xsi:type="dcterms:W3CDTF">2023-09-25T19:50:11Z</dcterms:modified>
</cp:coreProperties>
</file>