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kennaOkafor\Desktop\Ikenna_Files\CNN accelerator\"/>
    </mc:Choice>
  </mc:AlternateContent>
  <bookViews>
    <workbookView xWindow="7440" yWindow="0" windowWidth="24195" windowHeight="13020" activeTab="1"/>
  </bookViews>
  <sheets>
    <sheet name="Sheet1" sheetId="1" r:id="rId1"/>
    <sheet name="BlockRAMCountLookup" sheetId="6" r:id="rId2"/>
    <sheet name="DSPCountLookup" sheetId="7" r:id="rId3"/>
    <sheet name="CycleCountLookup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C41" i="1"/>
  <c r="C40" i="1"/>
  <c r="C39" i="1"/>
  <c r="C38" i="1"/>
  <c r="D42" i="1" l="1"/>
  <c r="D41" i="1"/>
  <c r="D40" i="1"/>
  <c r="D39" i="1"/>
  <c r="D38" i="1"/>
  <c r="B16" i="1" l="1"/>
  <c r="B17" i="1" s="1"/>
  <c r="C18" i="1"/>
  <c r="C19" i="1" s="1"/>
  <c r="C16" i="1"/>
  <c r="C17" i="1" s="1"/>
  <c r="C14" i="1"/>
  <c r="C15" i="1" s="1"/>
  <c r="B18" i="1"/>
  <c r="B19" i="1" s="1"/>
  <c r="C35" i="1" s="1"/>
  <c r="E35" i="1" s="1"/>
  <c r="G35" i="1" s="1"/>
  <c r="B14" i="1"/>
  <c r="B15" i="1" l="1"/>
  <c r="B31" i="1" s="1"/>
  <c r="D31" i="1" s="1"/>
  <c r="B32" i="1"/>
  <c r="D32" i="1" s="1"/>
  <c r="F32" i="1" s="1"/>
  <c r="C32" i="1"/>
  <c r="E32" i="1" s="1"/>
  <c r="G32" i="1" s="1"/>
  <c r="C33" i="1"/>
  <c r="E33" i="1" s="1"/>
  <c r="G33" i="1" s="1"/>
  <c r="C34" i="1"/>
  <c r="E34" i="1" s="1"/>
  <c r="G34" i="1" s="1"/>
  <c r="B35" i="1"/>
  <c r="D35" i="1" s="1"/>
  <c r="F35" i="1" s="1"/>
  <c r="B42" i="1" s="1"/>
  <c r="E42" i="1" s="1"/>
  <c r="B34" i="1"/>
  <c r="D34" i="1" s="1"/>
  <c r="F34" i="1" s="1"/>
  <c r="B33" i="1"/>
  <c r="D33" i="1" s="1"/>
  <c r="F33" i="1" s="1"/>
  <c r="B40" i="1" l="1"/>
  <c r="E40" i="1" s="1"/>
  <c r="B39" i="1"/>
  <c r="E39" i="1" s="1"/>
  <c r="B41" i="1"/>
  <c r="E41" i="1" s="1"/>
  <c r="C31" i="1"/>
  <c r="E31" i="1" s="1"/>
  <c r="G31" i="1" s="1"/>
  <c r="F31" i="1"/>
  <c r="B38" i="1" l="1"/>
  <c r="E38" i="1" s="1"/>
</calcChain>
</file>

<file path=xl/sharedStrings.xml><?xml version="1.0" encoding="utf-8"?>
<sst xmlns="http://schemas.openxmlformats.org/spreadsheetml/2006/main" count="59" uniqueCount="48">
  <si>
    <t>Number of Conv DSP's</t>
  </si>
  <si>
    <t>Number of FFT DSP's</t>
  </si>
  <si>
    <t>Layer1</t>
  </si>
  <si>
    <t>Layer2</t>
  </si>
  <si>
    <t>Layer3</t>
  </si>
  <si>
    <t>Layer4</t>
  </si>
  <si>
    <t>FFT Latency</t>
  </si>
  <si>
    <t>Layer5</t>
  </si>
  <si>
    <t>Input RowCount</t>
  </si>
  <si>
    <t>Input ColCount</t>
  </si>
  <si>
    <t>Output ColCount</t>
  </si>
  <si>
    <t>Output RowCount</t>
  </si>
  <si>
    <t>ImageSize1</t>
  </si>
  <si>
    <t>ImageSize2</t>
  </si>
  <si>
    <t>ImageSIze3</t>
  </si>
  <si>
    <t>FFT_Size</t>
  </si>
  <si>
    <t>DSP_COUNT</t>
  </si>
  <si>
    <t>FFT_SIZE</t>
  </si>
  <si>
    <t>BlOCK_RAM_COUNT</t>
  </si>
  <si>
    <t>FFT Engine 1 Size</t>
  </si>
  <si>
    <t>FFT Engine 2 Size</t>
  </si>
  <si>
    <t>FFT Engine 3 Size</t>
  </si>
  <si>
    <t>BlockRam Total</t>
  </si>
  <si>
    <t>Target FPGA</t>
  </si>
  <si>
    <t>Kintex UltraScale KU115</t>
  </si>
  <si>
    <t>Total DSP's</t>
  </si>
  <si>
    <t>Row Count</t>
  </si>
  <si>
    <t>Col Count</t>
  </si>
  <si>
    <t>Clock Frequency (Hz)</t>
  </si>
  <si>
    <t>Layer Latency (FFT)</t>
  </si>
  <si>
    <t>Layer Latency (SlidingWindow)</t>
  </si>
  <si>
    <t>Stride</t>
  </si>
  <si>
    <t>FFT Engine 1 DSP Slice Count per channel</t>
  </si>
  <si>
    <t>FFT Engine 3 DSP Slice Count per channel</t>
  </si>
  <si>
    <t>Input Depth</t>
  </si>
  <si>
    <t>Iteration Total for Cols</t>
  </si>
  <si>
    <t>Cycle Count for Rows</t>
  </si>
  <si>
    <t>Cycle Count for Cols</t>
  </si>
  <si>
    <t>CYCLE_COUNT</t>
  </si>
  <si>
    <t>FFT Engine 2 DSP Slice Count per channel</t>
  </si>
  <si>
    <t>Parallelism In Rows</t>
  </si>
  <si>
    <t>Parallelism In Cols</t>
  </si>
  <si>
    <t>Iterations Total for Rows</t>
  </si>
  <si>
    <t>Layer KernelCount</t>
  </si>
  <si>
    <t>KernelSIze</t>
  </si>
  <si>
    <t>ConvLatency_DepthWise(FFT)</t>
  </si>
  <si>
    <t>ConvLatency_KernelWise(FFT)</t>
  </si>
  <si>
    <t>Input Pixels Per Map Per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</si>
</sst>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rgb="FF0070C0"/>
      <name val="Verdana"/>
      <family val="2"/>
    </font>
    <font>
      <sz val="10"/>
      <name val="Verdana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A5" sqref="A5"/>
    </sheetView>
  </sheetViews>
  <sheetFormatPr defaultRowHeight="15" x14ac:dyDescent="0.25"/>
  <cols>
    <col min="1" max="1" width="32" bestFit="1" customWidth="1"/>
    <col min="2" max="2" width="20" bestFit="1" customWidth="1"/>
    <col min="3" max="3" width="23.875" bestFit="1" customWidth="1"/>
    <col min="4" max="4" width="24" bestFit="1" customWidth="1"/>
    <col min="5" max="5" width="17.875" bestFit="1" customWidth="1"/>
    <col min="6" max="6" width="24.25" bestFit="1" customWidth="1"/>
    <col min="7" max="7" width="16" bestFit="1" customWidth="1"/>
    <col min="8" max="8" width="8.625" bestFit="1" customWidth="1"/>
    <col min="9" max="9" width="5.25" bestFit="1" customWidth="1"/>
    <col min="10" max="10" width="17.25" customWidth="1"/>
    <col min="11" max="11" width="19" customWidth="1"/>
    <col min="12" max="12" width="27" customWidth="1"/>
    <col min="13" max="13" width="30.25" customWidth="1"/>
  </cols>
  <sheetData>
    <row r="1" spans="1:10" x14ac:dyDescent="0.25">
      <c r="A1" t="s">
        <v>23</v>
      </c>
      <c r="B1" s="3" t="s">
        <v>24</v>
      </c>
    </row>
    <row r="2" spans="1:10" x14ac:dyDescent="0.25">
      <c r="A2" t="s">
        <v>25</v>
      </c>
      <c r="B2" s="1">
        <v>5520</v>
      </c>
    </row>
    <row r="3" spans="1:10" x14ac:dyDescent="0.25">
      <c r="A3" t="s">
        <v>22</v>
      </c>
      <c r="B3" s="1">
        <v>2160</v>
      </c>
    </row>
    <row r="4" spans="1:10" x14ac:dyDescent="0.25">
      <c r="A4" t="s">
        <v>28</v>
      </c>
      <c r="B4" s="1">
        <v>100000000</v>
      </c>
    </row>
    <row r="5" spans="1:10" x14ac:dyDescent="0.25">
      <c r="A5" t="s">
        <v>1</v>
      </c>
      <c r="B5" s="1">
        <v>2048</v>
      </c>
    </row>
    <row r="6" spans="1:10" x14ac:dyDescent="0.25">
      <c r="A6" t="s">
        <v>0</v>
      </c>
      <c r="B6" s="1">
        <v>2048</v>
      </c>
    </row>
    <row r="7" spans="1:10" x14ac:dyDescent="0.25">
      <c r="A7" t="s">
        <v>47</v>
      </c>
      <c r="B7" s="3">
        <v>4</v>
      </c>
    </row>
    <row r="8" spans="1:10" x14ac:dyDescent="0.25">
      <c r="B8" s="3"/>
    </row>
    <row r="9" spans="1:10" x14ac:dyDescent="0.25">
      <c r="B9" s="3"/>
    </row>
    <row r="10" spans="1:10" x14ac:dyDescent="0.25">
      <c r="B10" t="s">
        <v>26</v>
      </c>
      <c r="C10" t="s">
        <v>27</v>
      </c>
    </row>
    <row r="11" spans="1:10" x14ac:dyDescent="0.25">
      <c r="A11" t="s">
        <v>12</v>
      </c>
      <c r="B11" s="1">
        <v>224</v>
      </c>
      <c r="C11" s="1">
        <v>224</v>
      </c>
    </row>
    <row r="12" spans="1:10" x14ac:dyDescent="0.25">
      <c r="A12" t="s">
        <v>13</v>
      </c>
      <c r="B12" s="1">
        <v>27</v>
      </c>
      <c r="C12" s="1">
        <v>27</v>
      </c>
    </row>
    <row r="13" spans="1:10" x14ac:dyDescent="0.25">
      <c r="A13" t="s">
        <v>14</v>
      </c>
      <c r="B13" s="1">
        <v>13</v>
      </c>
      <c r="C13" s="1">
        <v>13</v>
      </c>
    </row>
    <row r="14" spans="1:10" x14ac:dyDescent="0.25">
      <c r="A14" t="s">
        <v>19</v>
      </c>
      <c r="B14" s="4">
        <f xml:space="preserve"> 2^_xlfn.CEILING.MATH(LOG(B11,2))</f>
        <v>256</v>
      </c>
      <c r="C14" s="4">
        <f xml:space="preserve"> 2^_xlfn.CEILING.MATH(LOG(C11,2))</f>
        <v>256</v>
      </c>
      <c r="J14" s="2"/>
    </row>
    <row r="15" spans="1:10" x14ac:dyDescent="0.25">
      <c r="A15" t="s">
        <v>32</v>
      </c>
      <c r="B15" s="4">
        <f>_xlfn.CEILING.MATH(VLOOKUP(B14,DSPCountLookup!A2:B5,2,FALSE)/12)</f>
        <v>9</v>
      </c>
      <c r="C15" s="4">
        <f>_xlfn.CEILING.MATH(VLOOKUP(C14,DSPCountLookup!A2:B5,2,FALSE)/12)</f>
        <v>9</v>
      </c>
      <c r="J15" s="2"/>
    </row>
    <row r="16" spans="1:10" x14ac:dyDescent="0.25">
      <c r="A16" t="s">
        <v>20</v>
      </c>
      <c r="B16" s="4">
        <f xml:space="preserve"> 2^_xlfn.CEILING.MATH(LOG(B12,2))</f>
        <v>32</v>
      </c>
      <c r="C16" s="4">
        <f xml:space="preserve"> 2^_xlfn.CEILING.MATH(LOG(C12,2))</f>
        <v>32</v>
      </c>
      <c r="E16" s="1"/>
      <c r="J16" s="1"/>
    </row>
    <row r="17" spans="1:10" x14ac:dyDescent="0.25">
      <c r="A17" t="s">
        <v>39</v>
      </c>
      <c r="B17" s="4">
        <f>_xlfn.CEILING.MATH(VLOOKUP(B16,DSPCountLookup!A2:B5,2,FALSE)/12)</f>
        <v>3</v>
      </c>
      <c r="C17" s="4">
        <f>_xlfn.CEILING.MATH(VLOOKUP(C16,DSPCountLookup!A2:B5,2,FALSE)/12)</f>
        <v>3</v>
      </c>
      <c r="E17" s="1"/>
      <c r="J17" s="1"/>
    </row>
    <row r="18" spans="1:10" x14ac:dyDescent="0.25">
      <c r="A18" t="s">
        <v>21</v>
      </c>
      <c r="B18" s="4">
        <f xml:space="preserve"> 2^_xlfn.CEILING.MATH(LOG(B13,2))</f>
        <v>16</v>
      </c>
      <c r="C18" s="4">
        <f xml:space="preserve"> 2^_xlfn.CEILING.MATH(LOG(C13,2))</f>
        <v>16</v>
      </c>
      <c r="E18" s="1"/>
      <c r="J18" s="1"/>
    </row>
    <row r="19" spans="1:10" x14ac:dyDescent="0.25">
      <c r="A19" t="s">
        <v>33</v>
      </c>
      <c r="B19" s="4">
        <f>_xlfn.CEILING.MATH(VLOOKUP(B18,DSPCountLookup!A2:B5,2,FALSE)/12)</f>
        <v>3</v>
      </c>
      <c r="C19">
        <f>_xlfn.CEILING.MATH(VLOOKUP(C18,DSPCountLookup!A2:B5,2,FALSE)/12)</f>
        <v>3</v>
      </c>
      <c r="E19" s="1"/>
      <c r="J19" s="1"/>
    </row>
    <row r="20" spans="1:10" x14ac:dyDescent="0.25">
      <c r="B20" s="4"/>
      <c r="E20" s="1"/>
      <c r="J20" s="1"/>
    </row>
    <row r="21" spans="1:10" x14ac:dyDescent="0.25">
      <c r="E21" s="1"/>
      <c r="J21" s="1"/>
    </row>
    <row r="22" spans="1:10" x14ac:dyDescent="0.25">
      <c r="E22" s="1"/>
      <c r="J22" s="1"/>
    </row>
    <row r="23" spans="1:10" x14ac:dyDescent="0.25">
      <c r="B23" t="s">
        <v>8</v>
      </c>
      <c r="C23" t="s">
        <v>9</v>
      </c>
      <c r="D23" t="s">
        <v>34</v>
      </c>
      <c r="E23" t="s">
        <v>11</v>
      </c>
      <c r="F23" t="s">
        <v>10</v>
      </c>
      <c r="G23" t="s">
        <v>43</v>
      </c>
      <c r="H23" t="s">
        <v>44</v>
      </c>
      <c r="I23" t="s">
        <v>31</v>
      </c>
      <c r="J23" s="1"/>
    </row>
    <row r="24" spans="1:10" x14ac:dyDescent="0.25">
      <c r="A24" t="s">
        <v>2</v>
      </c>
      <c r="B24" s="1">
        <v>224</v>
      </c>
      <c r="C24" s="1">
        <v>224</v>
      </c>
      <c r="D24" s="1">
        <v>3</v>
      </c>
      <c r="E24" s="1">
        <v>55</v>
      </c>
      <c r="F24" s="1">
        <v>55</v>
      </c>
      <c r="G24" s="1">
        <v>96</v>
      </c>
      <c r="H24" s="1">
        <v>11</v>
      </c>
      <c r="I24" s="1">
        <v>4</v>
      </c>
    </row>
    <row r="25" spans="1:10" x14ac:dyDescent="0.25">
      <c r="A25" t="s">
        <v>3</v>
      </c>
      <c r="B25" s="1">
        <v>27</v>
      </c>
      <c r="C25" s="1">
        <v>27</v>
      </c>
      <c r="D25" s="1">
        <v>96</v>
      </c>
      <c r="E25" s="1">
        <v>13</v>
      </c>
      <c r="F25" s="1">
        <v>13</v>
      </c>
      <c r="G25" s="1">
        <v>256</v>
      </c>
      <c r="H25" s="1">
        <v>5</v>
      </c>
      <c r="I25" s="1">
        <v>1</v>
      </c>
    </row>
    <row r="26" spans="1:10" x14ac:dyDescent="0.25">
      <c r="A26" t="s">
        <v>4</v>
      </c>
      <c r="B26" s="1">
        <v>13</v>
      </c>
      <c r="C26" s="1">
        <v>13</v>
      </c>
      <c r="D26" s="1">
        <v>256</v>
      </c>
      <c r="E26" s="1">
        <v>13</v>
      </c>
      <c r="F26" s="1">
        <v>13</v>
      </c>
      <c r="G26" s="1">
        <v>384</v>
      </c>
      <c r="H26" s="1">
        <v>3</v>
      </c>
      <c r="I26" s="1">
        <v>1</v>
      </c>
    </row>
    <row r="27" spans="1:10" x14ac:dyDescent="0.25">
      <c r="A27" t="s">
        <v>5</v>
      </c>
      <c r="B27" s="1">
        <v>13</v>
      </c>
      <c r="C27" s="1">
        <v>13</v>
      </c>
      <c r="D27" s="1">
        <v>384</v>
      </c>
      <c r="E27" s="1">
        <v>13</v>
      </c>
      <c r="F27" s="1">
        <v>13</v>
      </c>
      <c r="G27" s="1">
        <v>384</v>
      </c>
      <c r="H27" s="1">
        <v>3</v>
      </c>
      <c r="I27" s="1">
        <v>1</v>
      </c>
    </row>
    <row r="28" spans="1:10" x14ac:dyDescent="0.25">
      <c r="A28" t="s">
        <v>7</v>
      </c>
      <c r="B28" s="1">
        <v>13</v>
      </c>
      <c r="C28" s="1">
        <v>13</v>
      </c>
      <c r="D28" s="1">
        <v>384</v>
      </c>
      <c r="E28" s="1">
        <v>13</v>
      </c>
      <c r="F28" s="1">
        <v>13</v>
      </c>
      <c r="G28" s="1">
        <v>256</v>
      </c>
      <c r="H28" s="1">
        <v>3</v>
      </c>
      <c r="I28" s="1">
        <v>1</v>
      </c>
    </row>
    <row r="30" spans="1:10" x14ac:dyDescent="0.25">
      <c r="B30" t="s">
        <v>40</v>
      </c>
      <c r="C30" t="s">
        <v>41</v>
      </c>
      <c r="D30" t="s">
        <v>42</v>
      </c>
      <c r="E30" t="s">
        <v>35</v>
      </c>
      <c r="F30" t="s">
        <v>36</v>
      </c>
      <c r="G30" t="s">
        <v>37</v>
      </c>
    </row>
    <row r="31" spans="1:10" x14ac:dyDescent="0.25">
      <c r="A31" t="s">
        <v>2</v>
      </c>
      <c r="B31" s="5">
        <f>B5/MAX(B15,C15)</f>
        <v>227.55555555555554</v>
      </c>
      <c r="C31" s="5">
        <f>B5/MAX(B15,C15)</f>
        <v>227.55555555555554</v>
      </c>
      <c r="D31" s="5">
        <f>_xlfn.CEILING.MATH((B11*D24)/B31)</f>
        <v>3</v>
      </c>
      <c r="E31" s="5">
        <f>_xlfn.CEILING.MATH((C11*D24)/C31)</f>
        <v>3</v>
      </c>
      <c r="F31" s="5">
        <f>D31*VLOOKUP(B14,CycleCountLookup!A2:B5,2,FALSE)</f>
        <v>2565</v>
      </c>
      <c r="G31" s="5">
        <f>E31*VLOOKUP(C14,CycleCountLookup!A2:B5,2,FALSE)</f>
        <v>2565</v>
      </c>
      <c r="H31" s="5"/>
      <c r="I31" s="1"/>
      <c r="J31" s="1"/>
    </row>
    <row r="32" spans="1:10" x14ac:dyDescent="0.25">
      <c r="A32" t="s">
        <v>3</v>
      </c>
      <c r="B32" s="5">
        <f>B5/MAX(B17,C17)</f>
        <v>682.66666666666663</v>
      </c>
      <c r="C32" s="5">
        <f>B5/MAX(B17,C17)</f>
        <v>682.66666666666663</v>
      </c>
      <c r="D32" s="5">
        <f>_xlfn.CEILING.MATH((B12*D25)/B32)</f>
        <v>4</v>
      </c>
      <c r="E32" s="5">
        <f>_xlfn.CEILING.MATH((C12*D25)/C32)</f>
        <v>4</v>
      </c>
      <c r="F32" s="5">
        <f>D32*VLOOKUP(B16,CycleCountLookup!A2:B5,2,FALSE)</f>
        <v>932</v>
      </c>
      <c r="G32" s="5">
        <f>E32*VLOOKUP(C16,CycleCountLookup!A2:B5,2,FALSE)</f>
        <v>932</v>
      </c>
      <c r="H32" s="5"/>
      <c r="I32" s="1"/>
      <c r="J32" s="1"/>
    </row>
    <row r="33" spans="1:10" x14ac:dyDescent="0.25">
      <c r="A33" t="s">
        <v>4</v>
      </c>
      <c r="B33" s="5">
        <f>B5/MAX(B19,C19)</f>
        <v>682.66666666666663</v>
      </c>
      <c r="C33" s="5">
        <f>B5/MAX(B19,C19)</f>
        <v>682.66666666666663</v>
      </c>
      <c r="D33" s="5">
        <f>_xlfn.CEILING.MATH((B13*D26)/B33)</f>
        <v>5</v>
      </c>
      <c r="E33" s="5">
        <f>_xlfn.CEILING.MATH((C13*D26)/C33)</f>
        <v>5</v>
      </c>
      <c r="F33" s="5">
        <f>D33*VLOOKUP(B18,CycleCountLookup!A2:B5,2,FALSE)</f>
        <v>685</v>
      </c>
      <c r="G33" s="5">
        <f>E33*VLOOKUP(C18,CycleCountLookup!A2:B5,2,FALSE)</f>
        <v>685</v>
      </c>
      <c r="H33" s="5"/>
      <c r="I33" s="1"/>
      <c r="J33" s="1"/>
    </row>
    <row r="34" spans="1:10" x14ac:dyDescent="0.25">
      <c r="A34" t="s">
        <v>5</v>
      </c>
      <c r="B34" s="5">
        <f>B5/MAX(B19,C19)</f>
        <v>682.66666666666663</v>
      </c>
      <c r="C34" s="5">
        <f>B5/MAX(B19,C19)</f>
        <v>682.66666666666663</v>
      </c>
      <c r="D34" s="5">
        <f>_xlfn.CEILING.MATH((B13*D27)/B34)</f>
        <v>8</v>
      </c>
      <c r="E34" s="5">
        <f>_xlfn.CEILING.MATH((C13*D27)/C34)</f>
        <v>8</v>
      </c>
      <c r="F34" s="5">
        <f>D34*VLOOKUP(B18,CycleCountLookup!A2:B5,2,FALSE)</f>
        <v>1096</v>
      </c>
      <c r="G34" s="5">
        <f>E34*VLOOKUP(C18,CycleCountLookup!A2:B5,2,FALSE)</f>
        <v>1096</v>
      </c>
      <c r="H34" s="5"/>
      <c r="I34" s="1"/>
      <c r="J34" s="1"/>
    </row>
    <row r="35" spans="1:10" x14ac:dyDescent="0.25">
      <c r="A35" t="s">
        <v>7</v>
      </c>
      <c r="B35" s="5">
        <f>B5/MAX(B19,C19)</f>
        <v>682.66666666666663</v>
      </c>
      <c r="C35" s="5">
        <f>B5/MAX(B19,C19)</f>
        <v>682.66666666666663</v>
      </c>
      <c r="D35" s="5">
        <f>_xlfn.CEILING.MATH((B13*D28)/B35)</f>
        <v>8</v>
      </c>
      <c r="E35" s="5">
        <f>_xlfn.CEILING.MATH((C13*D28)/C35)</f>
        <v>8</v>
      </c>
      <c r="F35" s="5">
        <f>D35*VLOOKUP(B18,CycleCountLookup!A2:B5,2,FALSE)</f>
        <v>1096</v>
      </c>
      <c r="G35" s="5">
        <f>E35*VLOOKUP(C18,CycleCountLookup!A2:B5,2,FALSE)</f>
        <v>1096</v>
      </c>
      <c r="H35" s="5"/>
      <c r="I35" s="1"/>
      <c r="J35" s="1"/>
    </row>
    <row r="37" spans="1:10" x14ac:dyDescent="0.25">
      <c r="B37" t="s">
        <v>6</v>
      </c>
      <c r="C37" t="s">
        <v>45</v>
      </c>
      <c r="D37" t="s">
        <v>46</v>
      </c>
      <c r="E37" t="s">
        <v>29</v>
      </c>
      <c r="F37" t="s">
        <v>30</v>
      </c>
    </row>
    <row r="38" spans="1:10" x14ac:dyDescent="0.25">
      <c r="A38" t="s">
        <v>2</v>
      </c>
      <c r="B38">
        <f>(F31+G31)</f>
        <v>5130</v>
      </c>
      <c r="C38">
        <f>_xlfn.CEILING.MATH((B24*C24*D24)/B7)</f>
        <v>37632</v>
      </c>
      <c r="D38">
        <f t="shared" ref="D38:D42" si="0">(C24*D24*E24)</f>
        <v>36960</v>
      </c>
      <c r="E38">
        <f>SUM(B38:C38)</f>
        <v>42762</v>
      </c>
    </row>
    <row r="39" spans="1:10" x14ac:dyDescent="0.25">
      <c r="A39" t="s">
        <v>3</v>
      </c>
      <c r="B39">
        <f>(F32+G32)</f>
        <v>1864</v>
      </c>
      <c r="C39">
        <f>_xlfn.CEILING.MATH((B25*C25*D25)/B7)</f>
        <v>17496</v>
      </c>
      <c r="D39">
        <f t="shared" si="0"/>
        <v>33696</v>
      </c>
      <c r="E39">
        <f>SUM(B39:C39)</f>
        <v>19360</v>
      </c>
    </row>
    <row r="40" spans="1:10" x14ac:dyDescent="0.25">
      <c r="A40" t="s">
        <v>4</v>
      </c>
      <c r="B40">
        <f>(F33+G33)</f>
        <v>1370</v>
      </c>
      <c r="C40">
        <f>_xlfn.CEILING.MATH((B26*C26*D26)/B7)</f>
        <v>10816</v>
      </c>
      <c r="D40">
        <f t="shared" si="0"/>
        <v>43264</v>
      </c>
      <c r="E40">
        <f>SUM(B40:C40)</f>
        <v>12186</v>
      </c>
    </row>
    <row r="41" spans="1:10" x14ac:dyDescent="0.25">
      <c r="A41" t="s">
        <v>5</v>
      </c>
      <c r="B41">
        <f>(F34+G34)</f>
        <v>2192</v>
      </c>
      <c r="C41">
        <f>_xlfn.CEILING.MATH((B27*C27*D27)/B7)</f>
        <v>16224</v>
      </c>
      <c r="D41">
        <f t="shared" si="0"/>
        <v>64896</v>
      </c>
      <c r="E41">
        <f>SUM(B41:C41)</f>
        <v>18416</v>
      </c>
    </row>
    <row r="42" spans="1:10" x14ac:dyDescent="0.25">
      <c r="A42" t="s">
        <v>7</v>
      </c>
      <c r="B42">
        <f>(F35+G35)</f>
        <v>2192</v>
      </c>
      <c r="C42">
        <f>_xlfn.CEILING.MATH((B28*C28*D28)/B7)</f>
        <v>16224</v>
      </c>
      <c r="D42">
        <f t="shared" si="0"/>
        <v>64896</v>
      </c>
      <c r="E42">
        <f>SUM(B42:C42)</f>
        <v>18416</v>
      </c>
    </row>
  </sheetData>
  <pageMargins left="0.7" right="0.7" top="0.75" bottom="0.75" header="0.3" footer="0.3"/>
  <pageSetup orientation="portrait" r:id="rId1"/>
  <ignoredErrors>
    <ignoredError sqref="B18:C18 B16:C16 F33:G3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2" sqref="B2"/>
    </sheetView>
  </sheetViews>
  <sheetFormatPr defaultRowHeight="15" x14ac:dyDescent="0.25"/>
  <cols>
    <col min="2" max="2" width="20" customWidth="1"/>
  </cols>
  <sheetData>
    <row r="1" spans="1:2" x14ac:dyDescent="0.25">
      <c r="A1" t="s">
        <v>17</v>
      </c>
      <c r="B1" t="s">
        <v>18</v>
      </c>
    </row>
    <row r="2" spans="1:2" x14ac:dyDescent="0.25">
      <c r="A2">
        <v>16</v>
      </c>
      <c r="B2">
        <v>25</v>
      </c>
    </row>
    <row r="3" spans="1:2" x14ac:dyDescent="0.25">
      <c r="A3">
        <v>32</v>
      </c>
      <c r="B3">
        <v>25</v>
      </c>
    </row>
    <row r="4" spans="1:2" x14ac:dyDescent="0.25">
      <c r="A4">
        <v>256</v>
      </c>
      <c r="B4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8" sqref="D8"/>
    </sheetView>
  </sheetViews>
  <sheetFormatPr defaultRowHeight="15" x14ac:dyDescent="0.25"/>
  <cols>
    <col min="2" max="2" width="13" customWidth="1"/>
  </cols>
  <sheetData>
    <row r="1" spans="1:2" x14ac:dyDescent="0.25">
      <c r="A1" t="s">
        <v>15</v>
      </c>
      <c r="B1" t="s">
        <v>16</v>
      </c>
    </row>
    <row r="2" spans="1:2" x14ac:dyDescent="0.25">
      <c r="A2">
        <v>16</v>
      </c>
      <c r="B2">
        <v>36</v>
      </c>
    </row>
    <row r="3" spans="1:2" x14ac:dyDescent="0.25">
      <c r="A3">
        <v>32</v>
      </c>
      <c r="B3">
        <v>36</v>
      </c>
    </row>
    <row r="4" spans="1:2" x14ac:dyDescent="0.25">
      <c r="A4">
        <v>256</v>
      </c>
      <c r="B4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E5" sqref="E5"/>
    </sheetView>
  </sheetViews>
  <sheetFormatPr defaultRowHeight="15" x14ac:dyDescent="0.25"/>
  <cols>
    <col min="2" max="2" width="13" customWidth="1"/>
  </cols>
  <sheetData>
    <row r="1" spans="1:2" x14ac:dyDescent="0.25">
      <c r="A1" t="s">
        <v>15</v>
      </c>
      <c r="B1" t="s">
        <v>38</v>
      </c>
    </row>
    <row r="2" spans="1:2" x14ac:dyDescent="0.25">
      <c r="A2">
        <v>16</v>
      </c>
      <c r="B2">
        <v>137</v>
      </c>
    </row>
    <row r="3" spans="1:2" x14ac:dyDescent="0.25">
      <c r="A3">
        <v>32</v>
      </c>
      <c r="B3">
        <v>233</v>
      </c>
    </row>
    <row r="4" spans="1:2" x14ac:dyDescent="0.25">
      <c r="A4">
        <v>256</v>
      </c>
      <c r="B4">
        <v>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BlockRAMCountLookup</vt:lpstr>
      <vt:lpstr>DSPCountLookup</vt:lpstr>
      <vt:lpstr>CycleCountLookup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Ikenna</dc:creator>
  <cp:lastModifiedBy>IkennaOkafor</cp:lastModifiedBy>
  <dcterms:created xsi:type="dcterms:W3CDTF">2016-08-01T23:14:18Z</dcterms:created>
  <dcterms:modified xsi:type="dcterms:W3CDTF">2016-10-28T17:55:34Z</dcterms:modified>
</cp:coreProperties>
</file>