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46ED44DF-F5B3-4008-82FA-4DC10C29D291}" xr6:coauthVersionLast="47" xr6:coauthVersionMax="47" xr10:uidLastSave="{00000000-0000-0000-0000-000000000000}"/>
  <bookViews>
    <workbookView xWindow="-98" yWindow="-98" windowWidth="20715" windowHeight="13276" tabRatio="894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5" i="23"/>
  <c r="E6" i="23"/>
  <c r="E10" i="23"/>
  <c r="E11" i="23"/>
  <c r="E9" i="23" l="1"/>
  <c r="E8" i="23"/>
  <c r="E14" i="1"/>
  <c r="E21" i="1"/>
  <c r="E20" i="1"/>
  <c r="E19" i="1"/>
  <c r="E18" i="1"/>
  <c r="E17" i="1"/>
  <c r="E16" i="1"/>
  <c r="E15" i="1"/>
  <c r="D11" i="21"/>
  <c r="B11" i="21"/>
  <c r="E13" i="1"/>
  <c r="E12" i="1"/>
  <c r="E11" i="1"/>
  <c r="E15" i="23"/>
  <c r="E14" i="23"/>
  <c r="E13" i="23"/>
  <c r="E12" i="23"/>
  <c r="E11" i="21"/>
  <c r="E10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1" i="21"/>
  <c r="C10" i="21"/>
  <c r="E7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10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<sst xmlns="http://schemas.openxmlformats.org/spreadsheetml/2006/main" count="308" uniqueCount="181">
  <si>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</si>
  <si>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</si>
  <si>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</si>
  <si>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</si>
  <si>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</si>
  <si>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</si>
  <si>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</si>
  <si>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</si>
  <si>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</si>
  <si>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</si>
  <si>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</si>
  <si>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</si>
  <si>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</si>
  <si>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</si>
  <si>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</si>
  <si>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</si>
  <si>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</si>
  <si>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</si>
  <si>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</si>
  <si>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</si>
  <si>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</si>
  <si>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</si>
  <si>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</si>
  <si>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</si>
  <si>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</si>
  <si>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</si>
  <si>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</si>
  <si>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</si>
  <si>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</si>
  <si>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</si>
  <si>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</si>
  <si>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</si>
  <si>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</si>
  <si>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</si>
  <si>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</si>
  <si>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</si>
  <si>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</si>
  <si>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</si>
  <si>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</si>
  <si>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</si>
  <si>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</si>
  <si>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</si>
  <si>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</si>
  <si>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</si>
  <si>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</si>
  <si>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</si>
  <si>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</si>
  <si>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</si>
  <si>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</si>
  <si>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</si>
  <si>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</si>
  <si>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</si>
  <si>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</si>
  <si>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</si>
  <si>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</si>
  <si>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</si>
  <si>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</si>
  <si>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</si>
  <si>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</si>
  <si>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</si>
  <si>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</si>
  <si>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</si>
  <si>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</si>
  <si>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</si>
  <si>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</si>
  <si>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</si>
  <si>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</si>
  <si>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</si>
  <si>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</si>
  <si>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</si>
  <si>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</si>
  <si>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</si>
  <si>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</si>
  <si>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</si>
  <si>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</si>
  <si>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</si>
  <si>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</si>
  <si>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</si>
  <si>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</si>
  <si>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</si>
  <si>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</si>
  <si>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</si>
  <si>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</si>
  <si>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</si>
  <si>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</si>
  <si>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</si>
  <si>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</si>
  <si>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</si>
  <si>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</si>
  <si>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</si>
  <si>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</si>
  <si>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</si>
  <si>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</si>
  <si>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</si>
  <si>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</si>
  <si>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</si>
  <si>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</si>
  <si>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</si>
  <si>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</si>
  <si>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</si>
  <si>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</si>
  <si>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</si>
  <si>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</si>
  <si>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</si>
  <si>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</si>
  <si>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</si>
  <si>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</si>
  <si>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</si>
  <si>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m/s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</si>
  <si>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</si>
  <si>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</si>
  <si>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</si>
  <si>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</si>
  <si>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</si>
  <si>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</si>
  <si>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</si>
  <si>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</si>
  <si>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</si>
  <si>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</si>
  <si>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</si>
  <si>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</si>
  <si>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</si>
  <si>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</si>
  <si>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</si>
  <si>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</si>
  <si>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</si>
  <si>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</si>
  <si>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</si>
  <si>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</si>
  <si>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</si>
  <si>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</si>
  <si>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</si>
  <si>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</si>
  <si>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abias_x</t>
  </si>
  <si>
    <t>gbias_x</t>
  </si>
  <si>
    <t>abias_y</t>
  </si>
  <si>
    <t>abias_z</t>
  </si>
  <si>
    <t>gbias_y</t>
  </si>
  <si>
    <t>gbias_z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</si>
  <si>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</si>
  <si>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</si>
  <si>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</si>
  <si>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</si>
  <si>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</si>
  <si>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</si>
  <si>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</si>
  <si>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</si>
  <si>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</si>
  <si>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</si>
  <si>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</si>
  <si>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</si>
  <si>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</si>
  <si>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</si>
  <si>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</si>
  <si>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</si>
  <si>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</si>
  <si>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</si>
  <si>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</si>
  <si>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</si>
  <si>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</si>
  <si>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</si>
  <si>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</si>
  <si>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</si>
  <si>
    <t>deg</t>
  </si>
  <si>
    <t>x component of accelerometer measurement bias</t>
  </si>
  <si>
    <t>y component of accelerometer measurement  bias</t>
  </si>
  <si>
    <t>z component of accelerometer measurement  bias</t>
  </si>
  <si>
    <t>x component of gyroscope measurement  bias</t>
  </si>
  <si>
    <t>y component of gyroscope measurement  bias</t>
  </si>
  <si>
    <t>z component of gyroscope measurement  bias</t>
  </si>
  <si>
    <t>v_yb</t>
  </si>
  <si>
    <t>East component of initial position of vehicle(inertial)</t>
  </si>
  <si>
    <t>North component of initial position of vehicle(inertial)</t>
  </si>
  <si>
    <t>r_Ni</t>
  </si>
  <si>
    <t>r_Ei</t>
  </si>
  <si>
    <t>vel_yb</t>
  </si>
  <si>
    <t>pos_E</t>
  </si>
  <si>
    <t>pos_N</t>
  </si>
  <si>
    <t>head_angle</t>
  </si>
  <si>
    <t>m/s^2</t>
  </si>
  <si>
    <t>gravity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</si>
</sst>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0" fontId="0" fillId="0" borderId="0" xfId="0" applyFont="1"/>
    <xf numFmtId="164" fontId="0" fillId="0" borderId="5" xfId="0" applyNumberFormat="1" applyFont="1" applyBorder="1"/>
    <xf numFmtId="0" fontId="0" fillId="0" borderId="0" xfId="0" applyFont="1" applyBorder="1"/>
    <xf numFmtId="0" fontId="0" fillId="0" borderId="7" xfId="0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2" borderId="14" xfId="0" applyFill="1" applyBorder="1"/>
    <xf numFmtId="0" fontId="0" fillId="2" borderId="16" xfId="0" applyFill="1" applyBorder="1"/>
    <xf numFmtId="165" fontId="0" fillId="0" borderId="15" xfId="0" applyNumberFormat="1" applyBorder="1"/>
    <xf numFmtId="0" fontId="0" fillId="0" borderId="13" xfId="0" applyBorder="1"/>
    <xf numFmtId="0" fontId="0" fillId="0" borderId="9" xfId="0" applyBorder="1"/>
    <xf numFmtId="166" fontId="0" fillId="0" borderId="10" xfId="0" applyNumberFormat="1" applyBorder="1"/>
    <xf numFmtId="0" fontId="0" fillId="0" borderId="10" xfId="0" applyBorder="1"/>
    <xf numFmtId="1" fontId="0" fillId="0" borderId="0" xfId="0" applyNumberFormat="1"/>
    <xf numFmtId="1" fontId="0" fillId="0" borderId="7" xfId="0" applyNumberFormat="1" applyBorder="1"/>
    <xf numFmtId="1" fontId="0" fillId="0" borderId="2" xfId="0" applyNumberFormat="1" applyBorder="1"/>
    <xf numFmtId="0" fontId="0" fillId="2" borderId="17" xfId="0" applyFill="1" applyBorder="1"/>
    <xf numFmtId="0" fontId="0" fillId="0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45" zoomScaleNormal="145" workbookViewId="0">
      <selection activeCell="B11" sqref="B11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49" customFormat="1" x14ac:dyDescent="0.45">
      <c r="A1" s="46" t="s">
        <v>3</v>
      </c>
      <c r="B1" s="47" t="s">
        <v>0</v>
      </c>
      <c r="C1" s="46" t="s">
        <v>2</v>
      </c>
      <c r="D1" s="46" t="s">
        <v>1</v>
      </c>
      <c r="E1" s="48" t="s">
        <v>91</v>
      </c>
    </row>
    <row r="2" spans="1:5" s="49" customFormat="1" x14ac:dyDescent="0.45">
      <c r="A2" s="49" t="s">
        <v>6</v>
      </c>
      <c r="B2" s="50">
        <v>0.1</v>
      </c>
      <c r="C2" s="49" t="s">
        <v>5</v>
      </c>
      <c r="D2" s="49" t="s">
        <v>7</v>
      </c>
      <c r="E2" s="51">
        <f t="shared" ref="E2:E7" si="0">B2</f>
        <v>0.1</v>
      </c>
    </row>
    <row r="3" spans="1:5" s="49" customFormat="1" x14ac:dyDescent="0.45">
      <c r="A3" s="49" t="s">
        <v>22</v>
      </c>
      <c r="B3" s="50">
        <v>0.01</v>
      </c>
      <c r="C3" s="49" t="s">
        <v>5</v>
      </c>
      <c r="D3" s="49" t="s">
        <v>45</v>
      </c>
      <c r="E3" s="51">
        <f t="shared" si="0"/>
        <v>0.01</v>
      </c>
    </row>
    <row r="4" spans="1:5" s="49" customFormat="1" x14ac:dyDescent="0.45">
      <c r="A4" s="49" t="s">
        <v>44</v>
      </c>
      <c r="B4" s="50">
        <v>30</v>
      </c>
      <c r="C4" s="49" t="s">
        <v>5</v>
      </c>
      <c r="D4" s="49" t="s">
        <v>46</v>
      </c>
      <c r="E4" s="51">
        <f t="shared" si="0"/>
        <v>30</v>
      </c>
    </row>
    <row r="5" spans="1:5" s="49" customFormat="1" x14ac:dyDescent="0.45">
      <c r="A5" s="49" t="s">
        <v>12</v>
      </c>
      <c r="B5" s="52">
        <v>6</v>
      </c>
      <c r="C5" s="49" t="s">
        <v>4</v>
      </c>
      <c r="D5" s="49" t="s">
        <v>14</v>
      </c>
      <c r="E5" s="51">
        <f>B5</f>
        <v>6</v>
      </c>
    </row>
    <row r="6" spans="1:5" s="49" customFormat="1" x14ac:dyDescent="0.45">
      <c r="A6" s="49" t="s">
        <v>47</v>
      </c>
      <c r="B6" s="52">
        <v>15</v>
      </c>
      <c r="C6" s="49" t="s">
        <v>4</v>
      </c>
      <c r="D6" s="49" t="s">
        <v>48</v>
      </c>
      <c r="E6" s="51">
        <f>B6</f>
        <v>15</v>
      </c>
    </row>
    <row r="7" spans="1:5" s="49" customFormat="1" x14ac:dyDescent="0.45">
      <c r="A7" s="49" t="s">
        <v>92</v>
      </c>
      <c r="B7" s="52">
        <f>12*6</f>
        <v>72</v>
      </c>
      <c r="C7" s="49" t="s">
        <v>4</v>
      </c>
      <c r="D7" s="49" t="s">
        <v>13</v>
      </c>
      <c r="E7" s="51">
        <f t="shared" si="0"/>
        <v>72</v>
      </c>
    </row>
    <row r="8" spans="1:5" s="49" customFormat="1" x14ac:dyDescent="0.45">
      <c r="A8" s="49" t="s">
        <v>38</v>
      </c>
      <c r="B8" s="52">
        <v>1</v>
      </c>
      <c r="C8" s="49" t="s">
        <v>4</v>
      </c>
      <c r="D8" s="49" t="s">
        <v>39</v>
      </c>
      <c r="E8" s="51">
        <f t="shared" ref="E8:E13" si="1">B8</f>
        <v>1</v>
      </c>
    </row>
    <row r="9" spans="1:5" s="49" customFormat="1" x14ac:dyDescent="0.45">
      <c r="A9" s="49" t="s">
        <v>20</v>
      </c>
      <c r="B9" s="52">
        <v>0</v>
      </c>
      <c r="C9" s="49" t="s">
        <v>4</v>
      </c>
      <c r="D9" s="49" t="s">
        <v>21</v>
      </c>
      <c r="E9" s="51">
        <f t="shared" si="1"/>
        <v>0</v>
      </c>
    </row>
    <row r="10" spans="1:5" s="49" customFormat="1" x14ac:dyDescent="0.45">
      <c r="A10" s="61" t="s">
        <v>40</v>
      </c>
      <c r="B10" s="52">
        <v>0</v>
      </c>
      <c r="C10" s="49" t="s">
        <v>4</v>
      </c>
      <c r="D10" s="49" t="s">
        <v>41</v>
      </c>
      <c r="E10" s="51">
        <f t="shared" si="1"/>
        <v>0</v>
      </c>
    </row>
    <row r="11" spans="1:5" x14ac:dyDescent="0.45">
      <c r="A11" s="62" t="s">
        <v>139</v>
      </c>
      <c r="B11" s="2">
        <v>2</v>
      </c>
      <c r="C11" s="49" t="s">
        <v>140</v>
      </c>
      <c r="D11" s="49" t="s">
        <v>141</v>
      </c>
      <c r="E11" s="1">
        <f t="shared" si="1"/>
        <v>2</v>
      </c>
    </row>
    <row r="12" spans="1:5" x14ac:dyDescent="0.45">
      <c r="A12" s="49" t="s">
        <v>142</v>
      </c>
      <c r="B12" s="2">
        <v>1</v>
      </c>
      <c r="C12" s="49" t="s">
        <v>5</v>
      </c>
      <c r="D12" s="49" t="s">
        <v>144</v>
      </c>
      <c r="E12" s="1">
        <f t="shared" si="1"/>
        <v>1</v>
      </c>
    </row>
    <row r="13" spans="1:5" x14ac:dyDescent="0.45">
      <c r="A13" s="49" t="s">
        <v>143</v>
      </c>
      <c r="B13" s="2">
        <v>1</v>
      </c>
      <c r="C13" s="49" t="s">
        <v>5</v>
      </c>
      <c r="D13" s="49" t="s">
        <v>145</v>
      </c>
      <c r="E13" s="1">
        <f t="shared" si="1"/>
        <v>1</v>
      </c>
    </row>
    <row r="14" spans="1:5" x14ac:dyDescent="0.45">
      <c r="A14" s="49" t="s">
        <v>146</v>
      </c>
      <c r="B14" s="2">
        <v>122</v>
      </c>
      <c r="C14" s="49" t="s">
        <v>147</v>
      </c>
      <c r="D14" s="49" t="s">
        <v>148</v>
      </c>
      <c r="E14" s="1">
        <f>B14*1000000</f>
        <v>122000000</v>
      </c>
    </row>
    <row r="15" spans="1:5" x14ac:dyDescent="0.45">
      <c r="A15" s="49" t="s">
        <v>149</v>
      </c>
      <c r="B15" s="2">
        <v>299702547</v>
      </c>
      <c r="C15" s="49" t="s">
        <v>108</v>
      </c>
      <c r="D15" s="49" t="s">
        <v>150</v>
      </c>
      <c r="E15" s="1">
        <f t="shared" ref="E15:E22" si="2">B15</f>
        <v>299702547</v>
      </c>
    </row>
    <row r="16" spans="1:5" x14ac:dyDescent="0.45">
      <c r="A16" s="49" t="s">
        <v>156</v>
      </c>
      <c r="B16" s="2">
        <v>0.5</v>
      </c>
      <c r="C16" s="64" t="s">
        <v>8</v>
      </c>
      <c r="D16" s="64" t="s">
        <v>157</v>
      </c>
      <c r="E16" s="1">
        <f t="shared" si="2"/>
        <v>0.5</v>
      </c>
    </row>
    <row r="17" spans="1:5" x14ac:dyDescent="0.45">
      <c r="A17" s="49" t="s">
        <v>155</v>
      </c>
      <c r="B17" s="2">
        <v>1</v>
      </c>
      <c r="C17" s="49" t="s">
        <v>8</v>
      </c>
      <c r="D17" s="64" t="s">
        <v>158</v>
      </c>
      <c r="E17" s="1">
        <f t="shared" si="2"/>
        <v>1</v>
      </c>
    </row>
    <row r="18" spans="1:5" x14ac:dyDescent="0.45">
      <c r="A18" s="49" t="s">
        <v>154</v>
      </c>
      <c r="B18" s="63">
        <v>0</v>
      </c>
      <c r="C18" s="49" t="s">
        <v>8</v>
      </c>
      <c r="D18" s="64" t="s">
        <v>159</v>
      </c>
      <c r="E18" s="1">
        <f t="shared" si="2"/>
        <v>0</v>
      </c>
    </row>
    <row r="19" spans="1:5" x14ac:dyDescent="0.45">
      <c r="A19" s="49" t="s">
        <v>153</v>
      </c>
      <c r="B19" s="2">
        <v>-0.5</v>
      </c>
      <c r="C19" s="49" t="s">
        <v>8</v>
      </c>
      <c r="D19" s="64" t="s">
        <v>160</v>
      </c>
      <c r="E19" s="1">
        <f t="shared" si="2"/>
        <v>-0.5</v>
      </c>
    </row>
    <row r="20" spans="1:5" x14ac:dyDescent="0.45">
      <c r="A20" s="49" t="s">
        <v>152</v>
      </c>
      <c r="B20" s="2">
        <v>1</v>
      </c>
      <c r="C20" s="49" t="s">
        <v>8</v>
      </c>
      <c r="D20" s="64" t="s">
        <v>161</v>
      </c>
      <c r="E20" s="1">
        <f t="shared" si="2"/>
        <v>1</v>
      </c>
    </row>
    <row r="21" spans="1:5" x14ac:dyDescent="0.45">
      <c r="A21" s="49" t="s">
        <v>151</v>
      </c>
      <c r="B21" s="2">
        <v>0</v>
      </c>
      <c r="C21" s="64" t="s">
        <v>8</v>
      </c>
      <c r="D21" s="64" t="s">
        <v>162</v>
      </c>
      <c r="E21" s="1">
        <f t="shared" si="2"/>
        <v>0</v>
      </c>
    </row>
    <row r="22" spans="1:5" x14ac:dyDescent="0.45">
      <c r="A22" s="64" t="s">
        <v>132</v>
      </c>
      <c r="B22" s="2">
        <v>9.81</v>
      </c>
      <c r="C22" s="71" t="s">
        <v>179</v>
      </c>
      <c r="D22" s="72" t="s">
        <v>180</v>
      </c>
      <c r="E22" s="1">
        <f t="shared" si="2"/>
        <v>9.81</v>
      </c>
    </row>
    <row r="26" spans="1:5" x14ac:dyDescent="0.45">
      <c r="C26" s="4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107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A5" sqref="A5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x14ac:dyDescent="0.45">
      <c r="A2" s="3" t="s">
        <v>174</v>
      </c>
      <c r="B2" s="27">
        <v>0</v>
      </c>
      <c r="C2" s="4" t="s">
        <v>8</v>
      </c>
      <c r="D2" s="29" t="s">
        <v>171</v>
      </c>
      <c r="E2" s="30">
        <f>B2</f>
        <v>0</v>
      </c>
    </row>
    <row r="3" spans="1:5" x14ac:dyDescent="0.45">
      <c r="A3" s="7" t="s">
        <v>173</v>
      </c>
      <c r="B3" s="20">
        <v>0</v>
      </c>
      <c r="C3" s="8" t="s">
        <v>8</v>
      </c>
      <c r="D3" s="29" t="s">
        <v>172</v>
      </c>
      <c r="E3" s="30">
        <f t="shared" ref="E3:E4" si="0">B3</f>
        <v>0</v>
      </c>
    </row>
    <row r="4" spans="1:5" x14ac:dyDescent="0.45">
      <c r="A4" s="65" t="s">
        <v>170</v>
      </c>
      <c r="B4" s="66">
        <v>10</v>
      </c>
      <c r="C4" s="67" t="s">
        <v>108</v>
      </c>
      <c r="D4" s="32"/>
      <c r="E4" s="33">
        <f t="shared" si="0"/>
        <v>10</v>
      </c>
    </row>
    <row r="5" spans="1:5" x14ac:dyDescent="0.45">
      <c r="A5" s="65" t="s">
        <v>178</v>
      </c>
      <c r="B5" s="66">
        <v>22.5</v>
      </c>
      <c r="C5" s="67" t="s">
        <v>163</v>
      </c>
      <c r="D5" s="29"/>
      <c r="E5" s="30">
        <f>RADIANS(B5)</f>
        <v>0.39269908169872414</v>
      </c>
    </row>
    <row r="6" spans="1:5" x14ac:dyDescent="0.45">
      <c r="A6" s="65" t="s">
        <v>115</v>
      </c>
      <c r="B6" s="66">
        <v>-3</v>
      </c>
      <c r="C6" s="67" t="s">
        <v>163</v>
      </c>
      <c r="D6" s="31"/>
      <c r="E6" s="30">
        <f>RADIANS(B6)</f>
        <v>-5.235987755982989E-2</v>
      </c>
    </row>
    <row r="7" spans="1:5" x14ac:dyDescent="0.45">
      <c r="A7" s="58" t="s">
        <v>133</v>
      </c>
      <c r="B7" s="27">
        <v>0</v>
      </c>
      <c r="C7" s="4" t="s">
        <v>132</v>
      </c>
      <c r="D7" s="4" t="s">
        <v>164</v>
      </c>
      <c r="E7" s="30">
        <f t="shared" ref="E6:E7" si="1">B7</f>
        <v>0</v>
      </c>
    </row>
    <row r="8" spans="1:5" s="6" customFormat="1" x14ac:dyDescent="0.45">
      <c r="A8" s="59" t="s">
        <v>135</v>
      </c>
      <c r="B8" s="68">
        <v>0</v>
      </c>
      <c r="C8" t="s">
        <v>132</v>
      </c>
      <c r="D8" s="6" t="s">
        <v>165</v>
      </c>
      <c r="E8" s="12">
        <f>B8</f>
        <v>0</v>
      </c>
    </row>
    <row r="9" spans="1:5" s="6" customFormat="1" x14ac:dyDescent="0.45">
      <c r="A9" s="60" t="s">
        <v>136</v>
      </c>
      <c r="B9" s="69">
        <v>0</v>
      </c>
      <c r="C9" s="8" t="s">
        <v>132</v>
      </c>
      <c r="D9" s="8" t="s">
        <v>166</v>
      </c>
      <c r="E9" s="12">
        <f t="shared" ref="E9:E11" si="2">B9</f>
        <v>0</v>
      </c>
    </row>
    <row r="10" spans="1:5" s="6" customFormat="1" x14ac:dyDescent="0.45">
      <c r="A10" s="59" t="s">
        <v>134</v>
      </c>
      <c r="B10" s="70">
        <v>0</v>
      </c>
      <c r="C10" s="4" t="s">
        <v>24</v>
      </c>
      <c r="D10" s="6" t="s">
        <v>167</v>
      </c>
      <c r="E10" s="57">
        <f t="shared" ref="E10:E11" si="3">RADIANS(B10)</f>
        <v>0</v>
      </c>
    </row>
    <row r="11" spans="1:5" s="6" customFormat="1" x14ac:dyDescent="0.45">
      <c r="A11" s="59" t="s">
        <v>137</v>
      </c>
      <c r="B11" s="68">
        <v>0</v>
      </c>
      <c r="C11" t="s">
        <v>24</v>
      </c>
      <c r="D11" s="16" t="s">
        <v>168</v>
      </c>
      <c r="E11" s="57">
        <f t="shared" si="3"/>
        <v>0</v>
      </c>
    </row>
    <row r="12" spans="1:5" x14ac:dyDescent="0.45">
      <c r="A12" s="60" t="s">
        <v>138</v>
      </c>
      <c r="B12" s="69">
        <v>0</v>
      </c>
      <c r="C12" s="8" t="s">
        <v>24</v>
      </c>
      <c r="D12" s="8" t="s">
        <v>169</v>
      </c>
      <c r="E12" s="57">
        <f>RADIANS(B12)</f>
        <v>0</v>
      </c>
    </row>
    <row r="13" spans="1:5" x14ac:dyDescent="0.45">
      <c r="A13" s="34" t="s">
        <v>109</v>
      </c>
      <c r="B13" s="70">
        <v>0</v>
      </c>
      <c r="C13" s="4" t="s">
        <v>8</v>
      </c>
      <c r="D13" s="31" t="s">
        <v>112</v>
      </c>
      <c r="E13" s="39">
        <f>RADIANS(B13)</f>
        <v>0</v>
      </c>
    </row>
    <row r="14" spans="1:5" x14ac:dyDescent="0.45">
      <c r="A14" s="34" t="s">
        <v>110</v>
      </c>
      <c r="B14" s="68">
        <v>0</v>
      </c>
      <c r="C14" t="s">
        <v>8</v>
      </c>
      <c r="D14" s="31" t="s">
        <v>113</v>
      </c>
      <c r="E14" s="40">
        <f>RADIANS(B14)</f>
        <v>0</v>
      </c>
    </row>
    <row r="15" spans="1:5" x14ac:dyDescent="0.45">
      <c r="A15" s="54" t="s">
        <v>111</v>
      </c>
      <c r="B15" s="69">
        <v>0</v>
      </c>
      <c r="C15" s="8" t="s">
        <v>8</v>
      </c>
      <c r="D15" s="32" t="s">
        <v>114</v>
      </c>
      <c r="E15" s="57">
        <f>RADIANS(B15)</f>
        <v>0</v>
      </c>
    </row>
    <row r="16" spans="1:5" x14ac:dyDescent="0.45">
      <c r="B16" s="4"/>
      <c r="C16" s="4"/>
      <c r="E16" s="57"/>
    </row>
    <row r="17" spans="2:5" x14ac:dyDescent="0.45">
      <c r="B17" s="16"/>
      <c r="C17" s="6"/>
      <c r="E17" s="39"/>
    </row>
    <row r="18" spans="2:5" x14ac:dyDescent="0.45">
      <c r="B18" s="8"/>
      <c r="C18" s="17"/>
      <c r="E18" s="40"/>
    </row>
    <row r="19" spans="2:5" x14ac:dyDescent="0.45">
      <c r="B19" s="6"/>
      <c r="C19" s="6"/>
      <c r="E19" s="39"/>
    </row>
    <row r="20" spans="2:5" x14ac:dyDescent="0.45">
      <c r="B20" s="16"/>
      <c r="C20" s="6"/>
      <c r="E20" s="39"/>
    </row>
    <row r="21" spans="2:5" x14ac:dyDescent="0.45">
      <c r="B21" s="8"/>
      <c r="C21" s="8"/>
      <c r="E21" s="40"/>
    </row>
    <row r="22" spans="2:5" x14ac:dyDescent="0.45">
      <c r="B22" s="53"/>
      <c r="C22" s="16"/>
      <c r="E22" s="55"/>
    </row>
    <row r="23" spans="2:5" x14ac:dyDescent="0.45">
      <c r="B23" s="53"/>
      <c r="C23" s="16"/>
      <c r="E23" s="55"/>
    </row>
    <row r="24" spans="2:5" x14ac:dyDescent="0.45">
      <c r="B24" s="42"/>
      <c r="C24" s="17"/>
      <c r="E24" s="56"/>
    </row>
    <row r="28" spans="2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3" t="s">
        <v>85</v>
      </c>
      <c r="B2" s="4">
        <v>0.1</v>
      </c>
      <c r="C2" s="4" t="str">
        <f>truthStateInitialUncertainty!C2</f>
        <v>m</v>
      </c>
      <c r="D2" s="4" t="s">
        <v>118</v>
      </c>
      <c r="E2" s="57">
        <f t="shared" ref="E2:E7" si="0">B2</f>
        <v>0.1</v>
      </c>
      <c r="F2" s="6"/>
    </row>
    <row r="3" spans="1:6" x14ac:dyDescent="0.45">
      <c r="A3" s="5" t="s">
        <v>86</v>
      </c>
      <c r="B3" s="6">
        <v>0.2</v>
      </c>
      <c r="C3" s="6" t="str">
        <f>truthStateInitialUncertainty!C3</f>
        <v>m</v>
      </c>
      <c r="D3" s="6" t="s">
        <v>118</v>
      </c>
      <c r="E3" s="39">
        <f t="shared" si="0"/>
        <v>0.2</v>
      </c>
      <c r="F3" s="6"/>
    </row>
    <row r="4" spans="1:6" x14ac:dyDescent="0.45">
      <c r="A4" s="5" t="s">
        <v>87</v>
      </c>
      <c r="B4" s="6">
        <v>0.3</v>
      </c>
      <c r="C4" s="6" t="str">
        <f>truthStateInitialUncertainty!C4</f>
        <v>m</v>
      </c>
      <c r="D4" s="6" t="s">
        <v>118</v>
      </c>
      <c r="E4" s="39">
        <f t="shared" si="0"/>
        <v>0.3</v>
      </c>
      <c r="F4" s="6"/>
    </row>
    <row r="5" spans="1:6" x14ac:dyDescent="0.45">
      <c r="A5" s="5" t="s">
        <v>88</v>
      </c>
      <c r="B5" s="6">
        <v>1</v>
      </c>
      <c r="C5" s="6" t="str">
        <f>truthStateInitialUncertainty!C5</f>
        <v>m/sec</v>
      </c>
      <c r="D5" s="6" t="s">
        <v>119</v>
      </c>
      <c r="E5" s="39">
        <f t="shared" si="0"/>
        <v>1</v>
      </c>
      <c r="F5" s="6"/>
    </row>
    <row r="6" spans="1:6" x14ac:dyDescent="0.45">
      <c r="A6" s="5" t="s">
        <v>89</v>
      </c>
      <c r="B6" s="6">
        <v>2</v>
      </c>
      <c r="C6" s="6" t="str">
        <f>truthStateInitialUncertainty!C6</f>
        <v>m/sec</v>
      </c>
      <c r="D6" s="6" t="s">
        <v>119</v>
      </c>
      <c r="E6" s="39">
        <f t="shared" si="0"/>
        <v>2</v>
      </c>
      <c r="F6" s="6"/>
    </row>
    <row r="7" spans="1:6" x14ac:dyDescent="0.45">
      <c r="A7" s="5" t="s">
        <v>90</v>
      </c>
      <c r="B7" s="6">
        <v>3</v>
      </c>
      <c r="C7" s="6" t="str">
        <f>truthStateInitialUncertainty!C7</f>
        <v>m/sec</v>
      </c>
      <c r="D7" s="6" t="s">
        <v>119</v>
      </c>
      <c r="E7" s="39">
        <f t="shared" si="0"/>
        <v>3</v>
      </c>
      <c r="F7" s="6"/>
    </row>
    <row r="8" spans="1:6" x14ac:dyDescent="0.45">
      <c r="A8" s="5" t="s">
        <v>129</v>
      </c>
      <c r="B8" s="6">
        <v>0.01</v>
      </c>
      <c r="C8" s="6" t="s">
        <v>9</v>
      </c>
      <c r="D8" s="6" t="s">
        <v>120</v>
      </c>
      <c r="E8" s="39">
        <f>B8</f>
        <v>0.01</v>
      </c>
      <c r="F8" s="6"/>
    </row>
    <row r="9" spans="1:6" x14ac:dyDescent="0.45">
      <c r="A9" s="5" t="s">
        <v>130</v>
      </c>
      <c r="B9" s="6">
        <v>0.02</v>
      </c>
      <c r="C9" s="6" t="s">
        <v>9</v>
      </c>
      <c r="D9" s="6" t="s">
        <v>120</v>
      </c>
      <c r="E9" s="39">
        <f t="shared" ref="E9:E10" si="1">B9</f>
        <v>0.02</v>
      </c>
      <c r="F9" s="6"/>
    </row>
    <row r="10" spans="1:6" x14ac:dyDescent="0.45">
      <c r="A10" s="5" t="s">
        <v>131</v>
      </c>
      <c r="B10" s="6">
        <v>0.03</v>
      </c>
      <c r="C10" s="6" t="s">
        <v>9</v>
      </c>
      <c r="D10" s="6" t="s">
        <v>120</v>
      </c>
      <c r="E10" s="39">
        <f t="shared" si="1"/>
        <v>0.03</v>
      </c>
      <c r="F10" s="6"/>
    </row>
    <row r="11" spans="1:6" x14ac:dyDescent="0.45">
      <c r="A11" s="5" t="s">
        <v>121</v>
      </c>
      <c r="B11" s="16">
        <v>1E-3</v>
      </c>
      <c r="C11" s="16" t="s">
        <v>132</v>
      </c>
      <c r="D11" s="16" t="s">
        <v>124</v>
      </c>
      <c r="E11" s="39">
        <f>B11*g2mps2</f>
        <v>9.810000000000001E-3</v>
      </c>
      <c r="F11" s="6"/>
    </row>
    <row r="12" spans="1:6" x14ac:dyDescent="0.45">
      <c r="A12" s="5" t="s">
        <v>122</v>
      </c>
      <c r="B12" s="16">
        <v>2E-3</v>
      </c>
      <c r="C12" s="16" t="s">
        <v>132</v>
      </c>
      <c r="D12" s="16" t="s">
        <v>124</v>
      </c>
      <c r="E12" s="39">
        <f>B12*g2mps2</f>
        <v>1.9620000000000002E-2</v>
      </c>
      <c r="F12" s="6"/>
    </row>
    <row r="13" spans="1:6" x14ac:dyDescent="0.45">
      <c r="A13" s="5" t="s">
        <v>123</v>
      </c>
      <c r="B13" s="16">
        <v>3.0000000000000001E-3</v>
      </c>
      <c r="C13" s="16" t="s">
        <v>132</v>
      </c>
      <c r="D13" s="16" t="s">
        <v>124</v>
      </c>
      <c r="E13" s="39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39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39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39">
        <f>RADIANS(B16)/hr2sec</f>
        <v>1.454441043328608E-5</v>
      </c>
    </row>
    <row r="17" spans="1:5" x14ac:dyDescent="0.45">
      <c r="A17" s="18" t="s">
        <v>125</v>
      </c>
      <c r="B17" s="6">
        <v>0.11</v>
      </c>
      <c r="C17" s="6" t="s">
        <v>8</v>
      </c>
      <c r="D17" s="6" t="s">
        <v>128</v>
      </c>
      <c r="E17" s="39">
        <f t="shared" ref="E17:E19" si="2">B17</f>
        <v>0.11</v>
      </c>
    </row>
    <row r="18" spans="1:5" x14ac:dyDescent="0.45">
      <c r="A18" s="18" t="s">
        <v>126</v>
      </c>
      <c r="B18" s="6">
        <v>0.22</v>
      </c>
      <c r="C18" s="6" t="s">
        <v>8</v>
      </c>
      <c r="D18" s="6" t="s">
        <v>128</v>
      </c>
      <c r="E18" s="39">
        <f t="shared" si="2"/>
        <v>0.22</v>
      </c>
    </row>
    <row r="19" spans="1:5" x14ac:dyDescent="0.45">
      <c r="A19" s="19" t="s">
        <v>127</v>
      </c>
      <c r="B19" s="8">
        <v>0.33</v>
      </c>
      <c r="C19" s="8" t="s">
        <v>8</v>
      </c>
      <c r="D19" s="8" t="s">
        <v>128</v>
      </c>
      <c r="E19" s="40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zoomScale="130" zoomScaleNormal="130" workbookViewId="0">
      <selection activeCell="E17" sqref="E17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176</v>
      </c>
      <c r="B2" s="4">
        <v>1</v>
      </c>
      <c r="C2" s="57">
        <v>1</v>
      </c>
      <c r="D2" s="4">
        <v>1</v>
      </c>
      <c r="E2" s="57">
        <v>1</v>
      </c>
    </row>
    <row r="3" spans="1:5" x14ac:dyDescent="0.45">
      <c r="A3" s="5" t="s">
        <v>177</v>
      </c>
      <c r="B3" s="6">
        <v>2</v>
      </c>
      <c r="C3" s="39">
        <v>2</v>
      </c>
      <c r="D3" s="6">
        <v>2</v>
      </c>
      <c r="E3" s="39">
        <v>2</v>
      </c>
    </row>
    <row r="4" spans="1:5" x14ac:dyDescent="0.45">
      <c r="A4" s="5" t="s">
        <v>175</v>
      </c>
      <c r="B4" s="6">
        <v>3</v>
      </c>
      <c r="C4" s="39">
        <v>3</v>
      </c>
      <c r="D4" s="6">
        <v>3</v>
      </c>
      <c r="E4" s="39">
        <v>3</v>
      </c>
    </row>
    <row r="5" spans="1:5" x14ac:dyDescent="0.45">
      <c r="A5" s="5" t="s">
        <v>178</v>
      </c>
      <c r="B5" s="16">
        <v>4</v>
      </c>
      <c r="C5" s="39">
        <v>4</v>
      </c>
      <c r="D5" s="16">
        <v>4</v>
      </c>
      <c r="E5" s="39">
        <v>4</v>
      </c>
    </row>
    <row r="6" spans="1:5" x14ac:dyDescent="0.45">
      <c r="A6" s="7" t="s">
        <v>115</v>
      </c>
      <c r="B6" s="8">
        <v>5</v>
      </c>
      <c r="C6" s="40">
        <v>5</v>
      </c>
      <c r="D6" s="8">
        <v>5</v>
      </c>
      <c r="E6" s="40">
        <v>5</v>
      </c>
    </row>
    <row r="7" spans="1:5" x14ac:dyDescent="0.45">
      <c r="A7" s="5" t="s">
        <v>116</v>
      </c>
      <c r="B7" s="6">
        <v>6</v>
      </c>
      <c r="C7" s="39">
        <v>8</v>
      </c>
      <c r="D7" s="6">
        <v>6</v>
      </c>
      <c r="E7" s="39">
        <v>8</v>
      </c>
    </row>
    <row r="8" spans="1:5" x14ac:dyDescent="0.45">
      <c r="A8" s="5" t="s">
        <v>49</v>
      </c>
      <c r="B8" s="6">
        <v>9</v>
      </c>
      <c r="C8" s="39">
        <v>11</v>
      </c>
      <c r="D8" s="6">
        <v>9</v>
      </c>
      <c r="E8" s="39">
        <v>11</v>
      </c>
    </row>
    <row r="9" spans="1:5" x14ac:dyDescent="0.45">
      <c r="A9" s="5" t="s">
        <v>117</v>
      </c>
      <c r="B9" s="6">
        <v>12</v>
      </c>
      <c r="C9" s="39">
        <v>14</v>
      </c>
      <c r="D9" s="6">
        <v>12</v>
      </c>
      <c r="E9" s="39">
        <v>14</v>
      </c>
    </row>
    <row r="10" spans="1:5" x14ac:dyDescent="0.45">
      <c r="A10" s="3" t="s">
        <v>42</v>
      </c>
      <c r="B10" s="4">
        <f>B2</f>
        <v>1</v>
      </c>
      <c r="C10" s="57">
        <f>C6</f>
        <v>5</v>
      </c>
      <c r="D10" s="3">
        <v>1</v>
      </c>
      <c r="E10" s="57">
        <f>E6</f>
        <v>5</v>
      </c>
    </row>
    <row r="11" spans="1:5" x14ac:dyDescent="0.45">
      <c r="A11" s="7" t="s">
        <v>43</v>
      </c>
      <c r="B11" s="8">
        <f>B7</f>
        <v>6</v>
      </c>
      <c r="C11" s="40">
        <f>C9</f>
        <v>14</v>
      </c>
      <c r="D11" s="7">
        <f>D7</f>
        <v>6</v>
      </c>
      <c r="E11" s="40">
        <f>E9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30" zoomScaleNormal="130" workbookViewId="0">
      <selection activeCell="B4" sqref="B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30</v>
      </c>
      <c r="B2" s="4">
        <v>1</v>
      </c>
      <c r="C2" s="57">
        <v>3</v>
      </c>
      <c r="D2" s="3">
        <v>1</v>
      </c>
      <c r="E2" s="57">
        <v>3</v>
      </c>
    </row>
    <row r="3" spans="1:5" x14ac:dyDescent="0.45">
      <c r="A3" s="5" t="s">
        <v>31</v>
      </c>
      <c r="B3" s="6">
        <v>4</v>
      </c>
      <c r="C3" s="39">
        <v>6</v>
      </c>
      <c r="D3" s="5">
        <v>4</v>
      </c>
      <c r="E3" s="39">
        <v>6</v>
      </c>
    </row>
    <row r="4" spans="1:5" x14ac:dyDescent="0.45">
      <c r="A4" s="5" t="s">
        <v>32</v>
      </c>
      <c r="B4" s="6">
        <v>7</v>
      </c>
      <c r="C4" s="39">
        <v>10</v>
      </c>
      <c r="D4" s="5">
        <v>7</v>
      </c>
      <c r="E4" s="39">
        <v>9</v>
      </c>
    </row>
    <row r="5" spans="1:5" x14ac:dyDescent="0.45">
      <c r="A5" s="3" t="s">
        <v>116</v>
      </c>
      <c r="B5" s="4">
        <v>11</v>
      </c>
      <c r="C5" s="57">
        <v>13</v>
      </c>
      <c r="D5" s="3">
        <v>10</v>
      </c>
      <c r="E5" s="57">
        <v>12</v>
      </c>
    </row>
    <row r="6" spans="1:5" x14ac:dyDescent="0.45">
      <c r="A6" s="5" t="s">
        <v>49</v>
      </c>
      <c r="B6" s="6">
        <v>14</v>
      </c>
      <c r="C6" s="39">
        <v>16</v>
      </c>
      <c r="D6" s="5">
        <v>13</v>
      </c>
      <c r="E6" s="39">
        <v>15</v>
      </c>
    </row>
    <row r="7" spans="1:5" x14ac:dyDescent="0.45">
      <c r="A7" s="7" t="s">
        <v>117</v>
      </c>
      <c r="B7" s="8">
        <v>17</v>
      </c>
      <c r="C7" s="40">
        <v>19</v>
      </c>
      <c r="D7" s="7">
        <v>16</v>
      </c>
      <c r="E7" s="40">
        <v>18</v>
      </c>
    </row>
    <row r="8" spans="1:5" x14ac:dyDescent="0.45">
      <c r="A8" s="5" t="s">
        <v>42</v>
      </c>
      <c r="B8" s="6">
        <f>B2</f>
        <v>1</v>
      </c>
      <c r="C8" s="39">
        <f>C4</f>
        <v>10</v>
      </c>
      <c r="D8" s="5">
        <f>D2</f>
        <v>1</v>
      </c>
      <c r="E8" s="39">
        <f>E4</f>
        <v>9</v>
      </c>
    </row>
    <row r="9" spans="1:5" x14ac:dyDescent="0.45">
      <c r="A9" s="7" t="s">
        <v>43</v>
      </c>
      <c r="B9" s="8">
        <f>B5</f>
        <v>11</v>
      </c>
      <c r="C9" s="40">
        <f>C7</f>
        <v>19</v>
      </c>
      <c r="D9" s="7">
        <f>D5</f>
        <v>10</v>
      </c>
      <c r="E9" s="40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">
        <v>93</v>
      </c>
      <c r="B2" s="26">
        <f>0.00000016*3</f>
        <v>4.8000000000000006E-7</v>
      </c>
      <c r="C2" s="6" t="s">
        <v>94</v>
      </c>
      <c r="D2" s="16" t="s">
        <v>95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71</v>
      </c>
      <c r="B5" s="10">
        <v>20</v>
      </c>
      <c r="C5" s="16" t="s">
        <v>50</v>
      </c>
      <c r="D5" s="16" t="s">
        <v>51</v>
      </c>
      <c r="E5" s="13">
        <f>RADIANS(B5)/3600/3</f>
        <v>3.2320912073969067E-5</v>
      </c>
    </row>
    <row r="6" spans="1:6" x14ac:dyDescent="0.45">
      <c r="A6" s="5" t="s">
        <v>72</v>
      </c>
      <c r="B6" s="10">
        <v>20</v>
      </c>
      <c r="C6" s="16" t="s">
        <v>50</v>
      </c>
      <c r="D6" s="16" t="s">
        <v>52</v>
      </c>
      <c r="E6" s="13">
        <f>RADIANS(B6)/3600/3</f>
        <v>3.2320912073969067E-5</v>
      </c>
    </row>
    <row r="7" spans="1:6" x14ac:dyDescent="0.45">
      <c r="A7" s="18" t="s">
        <v>73</v>
      </c>
      <c r="B7" s="10">
        <v>1.5</v>
      </c>
      <c r="C7" s="16" t="s">
        <v>53</v>
      </c>
      <c r="D7" s="16" t="s">
        <v>54</v>
      </c>
      <c r="E7" s="13">
        <f>RADIANS(B7)/3600/3</f>
        <v>2.4240684055476799E-6</v>
      </c>
    </row>
    <row r="8" spans="1:6" x14ac:dyDescent="0.45">
      <c r="A8" s="18" t="s">
        <v>74</v>
      </c>
      <c r="B8" s="10">
        <v>1.5</v>
      </c>
      <c r="C8" s="16" t="s">
        <v>53</v>
      </c>
      <c r="D8" s="16" t="s">
        <v>54</v>
      </c>
      <c r="E8" s="13">
        <f t="shared" ref="E8:E9" si="0">RADIANS(B8)/3600/3</f>
        <v>2.4240684055476799E-6</v>
      </c>
    </row>
    <row r="9" spans="1:6" x14ac:dyDescent="0.45">
      <c r="A9" s="18" t="s">
        <v>75</v>
      </c>
      <c r="B9" s="10">
        <v>9</v>
      </c>
      <c r="C9" s="16" t="s">
        <v>53</v>
      </c>
      <c r="D9" s="16" t="s">
        <v>54</v>
      </c>
      <c r="E9" s="13">
        <f t="shared" si="0"/>
        <v>1.4544410433286079E-5</v>
      </c>
    </row>
    <row r="10" spans="1:6" x14ac:dyDescent="0.45">
      <c r="A10" s="43" t="s">
        <v>97</v>
      </c>
      <c r="B10" s="27">
        <v>3</v>
      </c>
      <c r="C10" s="44" t="s">
        <v>96</v>
      </c>
      <c r="D10" s="44" t="s">
        <v>100</v>
      </c>
      <c r="E10" s="12">
        <f>B10/3</f>
        <v>1</v>
      </c>
    </row>
    <row r="11" spans="1:6" x14ac:dyDescent="0.45">
      <c r="A11" s="19" t="s">
        <v>98</v>
      </c>
      <c r="B11" s="20">
        <v>3</v>
      </c>
      <c r="C11" s="17" t="s">
        <v>96</v>
      </c>
      <c r="D11" s="17" t="s">
        <v>99</v>
      </c>
      <c r="E11" s="14">
        <f>B11/3</f>
        <v>1</v>
      </c>
    </row>
    <row r="12" spans="1:6" x14ac:dyDescent="0.45">
      <c r="A12" s="18" t="s">
        <v>101</v>
      </c>
      <c r="B12" s="9">
        <v>10</v>
      </c>
      <c r="C12" s="16" t="s">
        <v>8</v>
      </c>
      <c r="D12" s="16" t="s">
        <v>102</v>
      </c>
      <c r="E12" s="1">
        <f>B12/3</f>
        <v>3.3333333333333335</v>
      </c>
    </row>
    <row r="13" spans="1:6" x14ac:dyDescent="0.45">
      <c r="A13" s="18" t="s">
        <v>103</v>
      </c>
      <c r="B13" s="9">
        <v>100</v>
      </c>
      <c r="C13" s="16" t="s">
        <v>8</v>
      </c>
      <c r="D13" s="16" t="s">
        <v>104</v>
      </c>
      <c r="E13" s="1">
        <f>B13/3</f>
        <v>33.333333333333336</v>
      </c>
    </row>
    <row r="14" spans="1:6" x14ac:dyDescent="0.45">
      <c r="A14" s="18" t="s">
        <v>105</v>
      </c>
      <c r="B14" s="9">
        <v>10</v>
      </c>
      <c r="C14" s="16" t="s">
        <v>8</v>
      </c>
      <c r="D14" s="16" t="s">
        <v>106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ht="15" customHeight="1" x14ac:dyDescent="0.45">
      <c r="A2" s="3" t="s">
        <v>55</v>
      </c>
      <c r="B2" s="4">
        <v>4000</v>
      </c>
      <c r="C2" s="4" t="s">
        <v>8</v>
      </c>
      <c r="D2" s="4" t="s">
        <v>56</v>
      </c>
      <c r="E2" s="12">
        <f t="shared" ref="E2:E10" si="0">B2/3</f>
        <v>1333.3333333333333</v>
      </c>
    </row>
    <row r="3" spans="1:5" x14ac:dyDescent="0.45">
      <c r="A3" s="5" t="s">
        <v>57</v>
      </c>
      <c r="B3" s="6">
        <v>4000</v>
      </c>
      <c r="C3" s="6" t="s">
        <v>8</v>
      </c>
      <c r="D3" s="6" t="s">
        <v>56</v>
      </c>
      <c r="E3" s="13">
        <f t="shared" si="0"/>
        <v>1333.3333333333333</v>
      </c>
    </row>
    <row r="4" spans="1:5" x14ac:dyDescent="0.45">
      <c r="A4" s="5" t="s">
        <v>58</v>
      </c>
      <c r="B4" s="6">
        <v>4000</v>
      </c>
      <c r="C4" s="6" t="s">
        <v>8</v>
      </c>
      <c r="D4" s="6" t="s">
        <v>56</v>
      </c>
      <c r="E4" s="13">
        <f t="shared" si="0"/>
        <v>1333.3333333333333</v>
      </c>
    </row>
    <row r="5" spans="1:5" x14ac:dyDescent="0.45">
      <c r="A5" s="5" t="s">
        <v>59</v>
      </c>
      <c r="B5" s="6">
        <v>3</v>
      </c>
      <c r="C5" s="6" t="s">
        <v>60</v>
      </c>
      <c r="D5" s="6" t="s">
        <v>61</v>
      </c>
      <c r="E5" s="13">
        <f t="shared" si="0"/>
        <v>1</v>
      </c>
    </row>
    <row r="6" spans="1:5" x14ac:dyDescent="0.45">
      <c r="A6" s="5" t="s">
        <v>62</v>
      </c>
      <c r="B6" s="6">
        <v>3</v>
      </c>
      <c r="C6" s="6" t="s">
        <v>60</v>
      </c>
      <c r="D6" s="6" t="s">
        <v>61</v>
      </c>
      <c r="E6" s="13">
        <f t="shared" si="0"/>
        <v>1</v>
      </c>
    </row>
    <row r="7" spans="1:5" x14ac:dyDescent="0.45">
      <c r="A7" s="5" t="s">
        <v>63</v>
      </c>
      <c r="B7" s="6">
        <v>3</v>
      </c>
      <c r="C7" s="6" t="s">
        <v>60</v>
      </c>
      <c r="D7" s="6" t="s">
        <v>61</v>
      </c>
      <c r="E7" s="13">
        <f t="shared" si="0"/>
        <v>1</v>
      </c>
    </row>
    <row r="8" spans="1:5" x14ac:dyDescent="0.45">
      <c r="A8" s="5" t="s">
        <v>76</v>
      </c>
      <c r="B8" s="6">
        <v>5.0000000000000001E-4</v>
      </c>
      <c r="C8" s="6" t="s">
        <v>9</v>
      </c>
      <c r="D8" s="6" t="s">
        <v>64</v>
      </c>
      <c r="E8" s="13">
        <f t="shared" si="0"/>
        <v>1.6666666666666666E-4</v>
      </c>
    </row>
    <row r="9" spans="1:5" x14ac:dyDescent="0.45">
      <c r="A9" s="5" t="s">
        <v>77</v>
      </c>
      <c r="B9" s="6">
        <v>5.0000000000000001E-4</v>
      </c>
      <c r="C9" s="6" t="s">
        <v>9</v>
      </c>
      <c r="D9" s="6" t="s">
        <v>64</v>
      </c>
      <c r="E9" s="13">
        <f t="shared" si="0"/>
        <v>1.6666666666666666E-4</v>
      </c>
    </row>
    <row r="10" spans="1:5" x14ac:dyDescent="0.45">
      <c r="A10" s="5" t="s">
        <v>78</v>
      </c>
      <c r="B10" s="6">
        <v>5.0000000000000001E-4</v>
      </c>
      <c r="C10" s="6" t="s">
        <v>9</v>
      </c>
      <c r="D10" s="6" t="s">
        <v>64</v>
      </c>
      <c r="E10" s="13">
        <f t="shared" si="0"/>
        <v>1.6666666666666666E-4</v>
      </c>
    </row>
    <row r="11" spans="1:5" x14ac:dyDescent="0.45">
      <c r="A11" s="5" t="s">
        <v>82</v>
      </c>
      <c r="B11" s="6">
        <f>truthStateParams!$B$5</f>
        <v>20</v>
      </c>
      <c r="C11" s="6" t="s">
        <v>53</v>
      </c>
      <c r="D11" s="16" t="s">
        <v>65</v>
      </c>
      <c r="E11" s="13">
        <f>RADIANS(B11)/3600/3</f>
        <v>3.2320912073969067E-5</v>
      </c>
    </row>
    <row r="12" spans="1:5" x14ac:dyDescent="0.45">
      <c r="A12" s="18" t="s">
        <v>83</v>
      </c>
      <c r="B12" s="6">
        <f>truthStateParams!$B$5</f>
        <v>20</v>
      </c>
      <c r="C12" s="6" t="s">
        <v>53</v>
      </c>
      <c r="D12" s="16" t="s">
        <v>65</v>
      </c>
      <c r="E12" s="13">
        <f t="shared" ref="E12:E16" si="1">RADIANS(B12)/3600/3</f>
        <v>3.2320912073969067E-5</v>
      </c>
    </row>
    <row r="13" spans="1:5" x14ac:dyDescent="0.45">
      <c r="A13" s="18" t="s">
        <v>84</v>
      </c>
      <c r="B13" s="6">
        <f>truthStateParams!$B$5</f>
        <v>20</v>
      </c>
      <c r="C13" s="6" t="s">
        <v>53</v>
      </c>
      <c r="D13" s="16" t="s">
        <v>65</v>
      </c>
      <c r="E13" s="13">
        <f t="shared" si="1"/>
        <v>3.2320912073969067E-5</v>
      </c>
    </row>
    <row r="14" spans="1:5" x14ac:dyDescent="0.45">
      <c r="A14" s="18" t="s">
        <v>79</v>
      </c>
      <c r="B14" s="6">
        <f>truthStateParams!$B$6</f>
        <v>20</v>
      </c>
      <c r="C14" s="6" t="s">
        <v>53</v>
      </c>
      <c r="D14" s="16" t="s">
        <v>66</v>
      </c>
      <c r="E14" s="13">
        <f t="shared" si="1"/>
        <v>3.2320912073969067E-5</v>
      </c>
    </row>
    <row r="15" spans="1:5" x14ac:dyDescent="0.45">
      <c r="A15" s="18" t="s">
        <v>80</v>
      </c>
      <c r="B15" s="6">
        <f>truthStateParams!$B$6</f>
        <v>20</v>
      </c>
      <c r="C15" s="6" t="s">
        <v>53</v>
      </c>
      <c r="D15" s="16" t="s">
        <v>66</v>
      </c>
      <c r="E15" s="13">
        <f t="shared" si="1"/>
        <v>3.2320912073969067E-5</v>
      </c>
    </row>
    <row r="16" spans="1:5" x14ac:dyDescent="0.45">
      <c r="A16" s="16" t="s">
        <v>81</v>
      </c>
      <c r="B16" s="6">
        <f>truthStateParams!$B$6</f>
        <v>20</v>
      </c>
      <c r="C16" s="6" t="s">
        <v>53</v>
      </c>
      <c r="D16" s="16" t="s">
        <v>66</v>
      </c>
      <c r="E16" s="13">
        <f t="shared" si="1"/>
        <v>3.2320912073969067E-5</v>
      </c>
    </row>
    <row r="17" spans="1:5" x14ac:dyDescent="0.45">
      <c r="A17" s="5" t="s">
        <v>67</v>
      </c>
      <c r="B17" s="6">
        <f>truthStateParams!$B$3</f>
        <v>5</v>
      </c>
      <c r="C17" s="26" t="s">
        <v>24</v>
      </c>
      <c r="D17" s="6" t="s">
        <v>68</v>
      </c>
      <c r="E17" s="13">
        <f>RADIANS(B17)/hr2sec/3</f>
        <v>8.0802280184922667E-6</v>
      </c>
    </row>
    <row r="18" spans="1:5" x14ac:dyDescent="0.45">
      <c r="A18" s="5" t="s">
        <v>69</v>
      </c>
      <c r="B18" s="6">
        <f>truthStateParams!$B$3</f>
        <v>5</v>
      </c>
      <c r="C18" s="26" t="s">
        <v>24</v>
      </c>
      <c r="D18" s="6" t="s">
        <v>68</v>
      </c>
      <c r="E18" s="13">
        <f>RADIANS(B18)/hr2sec/3</f>
        <v>8.0802280184922667E-6</v>
      </c>
    </row>
    <row r="19" spans="1:5" x14ac:dyDescent="0.45">
      <c r="A19" s="7" t="s">
        <v>70</v>
      </c>
      <c r="B19" s="8">
        <f>truthStateParams!$B$3</f>
        <v>5</v>
      </c>
      <c r="C19" s="28" t="s">
        <v>24</v>
      </c>
      <c r="D19" s="8" t="s">
        <v>68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3" t="str">
        <f>truthStateParams!A10</f>
        <v>sig_cu</v>
      </c>
      <c r="B10" s="27">
        <f>truthStateParams!B10</f>
        <v>3</v>
      </c>
      <c r="C10" s="44" t="str">
        <f>truthStateParams!C10</f>
        <v>pixels</v>
      </c>
      <c r="D10" s="44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24" t="s">
        <v>91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39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39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39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39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39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39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39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39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39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39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39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39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39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39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39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39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39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0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2021-11-01T16:26:35Z</dcterms:modified>
</cp:coreProperties>
</file>