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"/>
    </mc:Choice>
  </mc:AlternateContent>
  <xr:revisionPtr revIDLastSave="0" documentId="13_ncr:1_{278350E3-739E-4E9A-94E3-D9924E804848}" xr6:coauthVersionLast="47" xr6:coauthVersionMax="47" xr10:uidLastSave="{00000000-0000-0000-0000-000000000000}"/>
  <bookViews>
    <workbookView xWindow="-98" yWindow="-98" windowWidth="20715" windowHeight="13276" tabRatio="894" xr2:uid="{00000000-000D-0000-FFFF-FFFF00000000}"/>
  </bookViews>
  <sheets>
    <sheet name="general" sheetId="1" r:id="rId1"/>
    <sheet name="initialConditions" sheetId="23" r:id="rId2"/>
    <sheet name="truthStateIdx" sheetId="21" r:id="rId3"/>
    <sheet name="navStateIdx" sheetId="22" r:id="rId4"/>
    <sheet name="truthStateParams" sheetId="11" r:id="rId5"/>
    <sheet name="truthStateInitialUncertainty" sheetId="6" r:id="rId6"/>
    <sheet name="navStateParams" sheetId="13" r:id="rId7"/>
    <sheet name="navStateInitialUncertainty" sheetId="14" r:id="rId8"/>
    <sheet name="errorInjection" sheetId="17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 l="1"/>
  <c r="E15" i="1"/>
  <c r="E9" i="22" l="1"/>
  <c r="C9" i="22"/>
  <c r="E19" i="17" l="1"/>
  <c r="E18" i="17"/>
  <c r="E17" i="17"/>
  <c r="E13" i="17"/>
  <c r="E12" i="17"/>
  <c r="E11" i="17"/>
  <c r="E10" i="17"/>
  <c r="E9" i="17"/>
  <c r="E8" i="17"/>
  <c r="E15" i="23"/>
  <c r="E14" i="23"/>
  <c r="E13" i="23"/>
  <c r="E9" i="23"/>
  <c r="E8" i="23"/>
  <c r="E7" i="23"/>
  <c r="E6" i="23"/>
  <c r="E5" i="23"/>
  <c r="E4" i="23"/>
  <c r="E3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14" i="1" l="1"/>
  <c r="E13" i="1"/>
  <c r="E2" i="11"/>
  <c r="B17" i="6"/>
  <c r="B18" i="6"/>
  <c r="E7" i="17" l="1"/>
  <c r="E6" i="17"/>
  <c r="E5" i="17"/>
  <c r="E4" i="17"/>
  <c r="E3" i="17"/>
  <c r="E2" i="17"/>
  <c r="C7" i="17"/>
  <c r="C6" i="17"/>
  <c r="C5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B9" i="22" l="1"/>
  <c r="C8" i="22"/>
  <c r="B8" i="22"/>
  <c r="E7" i="1"/>
  <c r="E6" i="1"/>
  <c r="E5" i="1"/>
  <c r="E3" i="1"/>
  <c r="E2" i="1"/>
  <c r="E8" i="1" l="1"/>
  <c r="E9" i="1"/>
  <c r="E4" i="1"/>
  <c r="E12" i="1" l="1"/>
  <c r="E11" i="1"/>
  <c r="E10" i="1"/>
  <c r="B3" i="16" l="1"/>
  <c r="E15" i="17" l="1"/>
  <c r="E11" i="23"/>
  <c r="E14" i="17"/>
  <c r="E10" i="23"/>
  <c r="E16" i="17"/>
  <c r="E12" i="23"/>
  <c r="E4" i="11"/>
  <c r="E3" i="11"/>
  <c r="E19" i="6"/>
  <c r="E18" i="6"/>
  <c r="E17" i="6"/>
  <c r="E3" i="13"/>
  <c r="E19" i="14"/>
  <c r="E17" i="14"/>
  <c r="E4" i="13"/>
  <c r="E18" i="14"/>
</calcChain>
</file>

<file path=xl/sharedStrings.xml><?xml version="1.0" encoding="utf-8"?>
<sst xmlns="http://schemas.openxmlformats.org/spreadsheetml/2006/main" count="268" uniqueCount="150">
  <si>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</si>
  <si>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</si>
  <si>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</si>
  <si>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</si>
  <si>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</si>
  <si>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</si>
  <si>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</si>
  <si>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</si>
  <si>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</si>
  <si>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</si>
  <si>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</si>
  <si>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</si>
  <si>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</si>
  <si>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</si>
  <si>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</si>
  <si>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</si>
  <si>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</si>
  <si>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</si>
  <si>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</si>
  <si>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</si>
  <si>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</si>
  <si>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</si>
  <si>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deg</t>
  </si>
  <si>
    <t>dt</t>
  </si>
  <si>
    <t>sig_gyro_ss</t>
  </si>
  <si>
    <t>deg/hr</t>
  </si>
  <si>
    <t>3-sigma steady-state gyro bias</t>
  </si>
  <si>
    <t>tau_gyro</t>
  </si>
  <si>
    <t>Gyro bias ECRV time constant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</si>
  <si>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</si>
  <si>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</si>
  <si>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</si>
  <si>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</si>
  <si>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</si>
  <si>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</si>
  <si>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</si>
  <si>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</si>
  <si>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</si>
  <si>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</si>
  <si>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</si>
  <si>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</si>
  <si>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</si>
  <si>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</si>
  <si>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</si>
  <si>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</si>
  <si>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</si>
  <si>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</si>
  <si>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</si>
  <si>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Star camera misalignment ECRV time constant</t>
  </si>
  <si>
    <t>gbias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</si>
  <si>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</si>
  <si>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</si>
  <si>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</si>
  <si>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</si>
  <si>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</si>
  <si>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</si>
  <si>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</si>
  <si>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</si>
  <si>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</si>
  <si>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</si>
  <si>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</si>
  <si>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</si>
  <si>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</si>
  <si>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</si>
  <si>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</si>
  <si>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</si>
  <si>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</si>
  <si>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</si>
  <si>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</si>
  <si>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</si>
  <si>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</si>
  <si>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</si>
  <si>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</si>
  <si>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</si>
  <si>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</si>
  <si>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</si>
  <si>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</si>
  <si>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</si>
  <si>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</si>
  <si>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</si>
  <si>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</si>
  <si>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</si>
  <si>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</si>
  <si>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</si>
  <si>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</si>
  <si>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MatlabValues</t>
  </si>
  <si>
    <t>n_MonteCarloRuns</t>
  </si>
  <si>
    <t>Q_grav</t>
  </si>
  <si>
    <t>m^2/s^3</t>
  </si>
  <si>
    <t>3-sigma non-gravitational process noise</t>
  </si>
  <si>
    <t>flag to enable processing of star camera measurements</t>
  </si>
  <si>
    <t>flag to enable processing of VO measurements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</si>
  <si>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</si>
  <si>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</si>
  <si>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</si>
  <si>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</si>
  <si>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</si>
  <si>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</si>
  <si>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</si>
  <si>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</si>
  <si>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</si>
  <si>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</si>
  <si>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</si>
  <si>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</si>
  <si>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tau_accel</t>
  </si>
  <si>
    <t>processGPSEnable</t>
  </si>
  <si>
    <t>processIBCEnable</t>
  </si>
  <si>
    <t>r_xi</t>
  </si>
  <si>
    <t>v_xb</t>
  </si>
  <si>
    <t>psi</t>
  </si>
  <si>
    <t>phi</t>
  </si>
  <si>
    <t>b_ax</t>
  </si>
  <si>
    <t>b_ay</t>
  </si>
  <si>
    <t>b_az</t>
  </si>
  <si>
    <t>b_gx</t>
  </si>
  <si>
    <t>b_gy</t>
  </si>
  <si>
    <t>b_gz</t>
  </si>
  <si>
    <t>m/s</t>
  </si>
  <si>
    <t>r_cix</t>
  </si>
  <si>
    <t>r_ciy</t>
  </si>
  <si>
    <t>r_ciz</t>
  </si>
  <si>
    <t>g</t>
  </si>
  <si>
    <t>hdg</t>
  </si>
  <si>
    <t>abias</t>
  </si>
  <si>
    <t>ipos</t>
  </si>
  <si>
    <t>r_yi</t>
  </si>
  <si>
    <t>del_rbix</t>
  </si>
  <si>
    <t>del_rbiy</t>
  </si>
  <si>
    <t>del_rbiz</t>
  </si>
  <si>
    <t>del_vbix</t>
  </si>
  <si>
    <t>del_vbiy</t>
  </si>
  <si>
    <t>del_vbiz</t>
  </si>
  <si>
    <t>del_thx</t>
  </si>
  <si>
    <t>del_thy</t>
  </si>
  <si>
    <t>del_thz</t>
  </si>
  <si>
    <t>del_bax</t>
  </si>
  <si>
    <t>del_bay</t>
  </si>
  <si>
    <t>del_baz</t>
  </si>
  <si>
    <t>del_bgx</t>
  </si>
  <si>
    <t>del_bgy</t>
  </si>
  <si>
    <t>del_bgz</t>
  </si>
  <si>
    <t>del_rcix</t>
  </si>
  <si>
    <t>del_rciy</t>
  </si>
  <si>
    <t>del_rciz</t>
  </si>
  <si>
    <t xml:space="preserve">deg </t>
  </si>
  <si>
    <t>L</t>
  </si>
  <si>
    <t>m/s^2</t>
  </si>
  <si>
    <t>a</t>
  </si>
  <si>
    <t>xi</t>
  </si>
  <si>
    <t>deg/s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</si>
</sst>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164" fontId="0" fillId="0" borderId="5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2" borderId="1" xfId="0" applyFill="1" applyBorder="1"/>
    <xf numFmtId="1" fontId="0" fillId="2" borderId="2" xfId="0" applyNumberFormat="1" applyFill="1" applyBorder="1"/>
    <xf numFmtId="0" fontId="0" fillId="2" borderId="2" xfId="0" applyFill="1" applyBorder="1"/>
    <xf numFmtId="164" fontId="0" fillId="2" borderId="3" xfId="0" applyNumberFormat="1" applyFill="1" applyBorder="1"/>
    <xf numFmtId="0" fontId="0" fillId="2" borderId="4" xfId="0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5" xfId="0" applyNumberFormat="1" applyFill="1" applyBorder="1"/>
    <xf numFmtId="0" fontId="1" fillId="0" borderId="1" xfId="0" applyFont="1" applyFill="1" applyBorder="1"/>
    <xf numFmtId="165" fontId="1" fillId="0" borderId="2" xfId="0" applyNumberFormat="1" applyFont="1" applyFill="1" applyBorder="1"/>
    <xf numFmtId="0" fontId="1" fillId="0" borderId="2" xfId="0" applyFont="1" applyFill="1" applyBorder="1"/>
    <xf numFmtId="164" fontId="1" fillId="0" borderId="3" xfId="0" applyNumberFormat="1" applyFont="1" applyFill="1" applyBorder="1"/>
    <xf numFmtId="165" fontId="0" fillId="0" borderId="2" xfId="0" applyNumberFormat="1" applyFill="1" applyBorder="1"/>
    <xf numFmtId="164" fontId="0" fillId="0" borderId="3" xfId="0" applyNumberFormat="1" applyFill="1" applyBorder="1"/>
    <xf numFmtId="165" fontId="0" fillId="0" borderId="0" xfId="0" applyNumberFormat="1" applyFill="1" applyBorder="1"/>
    <xf numFmtId="164" fontId="0" fillId="0" borderId="5" xfId="0" applyNumberFormat="1" applyFill="1" applyBorder="1"/>
    <xf numFmtId="1" fontId="0" fillId="0" borderId="0" xfId="0" applyNumberFormat="1" applyFill="1" applyBorder="1"/>
    <xf numFmtId="11" fontId="0" fillId="0" borderId="0" xfId="0" applyNumberFormat="1" applyFill="1" applyBorder="1"/>
    <xf numFmtId="167" fontId="0" fillId="0" borderId="0" xfId="0" applyNumberFormat="1" applyFill="1" applyBorder="1"/>
    <xf numFmtId="1" fontId="0" fillId="0" borderId="0" xfId="0" applyNumberFormat="1" applyFont="1" applyFill="1" applyBorder="1"/>
    <xf numFmtId="0" fontId="0" fillId="0" borderId="1" xfId="0" applyFont="1" applyBorder="1"/>
    <xf numFmtId="166" fontId="0" fillId="0" borderId="2" xfId="0" applyNumberFormat="1" applyFont="1" applyBorder="1"/>
    <xf numFmtId="0" fontId="0" fillId="0" borderId="2" xfId="0" applyFont="1" applyBorder="1"/>
    <xf numFmtId="164" fontId="0" fillId="0" borderId="3" xfId="0" applyNumberFormat="1" applyFont="1" applyBorder="1"/>
    <xf numFmtId="0" fontId="0" fillId="0" borderId="6" xfId="0" applyFont="1" applyBorder="1"/>
    <xf numFmtId="0" fontId="0" fillId="0" borderId="9" xfId="0" applyFont="1" applyBorder="1"/>
    <xf numFmtId="166" fontId="0" fillId="0" borderId="10" xfId="0" applyNumberFormat="1" applyFont="1" applyBorder="1"/>
    <xf numFmtId="0" fontId="0" fillId="0" borderId="10" xfId="0" applyFont="1" applyBorder="1"/>
    <xf numFmtId="164" fontId="0" fillId="0" borderId="11" xfId="0" applyNumberFormat="1" applyFont="1" applyBorder="1"/>
    <xf numFmtId="0" fontId="0" fillId="0" borderId="9" xfId="0" applyFont="1" applyFill="1" applyBorder="1"/>
    <xf numFmtId="0" fontId="0" fillId="0" borderId="10" xfId="0" applyFont="1" applyFill="1" applyBorder="1"/>
    <xf numFmtId="1" fontId="0" fillId="0" borderId="7" xfId="0" applyNumberFormat="1" applyBorder="1"/>
    <xf numFmtId="1" fontId="0" fillId="0" borderId="2" xfId="0" applyNumberFormat="1" applyFont="1" applyFill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zoomScale="130" zoomScaleNormal="130" workbookViewId="0">
      <selection activeCell="C7" sqref="C7"/>
    </sheetView>
  </sheetViews>
  <sheetFormatPr defaultRowHeight="14.25" x14ac:dyDescent="0.45"/>
  <cols>
    <col min="1" max="1" width="39.73046875" bestFit="1" customWidth="1"/>
    <col min="2" max="2" width="12.8632812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x14ac:dyDescent="0.45">
      <c r="A1" s="55" t="s">
        <v>3</v>
      </c>
      <c r="B1" s="56" t="s">
        <v>0</v>
      </c>
      <c r="C1" s="57" t="s">
        <v>2</v>
      </c>
      <c r="D1" s="57" t="s">
        <v>1</v>
      </c>
      <c r="E1" s="58" t="s">
        <v>85</v>
      </c>
    </row>
    <row r="2" spans="1:5" x14ac:dyDescent="0.45">
      <c r="A2" s="45" t="s">
        <v>6</v>
      </c>
      <c r="B2" s="59">
        <v>0.01</v>
      </c>
      <c r="C2" s="46" t="s">
        <v>5</v>
      </c>
      <c r="D2" s="46" t="s">
        <v>7</v>
      </c>
      <c r="E2" s="60">
        <f t="shared" ref="E2:E7" si="0">B2</f>
        <v>0.01</v>
      </c>
    </row>
    <row r="3" spans="1:5" x14ac:dyDescent="0.45">
      <c r="A3" s="18" t="s">
        <v>23</v>
      </c>
      <c r="B3" s="61">
        <v>1E-4</v>
      </c>
      <c r="C3" s="16" t="s">
        <v>5</v>
      </c>
      <c r="D3" s="16" t="s">
        <v>44</v>
      </c>
      <c r="E3" s="62">
        <f t="shared" si="0"/>
        <v>1E-4</v>
      </c>
    </row>
    <row r="4" spans="1:5" x14ac:dyDescent="0.45">
      <c r="A4" s="18" t="s">
        <v>43</v>
      </c>
      <c r="B4" s="61">
        <v>10</v>
      </c>
      <c r="C4" s="16" t="s">
        <v>5</v>
      </c>
      <c r="D4" s="16" t="s">
        <v>45</v>
      </c>
      <c r="E4" s="62">
        <f t="shared" si="0"/>
        <v>10</v>
      </c>
    </row>
    <row r="5" spans="1:5" x14ac:dyDescent="0.45">
      <c r="A5" s="18" t="s">
        <v>12</v>
      </c>
      <c r="B5" s="63">
        <v>6</v>
      </c>
      <c r="C5" s="16" t="s">
        <v>4</v>
      </c>
      <c r="D5" s="16" t="s">
        <v>14</v>
      </c>
      <c r="E5" s="62">
        <f>B5</f>
        <v>6</v>
      </c>
    </row>
    <row r="6" spans="1:5" x14ac:dyDescent="0.45">
      <c r="A6" s="18" t="s">
        <v>46</v>
      </c>
      <c r="B6" s="63">
        <v>12</v>
      </c>
      <c r="C6" s="16" t="s">
        <v>4</v>
      </c>
      <c r="D6" s="16" t="s">
        <v>47</v>
      </c>
      <c r="E6" s="62">
        <f>B6</f>
        <v>12</v>
      </c>
    </row>
    <row r="7" spans="1:5" x14ac:dyDescent="0.45">
      <c r="A7" s="18" t="s">
        <v>86</v>
      </c>
      <c r="B7" s="63">
        <f>12*6</f>
        <v>72</v>
      </c>
      <c r="C7" s="16" t="s">
        <v>4</v>
      </c>
      <c r="D7" s="16" t="s">
        <v>13</v>
      </c>
      <c r="E7" s="62">
        <f t="shared" si="0"/>
        <v>72</v>
      </c>
    </row>
    <row r="8" spans="1:5" x14ac:dyDescent="0.45">
      <c r="A8" s="18" t="s">
        <v>27</v>
      </c>
      <c r="B8" s="65">
        <v>60</v>
      </c>
      <c r="C8" s="64" t="s">
        <v>5</v>
      </c>
      <c r="D8" s="16" t="s">
        <v>28</v>
      </c>
      <c r="E8" s="62">
        <f t="shared" ref="E8:E9" si="1">B8</f>
        <v>60</v>
      </c>
    </row>
    <row r="9" spans="1:5" x14ac:dyDescent="0.45">
      <c r="A9" s="18" t="s">
        <v>104</v>
      </c>
      <c r="B9" s="65">
        <v>60</v>
      </c>
      <c r="C9" s="64" t="s">
        <v>5</v>
      </c>
      <c r="D9" s="16" t="s">
        <v>48</v>
      </c>
      <c r="E9" s="62">
        <f t="shared" si="1"/>
        <v>60</v>
      </c>
    </row>
    <row r="10" spans="1:5" x14ac:dyDescent="0.45">
      <c r="A10" s="18" t="s">
        <v>37</v>
      </c>
      <c r="B10" s="63">
        <v>0</v>
      </c>
      <c r="C10" s="16" t="s">
        <v>4</v>
      </c>
      <c r="D10" s="16" t="s">
        <v>38</v>
      </c>
      <c r="E10" s="62">
        <f t="shared" ref="E10:E12" si="2">B10</f>
        <v>0</v>
      </c>
    </row>
    <row r="11" spans="1:5" x14ac:dyDescent="0.45">
      <c r="A11" s="18" t="s">
        <v>20</v>
      </c>
      <c r="B11" s="63">
        <v>0</v>
      </c>
      <c r="C11" s="16" t="s">
        <v>4</v>
      </c>
      <c r="D11" s="16" t="s">
        <v>21</v>
      </c>
      <c r="E11" s="62">
        <f t="shared" si="2"/>
        <v>0</v>
      </c>
    </row>
    <row r="12" spans="1:5" x14ac:dyDescent="0.45">
      <c r="A12" s="18" t="s">
        <v>39</v>
      </c>
      <c r="B12" s="63">
        <v>0</v>
      </c>
      <c r="C12" s="16" t="s">
        <v>4</v>
      </c>
      <c r="D12" s="16" t="s">
        <v>40</v>
      </c>
      <c r="E12" s="62">
        <f t="shared" si="2"/>
        <v>0</v>
      </c>
    </row>
    <row r="13" spans="1:5" x14ac:dyDescent="0.45">
      <c r="A13" s="47" t="s">
        <v>105</v>
      </c>
      <c r="B13" s="48">
        <v>0</v>
      </c>
      <c r="C13" s="49" t="s">
        <v>4</v>
      </c>
      <c r="D13" s="49" t="s">
        <v>90</v>
      </c>
      <c r="E13" s="50">
        <f t="shared" ref="E13:E16" si="3">B13</f>
        <v>0</v>
      </c>
    </row>
    <row r="14" spans="1:5" x14ac:dyDescent="0.45">
      <c r="A14" s="51" t="s">
        <v>106</v>
      </c>
      <c r="B14" s="52">
        <v>0</v>
      </c>
      <c r="C14" s="53" t="s">
        <v>4</v>
      </c>
      <c r="D14" s="53" t="s">
        <v>91</v>
      </c>
      <c r="E14" s="54">
        <f t="shared" si="3"/>
        <v>0</v>
      </c>
    </row>
    <row r="15" spans="1:5" x14ac:dyDescent="0.45">
      <c r="A15" s="18" t="s">
        <v>145</v>
      </c>
      <c r="B15" s="2">
        <v>1.5</v>
      </c>
      <c r="C15" s="16" t="s">
        <v>8</v>
      </c>
      <c r="E15" s="1">
        <f t="shared" si="3"/>
        <v>1.5</v>
      </c>
    </row>
    <row r="16" spans="1:5" x14ac:dyDescent="0.45">
      <c r="A16" s="18" t="s">
        <v>121</v>
      </c>
      <c r="B16" s="2">
        <v>9.8000000000000007</v>
      </c>
      <c r="C16" s="16" t="s">
        <v>146</v>
      </c>
      <c r="E16" s="1">
        <f t="shared" si="3"/>
        <v>9.8000000000000007</v>
      </c>
    </row>
    <row r="17" spans="1:5" x14ac:dyDescent="0.45">
      <c r="A17" s="18" t="s">
        <v>147</v>
      </c>
      <c r="B17" s="2">
        <v>0.5</v>
      </c>
      <c r="C17" s="16" t="s">
        <v>146</v>
      </c>
      <c r="E17" s="1">
        <f>B17</f>
        <v>0.5</v>
      </c>
    </row>
    <row r="18" spans="1:5" x14ac:dyDescent="0.45">
      <c r="A18" s="18" t="s">
        <v>148</v>
      </c>
      <c r="B18" s="2">
        <v>0.5</v>
      </c>
      <c r="C18" s="16" t="s">
        <v>149</v>
      </c>
      <c r="E18" s="1">
        <f>RADIANS(B18)</f>
        <v>8.7266462599716477E-3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/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103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15"/>
  <sheetViews>
    <sheetView workbookViewId="0">
      <selection activeCell="D20" sqref="D20"/>
    </sheetView>
  </sheetViews>
  <sheetFormatPr defaultRowHeight="14.25" x14ac:dyDescent="0.45"/>
  <cols>
    <col min="1" max="1" width="8.5976562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85</v>
      </c>
    </row>
    <row r="2" spans="1:5" x14ac:dyDescent="0.45">
      <c r="A2" s="67" t="s">
        <v>107</v>
      </c>
      <c r="B2" s="68">
        <v>0</v>
      </c>
      <c r="C2" s="69" t="s">
        <v>8</v>
      </c>
      <c r="D2" s="69"/>
      <c r="E2" s="70">
        <f>B2</f>
        <v>0</v>
      </c>
    </row>
    <row r="3" spans="1:5" x14ac:dyDescent="0.45">
      <c r="A3" s="71" t="s">
        <v>125</v>
      </c>
      <c r="B3" s="32">
        <v>0</v>
      </c>
      <c r="C3" s="31" t="s">
        <v>8</v>
      </c>
      <c r="D3" s="31"/>
      <c r="E3" s="33">
        <f>B3</f>
        <v>0</v>
      </c>
    </row>
    <row r="4" spans="1:5" x14ac:dyDescent="0.45">
      <c r="A4" s="72" t="s">
        <v>108</v>
      </c>
      <c r="B4" s="73">
        <v>10</v>
      </c>
      <c r="C4" s="74" t="s">
        <v>117</v>
      </c>
      <c r="D4" s="74"/>
      <c r="E4" s="75">
        <f>B4</f>
        <v>10</v>
      </c>
    </row>
    <row r="5" spans="1:5" x14ac:dyDescent="0.45">
      <c r="A5" s="76" t="s">
        <v>109</v>
      </c>
      <c r="B5" s="73">
        <v>22.5</v>
      </c>
      <c r="C5" s="77" t="s">
        <v>22</v>
      </c>
      <c r="D5" s="74"/>
      <c r="E5" s="75">
        <f>RADIANS(B5)</f>
        <v>0.39269908169872414</v>
      </c>
    </row>
    <row r="6" spans="1:5" x14ac:dyDescent="0.45">
      <c r="A6" s="76" t="s">
        <v>110</v>
      </c>
      <c r="B6" s="73">
        <v>-3</v>
      </c>
      <c r="C6" s="77" t="s">
        <v>22</v>
      </c>
      <c r="D6" s="74"/>
      <c r="E6" s="75">
        <f>RADIANS(B6)</f>
        <v>-5.235987755982989E-2</v>
      </c>
    </row>
    <row r="7" spans="1:5" x14ac:dyDescent="0.45">
      <c r="A7" s="67" t="s">
        <v>111</v>
      </c>
      <c r="B7" s="68">
        <v>0</v>
      </c>
      <c r="C7" s="4" t="s">
        <v>121</v>
      </c>
      <c r="D7" s="69"/>
      <c r="E7" s="70">
        <f>B7*g2mps2</f>
        <v>0</v>
      </c>
    </row>
    <row r="8" spans="1:5" x14ac:dyDescent="0.45">
      <c r="A8" s="42" t="s">
        <v>112</v>
      </c>
      <c r="B8" s="29">
        <v>0</v>
      </c>
      <c r="C8" s="6" t="s">
        <v>121</v>
      </c>
      <c r="D8" s="6"/>
      <c r="E8" s="30">
        <f>B8*g2mps2</f>
        <v>0</v>
      </c>
    </row>
    <row r="9" spans="1:5" x14ac:dyDescent="0.45">
      <c r="A9" s="43" t="s">
        <v>113</v>
      </c>
      <c r="B9" s="78">
        <v>0</v>
      </c>
      <c r="C9" s="8" t="s">
        <v>121</v>
      </c>
      <c r="D9" s="8"/>
      <c r="E9" s="33">
        <f>B9*g2mps2</f>
        <v>0</v>
      </c>
    </row>
    <row r="10" spans="1:5" x14ac:dyDescent="0.45">
      <c r="A10" s="41" t="s">
        <v>114</v>
      </c>
      <c r="B10" s="79">
        <v>0</v>
      </c>
      <c r="C10" s="4" t="s">
        <v>25</v>
      </c>
      <c r="D10" s="4"/>
      <c r="E10" s="12">
        <f>RADIANS(B10)/hr2sec</f>
        <v>0</v>
      </c>
    </row>
    <row r="11" spans="1:5" x14ac:dyDescent="0.45">
      <c r="A11" s="42" t="s">
        <v>115</v>
      </c>
      <c r="B11" s="66">
        <v>0</v>
      </c>
      <c r="C11" s="6" t="s">
        <v>25</v>
      </c>
      <c r="D11" s="6"/>
      <c r="E11" s="13">
        <f>RADIANS(B11)/hr2sec</f>
        <v>0</v>
      </c>
    </row>
    <row r="12" spans="1:5" x14ac:dyDescent="0.45">
      <c r="A12" s="43" t="s">
        <v>116</v>
      </c>
      <c r="B12" s="44">
        <v>0</v>
      </c>
      <c r="C12" s="8" t="s">
        <v>25</v>
      </c>
      <c r="D12" s="8"/>
      <c r="E12" s="14">
        <f>RADIANS(B12)/hr2sec</f>
        <v>0</v>
      </c>
    </row>
    <row r="13" spans="1:5" x14ac:dyDescent="0.45">
      <c r="A13" s="41" t="s">
        <v>118</v>
      </c>
      <c r="B13" s="79">
        <v>0</v>
      </c>
      <c r="C13" s="46" t="s">
        <v>8</v>
      </c>
      <c r="D13" s="4"/>
      <c r="E13" s="80">
        <f>B13</f>
        <v>0</v>
      </c>
    </row>
    <row r="14" spans="1:5" x14ac:dyDescent="0.45">
      <c r="A14" s="42" t="s">
        <v>119</v>
      </c>
      <c r="B14" s="66">
        <v>0</v>
      </c>
      <c r="C14" s="16" t="s">
        <v>8</v>
      </c>
      <c r="D14" s="6"/>
      <c r="E14" s="81">
        <f>B14</f>
        <v>0</v>
      </c>
    </row>
    <row r="15" spans="1:5" x14ac:dyDescent="0.45">
      <c r="A15" s="43" t="s">
        <v>120</v>
      </c>
      <c r="B15" s="44">
        <v>0</v>
      </c>
      <c r="C15" s="17" t="s">
        <v>8</v>
      </c>
      <c r="D15" s="8"/>
      <c r="E15" s="82">
        <f>B15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0"/>
  <sheetViews>
    <sheetView workbookViewId="0">
      <selection activeCell="E25" sqref="E25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45">
      <c r="A2" t="s">
        <v>29</v>
      </c>
      <c r="B2">
        <v>1</v>
      </c>
      <c r="C2">
        <v>2</v>
      </c>
      <c r="D2">
        <v>1</v>
      </c>
      <c r="E2">
        <v>2</v>
      </c>
    </row>
    <row r="3" spans="1:5" x14ac:dyDescent="0.45">
      <c r="A3" t="s">
        <v>30</v>
      </c>
      <c r="B3">
        <v>3</v>
      </c>
      <c r="C3">
        <v>3</v>
      </c>
      <c r="D3">
        <v>3</v>
      </c>
      <c r="E3">
        <v>3</v>
      </c>
    </row>
    <row r="4" spans="1:5" x14ac:dyDescent="0.45">
      <c r="A4" t="s">
        <v>122</v>
      </c>
      <c r="B4">
        <v>4</v>
      </c>
      <c r="C4">
        <v>4</v>
      </c>
      <c r="D4">
        <v>4</v>
      </c>
      <c r="E4">
        <v>4</v>
      </c>
    </row>
    <row r="5" spans="1:5" x14ac:dyDescent="0.45">
      <c r="A5" t="s">
        <v>110</v>
      </c>
      <c r="B5">
        <v>5</v>
      </c>
      <c r="C5">
        <v>5</v>
      </c>
      <c r="D5">
        <v>5</v>
      </c>
      <c r="E5">
        <v>5</v>
      </c>
    </row>
    <row r="6" spans="1:5" x14ac:dyDescent="0.45">
      <c r="A6" t="s">
        <v>123</v>
      </c>
      <c r="B6">
        <v>6</v>
      </c>
      <c r="C6">
        <v>8</v>
      </c>
      <c r="D6">
        <v>6</v>
      </c>
      <c r="E6">
        <v>8</v>
      </c>
    </row>
    <row r="7" spans="1:5" x14ac:dyDescent="0.45">
      <c r="A7" t="s">
        <v>49</v>
      </c>
      <c r="B7">
        <v>9</v>
      </c>
      <c r="C7">
        <v>11</v>
      </c>
      <c r="D7">
        <v>9</v>
      </c>
      <c r="E7">
        <v>11</v>
      </c>
    </row>
    <row r="8" spans="1:5" x14ac:dyDescent="0.45">
      <c r="A8" t="s">
        <v>124</v>
      </c>
      <c r="B8">
        <v>12</v>
      </c>
      <c r="C8">
        <v>14</v>
      </c>
      <c r="D8">
        <v>12</v>
      </c>
      <c r="E8">
        <v>14</v>
      </c>
    </row>
    <row r="9" spans="1:5" x14ac:dyDescent="0.45">
      <c r="A9" t="s">
        <v>41</v>
      </c>
      <c r="B9">
        <v>1</v>
      </c>
      <c r="C9">
        <v>5</v>
      </c>
      <c r="D9">
        <v>1</v>
      </c>
      <c r="E9">
        <v>5</v>
      </c>
    </row>
    <row r="10" spans="1:5" x14ac:dyDescent="0.45">
      <c r="A10" t="s">
        <v>42</v>
      </c>
      <c r="B10">
        <v>6</v>
      </c>
      <c r="C10">
        <v>14</v>
      </c>
      <c r="D10">
        <v>6</v>
      </c>
      <c r="E10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workbookViewId="0">
      <selection activeCell="E9" sqref="E9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45">
      <c r="A2" t="s">
        <v>29</v>
      </c>
      <c r="B2">
        <v>1</v>
      </c>
      <c r="C2">
        <v>3</v>
      </c>
      <c r="D2">
        <v>1</v>
      </c>
      <c r="E2">
        <v>3</v>
      </c>
    </row>
    <row r="3" spans="1:5" x14ac:dyDescent="0.45">
      <c r="A3" t="s">
        <v>30</v>
      </c>
      <c r="B3">
        <v>4</v>
      </c>
      <c r="C3">
        <v>6</v>
      </c>
      <c r="D3">
        <v>4</v>
      </c>
      <c r="E3">
        <v>6</v>
      </c>
    </row>
    <row r="4" spans="1:5" x14ac:dyDescent="0.45">
      <c r="A4" t="s">
        <v>31</v>
      </c>
      <c r="B4">
        <v>7</v>
      </c>
      <c r="C4">
        <v>10</v>
      </c>
      <c r="D4">
        <v>7</v>
      </c>
      <c r="E4">
        <v>9</v>
      </c>
    </row>
    <row r="5" spans="1:5" x14ac:dyDescent="0.45">
      <c r="A5" t="s">
        <v>123</v>
      </c>
      <c r="B5">
        <v>11</v>
      </c>
      <c r="C5">
        <v>13</v>
      </c>
      <c r="D5">
        <v>10</v>
      </c>
      <c r="E5">
        <v>12</v>
      </c>
    </row>
    <row r="6" spans="1:5" x14ac:dyDescent="0.45">
      <c r="A6" t="s">
        <v>49</v>
      </c>
      <c r="B6">
        <v>14</v>
      </c>
      <c r="C6">
        <v>16</v>
      </c>
      <c r="D6">
        <v>13</v>
      </c>
      <c r="E6">
        <v>15</v>
      </c>
    </row>
    <row r="7" spans="1:5" x14ac:dyDescent="0.45">
      <c r="A7" t="s">
        <v>124</v>
      </c>
      <c r="B7">
        <v>17</v>
      </c>
      <c r="C7">
        <v>19</v>
      </c>
      <c r="D7">
        <v>16</v>
      </c>
      <c r="E7">
        <v>18</v>
      </c>
    </row>
    <row r="8" spans="1:5" x14ac:dyDescent="0.45">
      <c r="A8" t="s">
        <v>41</v>
      </c>
      <c r="B8">
        <f>B2</f>
        <v>1</v>
      </c>
      <c r="C8">
        <f>C4</f>
        <v>10</v>
      </c>
      <c r="D8">
        <v>1</v>
      </c>
      <c r="E8">
        <v>9</v>
      </c>
    </row>
    <row r="9" spans="1:5" x14ac:dyDescent="0.45">
      <c r="A9" t="s">
        <v>42</v>
      </c>
      <c r="B9">
        <f>B5</f>
        <v>11</v>
      </c>
      <c r="C9">
        <f>C7</f>
        <v>19</v>
      </c>
      <c r="D9">
        <v>10</v>
      </c>
      <c r="E9">
        <f>E7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4" t="s">
        <v>3</v>
      </c>
      <c r="B1" s="35" t="s">
        <v>0</v>
      </c>
      <c r="C1" s="36" t="s">
        <v>2</v>
      </c>
      <c r="D1" s="36" t="s">
        <v>1</v>
      </c>
      <c r="E1" s="37" t="s">
        <v>85</v>
      </c>
    </row>
    <row r="2" spans="1:6" x14ac:dyDescent="0.45">
      <c r="A2" s="5" t="s">
        <v>87</v>
      </c>
      <c r="B2" s="26">
        <f>0.00000016*3</f>
        <v>4.8000000000000006E-7</v>
      </c>
      <c r="C2" s="6" t="s">
        <v>88</v>
      </c>
      <c r="D2" s="16" t="s">
        <v>89</v>
      </c>
      <c r="E2" s="13">
        <f>B2/3</f>
        <v>1.6000000000000003E-7</v>
      </c>
    </row>
    <row r="3" spans="1:6" x14ac:dyDescent="0.45">
      <c r="A3" s="5" t="s">
        <v>24</v>
      </c>
      <c r="B3" s="10">
        <v>5</v>
      </c>
      <c r="C3" s="26" t="s">
        <v>25</v>
      </c>
      <c r="D3" s="6" t="s">
        <v>26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71</v>
      </c>
      <c r="B5" s="10">
        <v>20</v>
      </c>
      <c r="C5" s="16" t="s">
        <v>50</v>
      </c>
      <c r="D5" s="16" t="s">
        <v>51</v>
      </c>
      <c r="E5" s="13">
        <f>RADIANS(B5)/3600/3</f>
        <v>3.2320912073969067E-5</v>
      </c>
    </row>
    <row r="6" spans="1:6" x14ac:dyDescent="0.45">
      <c r="A6" s="5" t="s">
        <v>72</v>
      </c>
      <c r="B6" s="10">
        <v>20</v>
      </c>
      <c r="C6" s="16" t="s">
        <v>50</v>
      </c>
      <c r="D6" s="16" t="s">
        <v>52</v>
      </c>
      <c r="E6" s="13">
        <f>RADIANS(B6)/3600/3</f>
        <v>3.2320912073969067E-5</v>
      </c>
    </row>
    <row r="7" spans="1:6" x14ac:dyDescent="0.45">
      <c r="A7" s="18" t="s">
        <v>73</v>
      </c>
      <c r="B7" s="10">
        <v>1.5</v>
      </c>
      <c r="C7" s="16" t="s">
        <v>53</v>
      </c>
      <c r="D7" s="16" t="s">
        <v>54</v>
      </c>
      <c r="E7" s="13">
        <f>RADIANS(B7)/3600/3</f>
        <v>2.4240684055476799E-6</v>
      </c>
    </row>
    <row r="8" spans="1:6" x14ac:dyDescent="0.45">
      <c r="A8" s="18" t="s">
        <v>74</v>
      </c>
      <c r="B8" s="10">
        <v>1.5</v>
      </c>
      <c r="C8" s="16" t="s">
        <v>53</v>
      </c>
      <c r="D8" s="16" t="s">
        <v>54</v>
      </c>
      <c r="E8" s="13">
        <f t="shared" ref="E8:E9" si="0">RADIANS(B8)/3600/3</f>
        <v>2.4240684055476799E-6</v>
      </c>
    </row>
    <row r="9" spans="1:6" x14ac:dyDescent="0.45">
      <c r="A9" s="18" t="s">
        <v>75</v>
      </c>
      <c r="B9" s="10">
        <v>9</v>
      </c>
      <c r="C9" s="16" t="s">
        <v>53</v>
      </c>
      <c r="D9" s="16" t="s">
        <v>54</v>
      </c>
      <c r="E9" s="13">
        <f t="shared" si="0"/>
        <v>1.4544410433286079E-5</v>
      </c>
    </row>
    <row r="10" spans="1:6" x14ac:dyDescent="0.45">
      <c r="A10" s="45" t="s">
        <v>93</v>
      </c>
      <c r="B10" s="27">
        <v>3</v>
      </c>
      <c r="C10" s="46" t="s">
        <v>92</v>
      </c>
      <c r="D10" s="46" t="s">
        <v>96</v>
      </c>
      <c r="E10" s="12">
        <f>B10/3</f>
        <v>1</v>
      </c>
    </row>
    <row r="11" spans="1:6" x14ac:dyDescent="0.45">
      <c r="A11" s="19" t="s">
        <v>94</v>
      </c>
      <c r="B11" s="20">
        <v>3</v>
      </c>
      <c r="C11" s="17" t="s">
        <v>92</v>
      </c>
      <c r="D11" s="17" t="s">
        <v>95</v>
      </c>
      <c r="E11" s="14">
        <f>B11/3</f>
        <v>1</v>
      </c>
    </row>
    <row r="12" spans="1:6" x14ac:dyDescent="0.45">
      <c r="A12" s="18" t="s">
        <v>97</v>
      </c>
      <c r="B12" s="9">
        <v>10</v>
      </c>
      <c r="C12" s="16" t="s">
        <v>8</v>
      </c>
      <c r="D12" s="16" t="s">
        <v>98</v>
      </c>
      <c r="E12" s="1">
        <f>B12/3</f>
        <v>3.3333333333333335</v>
      </c>
    </row>
    <row r="13" spans="1:6" x14ac:dyDescent="0.45">
      <c r="A13" s="18" t="s">
        <v>99</v>
      </c>
      <c r="B13" s="9">
        <v>100</v>
      </c>
      <c r="C13" s="16" t="s">
        <v>8</v>
      </c>
      <c r="D13" s="16" t="s">
        <v>100</v>
      </c>
      <c r="E13" s="1">
        <f>B13/3</f>
        <v>33.333333333333336</v>
      </c>
    </row>
    <row r="14" spans="1:6" x14ac:dyDescent="0.45">
      <c r="A14" s="18" t="s">
        <v>101</v>
      </c>
      <c r="B14" s="9">
        <v>10</v>
      </c>
      <c r="C14" s="16" t="s">
        <v>8</v>
      </c>
      <c r="D14" s="16" t="s">
        <v>102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85</v>
      </c>
    </row>
    <row r="2" spans="1:5" ht="15" customHeight="1" x14ac:dyDescent="0.45">
      <c r="A2" s="3" t="s">
        <v>55</v>
      </c>
      <c r="B2" s="4">
        <v>4000</v>
      </c>
      <c r="C2" s="4" t="s">
        <v>8</v>
      </c>
      <c r="D2" s="4" t="s">
        <v>56</v>
      </c>
      <c r="E2" s="12">
        <f t="shared" ref="E2:E10" si="0">B2/3</f>
        <v>1333.3333333333333</v>
      </c>
    </row>
    <row r="3" spans="1:5" x14ac:dyDescent="0.45">
      <c r="A3" s="5" t="s">
        <v>57</v>
      </c>
      <c r="B3" s="6">
        <v>4000</v>
      </c>
      <c r="C3" s="6" t="s">
        <v>8</v>
      </c>
      <c r="D3" s="6" t="s">
        <v>56</v>
      </c>
      <c r="E3" s="13">
        <f t="shared" si="0"/>
        <v>1333.3333333333333</v>
      </c>
    </row>
    <row r="4" spans="1:5" x14ac:dyDescent="0.45">
      <c r="A4" s="5" t="s">
        <v>58</v>
      </c>
      <c r="B4" s="6">
        <v>4000</v>
      </c>
      <c r="C4" s="6" t="s">
        <v>8</v>
      </c>
      <c r="D4" s="6" t="s">
        <v>56</v>
      </c>
      <c r="E4" s="13">
        <f t="shared" si="0"/>
        <v>1333.3333333333333</v>
      </c>
    </row>
    <row r="5" spans="1:5" x14ac:dyDescent="0.45">
      <c r="A5" s="5" t="s">
        <v>59</v>
      </c>
      <c r="B5" s="6">
        <v>3</v>
      </c>
      <c r="C5" s="6" t="s">
        <v>60</v>
      </c>
      <c r="D5" s="6" t="s">
        <v>61</v>
      </c>
      <c r="E5" s="13">
        <f t="shared" si="0"/>
        <v>1</v>
      </c>
    </row>
    <row r="6" spans="1:5" x14ac:dyDescent="0.45">
      <c r="A6" s="5" t="s">
        <v>62</v>
      </c>
      <c r="B6" s="6">
        <v>3</v>
      </c>
      <c r="C6" s="6" t="s">
        <v>60</v>
      </c>
      <c r="D6" s="6" t="s">
        <v>61</v>
      </c>
      <c r="E6" s="13">
        <f t="shared" si="0"/>
        <v>1</v>
      </c>
    </row>
    <row r="7" spans="1:5" x14ac:dyDescent="0.45">
      <c r="A7" s="5" t="s">
        <v>63</v>
      </c>
      <c r="B7" s="6">
        <v>3</v>
      </c>
      <c r="C7" s="6" t="s">
        <v>60</v>
      </c>
      <c r="D7" s="6" t="s">
        <v>61</v>
      </c>
      <c r="E7" s="13">
        <f t="shared" si="0"/>
        <v>1</v>
      </c>
    </row>
    <row r="8" spans="1:5" x14ac:dyDescent="0.45">
      <c r="A8" s="5" t="s">
        <v>76</v>
      </c>
      <c r="B8" s="6">
        <v>5.0000000000000001E-4</v>
      </c>
      <c r="C8" s="6" t="s">
        <v>9</v>
      </c>
      <c r="D8" s="6" t="s">
        <v>64</v>
      </c>
      <c r="E8" s="13">
        <f t="shared" si="0"/>
        <v>1.6666666666666666E-4</v>
      </c>
    </row>
    <row r="9" spans="1:5" x14ac:dyDescent="0.45">
      <c r="A9" s="5" t="s">
        <v>77</v>
      </c>
      <c r="B9" s="6">
        <v>5.0000000000000001E-4</v>
      </c>
      <c r="C9" s="6" t="s">
        <v>9</v>
      </c>
      <c r="D9" s="6" t="s">
        <v>64</v>
      </c>
      <c r="E9" s="13">
        <f t="shared" si="0"/>
        <v>1.6666666666666666E-4</v>
      </c>
    </row>
    <row r="10" spans="1:5" x14ac:dyDescent="0.45">
      <c r="A10" s="5" t="s">
        <v>78</v>
      </c>
      <c r="B10" s="6">
        <v>5.0000000000000001E-4</v>
      </c>
      <c r="C10" s="6" t="s">
        <v>9</v>
      </c>
      <c r="D10" s="6" t="s">
        <v>64</v>
      </c>
      <c r="E10" s="13">
        <f t="shared" si="0"/>
        <v>1.6666666666666666E-4</v>
      </c>
    </row>
    <row r="11" spans="1:5" x14ac:dyDescent="0.45">
      <c r="A11" s="5" t="s">
        <v>82</v>
      </c>
      <c r="B11" s="6">
        <f>truthStateParams!$B$5</f>
        <v>20</v>
      </c>
      <c r="C11" s="6" t="s">
        <v>53</v>
      </c>
      <c r="D11" s="16" t="s">
        <v>65</v>
      </c>
      <c r="E11" s="13">
        <f>RADIANS(B11)/3600/3</f>
        <v>3.2320912073969067E-5</v>
      </c>
    </row>
    <row r="12" spans="1:5" x14ac:dyDescent="0.45">
      <c r="A12" s="18" t="s">
        <v>83</v>
      </c>
      <c r="B12" s="6">
        <f>truthStateParams!$B$5</f>
        <v>20</v>
      </c>
      <c r="C12" s="6" t="s">
        <v>53</v>
      </c>
      <c r="D12" s="16" t="s">
        <v>65</v>
      </c>
      <c r="E12" s="13">
        <f t="shared" ref="E12:E16" si="1">RADIANS(B12)/3600/3</f>
        <v>3.2320912073969067E-5</v>
      </c>
    </row>
    <row r="13" spans="1:5" x14ac:dyDescent="0.45">
      <c r="A13" s="18" t="s">
        <v>84</v>
      </c>
      <c r="B13" s="6">
        <f>truthStateParams!$B$5</f>
        <v>20</v>
      </c>
      <c r="C13" s="6" t="s">
        <v>53</v>
      </c>
      <c r="D13" s="16" t="s">
        <v>65</v>
      </c>
      <c r="E13" s="13">
        <f t="shared" si="1"/>
        <v>3.2320912073969067E-5</v>
      </c>
    </row>
    <row r="14" spans="1:5" x14ac:dyDescent="0.45">
      <c r="A14" s="18" t="s">
        <v>79</v>
      </c>
      <c r="B14" s="6">
        <f>truthStateParams!$B$6</f>
        <v>20</v>
      </c>
      <c r="C14" s="6" t="s">
        <v>53</v>
      </c>
      <c r="D14" s="16" t="s">
        <v>66</v>
      </c>
      <c r="E14" s="13">
        <f t="shared" si="1"/>
        <v>3.2320912073969067E-5</v>
      </c>
    </row>
    <row r="15" spans="1:5" x14ac:dyDescent="0.45">
      <c r="A15" s="18" t="s">
        <v>80</v>
      </c>
      <c r="B15" s="6">
        <f>truthStateParams!$B$6</f>
        <v>20</v>
      </c>
      <c r="C15" s="6" t="s">
        <v>53</v>
      </c>
      <c r="D15" s="16" t="s">
        <v>66</v>
      </c>
      <c r="E15" s="13">
        <f t="shared" si="1"/>
        <v>3.2320912073969067E-5</v>
      </c>
    </row>
    <row r="16" spans="1:5" x14ac:dyDescent="0.45">
      <c r="A16" s="16" t="s">
        <v>81</v>
      </c>
      <c r="B16" s="6">
        <f>truthStateParams!$B$6</f>
        <v>20</v>
      </c>
      <c r="C16" s="6" t="s">
        <v>53</v>
      </c>
      <c r="D16" s="16" t="s">
        <v>66</v>
      </c>
      <c r="E16" s="13">
        <f t="shared" si="1"/>
        <v>3.2320912073969067E-5</v>
      </c>
    </row>
    <row r="17" spans="1:5" x14ac:dyDescent="0.45">
      <c r="A17" s="5" t="s">
        <v>67</v>
      </c>
      <c r="B17" s="6">
        <f>truthStateParams!$B$3</f>
        <v>5</v>
      </c>
      <c r="C17" s="26" t="s">
        <v>25</v>
      </c>
      <c r="D17" s="6" t="s">
        <v>68</v>
      </c>
      <c r="E17" s="13">
        <f>RADIANS(B17)/hr2sec/3</f>
        <v>8.0802280184922667E-6</v>
      </c>
    </row>
    <row r="18" spans="1:5" x14ac:dyDescent="0.45">
      <c r="A18" s="5" t="s">
        <v>69</v>
      </c>
      <c r="B18" s="6">
        <f>truthStateParams!$B$3</f>
        <v>5</v>
      </c>
      <c r="C18" s="26" t="s">
        <v>25</v>
      </c>
      <c r="D18" s="6" t="s">
        <v>68</v>
      </c>
      <c r="E18" s="13">
        <f>RADIANS(B18)/hr2sec/3</f>
        <v>8.0802280184922667E-6</v>
      </c>
    </row>
    <row r="19" spans="1:5" x14ac:dyDescent="0.45">
      <c r="A19" s="7" t="s">
        <v>70</v>
      </c>
      <c r="B19" s="8">
        <f>truthStateParams!$B$3</f>
        <v>5</v>
      </c>
      <c r="C19" s="28" t="s">
        <v>25</v>
      </c>
      <c r="D19" s="8" t="s">
        <v>68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4" t="s">
        <v>3</v>
      </c>
      <c r="B1" s="35" t="s">
        <v>0</v>
      </c>
      <c r="C1" s="36" t="s">
        <v>2</v>
      </c>
      <c r="D1" s="36" t="s">
        <v>1</v>
      </c>
      <c r="E1" s="37" t="s">
        <v>85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5" t="str">
        <f>truthStateParams!A10</f>
        <v>sig_cu</v>
      </c>
      <c r="B10" s="27">
        <f>truthStateParams!B10</f>
        <v>3</v>
      </c>
      <c r="C10" s="46" t="str">
        <f>truthStateParams!C10</f>
        <v>pixels</v>
      </c>
      <c r="D10" s="46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21" sqref="B21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4" t="s">
        <v>3</v>
      </c>
      <c r="B1" s="40" t="s">
        <v>0</v>
      </c>
      <c r="C1" s="36" t="s">
        <v>2</v>
      </c>
      <c r="D1" s="36" t="s">
        <v>1</v>
      </c>
      <c r="E1" s="24" t="s">
        <v>85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38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38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38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38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38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38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38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38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38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38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38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38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38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38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38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38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38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39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zoomScaleNormal="100" workbookViewId="0">
      <selection activeCell="M18" sqref="M18"/>
    </sheetView>
  </sheetViews>
  <sheetFormatPr defaultRowHeight="14.25" x14ac:dyDescent="0.45"/>
  <cols>
    <col min="1" max="1" width="9.265625" bestFit="1" customWidth="1"/>
    <col min="2" max="3" width="7" bestFit="1" customWidth="1"/>
    <col min="4" max="4" width="51.265625" bestFit="1" customWidth="1"/>
    <col min="5" max="5" width="13.86328125" bestFit="1" customWidth="1"/>
  </cols>
  <sheetData>
    <row r="1" spans="1:5" x14ac:dyDescent="0.45">
      <c r="A1" s="34" t="s">
        <v>3</v>
      </c>
      <c r="B1" s="40" t="s">
        <v>0</v>
      </c>
      <c r="C1" s="36" t="s">
        <v>2</v>
      </c>
      <c r="D1" s="36" t="s">
        <v>1</v>
      </c>
      <c r="E1" s="37" t="s">
        <v>85</v>
      </c>
    </row>
    <row r="2" spans="1:5" x14ac:dyDescent="0.45">
      <c r="A2" s="5" t="s">
        <v>126</v>
      </c>
      <c r="B2" s="6">
        <v>1</v>
      </c>
      <c r="C2" s="6" t="s">
        <v>8</v>
      </c>
      <c r="D2" s="6"/>
      <c r="E2" s="38">
        <f t="shared" ref="E2:E7" si="0">B2</f>
        <v>1</v>
      </c>
    </row>
    <row r="3" spans="1:5" x14ac:dyDescent="0.45">
      <c r="A3" s="5" t="s">
        <v>127</v>
      </c>
      <c r="B3" s="6">
        <v>2</v>
      </c>
      <c r="C3" s="6" t="s">
        <v>8</v>
      </c>
      <c r="D3" s="6"/>
      <c r="E3" s="38">
        <f t="shared" si="0"/>
        <v>2</v>
      </c>
    </row>
    <row r="4" spans="1:5" x14ac:dyDescent="0.45">
      <c r="A4" s="5" t="s">
        <v>128</v>
      </c>
      <c r="B4" s="6">
        <v>3</v>
      </c>
      <c r="C4" s="6" t="s">
        <v>8</v>
      </c>
      <c r="D4" s="6"/>
      <c r="E4" s="38">
        <f t="shared" si="0"/>
        <v>3</v>
      </c>
    </row>
    <row r="5" spans="1:5" x14ac:dyDescent="0.45">
      <c r="A5" s="5" t="s">
        <v>129</v>
      </c>
      <c r="B5" s="6">
        <v>0.1</v>
      </c>
      <c r="C5" s="6" t="str">
        <f>truthStateInitialUncertainty!C5</f>
        <v>m/sec</v>
      </c>
      <c r="D5" s="6"/>
      <c r="E5" s="38">
        <f t="shared" si="0"/>
        <v>0.1</v>
      </c>
    </row>
    <row r="6" spans="1:5" x14ac:dyDescent="0.45">
      <c r="A6" s="5" t="s">
        <v>130</v>
      </c>
      <c r="B6" s="6">
        <v>0.2</v>
      </c>
      <c r="C6" s="6" t="str">
        <f>truthStateInitialUncertainty!C6</f>
        <v>m/sec</v>
      </c>
      <c r="D6" s="6"/>
      <c r="E6" s="38">
        <f t="shared" si="0"/>
        <v>0.2</v>
      </c>
    </row>
    <row r="7" spans="1:5" x14ac:dyDescent="0.45">
      <c r="A7" s="5" t="s">
        <v>131</v>
      </c>
      <c r="B7" s="6">
        <v>0.3</v>
      </c>
      <c r="C7" s="6" t="str">
        <f>truthStateInitialUncertainty!C7</f>
        <v>m/sec</v>
      </c>
      <c r="D7" s="6"/>
      <c r="E7" s="38">
        <f t="shared" si="0"/>
        <v>0.3</v>
      </c>
    </row>
    <row r="8" spans="1:5" x14ac:dyDescent="0.45">
      <c r="A8" s="5" t="s">
        <v>132</v>
      </c>
      <c r="B8" s="6">
        <v>0.11</v>
      </c>
      <c r="C8" s="6" t="s">
        <v>144</v>
      </c>
      <c r="D8" s="6"/>
      <c r="E8" s="38">
        <f>RADIANS(B8)</f>
        <v>1.9198621771937625E-3</v>
      </c>
    </row>
    <row r="9" spans="1:5" x14ac:dyDescent="0.45">
      <c r="A9" s="5" t="s">
        <v>133</v>
      </c>
      <c r="B9" s="6">
        <v>0.22</v>
      </c>
      <c r="C9" s="6" t="s">
        <v>22</v>
      </c>
      <c r="D9" s="6"/>
      <c r="E9" s="38">
        <f>RADIANS(B9)</f>
        <v>3.8397243543875251E-3</v>
      </c>
    </row>
    <row r="10" spans="1:5" x14ac:dyDescent="0.45">
      <c r="A10" s="5" t="s">
        <v>134</v>
      </c>
      <c r="B10" s="6">
        <v>0.33</v>
      </c>
      <c r="C10" s="6" t="s">
        <v>22</v>
      </c>
      <c r="D10" s="6"/>
      <c r="E10" s="38">
        <f>RADIANS(B10)</f>
        <v>5.7595865315812874E-3</v>
      </c>
    </row>
    <row r="11" spans="1:5" x14ac:dyDescent="0.45">
      <c r="A11" s="5" t="s">
        <v>135</v>
      </c>
      <c r="B11" s="6">
        <v>1E-3</v>
      </c>
      <c r="C11" s="6" t="s">
        <v>121</v>
      </c>
      <c r="D11" s="6"/>
      <c r="E11" s="38">
        <f>g2mps2*B11</f>
        <v>9.810000000000001E-3</v>
      </c>
    </row>
    <row r="12" spans="1:5" x14ac:dyDescent="0.45">
      <c r="A12" s="5" t="s">
        <v>136</v>
      </c>
      <c r="B12" s="6">
        <v>2E-3</v>
      </c>
      <c r="C12" s="6" t="s">
        <v>121</v>
      </c>
      <c r="D12" s="6"/>
      <c r="E12" s="38">
        <f>g2mps2*B12</f>
        <v>1.9620000000000002E-2</v>
      </c>
    </row>
    <row r="13" spans="1:5" x14ac:dyDescent="0.45">
      <c r="A13" s="5" t="s">
        <v>137</v>
      </c>
      <c r="B13" s="6">
        <v>3.0000000000000001E-3</v>
      </c>
      <c r="C13" s="6" t="s">
        <v>121</v>
      </c>
      <c r="D13" s="6"/>
      <c r="E13" s="38">
        <f>g2mps2*B13</f>
        <v>2.9430000000000001E-2</v>
      </c>
    </row>
    <row r="14" spans="1:5" x14ac:dyDescent="0.45">
      <c r="A14" s="5" t="s">
        <v>138</v>
      </c>
      <c r="B14" s="6">
        <v>1.1000000000000001</v>
      </c>
      <c r="C14" s="6" t="s">
        <v>25</v>
      </c>
      <c r="D14" s="6"/>
      <c r="E14" s="38">
        <f>RADIANS(B14)/hr2sec</f>
        <v>5.3329504922048964E-6</v>
      </c>
    </row>
    <row r="15" spans="1:5" x14ac:dyDescent="0.45">
      <c r="A15" s="5" t="s">
        <v>139</v>
      </c>
      <c r="B15" s="6">
        <v>1.2</v>
      </c>
      <c r="C15" s="6" t="s">
        <v>25</v>
      </c>
      <c r="D15" s="6"/>
      <c r="E15" s="38">
        <f>RADIANS(B15)/hr2sec</f>
        <v>5.8177641733144313E-6</v>
      </c>
    </row>
    <row r="16" spans="1:5" x14ac:dyDescent="0.45">
      <c r="A16" s="5" t="s">
        <v>140</v>
      </c>
      <c r="B16" s="6">
        <v>1.3</v>
      </c>
      <c r="C16" s="6" t="s">
        <v>25</v>
      </c>
      <c r="D16" s="6"/>
      <c r="E16" s="38">
        <f>RADIANS(B16)/hr2sec</f>
        <v>6.3025778544239679E-6</v>
      </c>
    </row>
    <row r="17" spans="1:5" x14ac:dyDescent="0.45">
      <c r="A17" s="5" t="s">
        <v>141</v>
      </c>
      <c r="B17" s="6">
        <v>0.01</v>
      </c>
      <c r="C17" s="6" t="s">
        <v>8</v>
      </c>
      <c r="D17" s="6"/>
      <c r="E17" s="38">
        <f>B17</f>
        <v>0.01</v>
      </c>
    </row>
    <row r="18" spans="1:5" x14ac:dyDescent="0.45">
      <c r="A18" s="5" t="s">
        <v>142</v>
      </c>
      <c r="B18" s="6">
        <v>0.02</v>
      </c>
      <c r="C18" s="6" t="s">
        <v>8</v>
      </c>
      <c r="D18" s="6"/>
      <c r="E18" s="38">
        <f>B18</f>
        <v>0.02</v>
      </c>
    </row>
    <row r="19" spans="1:5" x14ac:dyDescent="0.45">
      <c r="A19" s="7" t="s">
        <v>143</v>
      </c>
      <c r="B19" s="8">
        <v>0.03</v>
      </c>
      <c r="C19" s="8" t="s">
        <v>8</v>
      </c>
      <c r="D19" s="8"/>
      <c r="E19" s="39">
        <f>B19</f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errorInjection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2021-11-01T20:24:22Z</dcterms:modified>
</cp:coreProperties>
</file>